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530"/>
  <workbookPr/>
  <bookViews>
    <workbookView xWindow="65416" yWindow="65416" windowWidth="29040" windowHeight="15840" firstSheet="9" activeTab="14"/>
  </bookViews>
  <sheets>
    <sheet name="Rekapitulace stavby" sheetId="1" r:id="rId1"/>
    <sheet name="01 - STAVEBNÍ ČÁST (bez d..." sheetId="2" r:id="rId2"/>
    <sheet name="02 - ZDRAVOTECHNICKÉ INST..." sheetId="3" r:id="rId3"/>
    <sheet name="03 - VODOVODNÍ PŘÍPOJKA" sheetId="4" r:id="rId4"/>
    <sheet name="04 - SPLAŠKOVÁ KANALIZACE" sheetId="5" r:id="rId5"/>
    <sheet name="05 - VENKOVNÍ DEŠŤOVÁ KAN..." sheetId="6" r:id="rId6"/>
    <sheet name="06 - VYTÁPĚNÍ" sheetId="7" r:id="rId7"/>
    <sheet name="07 - 21-08_4507_M-VOLIÉRA..." sheetId="8" r:id="rId8"/>
    <sheet name="E1623-2-19-01 - přeložka ..." sheetId="9" r:id="rId9"/>
    <sheet name="E1623-2-19-02 - elektrick..." sheetId="10" r:id="rId10"/>
    <sheet name="E1623-2-19-03 - hlavní a ..." sheetId="11" r:id="rId11"/>
    <sheet name="E1623-2-19-04 - hromosvod" sheetId="12" r:id="rId12"/>
    <sheet name="E1623-2-19-05 - Rozvaděč RP" sheetId="13" r:id="rId13"/>
    <sheet name="E1623-2-19-06 - Zkoušky a..." sheetId="14" r:id="rId14"/>
    <sheet name="09 - VEDLEJŠÍ ROZPOČTOVÉ ..." sheetId="15" r:id="rId15"/>
    <sheet name="Pokyny pro vyplnění" sheetId="16" r:id="rId16"/>
  </sheets>
  <definedNames>
    <definedName name="_xlnm._FilterDatabase" localSheetId="1" hidden="1">'01 - STAVEBNÍ ČÁST (bez d...'!$C$131:$K$1404</definedName>
    <definedName name="_xlnm._FilterDatabase" localSheetId="2" hidden="1">'02 - ZDRAVOTECHNICKÉ INST...'!$C$82:$K$158</definedName>
    <definedName name="_xlnm._FilterDatabase" localSheetId="3" hidden="1">'03 - VODOVODNÍ PŘÍPOJKA'!$C$85:$K$167</definedName>
    <definedName name="_xlnm._FilterDatabase" localSheetId="4" hidden="1">'04 - SPLAŠKOVÁ KANALIZACE'!$C$85:$K$173</definedName>
    <definedName name="_xlnm._FilterDatabase" localSheetId="5" hidden="1">'05 - VENKOVNÍ DEŠŤOVÁ KAN...'!$C$84:$K$198</definedName>
    <definedName name="_xlnm._FilterDatabase" localSheetId="6" hidden="1">'06 - VYTÁPĚNÍ'!$C$85:$K$132</definedName>
    <definedName name="_xlnm._FilterDatabase" localSheetId="7" hidden="1">'07 - 21-08_4507_M-VOLIÉRA...'!$C$87:$K$186</definedName>
    <definedName name="_xlnm._FilterDatabase" localSheetId="14" hidden="1">'09 - VEDLEJŠÍ ROZPOČTOVÉ ...'!$C$82:$K$106</definedName>
    <definedName name="_xlnm._FilterDatabase" localSheetId="8" hidden="1">'E1623-2-19-01 - přeložka ...'!$C$91:$K$205</definedName>
    <definedName name="_xlnm._FilterDatabase" localSheetId="9" hidden="1">'E1623-2-19-02 - elektrick...'!$C$88:$K$170</definedName>
    <definedName name="_xlnm._FilterDatabase" localSheetId="10" hidden="1">'E1623-2-19-03 - hlavní a ...'!$C$86:$K$107</definedName>
    <definedName name="_xlnm._FilterDatabase" localSheetId="11" hidden="1">'E1623-2-19-04 - hromosvod'!$C$86:$K$108</definedName>
    <definedName name="_xlnm._FilterDatabase" localSheetId="12" hidden="1">'E1623-2-19-05 - Rozvaděč RP'!$C$87:$K$122</definedName>
    <definedName name="_xlnm._FilterDatabase" localSheetId="13" hidden="1">'E1623-2-19-06 - Zkoušky a...'!$C$86:$K$93</definedName>
    <definedName name="_xlnm.Print_Area" localSheetId="1">'01 - STAVEBNÍ ČÁST (bez d...'!$C$4:$J$39,'01 - STAVEBNÍ ČÁST (bez d...'!$C$45:$J$113,'01 - STAVEBNÍ ČÁST (bez d...'!$C$119:$K$1404</definedName>
    <definedName name="_xlnm.Print_Area" localSheetId="2">'02 - ZDRAVOTECHNICKÉ INST...'!$C$4:$J$39,'02 - ZDRAVOTECHNICKÉ INST...'!$C$45:$J$64,'02 - ZDRAVOTECHNICKÉ INST...'!$C$70:$K$158</definedName>
    <definedName name="_xlnm.Print_Area" localSheetId="3">'03 - VODOVODNÍ PŘÍPOJKA'!$C$4:$J$39,'03 - VODOVODNÍ PŘÍPOJKA'!$C$45:$J$67,'03 - VODOVODNÍ PŘÍPOJKA'!$C$73:$K$167</definedName>
    <definedName name="_xlnm.Print_Area" localSheetId="4">'04 - SPLAŠKOVÁ KANALIZACE'!$C$4:$J$39,'04 - SPLAŠKOVÁ KANALIZACE'!$C$45:$J$67,'04 - SPLAŠKOVÁ KANALIZACE'!$C$73:$K$173</definedName>
    <definedName name="_xlnm.Print_Area" localSheetId="5">'05 - VENKOVNÍ DEŠŤOVÁ KAN...'!$C$4:$J$39,'05 - VENKOVNÍ DEŠŤOVÁ KAN...'!$C$45:$J$66,'05 - VENKOVNÍ DEŠŤOVÁ KAN...'!$C$72:$K$198</definedName>
    <definedName name="_xlnm.Print_Area" localSheetId="6">'06 - VYTÁPĚNÍ'!$C$4:$J$39,'06 - VYTÁPĚNÍ'!$C$45:$J$67,'06 - VYTÁPĚNÍ'!$C$73:$K$132</definedName>
    <definedName name="_xlnm.Print_Area" localSheetId="7">'07 - 21-08_4507_M-VOLIÉRA...'!$C$4:$J$39,'07 - 21-08_4507_M-VOLIÉRA...'!$C$45:$J$69,'07 - 21-08_4507_M-VOLIÉRA...'!$C$75:$K$186</definedName>
    <definedName name="_xlnm.Print_Area" localSheetId="14">'09 - VEDLEJŠÍ ROZPOČTOVÉ ...'!$C$4:$J$39,'09 - VEDLEJŠÍ ROZPOČTOVÉ ...'!$C$45:$J$64,'09 - VEDLEJŠÍ ROZPOČTOVÉ ...'!$C$70:$K$106</definedName>
    <definedName name="_xlnm.Print_Area" localSheetId="8">'E1623-2-19-01 - přeložka ...'!$C$4:$J$41,'E1623-2-19-01 - přeložka ...'!$C$47:$J$71,'E1623-2-19-01 - přeložka ...'!$C$77:$K$205</definedName>
    <definedName name="_xlnm.Print_Area" localSheetId="9">'E1623-2-19-02 - elektrick...'!$C$4:$J$41,'E1623-2-19-02 - elektrick...'!$C$47:$J$68,'E1623-2-19-02 - elektrick...'!$C$74:$K$170</definedName>
    <definedName name="_xlnm.Print_Area" localSheetId="10">'E1623-2-19-03 - hlavní a ...'!$C$4:$J$41,'E1623-2-19-03 - hlavní a ...'!$C$47:$J$66,'E1623-2-19-03 - hlavní a ...'!$C$72:$K$107</definedName>
    <definedName name="_xlnm.Print_Area" localSheetId="11">'E1623-2-19-04 - hromosvod'!$C$4:$J$41,'E1623-2-19-04 - hromosvod'!$C$47:$J$66,'E1623-2-19-04 - hromosvod'!$C$72:$K$108</definedName>
    <definedName name="_xlnm.Print_Area" localSheetId="12">'E1623-2-19-05 - Rozvaděč RP'!$C$4:$J$41,'E1623-2-19-05 - Rozvaděč RP'!$C$47:$J$67,'E1623-2-19-05 - Rozvaděč RP'!$C$73:$K$122</definedName>
    <definedName name="_xlnm.Print_Area" localSheetId="13">'E1623-2-19-06 - Zkoušky a...'!$C$4:$J$41,'E1623-2-19-06 - Zkoušky a...'!$C$47:$J$66,'E1623-2-19-06 - Zkoušky a...'!$C$72:$K$93</definedName>
    <definedName name="_xlnm.Print_Area" localSheetId="15">'Pokyny pro vyplnění'!$B$2:$K$71,'Pokyny pro vyplnění'!$B$74:$K$118,'Pokyny pro vyplnění'!$B$121:$K$161,'Pokyny pro vyplnění'!$B$164:$K$218</definedName>
    <definedName name="_xlnm.Print_Area" localSheetId="0">'Rekapitulace stavby'!$D$4:$AO$36,'Rekapitulace stavby'!$C$42:$AQ$70</definedName>
    <definedName name="_xlnm.Print_Titles" localSheetId="0">'Rekapitulace stavby'!$52:$52</definedName>
    <definedName name="_xlnm.Print_Titles" localSheetId="1">'01 - STAVEBNÍ ČÁST (bez d...'!$131:$131</definedName>
    <definedName name="_xlnm.Print_Titles" localSheetId="2">'02 - ZDRAVOTECHNICKÉ INST...'!$82:$82</definedName>
    <definedName name="_xlnm.Print_Titles" localSheetId="3">'03 - VODOVODNÍ PŘÍPOJKA'!$85:$85</definedName>
    <definedName name="_xlnm.Print_Titles" localSheetId="4">'04 - SPLAŠKOVÁ KANALIZACE'!$85:$85</definedName>
    <definedName name="_xlnm.Print_Titles" localSheetId="5">'05 - VENKOVNÍ DEŠŤOVÁ KAN...'!$84:$84</definedName>
    <definedName name="_xlnm.Print_Titles" localSheetId="6">'06 - VYTÁPĚNÍ'!$85:$85</definedName>
    <definedName name="_xlnm.Print_Titles" localSheetId="7">'07 - 21-08_4507_M-VOLIÉRA...'!$87:$87</definedName>
    <definedName name="_xlnm.Print_Titles" localSheetId="8">'E1623-2-19-01 - přeložka ...'!$91:$91</definedName>
    <definedName name="_xlnm.Print_Titles" localSheetId="9">'E1623-2-19-02 - elektrick...'!$88:$88</definedName>
    <definedName name="_xlnm.Print_Titles" localSheetId="10">'E1623-2-19-03 - hlavní a ...'!$86:$86</definedName>
    <definedName name="_xlnm.Print_Titles" localSheetId="11">'E1623-2-19-04 - hromosvod'!$86:$86</definedName>
    <definedName name="_xlnm.Print_Titles" localSheetId="12">'E1623-2-19-05 - Rozvaděč RP'!$87:$87</definedName>
    <definedName name="_xlnm.Print_Titles" localSheetId="13">'E1623-2-19-06 - Zkoušky a...'!$86:$86</definedName>
    <definedName name="_xlnm.Print_Titles" localSheetId="14">'09 - VEDLEJŠÍ ROZPOČTOVÉ ...'!$82:$82</definedName>
  </definedNames>
  <calcPr calcId="191029"/>
</workbook>
</file>

<file path=xl/sharedStrings.xml><?xml version="1.0" encoding="utf-8"?>
<sst xmlns="http://schemas.openxmlformats.org/spreadsheetml/2006/main" count="22379" uniqueCount="3619">
  <si>
    <t>Export Komplet</t>
  </si>
  <si>
    <t>VZ</t>
  </si>
  <si>
    <t>2.0</t>
  </si>
  <si>
    <t>ZAMOK</t>
  </si>
  <si>
    <t>False</t>
  </si>
  <si>
    <t>{7926717a-8211-4453-bd77-101fb74d8060}</t>
  </si>
  <si>
    <t>0,1</t>
  </si>
  <si>
    <t>21</t>
  </si>
  <si>
    <t>15</t>
  </si>
  <si>
    <t>REKAPITULACE STAVBY</t>
  </si>
  <si>
    <t>v ---  níže se nacházejí doplnkové a pomocné údaje k sestavám  --- v</t>
  </si>
  <si>
    <t>Návod na vyplnění</t>
  </si>
  <si>
    <t>0,001</t>
  </si>
  <si>
    <t>Kód:</t>
  </si>
  <si>
    <t>AK2105</t>
  </si>
  <si>
    <t>Měnit lze pouze buňky se žlutým podbarvením!
1) v Rekapitulaci stavby vyplňte údaje o Uchazeči (přenesou se do ostatních sestav i v jiných listech)
2) na vybraných listech vyplňte v sestavě Soupis prací ceny u položek</t>
  </si>
  <si>
    <t>Stavba:</t>
  </si>
  <si>
    <t>ZOO DĚČÍN - NOVOSTAVBA PAVILONU PRO PUMY na p.p.č.426/1, k.ú.Podmokly</t>
  </si>
  <si>
    <t>KSO:</t>
  </si>
  <si>
    <t>812 45 11</t>
  </si>
  <si>
    <t>CC-CZ:</t>
  </si>
  <si>
    <t/>
  </si>
  <si>
    <t>Místo:</t>
  </si>
  <si>
    <t>p.p.č.426/1, k.ú.Podmokly</t>
  </si>
  <si>
    <t>Datum:</t>
  </si>
  <si>
    <t>18. 8. 2021</t>
  </si>
  <si>
    <t>Zadavatel:</t>
  </si>
  <si>
    <t>IČ:</t>
  </si>
  <si>
    <t xml:space="preserve">STATUTÁRNÍ MĚSTO DĚČÍN </t>
  </si>
  <si>
    <t>DIČ:</t>
  </si>
  <si>
    <t>Uchazeč:</t>
  </si>
  <si>
    <t>Vyplň údaj</t>
  </si>
  <si>
    <t>Projektant:</t>
  </si>
  <si>
    <t>AK Jiřího z Poděbrad, Děčín</t>
  </si>
  <si>
    <t>True</t>
  </si>
  <si>
    <t>Zpracovatel:</t>
  </si>
  <si>
    <t>Nina Blavková Děčín</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</si>
  <si>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</si>
  <si>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</si>
  <si>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</si>
  <si>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</si>
  <si>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</si>
  <si>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</si>
  <si>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</si>
  <si>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</si>
  <si>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</si>
  <si>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</si>
  <si>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</si>
  <si>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</si>
  <si>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</si>
  <si>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</si>
  <si>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</si>
  <si>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</si>
  <si>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</si>
  <si>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</si>
  <si>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</si>
  <si>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</si>
  <si>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</si>
  <si>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</si>
  <si>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</si>
  <si>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</si>
  <si>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</si>
  <si>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</si>
  <si>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</si>
  <si>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</si>
  <si>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</si>
  <si>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</si>
  <si>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</si>
  <si>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</si>
  <si>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</si>
  <si>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</si>
  <si>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</si>
  <si>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</si>
  <si>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</si>
  <si>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</si>
  <si>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</si>
  <si>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</si>
  <si>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</si>
  <si>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</si>
  <si>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 (bez demolice stávajícího pavilonu)</t>
  </si>
  <si>
    <t>STA</t>
  </si>
  <si>
    <t>1</t>
  </si>
  <si>
    <t>{d96e2232-9998-4c31-a2ee-18187787f098}</t>
  </si>
  <si>
    <t>2</t>
  </si>
  <si>
    <t>02</t>
  </si>
  <si>
    <t>ZDRAVOTECHNICKÉ INSTALACE</t>
  </si>
  <si>
    <t>{b083edf8-1a11-41c7-a999-3ce6f15654f7}</t>
  </si>
  <si>
    <t>03</t>
  </si>
  <si>
    <t>VODOVODNÍ PŘÍPOJKA</t>
  </si>
  <si>
    <t>{2798531d-8d19-401d-94d2-66c04bb56759}</t>
  </si>
  <si>
    <t>04</t>
  </si>
  <si>
    <t>SPLAŠKOVÁ KANALIZACE</t>
  </si>
  <si>
    <t>{f81cf871-a321-463c-a7e7-5ff8fb81387b}</t>
  </si>
  <si>
    <t>05</t>
  </si>
  <si>
    <t>VENKOVNÍ DEŠŤOVÁ KANALIZACE</t>
  </si>
  <si>
    <t>{467cdeba-ff48-4717-acbb-88e1329c0eaf}</t>
  </si>
  <si>
    <t>06</t>
  </si>
  <si>
    <t>VYTÁPĚNÍ</t>
  </si>
  <si>
    <t>{67967fbe-ad68-4c89-9cf5-1b2ec6e12b8b}</t>
  </si>
  <si>
    <t>07</t>
  </si>
  <si>
    <t>21-08_4507_M-VOLIÉRA Z NEREZOVÉ SÍTĚ PRO PUMU (VIZ SAMOSTATNÁ PD)</t>
  </si>
  <si>
    <t>{947ee81b-1756-43b3-8b1c-204e01e4b28b}</t>
  </si>
  <si>
    <t>08</t>
  </si>
  <si>
    <t xml:space="preserve">ELEKTROINSTALACE  </t>
  </si>
  <si>
    <t>{edfa7c8f-bc5e-4dd3-9521-84624a2bcfc2}</t>
  </si>
  <si>
    <t>E1623-2/19-01</t>
  </si>
  <si>
    <t>přeložka hlavních el. rozvodů ZOO</t>
  </si>
  <si>
    <t>Soupis</t>
  </si>
  <si>
    <t>{1caaa8ca-e7b3-40d2-ba0d-49113f570325}</t>
  </si>
  <si>
    <t>E1623-2/19-02</t>
  </si>
  <si>
    <t>elektrická přípojka a elektroinstalace pavilonu</t>
  </si>
  <si>
    <t>{32a58217-c3cf-4023-9363-3970194697fc}</t>
  </si>
  <si>
    <t>E1623-2/19-03</t>
  </si>
  <si>
    <t>hlavní a doplňující pospojování</t>
  </si>
  <si>
    <t>{8b63c110-d3d0-45bb-aec5-70ebe5ebe983}</t>
  </si>
  <si>
    <t>E1623-2/19-04</t>
  </si>
  <si>
    <t>hromosvod</t>
  </si>
  <si>
    <t>{99161034-3d1d-468a-b702-c28d1db98747}</t>
  </si>
  <si>
    <t>E1623-2/19-05</t>
  </si>
  <si>
    <t>Rozvaděč RP</t>
  </si>
  <si>
    <t>{259e87e5-715d-4fa3-9a83-6c9e4a8e373c}</t>
  </si>
  <si>
    <t>E1623-2/19-06</t>
  </si>
  <si>
    <t>Zkoušky a revize</t>
  </si>
  <si>
    <t>{2e1f6d7e-cbc6-4f0d-a3b3-0096a982e417}</t>
  </si>
  <si>
    <t>09</t>
  </si>
  <si>
    <t>VEDLEJŠÍ ROZPOČTOVÉ NÁKLADY (pro objekty 01 - 06 a 08)</t>
  </si>
  <si>
    <t>VON</t>
  </si>
  <si>
    <t>{2f6af141-f17a-4640-ae63-fc092e18f0ca}</t>
  </si>
  <si>
    <t>KRYCÍ LIST SOUPISU PRACÍ</t>
  </si>
  <si>
    <t>Objekt:</t>
  </si>
  <si>
    <t>01 - STAVEBNÍ ČÁST (bez demolice stávajícího pavilonu)</t>
  </si>
  <si>
    <t>REKAPITULACE ČLENĚNÍ SOUPISU PRACÍ</t>
  </si>
  <si>
    <t>Kód dílu - Popis</t>
  </si>
  <si>
    <t>Cena celkem [CZK]</t>
  </si>
  <si>
    <t>-1</t>
  </si>
  <si>
    <t>HSV - Práce a dodávky HSV</t>
  </si>
  <si>
    <t xml:space="preserve">    1 - Zemní práce</t>
  </si>
  <si>
    <t xml:space="preserve">      11 - Zemní práce - přípravné a přidružené práce</t>
  </si>
  <si>
    <t xml:space="preserve">      12 - Zemní práce - odkopávky a prokopávky</t>
  </si>
  <si>
    <t xml:space="preserve">      13 - Zemní práce - hloubené vykopávky</t>
  </si>
  <si>
    <t xml:space="preserve">      16 - Zemní práce - přemístění výkopku</t>
  </si>
  <si>
    <t xml:space="preserve">      17 - Zemní práce - konstrukce ze zemin</t>
  </si>
  <si>
    <t xml:space="preserve">      18 - Zemní práce - povrchové úpravy terénu  </t>
  </si>
  <si>
    <t xml:space="preserve">    2 - Zakládání</t>
  </si>
  <si>
    <t xml:space="preserve">      27 - Zakládání - betonové pasy a bednící dílce</t>
  </si>
  <si>
    <t xml:space="preserve">      271 - Zakládání - deska</t>
  </si>
  <si>
    <t xml:space="preserve">      275 - Zakládání - patky</t>
  </si>
  <si>
    <t xml:space="preserve">      276 - Zakládání - prostupy a chráničky</t>
  </si>
  <si>
    <t xml:space="preserve">      277 - Soklové pasy oplocení</t>
  </si>
  <si>
    <t xml:space="preserve">    3 - Svislé a kompletní konstrukce</t>
  </si>
  <si>
    <t xml:space="preserve">      31 - Zdi pozemních staveb - bednící dílce</t>
  </si>
  <si>
    <t xml:space="preserve">      312 - Zdi pozemních staveb - kamenné zdivo</t>
  </si>
  <si>
    <t xml:space="preserve">      34 - Stěny a příčky</t>
  </si>
  <si>
    <t xml:space="preserve">    4 - Vodorovné konstrukce</t>
  </si>
  <si>
    <t xml:space="preserve">      411 - Stropy a stropní konstrukce </t>
  </si>
  <si>
    <t xml:space="preserve">      413 - Spojitý průvlak se sloupem</t>
  </si>
  <si>
    <t xml:space="preserve">      417 - Ztužující věnce</t>
  </si>
  <si>
    <t xml:space="preserve">      43 - Schodišťové konstrukce  </t>
  </si>
  <si>
    <t xml:space="preserve">    6 - Úpravy povrchů, podlahy a osazování výplní</t>
  </si>
  <si>
    <t xml:space="preserve">      61 - Úprava povrchů vnitřních - stropy</t>
  </si>
  <si>
    <t xml:space="preserve">      610 - Úprava povrchů vnitřních - stěny</t>
  </si>
  <si>
    <t xml:space="preserve">      62 - Úprava povrchů vnějších  </t>
  </si>
  <si>
    <t xml:space="preserve">      63 - Podlahy a podlahové konstrukce (skladba p1)</t>
  </si>
  <si>
    <t xml:space="preserve">      632 - Podlaha - vnější mlatová (skladba p2)</t>
  </si>
  <si>
    <t xml:space="preserve">      633 - Ulička mezi pavilony (skladba p3)</t>
  </si>
  <si>
    <t xml:space="preserve">    9 - Ostatní konstrukce a práce, bourání</t>
  </si>
  <si>
    <t xml:space="preserve">      935 - Odvodnění</t>
  </si>
  <si>
    <t xml:space="preserve">      94 - Lešení a stavební výtahy</t>
  </si>
  <si>
    <t xml:space="preserve">      951 - Ostatní konstrukce a práce  </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</si>
  <si>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</si>
  <si>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</si>
  <si>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</si>
  <si>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</si>
  <si>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</si>
  <si>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 - střecha (skladba s1)</t>
  </si>
  <si>
    <t xml:space="preserve">    713 - Izolace tepelné (bez systémových desek, ty jsou součástí ÚT)</t>
  </si>
  <si>
    <t xml:space="preserve">    762 - Konstrukce tesařské</t>
  </si>
  <si>
    <t xml:space="preserve">    764 - Konstrukce klempířské</t>
  </si>
  <si>
    <t xml:space="preserve">    766 - Konstrukce truhlářské - dřevěné lavice a kryty nik šubrů</t>
  </si>
  <si>
    <t xml:space="preserve">    767 - Konstrukce zámečnické </t>
  </si>
  <si>
    <t xml:space="preserve">    7671 - Konstrukce zámečnické - mříže Z1, Z2, Z3</t>
  </si>
  <si>
    <t xml:space="preserve">    7672 - Konstrukce zámečnické - chráničky pro šubry, ocel. kce Z4, Z5, Z6</t>
  </si>
  <si>
    <t xml:space="preserve">    771 - Podlahy z dlaždic</t>
  </si>
  <si>
    <t xml:space="preserve">    777 - Podlahy lité</t>
  </si>
  <si>
    <t xml:space="preserve">    781 - Dokončovací práce - obklady</t>
  </si>
  <si>
    <t xml:space="preserve">    783 - Dokončovací práce - nátěry</t>
  </si>
  <si>
    <t xml:space="preserve">    784 - Dokončovací práce - malby omyvatelné</t>
  </si>
  <si>
    <t xml:space="preserve">    787 - Dokončovací práce - zasklívání</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</si>
  <si>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</si>
  <si>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</si>
  <si>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</si>
  <si>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</si>
  <si>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</si>
  <si>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</si>
  <si>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</si>
  <si>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</si>
  <si>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</si>
  <si>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</si>
  <si>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</si>
  <si>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</si>
  <si>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</si>
  <si>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</si>
  <si>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</si>
  <si>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</si>
  <si>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</si>
  <si>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Zemní práce</t>
  </si>
  <si>
    <t>11</t>
  </si>
  <si>
    <t>Zemní práce - přípravné a přidružené práce</t>
  </si>
  <si>
    <t>K</t>
  </si>
  <si>
    <t>112101102</t>
  </si>
  <si>
    <t>Odstranění stromů s odřezáním kmene a s odvětvením listnatých, průměru kmene přes 300 do 500 mm</t>
  </si>
  <si>
    <t>kus</t>
  </si>
  <si>
    <t>CS ÚRS 2021 02</t>
  </si>
  <si>
    <t>4</t>
  </si>
  <si>
    <t>3</t>
  </si>
  <si>
    <t>-428621579</t>
  </si>
  <si>
    <t>Online PSC</t>
  </si>
  <si>
    <t>https://podminky.urs.cz/item/CS_URS_2021_02/112101102</t>
  </si>
  <si>
    <t>VV</t>
  </si>
  <si>
    <t>1   "dub červený"</t>
  </si>
  <si>
    <t>1   "bříza"</t>
  </si>
  <si>
    <t>Součet</t>
  </si>
  <si>
    <t>112251102</t>
  </si>
  <si>
    <t>Odstranění pařezů strojně s jejich vykopáním, vytrháním nebo odstřelením průměru přes 300 do 500 mm</t>
  </si>
  <si>
    <t>-1453495162</t>
  </si>
  <si>
    <t>https://podminky.urs.cz/item/CS_URS_2021_02/112251102</t>
  </si>
  <si>
    <t>162201402</t>
  </si>
  <si>
    <t>Vodorovné přemístění větví, kmenů nebo pařezů s naložením, složením a dopravou do 1000 m větví stromů listnatých, průměru kmene přes 300 do 500 mm</t>
  </si>
  <si>
    <t>-1815752174</t>
  </si>
  <si>
    <t>https://podminky.urs.cz/item/CS_URS_2021_02/162201402</t>
  </si>
  <si>
    <t>162201412</t>
  </si>
  <si>
    <t>Vodorovné přemístění větví, kmenů nebo pařezů s naložením, složením a dopravou do 1000 m kmenů stromů listnatých, průměru přes 300 do 500 mm</t>
  </si>
  <si>
    <t>-1616850624</t>
  </si>
  <si>
    <t>https://podminky.urs.cz/item/CS_URS_2021_02/162201412</t>
  </si>
  <si>
    <t>5</t>
  </si>
  <si>
    <t>162201422</t>
  </si>
  <si>
    <t>Vodorovné přemístění větví, kmenů nebo pařezů s naložením, složením a dopravou do 1000 m pařezů kmenů, průměru přes 300 do 500 mm</t>
  </si>
  <si>
    <t>1059000731</t>
  </si>
  <si>
    <t>https://podminky.urs.cz/item/CS_URS_2021_02/162201422</t>
  </si>
  <si>
    <t>6</t>
  </si>
  <si>
    <t>162301932</t>
  </si>
  <si>
    <t>Vodorovné přemístění větví, kmenů nebo pařezů s naložením, složením a dopravou Příplatek k cenám za každých dalších i započatých 1000 m přes 1000 m větví stromů listnatých, průměru kmene přes 300 do 500 mm</t>
  </si>
  <si>
    <t>1598156713</t>
  </si>
  <si>
    <t>https://podminky.urs.cz/item/CS_URS_2021_02/162301932</t>
  </si>
  <si>
    <t>2*9</t>
  </si>
  <si>
    <t>7</t>
  </si>
  <si>
    <t>162301952</t>
  </si>
  <si>
    <t>Vodorovné přemístění větví, kmenů nebo pařezů s naložením, složením a dopravou Příplatek k cenám za každých dalších i započatých 1000 m přes 1000 m kmenů stromů listnatých, o průměru přes 300 do 500 mm</t>
  </si>
  <si>
    <t>-244834561</t>
  </si>
  <si>
    <t>https://podminky.urs.cz/item/CS_URS_2021_02/162301952</t>
  </si>
  <si>
    <t>8</t>
  </si>
  <si>
    <t>162301972</t>
  </si>
  <si>
    <t>Vodorovné přemístění větví, kmenů nebo pařezů s naložením, složením a dopravou Příplatek k cenám za každých dalších i započatých 1000 m přes 1000 m pařezů kmenů, průměru přes 300 do 500 mm</t>
  </si>
  <si>
    <t>1479633615</t>
  </si>
  <si>
    <t>https://podminky.urs.cz/item/CS_URS_2021_02/162301972</t>
  </si>
  <si>
    <t>12</t>
  </si>
  <si>
    <t>Zemní práce - odkopávky a prokopávky</t>
  </si>
  <si>
    <t>9</t>
  </si>
  <si>
    <t>122351102</t>
  </si>
  <si>
    <t>Odkopávky a prokopávky nezapažené strojně v hornině třídy těžitelnosti II skupiny 4 přes 20 do 50 m3</t>
  </si>
  <si>
    <t>m3</t>
  </si>
  <si>
    <t>1344865151</t>
  </si>
  <si>
    <t>https://podminky.urs.cz/item/CS_URS_2021_02/122351102</t>
  </si>
  <si>
    <t>"NUTNO UPŘESNIT DLE SKUTEČNOSTI"</t>
  </si>
  <si>
    <t>1,00*1,50*10,30          "za objektem v místě žlabovek"</t>
  </si>
  <si>
    <t>(5,50*0,40)/2*7,00    "pod částí ových kotců"</t>
  </si>
  <si>
    <t>13</t>
  </si>
  <si>
    <t>Zemní práce - hloubené vykopávky</t>
  </si>
  <si>
    <t>10</t>
  </si>
  <si>
    <t>132354102</t>
  </si>
  <si>
    <t>Hloubení zapažených rýh šířky do 800 mm strojně s urovnáním dna do předepsaného profilu a spádu v hornině třídy těžitelnosti II skupiny 4 přes 20 do 50 m3</t>
  </si>
  <si>
    <t>-383642467</t>
  </si>
  <si>
    <t>https://podminky.urs.cz/item/CS_URS_2021_02/132354102</t>
  </si>
  <si>
    <t xml:space="preserve">0,50*0,50*(1,50+5,55+0,60) </t>
  </si>
  <si>
    <t xml:space="preserve">0,60*0,50*(5,40+1,30) </t>
  </si>
  <si>
    <t>Mezisoučet   kóta -1,15 (kotce)</t>
  </si>
  <si>
    <t xml:space="preserve">0,50*0,70*4,00   </t>
  </si>
  <si>
    <t xml:space="preserve">0,60*0,70*1,30  </t>
  </si>
  <si>
    <t>Mezisoučet   kóta -1,60 (kotce)</t>
  </si>
  <si>
    <t xml:space="preserve">0,50*0,90*4,775  </t>
  </si>
  <si>
    <t xml:space="preserve">0,60*0,90*(3,50+1,80)  </t>
  </si>
  <si>
    <t>Mezisoučet   kóta -2,05 (kotce)</t>
  </si>
  <si>
    <t xml:space="preserve">0,50*0,60*(2,15+1,80+0,50+5,80)  </t>
  </si>
  <si>
    <t>Mezisoučet   kóta -0,85 (odstavný dvorek)</t>
  </si>
  <si>
    <t xml:space="preserve">0,50*0,90*(1,50+0,50+2,00+1,80)  </t>
  </si>
  <si>
    <t>Mezisoučet   kóta -1,15 (odstavný dvorek)</t>
  </si>
  <si>
    <t>Součet   ZÁKLADOVÉ PASY</t>
  </si>
  <si>
    <t>132254101</t>
  </si>
  <si>
    <t>Hloubení zapažených rýh šířky do 800 mm strojně s urovnáním dna do předepsaného profilu a spádu v hornině třídy těžitelnosti I skupiny 3 do 20 m3</t>
  </si>
  <si>
    <t>-1608193533</t>
  </si>
  <si>
    <t>https://podminky.urs.cz/item/CS_URS_2021_02/132254101</t>
  </si>
  <si>
    <t>0,30*0,80*(3,825+10,075+3,825+2,80*2+5,50)</t>
  </si>
  <si>
    <t>0,30*0,95*(2,80*3)</t>
  </si>
  <si>
    <t>Součet   pro soklové pasy oplocení</t>
  </si>
  <si>
    <t>133312011</t>
  </si>
  <si>
    <t>Hloubení šachet ručně zapažených i nezapažených v horninách třídy těžitelnosti II skupiny 4, půdorysná plocha výkopu do 4 m2</t>
  </si>
  <si>
    <t>-1577592949</t>
  </si>
  <si>
    <t>https://podminky.urs.cz/item/CS_URS_2021_02/133312011</t>
  </si>
  <si>
    <t>3,14*0,20*0,20*0,50 *11   "patka P1"</t>
  </si>
  <si>
    <t>0,45*0,55*0,50 *4                "patka P2"</t>
  </si>
  <si>
    <t>16</t>
  </si>
  <si>
    <t>Zemní práce - přemístění výkopku</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</si>
  <si>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</si>
  <si>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</si>
  <si>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1853918403</t>
  </si>
  <si>
    <t>https://podminky.urs.cz/item/CS_URS_2021_02/162751117</t>
  </si>
  <si>
    <t>PSC</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</si>
  <si>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</si>
  <si>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23,15+16,565+9,312+1,186   "výkopek"</t>
  </si>
  <si>
    <t>-30,00                             "zásyp"</t>
  </si>
  <si>
    <t>14</t>
  </si>
  <si>
    <t>167151111</t>
  </si>
  <si>
    <t>Nakládání, skládání a překládání neulehlého výkopku nebo sypaniny strojně nakládání, množství přes 100 m3, z hornin třídy těžitelnosti I, skupiny 1 až 3</t>
  </si>
  <si>
    <t>-2012169173</t>
  </si>
  <si>
    <t>https://podminky.urs.cz/item/CS_URS_2021_02/167151111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</si>
  <si>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</si>
  <si>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171201231</t>
  </si>
  <si>
    <t>Poplatek za uložení stavebního odpadu na recyklační skládce (skládkovné) zeminy a kamení zatříděného do Katalogu odpadů pod kódem 17 05 04</t>
  </si>
  <si>
    <t>t</t>
  </si>
  <si>
    <t>1308078510</t>
  </si>
  <si>
    <t>https://podminky.urs.cz/item/CS_URS_2021_02/171201231</t>
  </si>
  <si>
    <t xml:space="preserve">Poznámka k souboru cen:
1. Ceny uvedené v souboru cen je doporučeno upravit podle aktuálních cen místně příslušné skládky odpadů.
2. Uložení odpadů neuvedených v souboru cen se oceňuje individuálně.
</t>
  </si>
  <si>
    <t>20,213*1,7</t>
  </si>
  <si>
    <t>17</t>
  </si>
  <si>
    <t>Zemní práce - konstrukce ze zemin</t>
  </si>
  <si>
    <t>174111101</t>
  </si>
  <si>
    <t>Zásyp sypaninou z jakékoliv horniny ručně s uložením výkopku ve vrstvách se zhutněním jam, šachet, rýh nebo kolem objektů v těchto vykopávkách</t>
  </si>
  <si>
    <t>-1567131204</t>
  </si>
  <si>
    <t>https://podminky.urs.cz/item/CS_URS_2021_02/174111101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</si>
  <si>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</si>
  <si>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"cca"   30,00    "výkopkem"</t>
  </si>
  <si>
    <t>162211311</t>
  </si>
  <si>
    <t>Vodorovné přemístění výkopku nebo sypaniny stavebním kolečkem s vyprázdněním kolečka na hromady nebo do dopravního prostředku na vzdálenost do 10 m z horniny třídy těžitelnosti I, skupiny 1 až 3</t>
  </si>
  <si>
    <t>-621176949</t>
  </si>
  <si>
    <t>https://podminky.urs.cz/item/CS_URS_2021_02/162211311</t>
  </si>
  <si>
    <t>30,00   "pro zásyp výkopkem"</t>
  </si>
  <si>
    <t>18</t>
  </si>
  <si>
    <t>162211319</t>
  </si>
  <si>
    <t>Vodorovné přemístění výkopku nebo sypaniny stavebním kolečkem s vyprázdněním kolečka na hromady nebo do dopravního prostředku na vzdálenost do 10 m Příplatek za každých dalších 10 m k ceně -1311</t>
  </si>
  <si>
    <t>2137291668</t>
  </si>
  <si>
    <t>https://podminky.urs.cz/item/CS_URS_2021_02/162211319</t>
  </si>
  <si>
    <t>30,00*2</t>
  </si>
  <si>
    <t xml:space="preserve">Zemní práce - povrchové úpravy terénu  </t>
  </si>
  <si>
    <t>19</t>
  </si>
  <si>
    <t>121111201</t>
  </si>
  <si>
    <t>Odstranění lesní hrabanky pro jakoukoliv tloušťku vrstvy</t>
  </si>
  <si>
    <t>m2</t>
  </si>
  <si>
    <t>-1990127949</t>
  </si>
  <si>
    <t>https://podminky.urs.cz/item/CS_URS_2021_02/121111201</t>
  </si>
  <si>
    <t>122,10   "m.č. 107 krytý výběh - před zahájením prací"</t>
  </si>
  <si>
    <t>20</t>
  </si>
  <si>
    <t>162301301</t>
  </si>
  <si>
    <t>Vodorovné přemístění lesní hrabanky bez naložení, avšak se složením, na vzdálenost přes 50 do 500 m</t>
  </si>
  <si>
    <t>-1414714296</t>
  </si>
  <si>
    <t>https://podminky.urs.cz/item/CS_URS_2021_02/162301301</t>
  </si>
  <si>
    <t>122,10   "m.č. 107 krytý výběh - před zahájením prací na meziskládku"</t>
  </si>
  <si>
    <t>122,10   "m.č. 107 krytý výběh - po ukončení prací z meziskládky"</t>
  </si>
  <si>
    <t>181311103</t>
  </si>
  <si>
    <t>Rozprostření a urovnání ornice v rovině nebo ve svahu sklonu do 1:5 ručně při souvislé ploše, tl. vrstvy do 200 mm</t>
  </si>
  <si>
    <t>636812337</t>
  </si>
  <si>
    <t>https://podminky.urs.cz/item/CS_URS_2021_02/181311103</t>
  </si>
  <si>
    <t xml:space="preserve">Poznámka k souboru cen:
1. V ceně jsou započteny i náklady na případné nutné přemístění hromad nebo dočasných skládek na místo spotřeby ze vzdálenosti do 3 m.
2. V ceně nejsou započteny náklady na získání ornice.
</t>
  </si>
  <si>
    <t>"LESNÍ HRABANKY"</t>
  </si>
  <si>
    <t>122,10   "m.č. 107 krytý výběh"</t>
  </si>
  <si>
    <t>Zakládání</t>
  </si>
  <si>
    <t>27</t>
  </si>
  <si>
    <t>Zakládání - betonové pasy a bednící dílce</t>
  </si>
  <si>
    <t>22</t>
  </si>
  <si>
    <t>274321411</t>
  </si>
  <si>
    <t>Základy z betonu železového (bez výztuže) pasy z betonu bez zvláštních nároků na prostředí tř. C 20/25</t>
  </si>
  <si>
    <t>270768266</t>
  </si>
  <si>
    <t>https://podminky.urs.cz/item/CS_URS_2021_02/274321411</t>
  </si>
  <si>
    <t>0,50*0,50*(1,50+5,55+0,60) *1,035 "betonáž do terénu"</t>
  </si>
  <si>
    <t>0,60*0,50*(5,40+1,30) *1,035 "betonáž do terénu"</t>
  </si>
  <si>
    <t>0,50*0,70*4,00 *1,035 "betonáž do terénu"</t>
  </si>
  <si>
    <t>0,60*0,70*1,30 *1,035 "betonáž do terénu"</t>
  </si>
  <si>
    <t>0,50*0,90*4,775 *1,035 "betonáž do terénu"</t>
  </si>
  <si>
    <t>0,60*0,90*(3,50+1,80) *1,035 "betonáž do terénu"</t>
  </si>
  <si>
    <t>0,50*0,60*(2,15+1,80+0,50+5,80) *1,035 "betonáž do terénu"</t>
  </si>
  <si>
    <t>0,50*0,90*(1,50+0,50+2,00+1,80) *1,035 "betonáž do terénu"</t>
  </si>
  <si>
    <t>23</t>
  </si>
  <si>
    <t>274361821</t>
  </si>
  <si>
    <t>Výztuž základů pasů z betonářské oceli 10 505 (R) nebo BSt 500</t>
  </si>
  <si>
    <t>670374103</t>
  </si>
  <si>
    <t>https://podminky.urs.cz/item/CS_URS_2021_02/274361821</t>
  </si>
  <si>
    <t xml:space="preserve">Poznámka k souboru cen:
1. Ceny platí pro desky rovné, s náběhy, hřibové nebo upnuté do žeber včetně výztuže těchto žeber.
</t>
  </si>
  <si>
    <t>0,90*(4,60+2,40+3,00)*4*0,000617 "R10"</t>
  </si>
  <si>
    <t>Mezisoučet   bd 30  v. 750 mm (kotce)</t>
  </si>
  <si>
    <t>0,70*(1,30+4,00)*4*0,000617 "R10"</t>
  </si>
  <si>
    <t>Mezisoučet  bd 30  v. 500 mm (kotce)</t>
  </si>
  <si>
    <t>0,60*(1,30+5,40+0,10+0,40+5,55+0,10+1,40)*4*0,000617 "R10"</t>
  </si>
  <si>
    <t>Mezisoučet   bd 30  v. 250 mm (kotce)</t>
  </si>
  <si>
    <t>0,70*(8,60+2,00*2+2,25)*6*0,00089   "R12"</t>
  </si>
  <si>
    <t>Mezisoučet   bd 30 (odstavný dvorek)</t>
  </si>
  <si>
    <t>1,60*6*0,00089   "R12"</t>
  </si>
  <si>
    <t>Mezisoučet    zídka na konci uličky mezi pavilony</t>
  </si>
  <si>
    <t xml:space="preserve">Součet   KOTVY PRO BEDNÍCÍ DÍLCE </t>
  </si>
  <si>
    <t>24</t>
  </si>
  <si>
    <t>274362021</t>
  </si>
  <si>
    <t>Výztuž základů pasů ze svařovaných sítí z drátů typu KARI</t>
  </si>
  <si>
    <t>-1154682818</t>
  </si>
  <si>
    <t>https://podminky.urs.cz/item/CS_URS_2021_02/274362021</t>
  </si>
  <si>
    <t xml:space="preserve">(1,50+5,55+0,60)*0,99*0,00303  </t>
  </si>
  <si>
    <t>(5,40+1,30)*1,09*0,00303</t>
  </si>
  <si>
    <t xml:space="preserve">4,00*1,39*0,00303 </t>
  </si>
  <si>
    <t>1,30*1,49*0,00303</t>
  </si>
  <si>
    <t xml:space="preserve">4,775*1,79*0,00303 </t>
  </si>
  <si>
    <t xml:space="preserve">(3,50+1,80)*1,89*0,00303 </t>
  </si>
  <si>
    <t xml:space="preserve">(2,15+1,80+0,50+5,80)*1,19*0,00303  </t>
  </si>
  <si>
    <t xml:space="preserve">(1,50+0,50+2,00+1,80)*1,79*0,00303  </t>
  </si>
  <si>
    <t>Součet   KARI 150x150x6/6</t>
  </si>
  <si>
    <t>25</t>
  </si>
  <si>
    <t>953312122</t>
  </si>
  <si>
    <t>Vložky svislé do dilatačních spár z polystyrenových desek extrudovaných včetně dodání a osazení, v jakémkoliv zdivu přes 10 do 20 mm</t>
  </si>
  <si>
    <t>1075476609</t>
  </si>
  <si>
    <t>https://podminky.urs.cz/item/CS_URS_2021_02/953312122</t>
  </si>
  <si>
    <t>0,50*0,50+0,50*0,60+0,50*0,90</t>
  </si>
  <si>
    <t>26</t>
  </si>
  <si>
    <t>279113154</t>
  </si>
  <si>
    <t>Základové zdi z tvárnic ztraceného bednění včetně výplně z betonu bez zvláštních nároků na vliv prostředí třídy C 25/30, tloušťky zdiva přes 250 do 300 mm</t>
  </si>
  <si>
    <t>-1365824506</t>
  </si>
  <si>
    <t>https://podminky.urs.cz/item/CS_URS_2021_02/279113154</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</si>
  <si>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</si>
  <si>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0,75*(4,60+2,40+3,00)</t>
  </si>
  <si>
    <t>0,50*(1,30+4,00)</t>
  </si>
  <si>
    <t>0,25*(1,30+5,40+0,10+0,40+5,55+0,10+1,40)</t>
  </si>
  <si>
    <t>279361821</t>
  </si>
  <si>
    <t>Výztuž základových zdí nosných svislých nebo odkloněných od svislice, rovinných nebo oblých, deskových nebo žebrových, včetně výztuže jejich žeber z betonářské oceli 10 505 (R) nebo BSt 500</t>
  </si>
  <si>
    <t>-1467557066</t>
  </si>
  <si>
    <t>https://podminky.urs.cz/item/CS_URS_2021_02/279361821</t>
  </si>
  <si>
    <t>0,75*(4,60+2,40+3,00)*4*0,000617  "svislá výztuž R10"</t>
  </si>
  <si>
    <t>(4,60+2,40+3,00)*6*0,000617  "vodorovná výztuž R10"</t>
  </si>
  <si>
    <t>Mezisoučet   bd 30  v. 750 mm</t>
  </si>
  <si>
    <t>0,50*(1,30+4,00)*4*0,000617  "svislá výztuž R10"</t>
  </si>
  <si>
    <t>(1,30+4,00)*4*0,000617  "vodorovná výztuž R10"</t>
  </si>
  <si>
    <t>Mezisoučet  bd 30  v. 500 mm</t>
  </si>
  <si>
    <t>0,25*(1,30+5,40+0,10+0,40+5,55+0,10+1,40)*4*0,000617  "svislá výztuž R10"</t>
  </si>
  <si>
    <t>(1,30+5,40+0,10+0,40+5,55+0,10+1,40)*2*0,000617  "vodorovná výztuž R10"</t>
  </si>
  <si>
    <t>Mezisoučet   bd 30  v. 250 mm</t>
  </si>
  <si>
    <t>271</t>
  </si>
  <si>
    <t>Zakládání - deska</t>
  </si>
  <si>
    <t>28</t>
  </si>
  <si>
    <t>271572211</t>
  </si>
  <si>
    <t>Podsyp pod základové konstrukce se zhutněním a urovnáním povrchu ze štěrkopísku netříděného</t>
  </si>
  <si>
    <t>-1527584751</t>
  </si>
  <si>
    <t>https://podminky.urs.cz/item/CS_URS_2021_02/271572211</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</si>
  <si>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</si>
  <si>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0,10*(5,75*6,85+2,10*2,525)</t>
  </si>
  <si>
    <t>(3,14*2,80*2,80)*0,10/4</t>
  </si>
  <si>
    <t>-0,10*1,20*1,20   "odpočet patky"</t>
  </si>
  <si>
    <t>29</t>
  </si>
  <si>
    <t>273321411</t>
  </si>
  <si>
    <t>Základy z betonu železového (bez výztuže) desky z betonu bez zvláštních nároků na prostředí tř. C 20/25</t>
  </si>
  <si>
    <t>-326594505</t>
  </si>
  <si>
    <t>https://podminky.urs.cz/item/CS_URS_2021_02/273321411</t>
  </si>
  <si>
    <t>0,15*(6,35*7,15+2,40*2,825)</t>
  </si>
  <si>
    <t>(3,14*3,10*3,10*0,15)/4</t>
  </si>
  <si>
    <t>30</t>
  </si>
  <si>
    <t>273362021</t>
  </si>
  <si>
    <t>Výztuž základů desek ze svařovaných sítí z drátů typu KARI</t>
  </si>
  <si>
    <t>1224326960</t>
  </si>
  <si>
    <t>https://podminky.urs.cz/item/CS_URS_2021_02/273362021</t>
  </si>
  <si>
    <t>(6,35*7,15+2,40*2,825)*0,00444</t>
  </si>
  <si>
    <t>(3,14*3,10*3,10)/4*0,00444</t>
  </si>
  <si>
    <t>Součet   KARI 100x100x6/6</t>
  </si>
  <si>
    <t>31</t>
  </si>
  <si>
    <t>M</t>
  </si>
  <si>
    <t>56284722</t>
  </si>
  <si>
    <t>distanční lišta  z umělé hmoty k pokládání výztuže 50 mm</t>
  </si>
  <si>
    <t>m</t>
  </si>
  <si>
    <t>909917864</t>
  </si>
  <si>
    <t>https://podminky.urs.cz/item/CS_URS_2021_02/56284722</t>
  </si>
  <si>
    <t>"cca"   30   "bude upřesněno při realizaci"</t>
  </si>
  <si>
    <t>32</t>
  </si>
  <si>
    <t>56284752</t>
  </si>
  <si>
    <t>distanční kroužek pro výztuž 50mm</t>
  </si>
  <si>
    <t>100 kus</t>
  </si>
  <si>
    <t>-1161617518</t>
  </si>
  <si>
    <t>https://podminky.urs.cz/item/CS_URS_2021_02/56284752</t>
  </si>
  <si>
    <t>"cca"   5   "bude upřesněno při realizaci"</t>
  </si>
  <si>
    <t>275</t>
  </si>
  <si>
    <t>Zakládání - patky</t>
  </si>
  <si>
    <t>33</t>
  </si>
  <si>
    <t>275321411</t>
  </si>
  <si>
    <t>Základy z betonu železového (bez výztuže) patky z betonu bez zvláštních nároků na prostředí tř. C 20/25</t>
  </si>
  <si>
    <t>-2017025435</t>
  </si>
  <si>
    <t>https://podminky.urs.cz/item/CS_URS_2021_02/275321411</t>
  </si>
  <si>
    <t>"vnitřní patka"</t>
  </si>
  <si>
    <t>1,20*1,20*1,00 *1,035 "betonáž do terénu-výztuž pro sloup je započítána u sloupu"</t>
  </si>
  <si>
    <t>34</t>
  </si>
  <si>
    <t>275362021</t>
  </si>
  <si>
    <t>Výztuž základů patek ze svařovaných sítí z drátů typu KARI</t>
  </si>
  <si>
    <t>-219343618</t>
  </si>
  <si>
    <t>https://podminky.urs.cz/item/CS_URS_2021_02/275362021</t>
  </si>
  <si>
    <t>1,20*1,20*0,00303 *2</t>
  </si>
  <si>
    <t>35</t>
  </si>
  <si>
    <t>275313711</t>
  </si>
  <si>
    <t>Základy z betonu prostého patky a bloky z betonu kamenem neprokládaného tř. C 20/25</t>
  </si>
  <si>
    <t>1590636189</t>
  </si>
  <si>
    <t>https://podminky.urs.cz/item/CS_URS_2021_02/275313711</t>
  </si>
  <si>
    <t>0,45*0,55*0,50 *4              "patka P2"</t>
  </si>
  <si>
    <t>36</t>
  </si>
  <si>
    <t>275351121</t>
  </si>
  <si>
    <t>Bednění základů patek zřízení</t>
  </si>
  <si>
    <t>1339722422</t>
  </si>
  <si>
    <t>https://podminky.urs.cz/item/CS_URS_2021_02/275351121</t>
  </si>
  <si>
    <t>2*3,14*0,20*0,25 *11        "patka P1"</t>
  </si>
  <si>
    <t>(0,45*2+0,55*2)*0,25 *4   "patka P2"</t>
  </si>
  <si>
    <t>37</t>
  </si>
  <si>
    <t>275351122</t>
  </si>
  <si>
    <t>Bednění základů patek odstranění</t>
  </si>
  <si>
    <t>528086017</t>
  </si>
  <si>
    <t>https://podminky.urs.cz/item/CS_URS_2021_02/275351122</t>
  </si>
  <si>
    <t>38</t>
  </si>
  <si>
    <t>953943123</t>
  </si>
  <si>
    <t>Osazování drobných kovových předmětů výrobků ostatních jinde neuvedených do betonu se zajištěním polohy k bednění či k výztuži před zabetonováním hmotnosti přes 5 do 15 kg/kus</t>
  </si>
  <si>
    <t>1141839029</t>
  </si>
  <si>
    <t>https://podminky.urs.cz/item/CS_URS_2021_02/953943123</t>
  </si>
  <si>
    <t>11+5   "sloupky ocelové konstrukce - dodávka viz zámečnické konstrukce"</t>
  </si>
  <si>
    <t>276</t>
  </si>
  <si>
    <t>Zakládání - prostupy a chráničky</t>
  </si>
  <si>
    <t>39</t>
  </si>
  <si>
    <t>274353102</t>
  </si>
  <si>
    <t>Bednění kotevních otvorů a prostupů v základových konstrukcích v pasech včetně polohového zajištění a odbednění, popř. ztraceného bednění z pletiva apod. průřezu do 0,01 m2, hl. přes 0,25 do 0,50 m</t>
  </si>
  <si>
    <t>366207318</t>
  </si>
  <si>
    <t>https://podminky.urs.cz/item/CS_URS_2021_02/274353102</t>
  </si>
  <si>
    <t>1   "prostup pro vedení vody"</t>
  </si>
  <si>
    <t>40</t>
  </si>
  <si>
    <t>274353121</t>
  </si>
  <si>
    <t>Bednění kotevních otvorů a prostupů v základových konstrukcích v pasech včetně polohového zajištění a odbednění, popř. ztraceného bednění z pletiva apod. průřezu přes 0,02 do 0,05 m2, hl. do 0,50 m</t>
  </si>
  <si>
    <t>-48394817</t>
  </si>
  <si>
    <t>https://podminky.urs.cz/item/CS_URS_2021_02/274353121</t>
  </si>
  <si>
    <t>1   "prostup pro ležaté kanalizační potrubí"</t>
  </si>
  <si>
    <t>41</t>
  </si>
  <si>
    <t>274353122</t>
  </si>
  <si>
    <t>Bednění kotevních otvorů a prostupů v základových konstrukcích v pasech včetně polohového zajištění a odbednění, popř. ztraceného bednění z pletiva apod. průřezu přes 0,02 do 0,05 m2, hl. přes 0,50 do 1,00 m</t>
  </si>
  <si>
    <t>-1565648733</t>
  </si>
  <si>
    <t>https://podminky.urs.cz/item/CS_URS_2021_02/274353122</t>
  </si>
  <si>
    <t>2   "prostup pro potrubí dešťové kanalizace"</t>
  </si>
  <si>
    <t>42</t>
  </si>
  <si>
    <t>273353101</t>
  </si>
  <si>
    <t>Bednění kotevních otvorů a prostupů v základových konstrukcích v deskách včetně polohového zajištění a odbednění, popř. ztraceného bednění z pletiva apod. průřezu do 0,01 m2, hl. do 0,25 m</t>
  </si>
  <si>
    <t>2049491431</t>
  </si>
  <si>
    <t>https://podminky.urs.cz/item/CS_URS_2021_02/273353101</t>
  </si>
  <si>
    <t>43</t>
  </si>
  <si>
    <t>273353121</t>
  </si>
  <si>
    <t>Bednění kotevních otvorů a prostupů v základových konstrukcích v deskách včetně polohového zajištění a odbednění, popř. ztraceného bednění z pletiva apod. průřezu přes 0,02 do 0,05 m2, hl. do 0,50 m</t>
  </si>
  <si>
    <t>455818492</t>
  </si>
  <si>
    <t>https://podminky.urs.cz/item/CS_URS_2021_02/273353121</t>
  </si>
  <si>
    <t xml:space="preserve">Poznámka k souboru cen:
1. Ceny jsou určeny pro jakýkoliv způsob provádění kotevních otvorů, (např. ztraceným bedněním z pletiva, bandáží na rámu, hranoly polystyrénu s vyjmutím, dutinovými tvarovkami apod.). Ceny lze použít i pro bednění kotevních otvorů a prostupů ve stěnových a stropních konstrukcích.
2. Pro volbu cen kotevních otvorů s proměnným průřezem v části nebo celé výšce otvoru je rozhodující průměrný průřez v místě zkosení.
3. Zalévání kotevních otvorů se oceňuje cenami souboru cen 278 31-1 . Zálivka kotevních otvorů z betonu prostého.
</t>
  </si>
  <si>
    <t>277</t>
  </si>
  <si>
    <t>Soklové pasy oplocení</t>
  </si>
  <si>
    <t>44</t>
  </si>
  <si>
    <t>311321817</t>
  </si>
  <si>
    <t>Nadzákladové zdi z betonu železového (bez výztuže) nosné pohledového (v přírodní barvě drtí a přísad) tř. C 20/25</t>
  </si>
  <si>
    <t>-740788265</t>
  </si>
  <si>
    <t>https://podminky.urs.cz/item/CS_URS_2021_02/311321817</t>
  </si>
  <si>
    <t>1,50+5,10+5,00+2,70   "viz výkres základů"</t>
  </si>
  <si>
    <t>45</t>
  </si>
  <si>
    <t>311351121</t>
  </si>
  <si>
    <t>Bednění nadzákladových zdí nosných rovné oboustranné za každou stranu zřízení</t>
  </si>
  <si>
    <t>1639266788</t>
  </si>
  <si>
    <t>https://podminky.urs.cz/item/CS_URS_2021_02/311351121</t>
  </si>
  <si>
    <t>(5,00+17,00+16,80+8,90)*2  *0,50 "cca 50% z plochy základů-viz výkres základů"</t>
  </si>
  <si>
    <t>46</t>
  </si>
  <si>
    <t>311351911</t>
  </si>
  <si>
    <t>Bednění nadzákladových zdí nosných Příplatek k cenám bednění za pohledový beton</t>
  </si>
  <si>
    <t>-857418027</t>
  </si>
  <si>
    <t>https://podminky.urs.cz/item/CS_URS_2021_02/311351911</t>
  </si>
  <si>
    <t>47</t>
  </si>
  <si>
    <t>311351122</t>
  </si>
  <si>
    <t>Bednění nadzákladových zdí nosných rovné oboustranné za každou stranu odstranění</t>
  </si>
  <si>
    <t>761303896</t>
  </si>
  <si>
    <t>https://podminky.urs.cz/item/CS_URS_2021_02/311351122</t>
  </si>
  <si>
    <t>48</t>
  </si>
  <si>
    <t>311362021</t>
  </si>
  <si>
    <t>Výztuž nadzákladových zdí nosných svislých nebo odkloněných od svislice, rovných nebo oblých ze svařovaných sítí z drátů typu KARI</t>
  </si>
  <si>
    <t>968497840</t>
  </si>
  <si>
    <t>https://podminky.urs.cz/item/CS_URS_2021_02/311362021</t>
  </si>
  <si>
    <t xml:space="preserve">(5,00+17,00+16,80+8,90)*2 *0,00303  </t>
  </si>
  <si>
    <t>0,15*(3,825+13,90+14,00+5,50)*0,00303</t>
  </si>
  <si>
    <t>Součet   KARI 150x150x6/6 - viz výkres základů</t>
  </si>
  <si>
    <t>49</t>
  </si>
  <si>
    <t>762342441</t>
  </si>
  <si>
    <t>Bednění a laťování montáž lišt trojúhelníkových</t>
  </si>
  <si>
    <t>-575074208</t>
  </si>
  <si>
    <t>https://podminky.urs.cz/item/CS_URS_2021_02/762342441</t>
  </si>
  <si>
    <t>"VLOŽENÍ TROJÚHELNÍKOVÝCH LIŠT DO BEDNĚNÍ PRO VYTVOŘENÍ"</t>
  </si>
  <si>
    <t>"SRAŽENÉ HRANY ZÍDKY"</t>
  </si>
  <si>
    <t>3,825+14,50+14,00+5,80</t>
  </si>
  <si>
    <t>3,525+13,90+13,40+5,50</t>
  </si>
  <si>
    <t xml:space="preserve">Součet   </t>
  </si>
  <si>
    <t>50</t>
  </si>
  <si>
    <t>60514112</t>
  </si>
  <si>
    <t>řezivo jehličnaté lať surová dl 4m</t>
  </si>
  <si>
    <t>-1443388929</t>
  </si>
  <si>
    <t>https://podminky.urs.cz/item/CS_URS_2021_02/60514112</t>
  </si>
  <si>
    <t>74,45*0,03*0,03</t>
  </si>
  <si>
    <t>51</t>
  </si>
  <si>
    <t>-1327100012</t>
  </si>
  <si>
    <t>0,30*(0,70+0,80)</t>
  </si>
  <si>
    <t>Svislé a kompletní konstrukce</t>
  </si>
  <si>
    <t>Zdi pozemních staveb - bednící dílce</t>
  </si>
  <si>
    <t>52</t>
  </si>
  <si>
    <t>311113144</t>
  </si>
  <si>
    <t>Nadzákladové zdi z tvárnic ztraceného bednění hladkých, včetně výplně z betonu třídy C 20/25, tloušťky zdiva přes 250 do 300 mm</t>
  </si>
  <si>
    <t>856563279</t>
  </si>
  <si>
    <t>https://podminky.urs.cz/item/CS_URS_2021_02/311113144</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</si>
  <si>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</si>
  <si>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2,25*(8,60+2,00*2+2,25)</t>
  </si>
  <si>
    <t>-(1,00*2,00+0,75*0,75)</t>
  </si>
  <si>
    <t>Mezisoučet   odstavný dvorek</t>
  </si>
  <si>
    <t>1,75*1,60</t>
  </si>
  <si>
    <t>53</t>
  </si>
  <si>
    <t>311361821</t>
  </si>
  <si>
    <t>Výztuž nadzákladových zdí nosných svislých nebo odkloněných od svislice, rovných nebo oblých z betonářské oceli 10 505 (R) nebo BSt 500</t>
  </si>
  <si>
    <t>375532333</t>
  </si>
  <si>
    <t>https://podminky.urs.cz/item/CS_URS_2021_02/311361821</t>
  </si>
  <si>
    <t>(8,60+2,00*2+2,25)*6*2,25*0,00089   "svislá výztuž R12"</t>
  </si>
  <si>
    <t>(8,60+2,00*2+2,25)*18*0,00089            "vodorovná výztuž R12"</t>
  </si>
  <si>
    <t>1,60*6*1,75*0,00089   "svislá výztuž R12"</t>
  </si>
  <si>
    <t>1,60*16*0,00089            "vodorovná výztuž R12"</t>
  </si>
  <si>
    <t>54</t>
  </si>
  <si>
    <t>348272615</t>
  </si>
  <si>
    <t>Ploty z tvárnic betonových plotová stříška lepená mrazuvzdorným lepidlem z tvarovek broušených, plochých přírodních, tloušťka zdiva 295 mm</t>
  </si>
  <si>
    <t>-1732108565</t>
  </si>
  <si>
    <t>https://podminky.urs.cz/item/CS_URS_2021_02/348272615</t>
  </si>
  <si>
    <t>1,60</t>
  </si>
  <si>
    <t>312</t>
  </si>
  <si>
    <t>Zdi pozemních staveb - kamenné zdivo</t>
  </si>
  <si>
    <t>55</t>
  </si>
  <si>
    <t>311213112</t>
  </si>
  <si>
    <t>Zdivo nadzákladové z lomového kamene štípaného nebo ručně vybíraného na maltu z nepravidelných kamenů objemu 1 kusu kamene do 0,02 m3, šířka spáry přes 4 do 10 mm</t>
  </si>
  <si>
    <t>-1282120099</t>
  </si>
  <si>
    <t>https://podminky.urs.cz/item/CS_URS_2021_02/311213112</t>
  </si>
  <si>
    <t>0,20*3,65*(0,30+2,40+3,70)</t>
  </si>
  <si>
    <t>0,20*3,40*1,55</t>
  </si>
  <si>
    <t>0,20*3,15*(1,60+5,40+0,30)</t>
  </si>
  <si>
    <t>-0,20*(0,75*1,73*2)</t>
  </si>
  <si>
    <t>56</t>
  </si>
  <si>
    <t>311213911</t>
  </si>
  <si>
    <t>Zdivo nadzákladové z lomového kamene štípaného nebo ručně vybíraného na maltu Příplatek k cenám za lícování zdiva jednostranné</t>
  </si>
  <si>
    <t>447265736</t>
  </si>
  <si>
    <t>https://podminky.urs.cz/item/CS_URS_2021_02/311213911</t>
  </si>
  <si>
    <t>57</t>
  </si>
  <si>
    <t>310201111</t>
  </si>
  <si>
    <t>Příplatek za zaoblení zděného zdiva o vnitřním poloměru půdorysu do 5 m</t>
  </si>
  <si>
    <t>1195347265</t>
  </si>
  <si>
    <t>https://podminky.urs.cz/item/CS_URS_2021_02/310201111</t>
  </si>
  <si>
    <t>0,20*3,15*1,60</t>
  </si>
  <si>
    <t>58</t>
  </si>
  <si>
    <t>622631011</t>
  </si>
  <si>
    <t>Spárování vnějších ploch pohledového zdiva z tvárnic nebo kamene, spárovací maltou stěn</t>
  </si>
  <si>
    <t>-1474989569</t>
  </si>
  <si>
    <t>https://podminky.urs.cz/item/CS_URS_2021_02/622631011</t>
  </si>
  <si>
    <t>3,65*(0,30+2,40+3,70)</t>
  </si>
  <si>
    <t>3,40*1,55</t>
  </si>
  <si>
    <t>3,15*(1,60+5,40+0,30)</t>
  </si>
  <si>
    <t>-(0,75*1,73*2)</t>
  </si>
  <si>
    <t>(0,75+1,73*2)*0,20*2</t>
  </si>
  <si>
    <t>Stěny a příčky</t>
  </si>
  <si>
    <t>59</t>
  </si>
  <si>
    <t>311238660</t>
  </si>
  <si>
    <t>Zdivo jednovrstvé tepelně izolační z cihel děrovaných broušených s integrovanou izolací z hydrofobizované minerální vlny na zdicí pěnu, součinitel prostupu tepla U přes 0,18 do 0,22, pevnost cihel P8, tl. zdiva 300 mm</t>
  </si>
  <si>
    <t>-1465140871</t>
  </si>
  <si>
    <t>https://podminky.urs.cz/item/CS_URS_2021_02/311238660</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</si>
  <si>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Jednotka U (W/m2K) - součinitel prostupu tepla udává tepelně izolační vlastnosti neomítnutého zdiva při praktické vlhkosti.
</t>
  </si>
  <si>
    <t>2,50*(4,10+0,30+3,125+0,75*3+0,125+5,80+0,75)</t>
  </si>
  <si>
    <t>-(0,75*0,75*3)</t>
  </si>
  <si>
    <t>4,25*(0,30+9,375+0,30)</t>
  </si>
  <si>
    <t>(4,25+3,25)/2*1,65*2</t>
  </si>
  <si>
    <t>-(1,125*2,25)</t>
  </si>
  <si>
    <t>0,65*(0,30+4,10)   "atika"</t>
  </si>
  <si>
    <t>60</t>
  </si>
  <si>
    <t>9539452R01</t>
  </si>
  <si>
    <t>Montáž stěnových spon do spár zdiva pro zajištění kamenného zdiva</t>
  </si>
  <si>
    <t>-1295718309</t>
  </si>
  <si>
    <t>"VLOŽENÍ DO SPÁR ZDIVA PRO PŘIKOTVENÍ KAMENNÉ ČÁSTI ZDIVA"</t>
  </si>
  <si>
    <t>3,65*(0,30+2,40+3,70) *5</t>
  </si>
  <si>
    <t>3,40*1,55 *5</t>
  </si>
  <si>
    <t>3,15*(1,60+5,40+0,30) *5</t>
  </si>
  <si>
    <t>-(0,75*1,73*2) *5</t>
  </si>
  <si>
    <t>(0,75+1,73*2)*0,20*2 *5</t>
  </si>
  <si>
    <t xml:space="preserve">(3,65+3,15)*8  </t>
  </si>
  <si>
    <t xml:space="preserve">(1,00+1,80*2)*2*8  </t>
  </si>
  <si>
    <t>Mezisoučet</t>
  </si>
  <si>
    <t>382</t>
  </si>
  <si>
    <t>61</t>
  </si>
  <si>
    <t>548781R01</t>
  </si>
  <si>
    <t>spona stěnová z nerezové oceli FD KSF 0,7x20x300mm</t>
  </si>
  <si>
    <t>1974273190</t>
  </si>
  <si>
    <t>382*1,05</t>
  </si>
  <si>
    <t>402</t>
  </si>
  <si>
    <t>62</t>
  </si>
  <si>
    <t>-285827875</t>
  </si>
  <si>
    <t>2,50*5,80*0,30</t>
  </si>
  <si>
    <t>63</t>
  </si>
  <si>
    <t>317168051</t>
  </si>
  <si>
    <t>Překlady keramické vysoké osazené do maltového lože, šířky překladu 70 mm výšky 238 mm, délky 1000 mm</t>
  </si>
  <si>
    <t>-1120388146</t>
  </si>
  <si>
    <t>https://podminky.urs.cz/item/CS_URS_2021_02/317168051</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</si>
  <si>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</si>
  <si>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64</t>
  </si>
  <si>
    <t>317168053</t>
  </si>
  <si>
    <t>Překlady keramické vysoké osazené do maltového lože, šířky překladu 70 mm výšky 238 mm, délky 1500 mm</t>
  </si>
  <si>
    <t>1020695327</t>
  </si>
  <si>
    <t>https://podminky.urs.cz/item/CS_URS_2021_02/317168053</t>
  </si>
  <si>
    <t>65</t>
  </si>
  <si>
    <t>317998133</t>
  </si>
  <si>
    <t>Izolace tepelná mezi překlady z extrudovaného polystyrenu výšky 24 cm, tloušťky 80 mm</t>
  </si>
  <si>
    <t>-1332124973</t>
  </si>
  <si>
    <t>https://podminky.urs.cz/item/CS_URS_2021_02/317998133</t>
  </si>
  <si>
    <t>1,00*3</t>
  </si>
  <si>
    <t>66</t>
  </si>
  <si>
    <t>317998131R1</t>
  </si>
  <si>
    <t>Izolace tepelná mezi překlady z fenolické desky výšky 24 cm, tloušťky 50 mm</t>
  </si>
  <si>
    <t>-721928556</t>
  </si>
  <si>
    <t>1,50*1</t>
  </si>
  <si>
    <t>67</t>
  </si>
  <si>
    <t>349231811</t>
  </si>
  <si>
    <t>Přizdívka z cihel ostění s ozubem ve vybouraných otvorech, s vysekáním kapes pro zavázaní přes 80 do 150 mm</t>
  </si>
  <si>
    <t>1814631356</t>
  </si>
  <si>
    <t>https://podminky.urs.cz/item/CS_URS_2021_02/349231811</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</si>
  <si>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</si>
  <si>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(1,97*2)*0,15   "dveře ozn. d1"</t>
  </si>
  <si>
    <t>68</t>
  </si>
  <si>
    <t>349231821</t>
  </si>
  <si>
    <t>Přizdívka z cihel ostění s ozubem ve vybouraných otvorech, s vysekáním kapes pro zavázaní přes 150 do 300 mm</t>
  </si>
  <si>
    <t>1208446507</t>
  </si>
  <si>
    <t>https://podminky.urs.cz/item/CS_URS_2021_02/349231821</t>
  </si>
  <si>
    <t>1,125*0,15   "dveře ozn. d1"</t>
  </si>
  <si>
    <t>Vodorovné konstrukce</t>
  </si>
  <si>
    <t>411</t>
  </si>
  <si>
    <t xml:space="preserve">Stropy a stropní konstrukce </t>
  </si>
  <si>
    <t>69</t>
  </si>
  <si>
    <t>411324444</t>
  </si>
  <si>
    <t>Stropy z betonu železového (bez výztuže) pohledového stropů deskových, plochých střech, desek balkonových, desek hřibových stropů včetně hlavic hřibových sloupů tř. C 25/30</t>
  </si>
  <si>
    <t>-25392759</t>
  </si>
  <si>
    <t>https://podminky.urs.cz/item/CS_URS_2021_02/411324444</t>
  </si>
  <si>
    <t>0,15*(4,10+0,25+0,05+0,20+0,15)*(4,375+0,15+0,975)</t>
  </si>
  <si>
    <t xml:space="preserve">0,15*(3,14*4,725*4,725)/4 </t>
  </si>
  <si>
    <t>0,15*(0,30+0,20+0,15)*(0,30+1,40+0,25)</t>
  </si>
  <si>
    <t>0,15*0,65*(0,30+2,40+3,70+1,55+1,60+5,40+0,30)   "atika"</t>
  </si>
  <si>
    <t>70</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</si>
  <si>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</si>
  <si>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</si>
  <si>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-342165619</t>
  </si>
  <si>
    <t>https://podminky.urs.cz/item/CS_URS_2021_02/411361821</t>
  </si>
  <si>
    <t>1499,46/1000   "viz výkres výztuže stropní desky s atikou"</t>
  </si>
  <si>
    <t>71</t>
  </si>
  <si>
    <t>56284712</t>
  </si>
  <si>
    <t>distanční lišta  z umělé hmoty k pokládání výztuže 20 mm</t>
  </si>
  <si>
    <t>1855764246</t>
  </si>
  <si>
    <t>https://podminky.urs.cz/item/CS_URS_2021_02/56284712</t>
  </si>
  <si>
    <t>"bude upřesněno při realizaci - cca"   50</t>
  </si>
  <si>
    <t>72</t>
  </si>
  <si>
    <t>-1252812434</t>
  </si>
  <si>
    <t>73</t>
  </si>
  <si>
    <t>-485852677</t>
  </si>
  <si>
    <t>"bude upřesněno při realizaci - cca"   3</t>
  </si>
  <si>
    <t>74</t>
  </si>
  <si>
    <t>411351011</t>
  </si>
  <si>
    <t>Bednění stropních konstrukcí - bez podpěrné konstrukce desek tloušťky stropní desky přes 5 do 25 cm zřízení</t>
  </si>
  <si>
    <t>1204964088</t>
  </si>
  <si>
    <t>https://podminky.urs.cz/item/CS_URS_2021_02/411351011</t>
  </si>
  <si>
    <t>(4,10+0,05+0,20+0,15)*(4,375+0,15+0,975)</t>
  </si>
  <si>
    <t xml:space="preserve">(3,14*4,475*4,475)/4 </t>
  </si>
  <si>
    <t>(0,05+0,20+0,15)*(0,30+1,40+0,25)</t>
  </si>
  <si>
    <t>2*0,65*(0,30+2,40+3,70+1,55+1,60+5,40+0,30)   "atika"</t>
  </si>
  <si>
    <t>0,15*(4,10+0,25+0,05+0,20+0,15)+(4,375+0,15+0,975)</t>
  </si>
  <si>
    <t xml:space="preserve">0,15*(2*3,14*4,725)/4 </t>
  </si>
  <si>
    <t>0,15*2*(0,30+1,40+0,25)</t>
  </si>
  <si>
    <t>75</t>
  </si>
  <si>
    <t>411351012</t>
  </si>
  <si>
    <t>Bednění stropních konstrukcí - bez podpěrné konstrukce desek tloušťky stropní desky přes 5 do 25 cm odstranění</t>
  </si>
  <si>
    <t>-452190860</t>
  </si>
  <si>
    <t>https://podminky.urs.cz/item/CS_URS_2021_02/411351012</t>
  </si>
  <si>
    <t>76</t>
  </si>
  <si>
    <t>411354311</t>
  </si>
  <si>
    <t>Podpěrná konstrukce stropů - desek, kleneb a skořepin výška podepření do 4 m tloušťka stropu přes 5 do 15 cm zřízení</t>
  </si>
  <si>
    <t>-1423507974</t>
  </si>
  <si>
    <t>https://podminky.urs.cz/item/CS_URS_2021_02/411354311</t>
  </si>
  <si>
    <t>77</t>
  </si>
  <si>
    <t>411354312</t>
  </si>
  <si>
    <t>Podpěrná konstrukce stropů - desek, kleneb a skořepin výška podepření do 4 m tloušťka stropu přes 5 do 15 cm odstranění</t>
  </si>
  <si>
    <t>-853820932</t>
  </si>
  <si>
    <t>https://podminky.urs.cz/item/CS_URS_2021_02/411354312</t>
  </si>
  <si>
    <t>78</t>
  </si>
  <si>
    <t>632450131</t>
  </si>
  <si>
    <t>Potěr cementový vyrovnávací ze suchých směsí v ploše o průměrné (střední) tl. od 10 do 20 mm</t>
  </si>
  <si>
    <t>-1031637292</t>
  </si>
  <si>
    <t>https://podminky.urs.cz/item/CS_URS_2021_02/632450131</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</si>
  <si>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</si>
  <si>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47,50   "viz výkres střechy"</t>
  </si>
  <si>
    <t>413</t>
  </si>
  <si>
    <t>Spojitý průvlak se sloupem</t>
  </si>
  <si>
    <t>79</t>
  </si>
  <si>
    <t>413322424</t>
  </si>
  <si>
    <t>Nosníky z betonu železového (bez výztuže) včetně stěnových i jeřábových drah, volných trámů, průvlaků, rámových příčlí, ztužidel, konzol, vodorovných táhel apod., tyčových konstrukcí pohledového tř. C 25/30</t>
  </si>
  <si>
    <t>814023647</t>
  </si>
  <si>
    <t>https://podminky.urs.cz/item/CS_URS_2021_02/413322424</t>
  </si>
  <si>
    <t>0,25*0,35*(0,25+5,00+0,25+4,125+0,17)</t>
  </si>
  <si>
    <t>0,25*(0,15+0,35)*(0,15+0,20+0,30+5,00+0,25+4,125+0,17)</t>
  </si>
  <si>
    <t>80</t>
  </si>
  <si>
    <t>413351111</t>
  </si>
  <si>
    <t>Bednění nosníků a průvlaků - bez podpěrné konstrukce výška nosníku po spodní líc stropní desky do 100 cm zřízení</t>
  </si>
  <si>
    <t>110371215</t>
  </si>
  <si>
    <t>https://podminky.urs.cz/item/CS_URS_2021_02/413351111</t>
  </si>
  <si>
    <t xml:space="preserve">Poznámka k souboru cen:
1. Množství měrných jednotek se určuje v m2 rozvinuté plochy nosníku. Výška nosníku je dána jeho spodní hranou a spodním lícem stropní desky.
2. Ceny jsou určeny pro nosníky, průvlaky, volné trámy, rámové příčle, ztužidla, konzoly, vodorovná táhla, tyčové konstrukce, stěnové i jeřábové dráhy, apod. neproměnného nebo proměnného průřezu, tvaru zalomeného nebo půdorysně zakřiveného.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t>
  </si>
  <si>
    <t>2*0,35*(0,25+5,00+0,25+4,125+0,17)</t>
  </si>
  <si>
    <t>2*(0,15+0,35)*(0,15+0,20+0,30+5,00+0,25+4,125+0,17)</t>
  </si>
  <si>
    <t>0,25*(0,15+5,00+4,125)</t>
  </si>
  <si>
    <t>81</t>
  </si>
  <si>
    <t>413351112</t>
  </si>
  <si>
    <t>Bednění nosníků a průvlaků - bez podpěrné konstrukce výška nosníku po spodní líc stropní desky do 100 cm odstranění</t>
  </si>
  <si>
    <t>156892932</t>
  </si>
  <si>
    <t>https://podminky.urs.cz/item/CS_URS_2021_02/413351112</t>
  </si>
  <si>
    <t>82</t>
  </si>
  <si>
    <t>413352111</t>
  </si>
  <si>
    <t>Podpěrná konstrukce nosníků a průvlaků výšky podepření do 4 m výšky nosníku (po spodní hranu stropní desky) do 100 cm zřízení</t>
  </si>
  <si>
    <t>-166287329</t>
  </si>
  <si>
    <t>https://podminky.urs.cz/item/CS_URS_2021_02/413352111</t>
  </si>
  <si>
    <t xml:space="preserve">Poznámka k souboru cen:
1. Množství měrných jednotek se určuje v m2 půdorysné plochy nosníku.
2. Výška nosníku je dána jeho spodní hranou a spodním lícem stropní desky.
</t>
  </si>
  <si>
    <t>83</t>
  </si>
  <si>
    <t>413352112</t>
  </si>
  <si>
    <t>Podpěrná konstrukce nosníků a průvlaků výšky podepření do 4 m výšky nosníku (po spodní hranu stropní desky) do 100 cm odstranění</t>
  </si>
  <si>
    <t>-2038405938</t>
  </si>
  <si>
    <t>https://podminky.urs.cz/item/CS_URS_2021_02/413352112</t>
  </si>
  <si>
    <t>84</t>
  </si>
  <si>
    <t>330321511</t>
  </si>
  <si>
    <t>Sloupy, pilíře, táhla, rámové stojky, vzpěry z betonu železového (bez výztuže) pohledového bez zvláštních nároků na vliv prostředí tř. C 25/30</t>
  </si>
  <si>
    <t>-2004223302</t>
  </si>
  <si>
    <t>https://podminky.urs.cz/item/CS_URS_2021_02/330321511</t>
  </si>
  <si>
    <t>3,14*0,125*0,125*2,75</t>
  </si>
  <si>
    <t>85</t>
  </si>
  <si>
    <t>332351111</t>
  </si>
  <si>
    <t>Bednění kruhových a oblých sloupů a pilířů včetně vzepření průřezu kruhového nebo zakřiveného výšky do 4 m, průměru sloupu do 0,25 m zřízení</t>
  </si>
  <si>
    <t>1689619713</t>
  </si>
  <si>
    <t>https://podminky.urs.cz/item/CS_URS_2021_02/332351111</t>
  </si>
  <si>
    <t>2*3,14*0,125*2,75</t>
  </si>
  <si>
    <t>86</t>
  </si>
  <si>
    <t>332351112</t>
  </si>
  <si>
    <t>Bednění kruhových a oblých sloupů a pilířů včetně vzepření průřezu kruhového nebo zakřiveného výšky do 4 m, průměru sloupu do 0,25 m odstranění</t>
  </si>
  <si>
    <t>-2118660388</t>
  </si>
  <si>
    <t>https://podminky.urs.cz/item/CS_URS_2021_02/332351112</t>
  </si>
  <si>
    <t>87</t>
  </si>
  <si>
    <t>332351911</t>
  </si>
  <si>
    <t>Bednění kruhových a oblých sloupů a pilířů Příplatek k cenám za pohledový beton</t>
  </si>
  <si>
    <t>-1231575879</t>
  </si>
  <si>
    <t>https://podminky.urs.cz/item/CS_URS_2021_02/332351911</t>
  </si>
  <si>
    <t>88</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</si>
  <si>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</si>
  <si>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</si>
  <si>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393236211</t>
  </si>
  <si>
    <t>https://podminky.urs.cz/item/CS_URS_2021_02/413361821</t>
  </si>
  <si>
    <t>"VČETNĚ VÝZTUŽE SLOUPU"</t>
  </si>
  <si>
    <t>161,56/1000</t>
  </si>
  <si>
    <t>417</t>
  </si>
  <si>
    <t>Ztužující věnce</t>
  </si>
  <si>
    <t>89</t>
  </si>
  <si>
    <t>417321515</t>
  </si>
  <si>
    <t>Ztužující pásy a věnce z betonu železového (bez výztuže) tř. C 25/30</t>
  </si>
  <si>
    <t>17896716</t>
  </si>
  <si>
    <t>https://podminky.urs.cz/item/CS_URS_2021_02/417321515</t>
  </si>
  <si>
    <t>0,17*0,25*16,00   "věnec V1"</t>
  </si>
  <si>
    <t>0,25*0,25*14,00   "věnec V2"</t>
  </si>
  <si>
    <t>0,25*0,15*13,70   "věnec V3"</t>
  </si>
  <si>
    <t>0,25*0,25*5,30     "věnec V3A"</t>
  </si>
  <si>
    <t>Mezisoučet   objekt kotců</t>
  </si>
  <si>
    <t>0,40*(0,20+0,18)/2*13,70   "věnec V4"</t>
  </si>
  <si>
    <t>0,50*(0,20+0,18)/2*2,10     "věnec V4A"</t>
  </si>
  <si>
    <t>Mezisoučet   venkovní zeď dvorku</t>
  </si>
  <si>
    <t>90</t>
  </si>
  <si>
    <t>417361821</t>
  </si>
  <si>
    <t>Výztuž ztužujících pásů a věnců z betonářské oceli 10 505 (R) nebo BSt 500</t>
  </si>
  <si>
    <t>-1451736867</t>
  </si>
  <si>
    <t>https://podminky.urs.cz/item/CS_URS_2021_02/417361821</t>
  </si>
  <si>
    <t>294,27/1000    "viz tabulka výztuže věnců"</t>
  </si>
  <si>
    <t>91</t>
  </si>
  <si>
    <t>417351115</t>
  </si>
  <si>
    <t>Bednění bočnic ztužujících pásů a věnců včetně vzpěr zřízení</t>
  </si>
  <si>
    <t>1313362823</t>
  </si>
  <si>
    <t>https://podminky.urs.cz/item/CS_URS_2021_02/417351115</t>
  </si>
  <si>
    <t>2*0,25*16,00   "věnec V1"</t>
  </si>
  <si>
    <t>2*0,25*14,00   "věnec V2"</t>
  </si>
  <si>
    <t>2*0,15*13,70   "věnec V3"</t>
  </si>
  <si>
    <t>2*0,25*5,30     "věnec V3A"</t>
  </si>
  <si>
    <t>(0,20+0,18)*13,70   "věnec V4"</t>
  </si>
  <si>
    <t>(0,05+0,05)*13,70   "věnec V4"</t>
  </si>
  <si>
    <t>(0,20+0,18)*2,10     "věnec V4A"</t>
  </si>
  <si>
    <t>(0,15+0,05)*2,10     "věnec V4A"</t>
  </si>
  <si>
    <t>92</t>
  </si>
  <si>
    <t>417351116</t>
  </si>
  <si>
    <t>Bednění bočnic ztužujících pásů a věnců včetně vzpěr odstranění</t>
  </si>
  <si>
    <t>470114359</t>
  </si>
  <si>
    <t>https://podminky.urs.cz/item/CS_URS_2021_02/417351116</t>
  </si>
  <si>
    <t>93</t>
  </si>
  <si>
    <t>4172382R01</t>
  </si>
  <si>
    <t>Obezdívka ztužujícího věnce keramickými věncovkami včetně tepelné izolace z fenolické desky tl. 50 mm jednostranná, výška věnce přes 210 do 250 mm</t>
  </si>
  <si>
    <t>-661644452</t>
  </si>
  <si>
    <t>16,00   "věnec V1"</t>
  </si>
  <si>
    <t>94</t>
  </si>
  <si>
    <t>713131143</t>
  </si>
  <si>
    <t>Montáž tepelné izolace stěn rohožemi, pásy, deskami, dílci, bloky (izolační materiál ve specifikaci) lepením celoplošně s mechanickým kotvením</t>
  </si>
  <si>
    <t>-1435597917</t>
  </si>
  <si>
    <t>https://podminky.urs.cz/item/CS_URS_2021_02/713131143</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</si>
  <si>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</si>
  <si>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0,25*14,00                 "věnec V2"</t>
  </si>
  <si>
    <t>(0,30+0,15)*13,70   "věnec V3"</t>
  </si>
  <si>
    <t>(0,30+0,25)*5,30     "věnec V3A"</t>
  </si>
  <si>
    <t>95</t>
  </si>
  <si>
    <t>28376803</t>
  </si>
  <si>
    <t>deska fenolická tepelně izolační fasádní λ=0,020 tl 50mm</t>
  </si>
  <si>
    <t>CS ÚRS 2021 01</t>
  </si>
  <si>
    <t>347996694</t>
  </si>
  <si>
    <t>https://podminky.urs.cz/item/CS_URS_2021_01/28376803</t>
  </si>
  <si>
    <t>12,58*1,05</t>
  </si>
  <si>
    <t xml:space="preserve">Schodišťové konstrukce  </t>
  </si>
  <si>
    <t>96</t>
  </si>
  <si>
    <t>4341214R01</t>
  </si>
  <si>
    <t>Obklad schodišťových stupňů betonovými prvky z vibrolisovaného betonu 370x300x170mm s protiskluznou hranou, barva přírodní, povrch standard, do maltového lože (dodávka prvků je součástí položky)</t>
  </si>
  <si>
    <t>-47651573</t>
  </si>
  <si>
    <t>1,125+0,90   "práh dveří vstupu do m.č. 101-manipulační plocha pro kotce"</t>
  </si>
  <si>
    <t>Úpravy povrchů, podlahy a osazování výplní</t>
  </si>
  <si>
    <t>Úprava povrchů vnitřních - stropy</t>
  </si>
  <si>
    <t>97</t>
  </si>
  <si>
    <t>611111001</t>
  </si>
  <si>
    <t>Ubroušení výstupků betonu po odbednění neomítaných vnitřních ploch ze spár bednicích desek do roviny povrchu stropů</t>
  </si>
  <si>
    <t>1640673894</t>
  </si>
  <si>
    <t>https://podminky.urs.cz/item/CS_URS_2021_02/611111001</t>
  </si>
  <si>
    <t>18,30+18,50</t>
  </si>
  <si>
    <t>Mezisoučet   m.č. 102 a 103  stropy</t>
  </si>
  <si>
    <t>(0,35+0,85)*(5,00+0,25+4,125)</t>
  </si>
  <si>
    <t>Mezisoučet   boky průvlaku</t>
  </si>
  <si>
    <t>610</t>
  </si>
  <si>
    <t>Úprava povrchů vnitřních - stěny</t>
  </si>
  <si>
    <t>98</t>
  </si>
  <si>
    <t>613111001</t>
  </si>
  <si>
    <t>Ubroušení výstupků betonu po odbednění neomítaných vnitřních ploch ze spár bednicích desek do roviny povrchu pilířů nebo sloupů</t>
  </si>
  <si>
    <t>-2088823901</t>
  </si>
  <si>
    <t>https://podminky.urs.cz/item/CS_URS_2021_02/613111001</t>
  </si>
  <si>
    <t>2*3,14*0,125*2,15   "sloup pod průvlakem"</t>
  </si>
  <si>
    <t>99</t>
  </si>
  <si>
    <t>612131101</t>
  </si>
  <si>
    <t>Podkladní a spojovací vrstva vnitřních omítaných ploch cementový postřik nanášený ručně celoplošně stěn</t>
  </si>
  <si>
    <t>-712375215</t>
  </si>
  <si>
    <t>https://podminky.urs.cz/item/CS_URS_2021_02/612131101</t>
  </si>
  <si>
    <t>4,15*(5,00+0,25+4,125)</t>
  </si>
  <si>
    <t>(4,15+3,00)/2*1,40*2</t>
  </si>
  <si>
    <t>2,50*(4,10+2,40+5,80+0,125+0,75*3+3,125)</t>
  </si>
  <si>
    <t>-(0,90*1,97+0,75*0,75*3)</t>
  </si>
  <si>
    <t>Součet   m.č. 101 -103</t>
  </si>
  <si>
    <t>100</t>
  </si>
  <si>
    <t>612131121</t>
  </si>
  <si>
    <t>Podkladní a spojovací vrstva vnitřních omítaných ploch penetrace disperzní nanášená ručně stěn</t>
  </si>
  <si>
    <t>-1948941553</t>
  </si>
  <si>
    <t>https://podminky.urs.cz/item/CS_URS_2021_02/612131121</t>
  </si>
  <si>
    <t>101</t>
  </si>
  <si>
    <t>612321121</t>
  </si>
  <si>
    <t>Omítka vápenocementová vnitřních ploch nanášená ručně jednovrstvá, tloušťky do 10 mm hladká svislých konstrukcí stěn</t>
  </si>
  <si>
    <t>-997900280</t>
  </si>
  <si>
    <t>https://podminky.urs.cz/item/CS_URS_2021_02/612321121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</si>
  <si>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</si>
  <si>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102</t>
  </si>
  <si>
    <t>612321191</t>
  </si>
  <si>
    <t>Omítka vápenocementová vnitřních ploch nanášená ručně Příplatek k cenám za každých dalších i započatých 5 mm tloušťky omítky přes 10 mm stěn</t>
  </si>
  <si>
    <t>-2047056902</t>
  </si>
  <si>
    <t>https://podminky.urs.cz/item/CS_URS_2021_02/612321191</t>
  </si>
  <si>
    <t>89,955*3</t>
  </si>
  <si>
    <t>103</t>
  </si>
  <si>
    <t>619991011</t>
  </si>
  <si>
    <t>Zakrytí vnitřních ploch před znečištěním včetně pozdějšího odkrytí konstrukcí a prvků obalením fólií a přelepením páskou</t>
  </si>
  <si>
    <t>-1144638100</t>
  </si>
  <si>
    <t>https://podminky.urs.cz/item/CS_URS_2021_02/619991011</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</si>
  <si>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</si>
  <si>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1,00*2,00+1,00*1,00*3</t>
  </si>
  <si>
    <t xml:space="preserve">Úprava povrchů vnějších  </t>
  </si>
  <si>
    <t>104</t>
  </si>
  <si>
    <t>622111001</t>
  </si>
  <si>
    <t>Ubroušení výstupků betonu po odbednění neomítaných vnějších ploch ze spár bednicích desek do roviny povrchu stěn</t>
  </si>
  <si>
    <t>1630230305</t>
  </si>
  <si>
    <t>https://podminky.urs.cz/item/CS_URS_2021_02/622111001</t>
  </si>
  <si>
    <t>0,83*(0,30+2,40+3,70+1,55+1,60+5,40+0,30)   "atika"</t>
  </si>
  <si>
    <t>105</t>
  </si>
  <si>
    <t>621111001</t>
  </si>
  <si>
    <t>Ubroušení výstupků betonu po odbednění neomítaných vnějších ploch ze spár bednicích desek do roviny povrchu podhledů</t>
  </si>
  <si>
    <t>-1300297433</t>
  </si>
  <si>
    <t>https://podminky.urs.cz/item/CS_URS_2021_02/621111001</t>
  </si>
  <si>
    <t>0,15*(0,30+2,40+3,70+1,55+1,60+5,40+0,30)   "atika"</t>
  </si>
  <si>
    <t>106</t>
  </si>
  <si>
    <t>622131101</t>
  </si>
  <si>
    <t>Podkladní a spojovací vrstva vnějších omítaných ploch cementový postřik nanášený ručně celoplošně stěn</t>
  </si>
  <si>
    <t>1480404719</t>
  </si>
  <si>
    <t>https://podminky.urs.cz/item/CS_URS_2021_02/622131101</t>
  </si>
  <si>
    <t>4,55*9,975</t>
  </si>
  <si>
    <t>-0,90*1,97</t>
  </si>
  <si>
    <t>(1,125+2,25*2)*0,15</t>
  </si>
  <si>
    <t>Mezisoučet   stěna s dveřmi</t>
  </si>
  <si>
    <t>(1,30*0,80)/2</t>
  </si>
  <si>
    <t>Mezisoučet   pohled SV</t>
  </si>
  <si>
    <t>(4,23+3,33)/2*1,65</t>
  </si>
  <si>
    <t>3,30*4,40</t>
  </si>
  <si>
    <t>-0,75*0,75</t>
  </si>
  <si>
    <t>(0,75+0,75*2)*0,30</t>
  </si>
  <si>
    <t>Mezisoučet   stěna u odstavného dvorku</t>
  </si>
  <si>
    <t>0,75*1,73*2</t>
  </si>
  <si>
    <t>-0,75*0,75*2</t>
  </si>
  <si>
    <t>(0,75+0,75*2)*0,30*2</t>
  </si>
  <si>
    <t>Mezisoučet    výlezy do dvorků 2 a 3</t>
  </si>
  <si>
    <t>107</t>
  </si>
  <si>
    <t>622131121</t>
  </si>
  <si>
    <t>Podkladní a spojovací vrstva vnějších omítaných ploch penetrace nanášená ručně stěn</t>
  </si>
  <si>
    <t>-354706323</t>
  </si>
  <si>
    <t>https://podminky.urs.cz/item/CS_URS_2021_02/622131121</t>
  </si>
  <si>
    <t>108</t>
  </si>
  <si>
    <t>622142001</t>
  </si>
  <si>
    <t>Potažení vnějších ploch pletivem v ploše nebo pruzích, na plném podkladu sklovláknitým vtlačením do tmelu stěn</t>
  </si>
  <si>
    <t>-1848673295</t>
  </si>
  <si>
    <t>https://podminky.urs.cz/item/CS_URS_2021_02/622142001</t>
  </si>
  <si>
    <t xml:space="preserve">Poznámka k souboru cen:
1. V cenách -2001 jsou započteny i náklady na tmel.
</t>
  </si>
  <si>
    <t>0,40*9,975   "stěna s dveřmi - zakrytí hydroizolace"</t>
  </si>
  <si>
    <t>109</t>
  </si>
  <si>
    <t>622321121</t>
  </si>
  <si>
    <t>Omítka vápenocementová vnějších ploch nanášená ručně jednovrstvá, tloušťky do 15 mm hladká stěn</t>
  </si>
  <si>
    <t>-173928443</t>
  </si>
  <si>
    <t>https://podminky.urs.cz/item/CS_URS_2021_02/622321121</t>
  </si>
  <si>
    <t>110</t>
  </si>
  <si>
    <t>622321191</t>
  </si>
  <si>
    <t>Omítka vápenocementová vnějších ploch nanášená ručně Příplatek k cenám za každých dalších i započatých 5 mm tloušťky omítky přes 15 mm stěn</t>
  </si>
  <si>
    <t>-675939241</t>
  </si>
  <si>
    <t>https://podminky.urs.cz/item/CS_URS_2021_02/622321191</t>
  </si>
  <si>
    <t>68,666*2</t>
  </si>
  <si>
    <t>111</t>
  </si>
  <si>
    <t>622521031</t>
  </si>
  <si>
    <t>Omítka tenkovrstvá silikátová vnějších ploch probarvená, včetně penetrace podkladu zrnitá, tloušťky 3,0 mm stěn</t>
  </si>
  <si>
    <t>1636446743</t>
  </si>
  <si>
    <t>https://podminky.urs.cz/item/CS_URS_2021_01/622521031</t>
  </si>
  <si>
    <t>112</t>
  </si>
  <si>
    <t>629991011</t>
  </si>
  <si>
    <t>Zakrytí vnějších ploch před znečištěním včetně pozdějšího odkrytí výplní otvorů a svislých ploch fólií přilepenou lepící páskou</t>
  </si>
  <si>
    <t>-672376050</t>
  </si>
  <si>
    <t>https://podminky.urs.cz/item/CS_URS_2021_02/629991011</t>
  </si>
  <si>
    <t xml:space="preserve">Poznámka k souboru cen:
1. V ceně -1012 nejsou započteny náklady na dodávku a montáž začišťovací lišty; tyto se oceňují cenou 622 14-3004 této části katalogu a materiálem ve specifikaci.
</t>
  </si>
  <si>
    <t>Podlahy a podlahové konstrukce (skladba p1)</t>
  </si>
  <si>
    <t>113</t>
  </si>
  <si>
    <t>631311224</t>
  </si>
  <si>
    <t>Mazanina z betonu prostého se zvýšenými nároky na prostředí tl. přes 80 do 120 mm tř. C 25/30</t>
  </si>
  <si>
    <t>-23321501</t>
  </si>
  <si>
    <t>https://podminky.urs.cz/item/CS_URS_2021_02/631311224</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</si>
  <si>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</si>
  <si>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(14,00+18,30+18,50)*0,10   "skladba p1 - m.č. 101,102,103"</t>
  </si>
  <si>
    <t>114</t>
  </si>
  <si>
    <t>24552540</t>
  </si>
  <si>
    <t>plastifikátor do betonu pro podlahové topení</t>
  </si>
  <si>
    <t>litr</t>
  </si>
  <si>
    <t>-321701203</t>
  </si>
  <si>
    <t>https://podminky.urs.cz/item/CS_URS_2021_02/24552540</t>
  </si>
  <si>
    <t>5,08*4,00</t>
  </si>
  <si>
    <t>115</t>
  </si>
  <si>
    <t>631319173</t>
  </si>
  <si>
    <t>Příplatek k cenám mazanin za stržení povrchu spodní vrstvy mazaniny latí před vložením výztuže nebo pletiva pro tl. obou vrstev mazaniny přes 80 do 120 mm</t>
  </si>
  <si>
    <t>-1913718782</t>
  </si>
  <si>
    <t>https://podminky.urs.cz/item/CS_URS_2021_02/631319173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</si>
  <si>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</si>
  <si>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116</t>
  </si>
  <si>
    <t>631319183</t>
  </si>
  <si>
    <t>Příplatek k cenám mazanin za sklon přes 15° do 35° od vodorovné roviny mazanina tl. přes 80 do 120 mm</t>
  </si>
  <si>
    <t>-1838052890</t>
  </si>
  <si>
    <t>https://podminky.urs.cz/item/CS_URS_2021_02/631319183</t>
  </si>
  <si>
    <t>117</t>
  </si>
  <si>
    <t>631362021</t>
  </si>
  <si>
    <t>Výztuž mazanin ze svařovaných sítí z drátů typu KARI</t>
  </si>
  <si>
    <t>-1666832458</t>
  </si>
  <si>
    <t>https://podminky.urs.cz/item/CS_URS_2021_02/631362021</t>
  </si>
  <si>
    <t xml:space="preserve">Poznámka k souboru cen:
1. Výztuž podezdívek příček se oceňuje položkou 278 36-1111 souboru cen 278 36-11.1 - Výztuž základu (podezdívky) betonového.
</t>
  </si>
  <si>
    <t>(14,00+18,30+18,50)*0,00202   "KARI 100x100x4/4-skladba p1-m.č. 101,102,103"</t>
  </si>
  <si>
    <t>118</t>
  </si>
  <si>
    <t>634112112</t>
  </si>
  <si>
    <t>Obvodová dilatace mezi stěnou a mazaninou nebo potěrem podlahovým páskem z pěnového PE tl. do 10 mm, výšky 100 mm</t>
  </si>
  <si>
    <t>681624010</t>
  </si>
  <si>
    <t>https://podminky.urs.cz/item/CS_URS_2021_02/634112112</t>
  </si>
  <si>
    <t>(9,375+1,525+4,225+3,125+0,75*3+0,125+5,80+2,40)   "obvod stěn-skladba p1"</t>
  </si>
  <si>
    <t>119</t>
  </si>
  <si>
    <t>634911124</t>
  </si>
  <si>
    <t>Řezání dilatačních nebo smršťovacích spár v čerstvé betonové mazanině nebo potěru šířky přes 5 do 10 mm, hloubky přes 50 do 80 mm</t>
  </si>
  <si>
    <t>595654105</t>
  </si>
  <si>
    <t>https://podminky.urs.cz/item/CS_URS_2021_02/634911124</t>
  </si>
  <si>
    <t>5,75   "podlaha skladba p1"</t>
  </si>
  <si>
    <t>120</t>
  </si>
  <si>
    <t>634112113</t>
  </si>
  <si>
    <t>Obvodová dilatace mezi stěnou a mazaninou nebo potěrem podlahovým páskem z pěnového PE tl. do 10 mm, výšky 80 mm</t>
  </si>
  <si>
    <t>1344603171</t>
  </si>
  <si>
    <t>https://podminky.urs.cz/item/CS_URS_2021_02/634112113</t>
  </si>
  <si>
    <t>121</t>
  </si>
  <si>
    <t>634663111</t>
  </si>
  <si>
    <t>Výplň dilatačních spar mazanin polyuretanovou samonivelační hmotou, šířka spáry do 10 mm</t>
  </si>
  <si>
    <t>-1938649440</t>
  </si>
  <si>
    <t>https://podminky.urs.cz/item/CS_URS_2021_02/634663111</t>
  </si>
  <si>
    <t>632</t>
  </si>
  <si>
    <t>Podlaha - vnější mlatová (skladba p2)</t>
  </si>
  <si>
    <t>122</t>
  </si>
  <si>
    <t>6351112R01</t>
  </si>
  <si>
    <t xml:space="preserve">Násyp ze štěrkodrti 16-32 pod podlahy se zhutněním </t>
  </si>
  <si>
    <t>1042122579</t>
  </si>
  <si>
    <t>"OCHRANNÁ A FILTROVACÍ VRSTVA"</t>
  </si>
  <si>
    <t>(16,20+8,40+8,60)*0,15   "skladba p2 - dvorky 1, 2, 3"</t>
  </si>
  <si>
    <t>123</t>
  </si>
  <si>
    <t>6351112R02</t>
  </si>
  <si>
    <t xml:space="preserve">Násyp ze štěrkodrti 0-16 pod podlahy se zhutněním </t>
  </si>
  <si>
    <t>-1913261203</t>
  </si>
  <si>
    <t>"PODKLADNÍ NOSNÁ VRSTVA"</t>
  </si>
  <si>
    <t>(16,20+8,40+8,60)*0,06   "skladba p2 - dvorky 1, 2, 3"</t>
  </si>
  <si>
    <t>124</t>
  </si>
  <si>
    <t>6351112R03</t>
  </si>
  <si>
    <t>Vrchní obrusná vrstva z drobného kameniva 0-4 se zhutněním</t>
  </si>
  <si>
    <t>578100761</t>
  </si>
  <si>
    <t>(16,20+8,40+8,60)*0,04   "skladba p2 - dvorky 1, 2, 3"</t>
  </si>
  <si>
    <t>125</t>
  </si>
  <si>
    <t>916331112</t>
  </si>
  <si>
    <t>Osazení zahradního obrubníku betonového s ložem tl. od 50 do 100 mm z betonu prostého tř. C 12/15 s boční opěrou z betonu prostého tř. C 12/15</t>
  </si>
  <si>
    <t>-10129835</t>
  </si>
  <si>
    <t>https://podminky.urs.cz/item/CS_URS_2021_02/916331112</t>
  </si>
  <si>
    <t>15,20   "viz výpis podlah"</t>
  </si>
  <si>
    <t>126</t>
  </si>
  <si>
    <t>592170R01</t>
  </si>
  <si>
    <t>obrubník betonový parkový přírodní 1000(500)x80x250mm</t>
  </si>
  <si>
    <t>1878164414</t>
  </si>
  <si>
    <t>15,20*1,01</t>
  </si>
  <si>
    <t>127</t>
  </si>
  <si>
    <t>916991121</t>
  </si>
  <si>
    <t>Lože pod obrubníky, krajníky nebo obruby z dlažebních kostek z betonu prostého</t>
  </si>
  <si>
    <t>-1578314573</t>
  </si>
  <si>
    <t>https://podminky.urs.cz/item/CS_URS_2021_02/916991121</t>
  </si>
  <si>
    <t>15,20*0,20*0,25</t>
  </si>
  <si>
    <t>128</t>
  </si>
  <si>
    <t>591211111</t>
  </si>
  <si>
    <t>Kladení dlažby z kostek s provedením lože do tl. 50 mm, s vyplněním spár, s dvojím beraněním a se smetením přebytečného materiálu na krajnici drobných z kamene, do lože z kameniva těženého</t>
  </si>
  <si>
    <t>-1053006604</t>
  </si>
  <si>
    <t>https://podminky.urs.cz/item/CS_URS_2021_02/591211111</t>
  </si>
  <si>
    <t>0,30*(1,10*2+0,30*2)   "kolem vpusti - odstavný dvorek"</t>
  </si>
  <si>
    <t>129</t>
  </si>
  <si>
    <t>58381007</t>
  </si>
  <si>
    <t>kostka dlažební žula drobná 8/10</t>
  </si>
  <si>
    <t>1175477334</t>
  </si>
  <si>
    <t>https://podminky.urs.cz/item/CS_URS_2021_02/58381007</t>
  </si>
  <si>
    <t>0,84*1,1</t>
  </si>
  <si>
    <t>633</t>
  </si>
  <si>
    <t>Ulička mezi pavilony (skladba p3)</t>
  </si>
  <si>
    <t>130</t>
  </si>
  <si>
    <t>635111215</t>
  </si>
  <si>
    <t>Násyp ze štěrkopísku, písku nebo kameniva pod podlahy se zhutněním ze štěrkopísku</t>
  </si>
  <si>
    <t>-156343476</t>
  </si>
  <si>
    <t>https://podminky.urs.cz/item/CS_URS_2021_02/635111215</t>
  </si>
  <si>
    <t>19,50*0,10</t>
  </si>
  <si>
    <t>131</t>
  </si>
  <si>
    <t>631311126</t>
  </si>
  <si>
    <t>Mazanina z betonu prostého bez zvýšených nároků na prostředí tl. přes 80 do 120 mm tř. C 25/30</t>
  </si>
  <si>
    <t>525892332</t>
  </si>
  <si>
    <t>https://podminky.urs.cz/item/CS_URS_2021_02/631311126</t>
  </si>
  <si>
    <t>19,50*0,12</t>
  </si>
  <si>
    <t>132</t>
  </si>
  <si>
    <t>-1889042427</t>
  </si>
  <si>
    <t>133</t>
  </si>
  <si>
    <t>-912158831</t>
  </si>
  <si>
    <t>19,50*0,00135   "KARI 150x150x4/4"</t>
  </si>
  <si>
    <t>Ostatní konstrukce a práce, bourání</t>
  </si>
  <si>
    <t>935</t>
  </si>
  <si>
    <t>Odvodnění</t>
  </si>
  <si>
    <t>134</t>
  </si>
  <si>
    <t>9351122R01</t>
  </si>
  <si>
    <t>Osazení betonového příkopového žlabu s vyplněním a zatřením spár cementovou maltou s ložem tl. 100 mm z betonu C16/20 prostého z betonových příkopových tvárnic šířky přes 500 do 800 mm</t>
  </si>
  <si>
    <t>-992130388</t>
  </si>
  <si>
    <t>31*0,33   " za odstavným dvorkem"</t>
  </si>
  <si>
    <t>135</t>
  </si>
  <si>
    <t>9351129R02</t>
  </si>
  <si>
    <t>Osazení betonového příkopového žlabu s vyplněním a zatřením spár cementovou maltou Příplatek k cenám za každých dalších i započatých 10 mm tloušťky lože přes 100 mm C16/20</t>
  </si>
  <si>
    <t>-262414101</t>
  </si>
  <si>
    <t>136</t>
  </si>
  <si>
    <t>59227723</t>
  </si>
  <si>
    <t>žlab dvouvrstvý vibrolisovaný pro povrchové odvodnění betonový 80x330x590/669mm</t>
  </si>
  <si>
    <t>-645002084</t>
  </si>
  <si>
    <t>https://podminky.urs.cz/item/CS_URS_2021_02/59227723</t>
  </si>
  <si>
    <t>137</t>
  </si>
  <si>
    <t>767995111</t>
  </si>
  <si>
    <t>Montáž ostatních atypických zámečnických konstrukcí hmotnosti do 5 kg</t>
  </si>
  <si>
    <t>kg</t>
  </si>
  <si>
    <t>1171909572</t>
  </si>
  <si>
    <t>https://podminky.urs.cz/item/CS_URS_2021_02/767995111</t>
  </si>
  <si>
    <t xml:space="preserve">Poznámka k souboru cen:
1. Určení cen se řídí hmotností jednotlivě montovaného dílu konstrukce.
</t>
  </si>
  <si>
    <t>0,50*0,30*8   "nerezový plech - překrytí vpusti v m.č. 104 (odstavný dvorek)"</t>
  </si>
  <si>
    <t>138</t>
  </si>
  <si>
    <t>137566R01</t>
  </si>
  <si>
    <t>nerezový perforovaný plech 500x300mm pro vyplnění kačírkem (zakrytí vpusti v odstavném dvorku)</t>
  </si>
  <si>
    <t>-1931885770</t>
  </si>
  <si>
    <t>139</t>
  </si>
  <si>
    <t>9351129R03</t>
  </si>
  <si>
    <t>Výplň nerezového perforovanéno plechu 500x300mm kačírkem (zakrytí vpusti v odstavném dvorku)</t>
  </si>
  <si>
    <t>1611645354</t>
  </si>
  <si>
    <t>Lešení a stavební výtahy</t>
  </si>
  <si>
    <t>140</t>
  </si>
  <si>
    <t>941211111</t>
  </si>
  <si>
    <t>Montáž lešení řadového rámového lehkého pracovního s podlahami s provozním zatížením tř. 3 do 200 kg/m2 šířky tř. SW06 přes 0,6 do 0,9 m, výšky do 10 m</t>
  </si>
  <si>
    <t>1689763283</t>
  </si>
  <si>
    <t>https://podminky.urs.cz/item/CS_URS_2021_02/941211111</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</si>
  <si>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</si>
  <si>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 xml:space="preserve">4,00*(11,00+0,30+2,40+3,70+1,55+1,60+5,40+0,30+7,00)    </t>
  </si>
  <si>
    <t>141</t>
  </si>
  <si>
    <t>941211211</t>
  </si>
  <si>
    <t>Montáž lešení řadového rámového lehkého pracovního s podlahami s provozním zatížením tř. 3 do 200 kg/m2 Příplatek za první a každý další den použití lešení k ceně -1111 nebo -1112</t>
  </si>
  <si>
    <t>490087928</t>
  </si>
  <si>
    <t>https://podminky.urs.cz/item/CS_URS_2021_02/941211211</t>
  </si>
  <si>
    <t>133,00*60   "cca 2 měsíce"</t>
  </si>
  <si>
    <t>142</t>
  </si>
  <si>
    <t>941211811</t>
  </si>
  <si>
    <t>Demontáž lešení řadového rámového lehkého pracovního s provozním zatížením tř. 3 do 200 kg/m2 šířky tř. SW06 přes 0,6 do 0,9 m, výšky do 10 m</t>
  </si>
  <si>
    <t>-2011300422</t>
  </si>
  <si>
    <t>https://podminky.urs.cz/item/CS_URS_2021_02/941211811</t>
  </si>
  <si>
    <t xml:space="preserve">Poznámka k souboru cen:
1. Demontáž lešení řadového rámového lehkého výšky přes 40 m se oceňuje individuálně.
</t>
  </si>
  <si>
    <t>143</t>
  </si>
  <si>
    <t>944511111</t>
  </si>
  <si>
    <t>Montáž ochranné sítě zavěšené na konstrukci lešení z textilie z umělých vláken</t>
  </si>
  <si>
    <t>527070391</t>
  </si>
  <si>
    <t>https://podminky.urs.cz/item/CS_URS_2021_02/944511111</t>
  </si>
  <si>
    <t xml:space="preserve">Poznámka k souboru cen:
1. V cenách nejsou započteny náklady na lešení potřebné pro zavěšení sítí; toto lešení se oceňuje příslušnými cenami lešení.
</t>
  </si>
  <si>
    <t>144</t>
  </si>
  <si>
    <t>944511211</t>
  </si>
  <si>
    <t>Montáž ochranné sítě Příplatek za první a každý další den použití sítě k ceně -1111</t>
  </si>
  <si>
    <t>1105931135</t>
  </si>
  <si>
    <t>https://podminky.urs.cz/item/CS_URS_2021_02/944511211</t>
  </si>
  <si>
    <t>145</t>
  </si>
  <si>
    <t>944511811</t>
  </si>
  <si>
    <t>Demontáž ochranné sítě zavěšené na konstrukci lešení z textilie z umělých vláken</t>
  </si>
  <si>
    <t>1640592009</t>
  </si>
  <si>
    <t>https://podminky.urs.cz/item/CS_URS_2021_02/944511811</t>
  </si>
  <si>
    <t>146</t>
  </si>
  <si>
    <t>949121112</t>
  </si>
  <si>
    <t>Montáž lešení lehkého kozového dílcového o výšce lešeňové podlahy přes 1,2 do 1,9 m</t>
  </si>
  <si>
    <t>sada</t>
  </si>
  <si>
    <t>-657762219</t>
  </si>
  <si>
    <t>https://podminky.urs.cz/item/CS_URS_2021_02/949121112</t>
  </si>
  <si>
    <t xml:space="preserve">Poznámka k souboru cen:
1. Množství měrných jednotek se určuje v počtu sad lešení (2 kozy a dřevěná podlaha).
2. V cenách nájmu jsou započteny i náklady na manipulaci s lešením.
</t>
  </si>
  <si>
    <t>147</t>
  </si>
  <si>
    <t>949121212</t>
  </si>
  <si>
    <t>Montáž lešení lehkého kozového dílcového Příplatek za první a každý další den použití lešení k ceně -1112</t>
  </si>
  <si>
    <t>2014665563</t>
  </si>
  <si>
    <t>https://podminky.urs.cz/item/CS_URS_2021_02/949121212</t>
  </si>
  <si>
    <t>3*90   "cca 3 měsíce"</t>
  </si>
  <si>
    <t>148</t>
  </si>
  <si>
    <t>949121812</t>
  </si>
  <si>
    <t>Demontáž lešení lehkého kozového dílcového o výšce lešeňové podlahy přes 1,2 do 1,9 m</t>
  </si>
  <si>
    <t>503984494</t>
  </si>
  <si>
    <t>https://podminky.urs.cz/item/CS_URS_2021_02/949121812</t>
  </si>
  <si>
    <t xml:space="preserve">Poznámka k souboru cen:
1. Množství měrných jednotek se určuje v počtu sad lešení (2 kozy a dřevěná podlaha).
</t>
  </si>
  <si>
    <t>951</t>
  </si>
  <si>
    <t xml:space="preserve">Ostatní konstrukce a práce  </t>
  </si>
  <si>
    <t>149</t>
  </si>
  <si>
    <t>952901311</t>
  </si>
  <si>
    <t>Vyčištění budov nebo objektů před předáním do užívání zemědělských budov a objektů jakékoliv výšky podlaží</t>
  </si>
  <si>
    <t>610716383</t>
  </si>
  <si>
    <t>https://podminky.urs.cz/item/CS_URS_2021_02/952901311</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</si>
  <si>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</si>
  <si>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14,00+18,30+18,50+16,20   "m.č. 101 - 104"</t>
  </si>
  <si>
    <t>150</t>
  </si>
  <si>
    <t>953943212</t>
  </si>
  <si>
    <t>Osazování drobných kovových předmětů kotvených do stěny skříně pro hasicí přístroj</t>
  </si>
  <si>
    <t>-1357348121</t>
  </si>
  <si>
    <t>https://podminky.urs.cz/item/CS_URS_2021_02/953943212</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</si>
  <si>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</si>
  <si>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151</t>
  </si>
  <si>
    <t>44932114</t>
  </si>
  <si>
    <t>přístroj hasicí ruční práškový PG 6 LE</t>
  </si>
  <si>
    <t>1552506031</t>
  </si>
  <si>
    <t>https://podminky.urs.cz/item/CS_URS_2021_02/44932114</t>
  </si>
  <si>
    <t>Bourání konstrukcí</t>
  </si>
  <si>
    <t>152</t>
  </si>
  <si>
    <t>113107131</t>
  </si>
  <si>
    <t>Odstranění podkladů nebo krytů ručně s přemístěním hmot na skládku na vzdálenost do 3 m nebo s naložením na dopravní prostředek z betonu prostého, o tl. vrstvy přes 100 do 150 mm</t>
  </si>
  <si>
    <t>-2111956514</t>
  </si>
  <si>
    <t>https://podminky.urs.cz/item/CS_URS_2021_02/113107131</t>
  </si>
  <si>
    <t>"TLOUŠŤKA BUDE UPŘESNĚNA PO ROZKRYTÍ"</t>
  </si>
  <si>
    <t>19,50   "ulička mezi pavilony"</t>
  </si>
  <si>
    <t>153</t>
  </si>
  <si>
    <t>113107122</t>
  </si>
  <si>
    <t>Odstranění podkladů nebo krytů ručně s přemístěním hmot na skládku na vzdálenost do 3 m nebo s naložením na dopravní prostředek z kameniva hrubého drceného, o tl. vrstvy přes 100 do 200 mm</t>
  </si>
  <si>
    <t>-146279202</t>
  </si>
  <si>
    <t>https://podminky.urs.cz/item/CS_URS_2021_02/113107122</t>
  </si>
  <si>
    <t>154</t>
  </si>
  <si>
    <t>977151114</t>
  </si>
  <si>
    <t>Jádrové vrty diamantovými korunkami do stavebních materiálů (železobetonu, betonu, cihel, obkladů, dlažeb, kamene) průměru přes 50 do 60 mm</t>
  </si>
  <si>
    <t>-386300322</t>
  </si>
  <si>
    <t>https://podminky.urs.cz/item/CS_URS_2021_02/977151114</t>
  </si>
  <si>
    <t>0,25*6   "prostup pro chráničky šubrů"</t>
  </si>
  <si>
    <t>997</t>
  </si>
  <si>
    <t>Přesun sutě</t>
  </si>
  <si>
    <t>155</t>
  </si>
  <si>
    <t>997013501</t>
  </si>
  <si>
    <t>Odvoz suti a vybouraných hmot na skládku nebo meziskládku se složením, na vzdálenost do 1 km</t>
  </si>
  <si>
    <t>-450869840</t>
  </si>
  <si>
    <t>https://podminky.urs.cz/item/CS_URS_2021_02/997013501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</si>
  <si>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</si>
  <si>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156</t>
  </si>
  <si>
    <t>997013509</t>
  </si>
  <si>
    <t>Odvoz suti a vybouraných hmot na skládku nebo meziskládku se složením, na vzdálenost Příplatek k ceně za každý další i započatý 1 km přes 1 km</t>
  </si>
  <si>
    <t>955325144</t>
  </si>
  <si>
    <t>https://podminky.urs.cz/item/CS_URS_2021_02/997013509</t>
  </si>
  <si>
    <t>12,002*9</t>
  </si>
  <si>
    <t>157</t>
  </si>
  <si>
    <t>997013601</t>
  </si>
  <si>
    <t>Poplatek za uložení stavebního odpadu na skládce (skládkovné) z prostého betonu zatříděného do Katalogu odpadů pod kódem 17 01 01</t>
  </si>
  <si>
    <t>-239687700</t>
  </si>
  <si>
    <t>https://podminky.urs.cz/item/CS_URS_2021_02/997013601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</si>
  <si>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</si>
  <si>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158</t>
  </si>
  <si>
    <t>997013655</t>
  </si>
  <si>
    <t>Poplatek za uložení stavebního odpadu na skládce (skládkovné) zeminy a kamení zatříděného do Katalogu odpadů pod kódem 17 05 04</t>
  </si>
  <si>
    <t>-1266671886</t>
  </si>
  <si>
    <t>https://podminky.urs.cz/item/CS_URS_2021_02/997013655</t>
  </si>
  <si>
    <t>159</t>
  </si>
  <si>
    <t>997013631</t>
  </si>
  <si>
    <t>Poplatek za uložení stavebního odpadu na skládce (skládkovné) směsného stavebního a demoličního zatříděného do Katalogu odpadů pod kódem 17 09 04</t>
  </si>
  <si>
    <t>-106624893</t>
  </si>
  <si>
    <t>https://podminky.urs.cz/item/CS_URS_2021_02/997013631</t>
  </si>
  <si>
    <t>998</t>
  </si>
  <si>
    <t>Přesun hmot</t>
  </si>
  <si>
    <t>160</t>
  </si>
  <si>
    <t>998011001</t>
  </si>
  <si>
    <t>Přesun hmot pro budovy občanské výstavby, bydlení, výrobu a služby s nosnou svislou konstrukcí zděnou z cihel, tvárnic nebo kamene vodorovná dopravní vzdálenost do 100 m pro budovy výšky do 6 m</t>
  </si>
  <si>
    <t>636131114</t>
  </si>
  <si>
    <t>https://podminky.urs.cz/item/CS_URS_2021_02/998011001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</si>
  <si>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</si>
  <si>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105,272   "beton - základů,  stropu, věnců, průvlaku a sloupu"</t>
  </si>
  <si>
    <t>161</t>
  </si>
  <si>
    <t>998018001</t>
  </si>
  <si>
    <t>Přesun hmot pro budovy občanské výstavby, bydlení, výrobu a služby ruční - bez užití mechanizace vodorovná dopravní vzdálenost do 100 m pro budovy s jakoukoliv nosnou konstrukcí výšky do 6 m</t>
  </si>
  <si>
    <t>-1668217331</t>
  </si>
  <si>
    <t>https://podminky.urs.cz/item/CS_URS_2021_02/998018001</t>
  </si>
  <si>
    <t>292,875</t>
  </si>
  <si>
    <t>-105,272</t>
  </si>
  <si>
    <t>PSV</t>
  </si>
  <si>
    <t>Práce a dodávky PSV</t>
  </si>
  <si>
    <t>711</t>
  </si>
  <si>
    <t>Izolace proti vodě, vlhkosti a plynům</t>
  </si>
  <si>
    <t>162</t>
  </si>
  <si>
    <t>711111011</t>
  </si>
  <si>
    <t>Provedení izolace proti zemní vlhkosti natěradly a tmely za studena na ploše vodorovné V nátěrem suspensí asfaltovou</t>
  </si>
  <si>
    <t>-168344269</t>
  </si>
  <si>
    <t>https://podminky.urs.cz/item/CS_URS_2021_02/711111011</t>
  </si>
  <si>
    <t>(6,35*7,15+2,40*2,825)</t>
  </si>
  <si>
    <t>(3,14*3,10*3,10)/4</t>
  </si>
  <si>
    <t>Mezisoučet   skladba p1</t>
  </si>
  <si>
    <t>163</t>
  </si>
  <si>
    <t>11163153</t>
  </si>
  <si>
    <t>emulze asfaltová penetrační</t>
  </si>
  <si>
    <t>1241484711</t>
  </si>
  <si>
    <t>https://podminky.urs.cz/item/CS_URS_2021_02/11163153</t>
  </si>
  <si>
    <t>59,727*1,05</t>
  </si>
  <si>
    <t>164</t>
  </si>
  <si>
    <t>711141559</t>
  </si>
  <si>
    <t>Provedení izolace proti zemní vlhkosti pásy přitavením NAIP na ploše vodorovné V</t>
  </si>
  <si>
    <t>-1521846359</t>
  </si>
  <si>
    <t>https://podminky.urs.cz/item/CS_URS_2021_02/711141559</t>
  </si>
  <si>
    <t xml:space="preserve">Poznámka k souboru cen:
1. Izolace plochy jednotlivě do 10 m2 se oceňují skladebně cenou příslušné izolace a cenou 711 19-9097 Příplatek za plochu do 10 m2.
</t>
  </si>
  <si>
    <t>165</t>
  </si>
  <si>
    <t>62855001</t>
  </si>
  <si>
    <t>pás asfaltový natavitelný modifikovaný SBS tl 4,0mm s vložkou z polyesterové rohože a spalitelnou PE fólií nebo jemnozrnným minerálním posypem na horním povrchu</t>
  </si>
  <si>
    <t>-949473871</t>
  </si>
  <si>
    <t>https://podminky.urs.cz/item/CS_URS_2021_02/62855001</t>
  </si>
  <si>
    <t>59,727*1,1655</t>
  </si>
  <si>
    <t>166</t>
  </si>
  <si>
    <t>711112001</t>
  </si>
  <si>
    <t>Provedení izolace proti zemní vlhkosti natěradly a tmely za studena na ploše svislé S nátěrem penetračním</t>
  </si>
  <si>
    <t>-1716360654</t>
  </si>
  <si>
    <t>https://podminky.urs.cz/item/CS_URS_2021_02/711112001</t>
  </si>
  <si>
    <t xml:space="preserve">Poznámka k souboru cen:
1. Izolace plochy jednotlivě do 10 m2 se oceňují skladebně cenou příslušné izolace a cenou 711 19-9095 Příplatek za plochu do 10 m2.
</t>
  </si>
  <si>
    <t>(0,75+0,15)*(4,60+2,40+3,00)</t>
  </si>
  <si>
    <t>(0,50+0,15)*(1,30+4,00)</t>
  </si>
  <si>
    <t>(0,25+0,15)*(1,30+5,40+0,10+0,40+5,55+0,10+1,40)</t>
  </si>
  <si>
    <t>0,55*6,35   "na stěně do odstavného dvorku vytáhnout +300mm nad podlahu"</t>
  </si>
  <si>
    <t>Mezisoučet   základy kotců</t>
  </si>
  <si>
    <t>1,75*8,60</t>
  </si>
  <si>
    <t>(1,75+1,10)/2*(0,30+2,00+0,30)</t>
  </si>
  <si>
    <t>Mezisoučet   rub ohradní stěny odstavného dvorku</t>
  </si>
  <si>
    <t>167</t>
  </si>
  <si>
    <t>11163150</t>
  </si>
  <si>
    <t>lak penetrační asfaltový</t>
  </si>
  <si>
    <t>-632785583</t>
  </si>
  <si>
    <t>https://podminky.urs.cz/item/CS_URS_2021_02/11163150</t>
  </si>
  <si>
    <t>40,393*0,00034</t>
  </si>
  <si>
    <t>168</t>
  </si>
  <si>
    <t>711192201</t>
  </si>
  <si>
    <t>Provedení izolace proti zemní vlhkosti hydroizolační stěrkou na ploše svislé S dvouvrstvá na betonu</t>
  </si>
  <si>
    <t>1005051304</t>
  </si>
  <si>
    <t>https://podminky.urs.cz/item/CS_URS_2021_02/711192201</t>
  </si>
  <si>
    <t>169</t>
  </si>
  <si>
    <t>585810R01</t>
  </si>
  <si>
    <t xml:space="preserve">jednosložková minerální hydrostěrka nanášená ve dvou vrstvách, celková tl. 2mm, spotřeba 3,6 kg/m2 </t>
  </si>
  <si>
    <t>-252763699</t>
  </si>
  <si>
    <t>21,638*3,6</t>
  </si>
  <si>
    <t>170</t>
  </si>
  <si>
    <t>711161215</t>
  </si>
  <si>
    <t>Izolace proti zemní vlhkosti a beztlakové vodě nopovými fóliemi na ploše svislé S vrstva ochranná, odvětrávací a drenážní výška nopku 20,0 mm, tl. fólie do 1,0 mm</t>
  </si>
  <si>
    <t>-1475478202</t>
  </si>
  <si>
    <t>https://podminky.urs.cz/item/CS_URS_2021_02/711161215</t>
  </si>
  <si>
    <t>171</t>
  </si>
  <si>
    <t>711161383</t>
  </si>
  <si>
    <t>Izolace proti zemní vlhkosti a beztlakové vodě nopovými fóliemi ostatní ukončení izolace lištou</t>
  </si>
  <si>
    <t>993287134</t>
  </si>
  <si>
    <t>https://podminky.urs.cz/item/CS_URS_2021_02/711161383</t>
  </si>
  <si>
    <t>8,60+0,30+2,00+0,30</t>
  </si>
  <si>
    <t>172</t>
  </si>
  <si>
    <t>998711201</t>
  </si>
  <si>
    <t>Přesun hmot pro izolace proti vodě, vlhkosti a plynům stanovený procentní sazbou (%) z ceny vodorovná dopravní vzdálenost do 50 m v objektech výšky do 6 m</t>
  </si>
  <si>
    <t>%</t>
  </si>
  <si>
    <t>1878922905</t>
  </si>
  <si>
    <t>https://podminky.urs.cz/item/CS_URS_2021_02/998711201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</si>
  <si>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</si>
  <si>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</si>
  <si>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 - střecha (skladba s1)</t>
  </si>
  <si>
    <t>173</t>
  </si>
  <si>
    <t>712311101</t>
  </si>
  <si>
    <t>Provedení povlakové krytiny střech plochých do 10° natěradly a tmely za studena nátěrem lakem penetračním nebo asfaltovým</t>
  </si>
  <si>
    <t>-1629710864</t>
  </si>
  <si>
    <t>https://podminky.urs.cz/item/CS_URS_2021_02/712311101</t>
  </si>
  <si>
    <t xml:space="preserve">Poznámka k souboru cen:
1. Povlakové krytiny střech jednotlivě do 10 m2 se oceňují skladebně cenou příslušné izolace a cenou 712 39-9095 Příplatek za plochu do 10 m2.
</t>
  </si>
  <si>
    <t>174</t>
  </si>
  <si>
    <t>-2144545713</t>
  </si>
  <si>
    <t>47,50*0,00033</t>
  </si>
  <si>
    <t>175</t>
  </si>
  <si>
    <t>712341559</t>
  </si>
  <si>
    <t>Provedení povlakové krytiny střech plochých do 10° pásy přitavením NAIP v plné ploše</t>
  </si>
  <si>
    <t>-40554592</t>
  </si>
  <si>
    <t>https://podminky.urs.cz/item/CS_URS_2021_02/712341559</t>
  </si>
  <si>
    <t xml:space="preserve">Poznámka k souboru cen:
1. Povlakové krytiny střech jednotlivě do 10 m2 se oceňují skladebně cenou příslušné izolace a cenou 712 39-9097 Příplatek za plochu do 10 m2.
</t>
  </si>
  <si>
    <t>176</t>
  </si>
  <si>
    <t>62853004</t>
  </si>
  <si>
    <t>pás asfaltový natavitelný modifikovaný SBS tl 4,0mm s vložkou ze skleněné tkaniny a spalitelnou PE fólií nebo jemnozrnným minerálním posypem na horním povrchu</t>
  </si>
  <si>
    <t>-1648485184</t>
  </si>
  <si>
    <t>https://podminky.urs.cz/item/CS_URS_2021_02/62853004</t>
  </si>
  <si>
    <t>47,50*1,1655</t>
  </si>
  <si>
    <t>177</t>
  </si>
  <si>
    <t>712363011</t>
  </si>
  <si>
    <t>Provedení povlakové krytiny střech plochých do 10° fólií termoplastickou VAE, popř. EVA (vinyl-acetát-etylen) rozvinutí a natažení fólie v ploše</t>
  </si>
  <si>
    <t>1797654130</t>
  </si>
  <si>
    <t>https://podminky.urs.cz/item/CS_URS_2021_02/712363011</t>
  </si>
  <si>
    <t>178</t>
  </si>
  <si>
    <t>712363506</t>
  </si>
  <si>
    <t>Provedení povlakové krytiny střech plochých do 10° s mechanicky kotvenou izolací včetně položení fólie a horkovzdušného svaření tl. tepelné izolace přes 140 mm do 200 mm budovy výšky do 18 m, kotvené do betonu rohové pole</t>
  </si>
  <si>
    <t>1686065020</t>
  </si>
  <si>
    <t>https://podminky.urs.cz/item/CS_URS_2021_02/712363506</t>
  </si>
  <si>
    <t xml:space="preserve">Poznámka k souboru cen:
1. V cenách jsou započteny i náklady na dodávku kotev.
2. V cenách nejsou započteny náklady na dodávku fólie; tato se oceňuje ve specifikaci.
3. V cenách -3671 až -3674 nejsou započteny náklady na dodávku lišt; tyto se oceňují ve specifikaci.
4. Kotvení plechových lišt rš větší než 200 mm se oceňují katalogem 800-764 Klempířské konstrukce.
5. Vymezení rohových a okrajových částí je dané kotevním plánem nebo výpočtem podle přílohy č. 3 tohoto katalogu.
</t>
  </si>
  <si>
    <t>179</t>
  </si>
  <si>
    <t>283220R01</t>
  </si>
  <si>
    <t xml:space="preserve">fólie hydroizolační střešní na bázi EVA(ETYLENVINYLACETÁT) tl 1,5mm s umělohmotným rounem s vrstvou skelných vláken, mechanicky kotvená </t>
  </si>
  <si>
    <t>589176747</t>
  </si>
  <si>
    <t>180</t>
  </si>
  <si>
    <t>712771101</t>
  </si>
  <si>
    <t>Provedení ochranné vrstvy vegetační střechy proti prorůstání kořenů, proti mechanickému poškození hydroizolace z textilií nebo rohoží volně kladených s přesahem, sklon střechy do 5°</t>
  </si>
  <si>
    <t>2118765124</t>
  </si>
  <si>
    <t>https://podminky.urs.cz/item/CS_URS_2021_02/712771101</t>
  </si>
  <si>
    <t xml:space="preserve">Poznámka k souboru cen:
1. Ceny lze použít jen v případě, jsou-li ochranné vrstvy kladeny ve zvláštním pracovním kroku, nelze je použít např. v případech, kdy použité hydroizolační fólie splňují požadavky odolnosti proti prorůstání kořenů nebo kdy použité hydroakumulační rohože plní současně ochrannou funkci apod.
</t>
  </si>
  <si>
    <t>181</t>
  </si>
  <si>
    <t>69334002</t>
  </si>
  <si>
    <t>textilie ochranná vegetačních střech 300g/m2</t>
  </si>
  <si>
    <t>137515412</t>
  </si>
  <si>
    <t>https://podminky.urs.cz/item/CS_URS_2021_02/69334002</t>
  </si>
  <si>
    <t>47,50*1,1</t>
  </si>
  <si>
    <t>182</t>
  </si>
  <si>
    <t>712771203</t>
  </si>
  <si>
    <t>Provedení drenážní vrstvy vegetační střechy z kameniva, tloušťky násypu přes 100 do 200 mm, sklon střechy do 5°</t>
  </si>
  <si>
    <t>-1315005111</t>
  </si>
  <si>
    <t>https://podminky.urs.cz/item/CS_URS_2021_02/712771203</t>
  </si>
  <si>
    <t>183</t>
  </si>
  <si>
    <t>58337403</t>
  </si>
  <si>
    <t>kamenivo dekorační (kačírek) frakce 16/32</t>
  </si>
  <si>
    <t>-187714050</t>
  </si>
  <si>
    <t>https://podminky.urs.cz/item/CS_URS_2021_02/58337403</t>
  </si>
  <si>
    <t>47,50*(0,06+0,15)/2*1,837</t>
  </si>
  <si>
    <t>184</t>
  </si>
  <si>
    <t>712811101</t>
  </si>
  <si>
    <t>Provedení povlakové krytiny střech samostatným vytažením izolačního povlaku za studena na konstrukce převyšující úroveň střechy, nátěrem penetračním</t>
  </si>
  <si>
    <t>-604352320</t>
  </si>
  <si>
    <t>https://podminky.urs.cz/item/CS_URS_2021_02/712811101</t>
  </si>
  <si>
    <t xml:space="preserve">(0,65+0,15)*13,40   </t>
  </si>
  <si>
    <t>(0,35+0,08+0,30)*9,875</t>
  </si>
  <si>
    <t>(0,65+0,30)*5,40</t>
  </si>
  <si>
    <t xml:space="preserve">Mezisoučet    pod parozábranu </t>
  </si>
  <si>
    <t>185</t>
  </si>
  <si>
    <t>288576448</t>
  </si>
  <si>
    <t>23,059*0,00035</t>
  </si>
  <si>
    <t>186</t>
  </si>
  <si>
    <t>712841559</t>
  </si>
  <si>
    <t>Provedení povlakové krytiny střech samostatným vytažením izolačního povlaku pásy přitavením na konstrukce převyšující úroveň střechy, NAIP</t>
  </si>
  <si>
    <t>1847981529</t>
  </si>
  <si>
    <t>https://podminky.urs.cz/item/CS_URS_2021_02/712841559</t>
  </si>
  <si>
    <t xml:space="preserve">(0,65+0,15)*13,40    </t>
  </si>
  <si>
    <t>Mezisoučet   parozábrana</t>
  </si>
  <si>
    <t>187</t>
  </si>
  <si>
    <t>-1210215087</t>
  </si>
  <si>
    <t>23,059*1,2</t>
  </si>
  <si>
    <t>188</t>
  </si>
  <si>
    <t>712861703</t>
  </si>
  <si>
    <t>Provedení povlakové krytiny střech samostatným vytažením izolačního povlaku fólií na konstrukce převyšující úroveň střechy, přilepenou lepidlem v plné ploše</t>
  </si>
  <si>
    <t>-1642822268</t>
  </si>
  <si>
    <t>https://podminky.urs.cz/item/CS_URS_2021_02/712861703</t>
  </si>
  <si>
    <t>16,50   "viz výkres střechy"</t>
  </si>
  <si>
    <t>189</t>
  </si>
  <si>
    <t>1243710665</t>
  </si>
  <si>
    <t>16,50*1,2</t>
  </si>
  <si>
    <t>190</t>
  </si>
  <si>
    <t>712831101</t>
  </si>
  <si>
    <t>Provedení povlakové krytiny střech samostatným vytažením izolačního povlaku pásy na sucho na konstrukce převyšující úroveň střechy, AIP, NAIP nebo tkaninou</t>
  </si>
  <si>
    <t>1652238854</t>
  </si>
  <si>
    <t>https://podminky.urs.cz/item/CS_URS_2021_02/712831101</t>
  </si>
  <si>
    <t>0,10*(10,45+4,52+13,40)</t>
  </si>
  <si>
    <t>191</t>
  </si>
  <si>
    <t>-2058702296</t>
  </si>
  <si>
    <t>2,837*1,2</t>
  </si>
  <si>
    <t>192</t>
  </si>
  <si>
    <t>721239114</t>
  </si>
  <si>
    <t>Střešní vtoky (vpusti) montáž střešních vtoků ostatních typů se svislým odtokem do DN 160</t>
  </si>
  <si>
    <t>1126552690</t>
  </si>
  <si>
    <t>https://podminky.urs.cz/item/CS_URS_2021_02/721239114</t>
  </si>
  <si>
    <t>193</t>
  </si>
  <si>
    <t>562311R01</t>
  </si>
  <si>
    <t>vpusť střešní z tvrzeného PVC s napojovací manžetou DN 100 svislý odtok, dvoustupňová s těsnícím kroužkem, pro jednoplášťovou zateplenou střechu, s ochranným košem v.200mm pro kačírek - ozn. sv1</t>
  </si>
  <si>
    <t>-1932422670</t>
  </si>
  <si>
    <t>194</t>
  </si>
  <si>
    <t>562311R02</t>
  </si>
  <si>
    <t>vpusť střešní z tvrzeného PVC s napojovací manžetou DN 100 lomená pro vytvoření bezpečnostního přepadu, s ochranným košem v.200mm pro kačírek - ozn. sv2</t>
  </si>
  <si>
    <t>1692154796</t>
  </si>
  <si>
    <t>195</t>
  </si>
  <si>
    <t>721173315</t>
  </si>
  <si>
    <t>Potrubí z trub PVC SN4 dešťové DN 110</t>
  </si>
  <si>
    <t>932764632</t>
  </si>
  <si>
    <t>https://podminky.urs.cz/item/CS_URS_2021_02/721173315</t>
  </si>
  <si>
    <t>"cca"   1,00   "odvod vpusti sv.2"</t>
  </si>
  <si>
    <t>196</t>
  </si>
  <si>
    <t>712363352</t>
  </si>
  <si>
    <t>Povlakové krytiny střech plochých do 10° z tvarovaných poplastovaných lišt pro mPVC vnitřní koutová lišta rš 100 mm</t>
  </si>
  <si>
    <t>-279272467</t>
  </si>
  <si>
    <t>https://podminky.urs.cz/item/CS_URS_2021_02/712363352</t>
  </si>
  <si>
    <t xml:space="preserve">Poznámka k souboru cen:
1. Položka -3384 se použije v případě, pokud položky -3351 až -3373 mají větší rozvinutou šířku.
2. V ceně -3384 nejsou započteny náklady na vytvoření ohybu. Tyto se oceňují příplatkem -3385 tohoto souboru cen.
</t>
  </si>
  <si>
    <t>13,40    "ozn. k1 - viz výkres střechy"</t>
  </si>
  <si>
    <t>5,40       "ozn. k2 - viz výkres střechy"</t>
  </si>
  <si>
    <t>197</t>
  </si>
  <si>
    <t>712363353</t>
  </si>
  <si>
    <t>Povlakové krytiny střech plochých do 10° z tvarovaných poplastovaných lišt pro mPVC vnější koutová lišta rš 100 mm</t>
  </si>
  <si>
    <t>185726052</t>
  </si>
  <si>
    <t>https://podminky.urs.cz/item/CS_URS_2021_02/712363353</t>
  </si>
  <si>
    <t>198</t>
  </si>
  <si>
    <t>712363351</t>
  </si>
  <si>
    <t>Povlakové krytiny střech plochých do 10° z tvarovaných poplastovaných lišt pro mPVC pásek rš 50 mm</t>
  </si>
  <si>
    <t>-470244272</t>
  </si>
  <si>
    <t>https://podminky.urs.cz/item/CS_URS_2021_02/712363351</t>
  </si>
  <si>
    <t>199</t>
  </si>
  <si>
    <t>998712201</t>
  </si>
  <si>
    <t>Přesun hmot pro povlakové krytiny stanovený procentní sazbou (%) z ceny vodorovná dopravní vzdálenost do 50 m v objektech výšky do 6 m</t>
  </si>
  <si>
    <t>-549957611</t>
  </si>
  <si>
    <t>https://podminky.urs.cz/item/CS_URS_2021_02/998712201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</si>
  <si>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</si>
  <si>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</si>
  <si>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 (bez systémových desek, ty jsou součástí ÚT)</t>
  </si>
  <si>
    <t>200</t>
  </si>
  <si>
    <t>713121111</t>
  </si>
  <si>
    <t>Montáž tepelné izolace podlah rohožemi, pásy, deskami, dílci, bloky (izolační materiál ve specifikaci) kladenými volně jednovrstvá</t>
  </si>
  <si>
    <t>56630258</t>
  </si>
  <si>
    <t>https://podminky.urs.cz/item/CS_URS_2021_02/713121111</t>
  </si>
  <si>
    <t xml:space="preserve">Poznámka k souboru cen:
1. Množství tepelné izolace podlah okrajovými pásky k ceně -1211 se určuje v m projektované délky obložení (bez přesahů) na obvodu podlahy.
</t>
  </si>
  <si>
    <t>14,00+18,30+18,50   "skladba p1 - m.č. 101,102,103"</t>
  </si>
  <si>
    <t>201</t>
  </si>
  <si>
    <t>28376017</t>
  </si>
  <si>
    <t>deska perimetrická fasádní soklová 150kPa λ=0,035 tl 100mm</t>
  </si>
  <si>
    <t>-1077358475</t>
  </si>
  <si>
    <t>https://podminky.urs.cz/item/CS_URS_2021_02/28376017</t>
  </si>
  <si>
    <t>50,8*1,02</t>
  </si>
  <si>
    <t>202</t>
  </si>
  <si>
    <t>713141336</t>
  </si>
  <si>
    <t>Montáž tepelné izolace střech plochých spádovými klíny v ploše přilepenými za studena nízkoexpanzní (PUR) pěnou</t>
  </si>
  <si>
    <t>249361134</t>
  </si>
  <si>
    <t>https://podminky.urs.cz/item/CS_URS_2021_02/713141336</t>
  </si>
  <si>
    <t>47,50   "viz výkres střechy - skladba s1"</t>
  </si>
  <si>
    <t>203</t>
  </si>
  <si>
    <t>28376141</t>
  </si>
  <si>
    <t>klín izolační z pěnového polystyrenu EPS 100 spád do 5%</t>
  </si>
  <si>
    <t>-1719737983</t>
  </si>
  <si>
    <t>https://podminky.urs.cz/item/CS_URS_2021_02/28376141</t>
  </si>
  <si>
    <t>47,50*(0,02+0,11)/2*1,02   "viz výkres střechy"</t>
  </si>
  <si>
    <t>204</t>
  </si>
  <si>
    <t>713141136</t>
  </si>
  <si>
    <t>Montáž tepelné izolace střech plochých rohožemi, pásy, deskami, dílci, bloky (izolační materiál ve specifikaci) přilepenými za studena nízkoexpanzní (PUR) pěnou</t>
  </si>
  <si>
    <t>805262858</t>
  </si>
  <si>
    <t>https://podminky.urs.cz/item/CS_URS_2021_02/713141136</t>
  </si>
  <si>
    <t>205</t>
  </si>
  <si>
    <t>28375914</t>
  </si>
  <si>
    <t>deska EPS 150 pro konstrukce s vysokým zatížením λ=0,035 tl 100mm</t>
  </si>
  <si>
    <t>-695731248</t>
  </si>
  <si>
    <t>https://podminky.urs.cz/item/CS_URS_2021_02/28375914</t>
  </si>
  <si>
    <t>47,50*1,02</t>
  </si>
  <si>
    <t>206</t>
  </si>
  <si>
    <t>713131141</t>
  </si>
  <si>
    <t>Montáž tepelné izolace stěn rohožemi, pásy, deskami, dílci, bloky (izolační materiál ve specifikaci) lepením celoplošně</t>
  </si>
  <si>
    <t>1899730535</t>
  </si>
  <si>
    <t>https://podminky.urs.cz/item/CS_URS_2021_02/713131141</t>
  </si>
  <si>
    <t>(0,25+0,35+0,08)*9,875   "průvlak nad střešní rovinou"</t>
  </si>
  <si>
    <t>207</t>
  </si>
  <si>
    <t>-921034975</t>
  </si>
  <si>
    <t>6,715*1,05</t>
  </si>
  <si>
    <t>208</t>
  </si>
  <si>
    <t>998713201</t>
  </si>
  <si>
    <t>Přesun hmot pro izolace tepelné stanovený procentní sazbou (%) z ceny vodorovná dopravní vzdálenost do 50 m v objektech výšky do 6 m</t>
  </si>
  <si>
    <t>822739343</t>
  </si>
  <si>
    <t>https://podminky.urs.cz/item/CS_URS_2021_02/998713201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</si>
  <si>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</si>
  <si>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</si>
  <si>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</si>
  <si>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209</t>
  </si>
  <si>
    <t>762361312</t>
  </si>
  <si>
    <t>Konstrukční vrstva pod klempířské prvky pro oplechování horních ploch zdí a nadezdívek (atik) z desek dřevoštěpkových šroubovaných do podkladu, tloušťky desky 22 mm</t>
  </si>
  <si>
    <t>1990762494</t>
  </si>
  <si>
    <t>https://podminky.urs.cz/item/CS_URS_2021_02/762361312</t>
  </si>
  <si>
    <t xml:space="preserve">Poznámka k souboru cen:
1. V cenách -1312 až -1313 jsou započteny i náklady na kotvení desky do podkladu.
</t>
  </si>
  <si>
    <t>0,18*13,40    "ozn. k1 - viz výkres střechy"</t>
  </si>
  <si>
    <t>0,33*5,40      "ozn. k2 - viz výkres střechy"</t>
  </si>
  <si>
    <t>0,38*1,70      "ozn. k3 - viz výkres střechy"</t>
  </si>
  <si>
    <t>0,33*9,80      "ozn. k4 - viz výkres střechy"</t>
  </si>
  <si>
    <t>0,33*2,80      "ozn. k5 - viz výkres střechy"</t>
  </si>
  <si>
    <t>210</t>
  </si>
  <si>
    <t>762395000</t>
  </si>
  <si>
    <t>Spojovací prostředky krovů, bednění a laťování, nadstřešních konstrukcí svory, prkna, hřebíky, pásová ocel, vruty</t>
  </si>
  <si>
    <t>6102945</t>
  </si>
  <si>
    <t>https://podminky.urs.cz/item/CS_URS_2021_02/762395000</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</si>
  <si>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</si>
  <si>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8,998*0,022</t>
  </si>
  <si>
    <t>211</t>
  </si>
  <si>
    <t>762361114</t>
  </si>
  <si>
    <t>Montáž spádových klínů pro rovné střechy s připojením na nosnou konstrukci z řeziva průřezové plochy do 120 cm2</t>
  </si>
  <si>
    <t>-513146854</t>
  </si>
  <si>
    <t>https://podminky.urs.cz/item/CS_URS_2021_02/762361114</t>
  </si>
  <si>
    <t>1,70      "ozn. k3 - viz výkres střechy"</t>
  </si>
  <si>
    <t>212</t>
  </si>
  <si>
    <t>1424905177</t>
  </si>
  <si>
    <t>1,70*0,04*0,06</t>
  </si>
  <si>
    <t>213</t>
  </si>
  <si>
    <t>60514114</t>
  </si>
  <si>
    <t>řezivo jehličnaté lať impregnovaná dl 4 m</t>
  </si>
  <si>
    <t>-1745629992</t>
  </si>
  <si>
    <t>https://podminky.urs.cz/item/CS_URS_2021_02/60514114</t>
  </si>
  <si>
    <t>1,70*0,04*0,06*1,1</t>
  </si>
  <si>
    <t>214</t>
  </si>
  <si>
    <t>762083122</t>
  </si>
  <si>
    <t>Práce společné pro tesařské konstrukce impregnace řeziva máčením proti dřevokaznému hmyzu, houbám a plísním, třída ohrožení 3 a 4 (dřevo v exteriéru)</t>
  </si>
  <si>
    <t>-330488532</t>
  </si>
  <si>
    <t>https://podminky.urs.cz/item/CS_URS_2021_02/762083122</t>
  </si>
  <si>
    <t>215</t>
  </si>
  <si>
    <t>998762201</t>
  </si>
  <si>
    <t>Přesun hmot pro konstrukce tesařské stanovený procentní sazbou (%) z ceny vodorovná dopravní vzdálenost do 50 m v objektech výšky do 6 m</t>
  </si>
  <si>
    <t>2126545973</t>
  </si>
  <si>
    <t>https://podminky.urs.cz/item/CS_URS_2021_02/998762201</t>
  </si>
  <si>
    <t>764</t>
  </si>
  <si>
    <t>Konstrukce klempířské</t>
  </si>
  <si>
    <t>216</t>
  </si>
  <si>
    <t>7642444R01</t>
  </si>
  <si>
    <t>Oplechování horních ploch zdí a nadezdívek (atik) z titanzinkového předzvětralého plechu mechanicky kotvené rš 360 mm - ozn. k1</t>
  </si>
  <si>
    <t>1908485081</t>
  </si>
  <si>
    <t>217</t>
  </si>
  <si>
    <t>7642444R02</t>
  </si>
  <si>
    <t>Oplechování horních ploch zdí a nadezdívek (atik) z titanzinkového předzvětralého plechu mechanicky kotvené rš 510 mm - ozn. k2</t>
  </si>
  <si>
    <t>-2145865210</t>
  </si>
  <si>
    <t>218</t>
  </si>
  <si>
    <t>7642484R01</t>
  </si>
  <si>
    <t>Oplechování říms a ozdobných prvků z titanzinkového předzvětralého plechu rovných, bez rohů mechanicky kotvené rš 610 mm - ozn. k3</t>
  </si>
  <si>
    <t>1266809579</t>
  </si>
  <si>
    <t>219</t>
  </si>
  <si>
    <t>7642444R03</t>
  </si>
  <si>
    <t>Oplechování horních ploch zdí a nadezdívek (atik) z titanzinkového předzvětralého plechu mechanicky kotvené rš 590 mm - ozn. k4</t>
  </si>
  <si>
    <t>-1547613196</t>
  </si>
  <si>
    <t>220</t>
  </si>
  <si>
    <t>7642444R04</t>
  </si>
  <si>
    <t>Oplechování horních ploch zdí a nadezdívek (atik) z titanzinkového předzvětralého plechu mechanicky kotvené rš 540 mm - ozn. k5</t>
  </si>
  <si>
    <t>-1968415251</t>
  </si>
  <si>
    <t>221</t>
  </si>
  <si>
    <t>764041423</t>
  </si>
  <si>
    <t>Dilatační lišta z titanzinkového předzvětralého plechu připojovací, včetně tmelení rš 150 mm - ozn. k3</t>
  </si>
  <si>
    <t>-1824115217</t>
  </si>
  <si>
    <t>https://podminky.urs.cz/item/CS_URS_2021_02/764041423</t>
  </si>
  <si>
    <t>222</t>
  </si>
  <si>
    <t>764011441</t>
  </si>
  <si>
    <t>Podkladní plech z pozinkovaného plechu tloušťky 1,0 mm pro TiZn rš 150 mm</t>
  </si>
  <si>
    <t>-665741439</t>
  </si>
  <si>
    <t>https://podminky.urs.cz/item/CS_URS_2021_02/764011441</t>
  </si>
  <si>
    <t>223</t>
  </si>
  <si>
    <t>764011443</t>
  </si>
  <si>
    <t>Podkladní plech z pozinkovaného plechu tloušťky 1,0 mm pro TiZn rš 250 mm</t>
  </si>
  <si>
    <t>1322850097</t>
  </si>
  <si>
    <t>https://podminky.urs.cz/item/CS_URS_2021_02/764011443</t>
  </si>
  <si>
    <t>5,40    "ozn. k2 - viz výkres střechy"</t>
  </si>
  <si>
    <t>9,80    "ozn. k4 - viz výkres střechy"</t>
  </si>
  <si>
    <t>2,80    "ozn. k5 - viz výkres střechy"</t>
  </si>
  <si>
    <t>224</t>
  </si>
  <si>
    <t>764011424</t>
  </si>
  <si>
    <t>Podkladní plech z pozinkovaného plechu tloušťky 1,0 mm pro TiZn rš 330 mm</t>
  </si>
  <si>
    <t>1559406047</t>
  </si>
  <si>
    <t>https://podminky.urs.cz/item/CS_URS_2021_02/764011424</t>
  </si>
  <si>
    <t>1,70    "ozn. k3 - viz výkres střechy"</t>
  </si>
  <si>
    <t>225</t>
  </si>
  <si>
    <t>764011420</t>
  </si>
  <si>
    <t>Dilatační lišta z pozinkovaného plechu připojovací, včetně tmelení rš 80 mm</t>
  </si>
  <si>
    <t>1808990092</t>
  </si>
  <si>
    <t>https://podminky.urs.cz/item/CS_URS_2021_02/764011420</t>
  </si>
  <si>
    <t>"TĚSNÍCÍ PROFIL"   2,80   "ozn. k5 - viz výkres střechy"</t>
  </si>
  <si>
    <t>226</t>
  </si>
  <si>
    <t>998764201</t>
  </si>
  <si>
    <t>Přesun hmot pro konstrukce klempířské stanovený procentní sazbou (%) z ceny vodorovná dopravní vzdálenost do 50 m v objektech výšky do 6 m</t>
  </si>
  <si>
    <t>509130908</t>
  </si>
  <si>
    <t>https://podminky.urs.cz/item/CS_URS_2021_02/998764201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</si>
  <si>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</si>
  <si>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</si>
  <si>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 - dřevěné lavice a kryty nik šubrů</t>
  </si>
  <si>
    <t>227</t>
  </si>
  <si>
    <t>953941611</t>
  </si>
  <si>
    <t>Osazení drobných kovových výrobků bez jejich dodání s vysekáním kapes pro upevňovací prvky se zazděním, zabetonováním nebo zalitím konzol, ve zdivu cihelném</t>
  </si>
  <si>
    <t>1212540842</t>
  </si>
  <si>
    <t>https://podminky.urs.cz/item/CS_URS_2021_02/953941611</t>
  </si>
  <si>
    <t>3    "konzoly pro lavici ozn. T1 - viz výpis truhlářských výrobků"</t>
  </si>
  <si>
    <t>3    "konzoly pro lavici ozn. T2 - viz výpis truhlářských výrobků"</t>
  </si>
  <si>
    <t>228</t>
  </si>
  <si>
    <t>767995112</t>
  </si>
  <si>
    <t>Montáž ostatních atypických zámečnických konstrukcí hmotnosti přes 5 do 10 kg</t>
  </si>
  <si>
    <t>-172393378</t>
  </si>
  <si>
    <t>https://podminky.urs.cz/item/CS_URS_2021_02/767995112</t>
  </si>
  <si>
    <t>3*0,95*8,31    "konzoly pro lavici ozn. T1 - viz výpis truhlářských výrobků"</t>
  </si>
  <si>
    <t>(2*0,95+1*1,08)*8,31    "konzoly pro lavici ozn. T2 - viz výpis truhlářských výrobků"</t>
  </si>
  <si>
    <t>229</t>
  </si>
  <si>
    <t>14550258</t>
  </si>
  <si>
    <t>profil ocelový čtvercový svařovaný 60x60x5mm</t>
  </si>
  <si>
    <t>1331062912</t>
  </si>
  <si>
    <t>https://podminky.urs.cz/item/CS_URS_2021_02/14550258</t>
  </si>
  <si>
    <t>"VČETNĚ VÍČEK NA VOLNÝCH KONCÍCH KONZOL"</t>
  </si>
  <si>
    <t>3*0,95*8,31*1,1/1000    "konzoly pro lavici ozn. T1 - viz výpis truhlářských výrobků"</t>
  </si>
  <si>
    <t>(2*0,95+1*1,08)*8,31*1,1/1000    "konzoly pro lavici ozn. T2 - viz výpis truhlářských výrobků"</t>
  </si>
  <si>
    <t>230</t>
  </si>
  <si>
    <t>7679951R01</t>
  </si>
  <si>
    <t>Žárové zinkování</t>
  </si>
  <si>
    <t>1829155610</t>
  </si>
  <si>
    <t>0,053*1000</t>
  </si>
  <si>
    <t>231</t>
  </si>
  <si>
    <t>762523108</t>
  </si>
  <si>
    <t>Položení podlah hoblovaných na sraz z fošen</t>
  </si>
  <si>
    <t>1067229060</t>
  </si>
  <si>
    <t>https://podminky.urs.cz/item/CS_URS_2021_02/762523108</t>
  </si>
  <si>
    <t>1,40    "lavice ozn. T1 - viz výpis truhlářských výrobků"</t>
  </si>
  <si>
    <t>1,60    "lavice ozn. T2 - viz výpis truhlářských výrobků"</t>
  </si>
  <si>
    <t>232</t>
  </si>
  <si>
    <t>605561R01</t>
  </si>
  <si>
    <t>řezivo dubové sušené tl 40mm</t>
  </si>
  <si>
    <t>1740639230</t>
  </si>
  <si>
    <t>3,00*0,04*1,1</t>
  </si>
  <si>
    <t>233</t>
  </si>
  <si>
    <t>30909181</t>
  </si>
  <si>
    <t>šroub vratový 4.6 M8x80mm</t>
  </si>
  <si>
    <t>110609273</t>
  </si>
  <si>
    <t>https://podminky.urs.cz/item/CS_URS_2021_02/30909181</t>
  </si>
  <si>
    <t>234</t>
  </si>
  <si>
    <t>762081510</t>
  </si>
  <si>
    <t>Práce společné pro tesařské konstrukce hoblování hraněného řeziva zabudovaného do konstrukce plošné prkna, fošny</t>
  </si>
  <si>
    <t>-904734394</t>
  </si>
  <si>
    <t>https://podminky.urs.cz/item/CS_URS_2021_02/762081510</t>
  </si>
  <si>
    <t>1,40*2    "lavice ozn. T1 - viz výpis truhlářských výrobků"</t>
  </si>
  <si>
    <t>1,60*2    "lavice ozn. T2 - viz výpis truhlářských výrobků"</t>
  </si>
  <si>
    <t>235</t>
  </si>
  <si>
    <t>7668211R01</t>
  </si>
  <si>
    <t>Montáž a dodávka krytu na niku šubru 750x950mm z borových fošen tl. 40mm osazených s mezerou 5-8mm na borové svlaky 100x600mm připevněných ke kotevním deskám přivařených k rámu šubru,vč.nátěru 3xlazur-ozn. T3</t>
  </si>
  <si>
    <t>-109458190</t>
  </si>
  <si>
    <t>236</t>
  </si>
  <si>
    <t>998766201</t>
  </si>
  <si>
    <t>Přesun hmot pro konstrukce truhlářské stanovený procentní sazbou (%) z ceny vodorovná dopravní vzdálenost do 50 m v objektech výšky do 6 m</t>
  </si>
  <si>
    <t>-1538850104</t>
  </si>
  <si>
    <t>https://podminky.urs.cz/item/CS_URS_2021_02/998766201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</si>
  <si>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</si>
  <si>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</si>
  <si>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 xml:space="preserve">Konstrukce zámečnické </t>
  </si>
  <si>
    <t>237</t>
  </si>
  <si>
    <t>767610128</t>
  </si>
  <si>
    <t>Montáž oken jednoduchých z hliníkových nebo ocelových profilů na polyuretanovou pěnu otevíravých do zdiva, plochy přes 2,5 m2</t>
  </si>
  <si>
    <t>2241946</t>
  </si>
  <si>
    <t>https://podminky.urs.cz/item/CS_URS_2021_02/767610128</t>
  </si>
  <si>
    <t>9,375*1,85   "okno ozn.č. 1"</t>
  </si>
  <si>
    <t>238</t>
  </si>
  <si>
    <t>553410R01</t>
  </si>
  <si>
    <t>okno pásové Al trojsklo 9375x1750mm rozdělené na šest stejných částí, krají části jsou rozděleny na poloviny, jedna polovina je výklopná druhá polovina FIX, vnitřní části jsou FIX, včetně podkladního profilu, Uw=1,2W/m2K-ozn.č.1</t>
  </si>
  <si>
    <t>-1342380189</t>
  </si>
  <si>
    <t>239</t>
  </si>
  <si>
    <t>767640111</t>
  </si>
  <si>
    <t>Montáž dveří ocelových vchodových jednokřídlových bez nadsvětlíku</t>
  </si>
  <si>
    <t>801962526</t>
  </si>
  <si>
    <t>https://podminky.urs.cz/item/CS_URS_2021_02/767640111</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</si>
  <si>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-6104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</si>
  <si>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   "dveře ozn. d1"</t>
  </si>
  <si>
    <t>1   "dveře ozn. d2"</t>
  </si>
  <si>
    <t>240</t>
  </si>
  <si>
    <t>553411R01</t>
  </si>
  <si>
    <t>dveře jednokřídlé ocelové vchodové 900x1970mm zateplené PUR pěnou alt. minerální vatou,rám ocel. uvřený profil L, výztuhy ocel. uzavřený profil, dvojité opláštění ocel. plechu tl. 1,5mm,povrch.úprava pozink+komaxit,vč.kování-ozn. d1</t>
  </si>
  <si>
    <t>1513764745</t>
  </si>
  <si>
    <t>241</t>
  </si>
  <si>
    <t>55331438</t>
  </si>
  <si>
    <t>zárubeň jednokřídlá ocelová pro dodatečnou montáž tl stěny 110-150mm rozměru 900/1970, 2100mm-ozn. d1</t>
  </si>
  <si>
    <t>-566835708</t>
  </si>
  <si>
    <t>https://podminky.urs.cz/item/CS_URS_2021_02/55331438</t>
  </si>
  <si>
    <t>242</t>
  </si>
  <si>
    <t>553411R02</t>
  </si>
  <si>
    <t>dveře jednokřídlé ocelové vchodové 1000x2000mm,rám křídla ocel.uzavřený profil 30x40x3mm,výplň z děrovaného plechu,povrch.úprava pozink,zárubeň svařená z ocel.uzavřeného povrchu 40x60x3mm,vč.kování-ozn. d2</t>
  </si>
  <si>
    <t>-210679463</t>
  </si>
  <si>
    <t>243</t>
  </si>
  <si>
    <t>767995115</t>
  </si>
  <si>
    <t>Montáž ostatních atypických zámečnických konstrukcí hmotnosti přes 50 do 100 kg</t>
  </si>
  <si>
    <t>1964189273</t>
  </si>
  <si>
    <t>https://podminky.urs.cz/item/CS_URS_2021_02/767995115</t>
  </si>
  <si>
    <t>77,00 *1   "šubr výsuvný ozn. d3"</t>
  </si>
  <si>
    <t>71,00 *1   "šubr výsuvný ozn. d4"</t>
  </si>
  <si>
    <t>72,00 *2   "šubr výsuvný ozn. d5 - vnitřní"</t>
  </si>
  <si>
    <t>77,00 *2   "šubr výsuvný ozn. d5 - vnější"</t>
  </si>
  <si>
    <t>244</t>
  </si>
  <si>
    <t>553411R03</t>
  </si>
  <si>
    <t>výsuvné křídlo (šubr) 800x870mm v rámu 900x1700mm,výplň ocel.plech tl.3mm,ovládané ocel.lankem se soustavou kladek ukončenou pákovým uzavíratelným mechanismem, vč.povrchové úpravy-detailní popis viz tabulka dveří a šubrů ozn. d3</t>
  </si>
  <si>
    <t>-711522773</t>
  </si>
  <si>
    <t>245</t>
  </si>
  <si>
    <t>553411R04</t>
  </si>
  <si>
    <t>výsuvné křídlo (šubr) 800x870mm v rámu 900x1700mm,výplň ocel.děrovaný plech tl.3mm,ovládané ocel.lankem se soustavou kladek ukončenou pákovým uzavíratelným mechanismem, vč.povrchové úpravy-detailní popis viz tabulka dveří a šubrů ozn. d4</t>
  </si>
  <si>
    <t>454892084</t>
  </si>
  <si>
    <t>246</t>
  </si>
  <si>
    <t>553411R05</t>
  </si>
  <si>
    <t>výsuvné vnitřní křídlo (šubr) 800x870mm v rámu 900x1700mm,výplň ocel.trubky,ovládané ocel.lankem se soustavou kladek ukončenou pákovým uzavíratelným mechanismem,vč.povrchové úpravy-detailní popis viz tabulka dveří a šubrů ozn. d5</t>
  </si>
  <si>
    <t>-1747641098</t>
  </si>
  <si>
    <t>247</t>
  </si>
  <si>
    <t>553411R06</t>
  </si>
  <si>
    <t>výsuvné vnější křídlo (šubr) 800x870mm v rámu 900x1700mm,výplň ocel.plech tl.3mm,ovládané ocel.lankem se soustavou kladek ukončenou pákovým uzavíratelným mechanismem,vč.povrchové úpravy-detailní popis viz tabulka dveří a šubrů ozn. d5</t>
  </si>
  <si>
    <t>1280400764</t>
  </si>
  <si>
    <t>248</t>
  </si>
  <si>
    <t>9539622R01</t>
  </si>
  <si>
    <t>Kotvy chemické s vyvrtáním otvoru do zdiva z děrovaných cihel tmel se síťovým pouzdrem, hloubka 200 mm, velikost M 12</t>
  </si>
  <si>
    <t>-1340535571</t>
  </si>
  <si>
    <t>6*6   "šubry"</t>
  </si>
  <si>
    <t>249</t>
  </si>
  <si>
    <t>953965122</t>
  </si>
  <si>
    <t>Kotvy chemické s vyvrtáním otvoru kotevní šrouby pro chemické kotvy, velikost M 12, délka 220 mm</t>
  </si>
  <si>
    <t>661776834</t>
  </si>
  <si>
    <t>https://podminky.urs.cz/item/CS_URS_2021_02/953965122</t>
  </si>
  <si>
    <t>250</t>
  </si>
  <si>
    <t>998767201</t>
  </si>
  <si>
    <t>Přesun hmot pro zámečnické konstrukce stanovený procentní sazbou (%) z ceny vodorovná dopravní vzdálenost do 50 m v objektech výšky do 6 m</t>
  </si>
  <si>
    <t>-2026711847</t>
  </si>
  <si>
    <t>https://podminky.urs.cz/item/CS_URS_2021_02/998767201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</si>
  <si>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</si>
  <si>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7671</t>
  </si>
  <si>
    <t>Konstrukce zámečnické - mříže Z1, Z2, Z3</t>
  </si>
  <si>
    <t>251</t>
  </si>
  <si>
    <t>767995117</t>
  </si>
  <si>
    <t>Montáž ostatních atypických zámečnických konstrukcí hmotnosti přes 250 do 500 kg</t>
  </si>
  <si>
    <t>387405024</t>
  </si>
  <si>
    <t>https://podminky.urs.cz/item/CS_URS_2021_02/767995117</t>
  </si>
  <si>
    <t>328,00   "mříž ozn. Z1"</t>
  </si>
  <si>
    <t>365,00   "mříž ozn. Z2"</t>
  </si>
  <si>
    <t>318,00   "mříž ozn. Z3"</t>
  </si>
  <si>
    <t>252</t>
  </si>
  <si>
    <t>135000R02</t>
  </si>
  <si>
    <t>svařovaná ocelová mříž s otevíravými dveřmi 4125x2400mm, včetně kotvení, povrchové úpravy žár.zinkováním, kováním, zámkem a nerez.miskou  - ozn. Z1</t>
  </si>
  <si>
    <t>557006480</t>
  </si>
  <si>
    <t>253</t>
  </si>
  <si>
    <t>135000R03</t>
  </si>
  <si>
    <t>svařovaná ocelová mříž s otevíravými dveřmi 5000x2150mm, včetně kotvení, povrchové úpravy žár.zinkováním, kováním, zámkem a nerez.miskou  - ozn. Z2</t>
  </si>
  <si>
    <t>53336487</t>
  </si>
  <si>
    <t>254</t>
  </si>
  <si>
    <t>135000R04</t>
  </si>
  <si>
    <t>svařovaná ocelová mříž pevnái 4100x2750mm, včetně povrchové úpravy žár.zinkováním a kotvením  - ozn. Z3</t>
  </si>
  <si>
    <t>-1002973760</t>
  </si>
  <si>
    <t>255</t>
  </si>
  <si>
    <t>-1015990704</t>
  </si>
  <si>
    <t>7672</t>
  </si>
  <si>
    <t>Konstrukce zámečnické - chráničky pro šubry, ocel. kce Z4, Z5, Z6</t>
  </si>
  <si>
    <t>256</t>
  </si>
  <si>
    <t>767995113</t>
  </si>
  <si>
    <t>Montáž ostatních atypických zámečnických konstrukcí hmotnosti přes 10 do 20 kg</t>
  </si>
  <si>
    <t>-340046857</t>
  </si>
  <si>
    <t>https://podminky.urs.cz/item/CS_URS_2021_02/767995113</t>
  </si>
  <si>
    <t>36,00   "chráničky - trubka 60x6,3mm - viz výkres zámečnických konstrukcí"</t>
  </si>
  <si>
    <t>257</t>
  </si>
  <si>
    <t>55283907</t>
  </si>
  <si>
    <t>trubka ocelová bezešvá hladká jakost 11 353 60,3x6,3mm</t>
  </si>
  <si>
    <t>1518285280</t>
  </si>
  <si>
    <t>https://podminky.urs.cz/item/CS_URS_2021_02/55283907</t>
  </si>
  <si>
    <t>4,30*1,1</t>
  </si>
  <si>
    <t>258</t>
  </si>
  <si>
    <t>767995114</t>
  </si>
  <si>
    <t>Montáž ostatních atypických zámečnických konstrukcí hmotnosti přes 20 do 50 kg</t>
  </si>
  <si>
    <t>17913979</t>
  </si>
  <si>
    <t>https://podminky.urs.cz/item/CS_URS_2021_02/767995114</t>
  </si>
  <si>
    <t>119,00   "chráničky - trubka 50x3,00mm - viz výkres zámečnických konstrukcí"</t>
  </si>
  <si>
    <t>259</t>
  </si>
  <si>
    <t>140150R01</t>
  </si>
  <si>
    <t>trubka ocelová bezešvá přesná jakost 11 353 50x3,0mm</t>
  </si>
  <si>
    <t>2019586035</t>
  </si>
  <si>
    <t>34,00*1,1</t>
  </si>
  <si>
    <t>260</t>
  </si>
  <si>
    <t>767995116</t>
  </si>
  <si>
    <t>Montáž ostatních atypických zámečnických konstrukcí hmotnosti přes 100 do 250 kg</t>
  </si>
  <si>
    <t>-71910516</t>
  </si>
  <si>
    <t>https://podminky.urs.cz/item/CS_URS_2021_02/767995116</t>
  </si>
  <si>
    <t>603,00+199,00+109,00    "ocelové kce - viz výkres zámečnických konstrukcí"</t>
  </si>
  <si>
    <t>261</t>
  </si>
  <si>
    <t>135000R05</t>
  </si>
  <si>
    <t>ocelová konstrukce stěn dvorů 8310x2250x+550mm včetně povrchové úpravy žár.zinkováním a kotvením  - ozn. Z4</t>
  </si>
  <si>
    <t>1001348405</t>
  </si>
  <si>
    <t>262</t>
  </si>
  <si>
    <t>135000R06</t>
  </si>
  <si>
    <t>ocelová konstrukce stěn dvorů 2837x2250x+550mm včetně povrchové úpravy žár.zinkováním a kotvením  - ozn. Z5</t>
  </si>
  <si>
    <t>612026191</t>
  </si>
  <si>
    <t>263</t>
  </si>
  <si>
    <t>135000R07</t>
  </si>
  <si>
    <t>ocelová konstrukce stěn dvorů 2020x2250x+550mm včetně povrchové úpravy žár.zinkováním a kotvením  - ozn. Z6</t>
  </si>
  <si>
    <t>1323172759</t>
  </si>
  <si>
    <t>264</t>
  </si>
  <si>
    <t>1862758488</t>
  </si>
  <si>
    <t>36,00+119,00</t>
  </si>
  <si>
    <t>265</t>
  </si>
  <si>
    <t>-372233509</t>
  </si>
  <si>
    <t>771</t>
  </si>
  <si>
    <t>Podlahy z dlaždic</t>
  </si>
  <si>
    <t>266</t>
  </si>
  <si>
    <t>7714741R01</t>
  </si>
  <si>
    <t>Montáž soklů z dlaždic keramických lepených flexibilním lepidlem rovných, výšky 300 mm</t>
  </si>
  <si>
    <t>-42554590</t>
  </si>
  <si>
    <t xml:space="preserve">9,375+1,525+4,225+3,125+0,75*3+0,125+5,80+2,40+0,30*6  </t>
  </si>
  <si>
    <t>-(0,90+0,75*3)</t>
  </si>
  <si>
    <t>Součet   m.č. 101,102,103</t>
  </si>
  <si>
    <t>267</t>
  </si>
  <si>
    <t>59761434</t>
  </si>
  <si>
    <t>dlažba keramická slinutá hladká do interiéru i exteriéru pro vysoké mechanické namáhání přes 9 do 12ks/m2</t>
  </si>
  <si>
    <t>-1787606436</t>
  </si>
  <si>
    <t>https://podminky.urs.cz/item/CS_URS_2021_02/59761434</t>
  </si>
  <si>
    <t>28,825*0,30*1,1</t>
  </si>
  <si>
    <t>268</t>
  </si>
  <si>
    <t>998771201</t>
  </si>
  <si>
    <t>Přesun hmot pro podlahy z dlaždic stanovený procentní sazbou (%) z ceny vodorovná dopravní vzdálenost do 50 m v objektech výšky do 6 m</t>
  </si>
  <si>
    <t>644958965</t>
  </si>
  <si>
    <t>https://podminky.urs.cz/item/CS_URS_2021_02/998771201</t>
  </si>
  <si>
    <t>777</t>
  </si>
  <si>
    <t>Podlahy lité</t>
  </si>
  <si>
    <t>269</t>
  </si>
  <si>
    <t>777111111</t>
  </si>
  <si>
    <t>Příprava podkladu před provedením litých podlah vysátí</t>
  </si>
  <si>
    <t>1091832525</t>
  </si>
  <si>
    <t>https://podminky.urs.cz/item/CS_URS_2021_02/777111111</t>
  </si>
  <si>
    <t>270</t>
  </si>
  <si>
    <t>777121115</t>
  </si>
  <si>
    <t>Vyrovnání podkladu epoxidovou stěrkou plněnou pískem, tloušťky přes 3 do 5 mm, plochy přes 1,0 m2</t>
  </si>
  <si>
    <t>-269562847</t>
  </si>
  <si>
    <t>https://podminky.urs.cz/item/CS_URS_2021_02/777121115</t>
  </si>
  <si>
    <t>14,00+18,30+18,50   "skladba p1 - m.č. 101,102,103 tl. 4-8mm"</t>
  </si>
  <si>
    <t>777121125</t>
  </si>
  <si>
    <t>Vyrovnání podkladu epoxidovou stěrkou plněnou pískem, tloušťky Příplatek k ceně za každý další 1 mm vyrovnání tloušťky přes 5 mm, plochy přes 1,0m2</t>
  </si>
  <si>
    <t>591568951</t>
  </si>
  <si>
    <t>https://podminky.urs.cz/item/CS_URS_2021_02/777121125</t>
  </si>
  <si>
    <t>272</t>
  </si>
  <si>
    <t>777131103</t>
  </si>
  <si>
    <t>Penetrační nátěr podlahy epoxidový na podklad vlhký nebo s nízkou nasákavostí</t>
  </si>
  <si>
    <t>-1498880667</t>
  </si>
  <si>
    <t>https://podminky.urs.cz/item/CS_URS_2021_02/777131103</t>
  </si>
  <si>
    <t>273</t>
  </si>
  <si>
    <t>777131127</t>
  </si>
  <si>
    <t>Penetrační nátěr prosyp penetračních nátěrů podlahy pískem přes 1,5 do 3,0 kg/m2</t>
  </si>
  <si>
    <t>-1980911299</t>
  </si>
  <si>
    <t>https://podminky.urs.cz/item/CS_URS_2021_02/777131127</t>
  </si>
  <si>
    <t>274</t>
  </si>
  <si>
    <t>777612107</t>
  </si>
  <si>
    <t>Uzavírací nátěr podlahy epoxidový strukturní</t>
  </si>
  <si>
    <t>-1566548463</t>
  </si>
  <si>
    <t>https://podminky.urs.cz/item/CS_URS_2021_02/777612107</t>
  </si>
  <si>
    <t>998777201</t>
  </si>
  <si>
    <t>Přesun hmot pro podlahy lité stanovený procentní sazbou (%) z ceny vodorovná dopravní vzdálenost do 50 m v objektech výšky do 6 m</t>
  </si>
  <si>
    <t>-333761918</t>
  </si>
  <si>
    <t>https://podminky.urs.cz/item/CS_URS_2021_02/998777201</t>
  </si>
  <si>
    <t>781</t>
  </si>
  <si>
    <t>Dokončovací práce - obklady</t>
  </si>
  <si>
    <t>781111011</t>
  </si>
  <si>
    <t>Příprava podkladu před provedením obkladu oprášení (ometení) stěny</t>
  </si>
  <si>
    <t>1046166444</t>
  </si>
  <si>
    <t>https://podminky.urs.cz/item/CS_URS_2021_02/781111011</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</si>
  <si>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</si>
  <si>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2,00*(1,50+1,50)   "m.č. 101 - za nerezovým mycím stolem"</t>
  </si>
  <si>
    <t>781121011</t>
  </si>
  <si>
    <t>Příprava podkladu před provedením obkladu nátěr penetrační na stěnu</t>
  </si>
  <si>
    <t>1866494835</t>
  </si>
  <si>
    <t>https://podminky.urs.cz/item/CS_URS_2021_02/781121011</t>
  </si>
  <si>
    <t>278</t>
  </si>
  <si>
    <t>781131112</t>
  </si>
  <si>
    <t>Izolace stěny pod obklad izolace nátěrem nebo stěrkou ve dvou vrstvách</t>
  </si>
  <si>
    <t>61157240</t>
  </si>
  <si>
    <t>https://podminky.urs.cz/item/CS_URS_2021_02/781131112</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</si>
  <si>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</si>
  <si>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279</t>
  </si>
  <si>
    <t>781474115</t>
  </si>
  <si>
    <t>Montáž obkladů vnitřních stěn z dlaždic keramických lepených flexibilním lepidlem maloformátových hladkých přes 22 do 25 ks/m2</t>
  </si>
  <si>
    <t>496638194</t>
  </si>
  <si>
    <t>https://podminky.urs.cz/item/CS_URS_2021_02/781474115</t>
  </si>
  <si>
    <t xml:space="preserve">Poznámka k souboru cen:
1. Položky jsou určeny pro všechny druhy povrchových úprav.
</t>
  </si>
  <si>
    <t>280</t>
  </si>
  <si>
    <t>59761039</t>
  </si>
  <si>
    <t>obklad keramický hladký přes 22 do 25ks/m2</t>
  </si>
  <si>
    <t>-1247487067</t>
  </si>
  <si>
    <t>https://podminky.urs.cz/item/CS_URS_2021_02/59761039</t>
  </si>
  <si>
    <t>6,00*1,1</t>
  </si>
  <si>
    <t>281</t>
  </si>
  <si>
    <t>781495141</t>
  </si>
  <si>
    <t>Obklad - dokončující práce průnik obkladem kruhový, bez izolace do DN 30</t>
  </si>
  <si>
    <t>-604467482</t>
  </si>
  <si>
    <t>https://podminky.urs.cz/item/CS_URS_2021_02/781495141</t>
  </si>
  <si>
    <t xml:space="preserve">Poznámka k souboru cen:
1. Množství měrných jednotek u ceny -5185 se stanoví podle počtu řezaných obkladaček, nezávisle na jejich velikosti.
2. Položku -5185 lze použít při nuceném použití jiného nástroje než řezačky.
</t>
  </si>
  <si>
    <t>282</t>
  </si>
  <si>
    <t>781495142</t>
  </si>
  <si>
    <t>Obklad - dokončující práce průnik obkladem kruhový, bez izolace přes DN 30 do DN 90</t>
  </si>
  <si>
    <t>1943571218</t>
  </si>
  <si>
    <t>https://podminky.urs.cz/item/CS_URS_2021_02/781495142</t>
  </si>
  <si>
    <t>283</t>
  </si>
  <si>
    <t>998781201</t>
  </si>
  <si>
    <t>Přesun hmot pro obklady keramické stanovený procentní sazbou (%) z ceny vodorovná dopravní vzdálenost do 50 m v objektech výšky do 6 m</t>
  </si>
  <si>
    <t>1397340823</t>
  </si>
  <si>
    <t>https://podminky.urs.cz/item/CS_URS_2021_02/998781201</t>
  </si>
  <si>
    <t>783</t>
  </si>
  <si>
    <t>Dokončovací práce - nátěry</t>
  </si>
  <si>
    <t>284</t>
  </si>
  <si>
    <t>783301311</t>
  </si>
  <si>
    <t>Příprava podkladu zámečnických konstrukcí před provedením nátěru odmaštění odmašťovačem vodou ředitelným</t>
  </si>
  <si>
    <t>112187936</t>
  </si>
  <si>
    <t>https://podminky.urs.cz/item/CS_URS_2021_02/783301311</t>
  </si>
  <si>
    <t>(0,90+1,97*2)*0,35*1</t>
  </si>
  <si>
    <t xml:space="preserve">Mezisoučet   ocelová zárubeň </t>
  </si>
  <si>
    <t>285</t>
  </si>
  <si>
    <t>783314101</t>
  </si>
  <si>
    <t>Základní nátěr zámečnických konstrukcí jednonásobný syntetický</t>
  </si>
  <si>
    <t>-1890108683</t>
  </si>
  <si>
    <t>https://podminky.urs.cz/item/CS_URS_2021_02/783314101</t>
  </si>
  <si>
    <t>286</t>
  </si>
  <si>
    <t>783315101</t>
  </si>
  <si>
    <t>Mezinátěr zámečnických konstrukcí jednonásobný syntetický standardní</t>
  </si>
  <si>
    <t>-1601980488</t>
  </si>
  <si>
    <t>https://podminky.urs.cz/item/CS_URS_2021_02/783315101</t>
  </si>
  <si>
    <t>287</t>
  </si>
  <si>
    <t>783317101</t>
  </si>
  <si>
    <t>Krycí nátěr (email) zámečnických konstrukcí jednonásobný syntetický standardní</t>
  </si>
  <si>
    <t>-640127640</t>
  </si>
  <si>
    <t>https://podminky.urs.cz/item/CS_URS_2021_02/783317101</t>
  </si>
  <si>
    <t>784</t>
  </si>
  <si>
    <t>Dokončovací práce - malby omyvatelné</t>
  </si>
  <si>
    <t>288</t>
  </si>
  <si>
    <t>784181121</t>
  </si>
  <si>
    <t>Penetrace podkladu jednonásobná hloubková akrylátová bezbarvá v místnostech výšky do 3,80 m</t>
  </si>
  <si>
    <t>-1065057485</t>
  </si>
  <si>
    <t>https://podminky.urs.cz/item/CS_URS_2021_02/784181121</t>
  </si>
  <si>
    <t>Mezisoučet   stěny</t>
  </si>
  <si>
    <t>289</t>
  </si>
  <si>
    <t>784331001</t>
  </si>
  <si>
    <t>Malby protiplísňové dvojnásobné, bílé v místnostech výšky do 3,80 m</t>
  </si>
  <si>
    <t>1395742959</t>
  </si>
  <si>
    <t>https://podminky.urs.cz/item/CS_URS_2021_02/784331001</t>
  </si>
  <si>
    <t>290</t>
  </si>
  <si>
    <t>784171101</t>
  </si>
  <si>
    <t>Zakrytí nemalovaných ploch (materiál ve specifikaci) včetně pozdějšího odkrytí podlah</t>
  </si>
  <si>
    <t>-33333500</t>
  </si>
  <si>
    <t>https://podminky.urs.cz/item/CS_URS_2021_02/784171101</t>
  </si>
  <si>
    <t xml:space="preserve">Poznámka k souboru cen:
1. V cenách nejsou započteny náklady na dodávku fólie, tyto se oceňují ve speifikaci.Ztratné lze stanovit ve výši 5%.
</t>
  </si>
  <si>
    <t>14,00+18,30+18,50</t>
  </si>
  <si>
    <t>291</t>
  </si>
  <si>
    <t>58124844</t>
  </si>
  <si>
    <t>fólie pro malířské potřeby zakrývací tl 25µ 4x5m</t>
  </si>
  <si>
    <t>-2093928813</t>
  </si>
  <si>
    <t>https://podminky.urs.cz/item/CS_URS_2021_01/58124844</t>
  </si>
  <si>
    <t>50,80*1,05</t>
  </si>
  <si>
    <t>292</t>
  </si>
  <si>
    <t>784171111</t>
  </si>
  <si>
    <t>Zakrytí nemalovaných ploch (materiál ve specifikaci) včetně pozdějšího odkrytí svislých ploch např. stěn, oken, dveří v místnostech výšky do 3,80</t>
  </si>
  <si>
    <t>-349676864</t>
  </si>
  <si>
    <t>https://podminky.urs.cz/item/CS_URS_2021_02/784171111</t>
  </si>
  <si>
    <t>293</t>
  </si>
  <si>
    <t>-690388230</t>
  </si>
  <si>
    <t>5,00*1,05</t>
  </si>
  <si>
    <t>787</t>
  </si>
  <si>
    <t>Dokončovací práce - zasklívání</t>
  </si>
  <si>
    <t>294</t>
  </si>
  <si>
    <t>7877925R01</t>
  </si>
  <si>
    <t>Montáž zasklení výkladců sklem tvrzeným bezpečnostním tl 16,76mm</t>
  </si>
  <si>
    <t>374470378</t>
  </si>
  <si>
    <t>2,90*2,00</t>
  </si>
  <si>
    <t>295</t>
  </si>
  <si>
    <t>634371R01</t>
  </si>
  <si>
    <t>sklo bezpečnostnostní vrstvené 88.2  tl tl. 16,76mm (2x sklo 8mm+ 2x PVB fólie 0,38mm) rozměr 2900x2000mm, včetně nerezových zasklívacích lišt</t>
  </si>
  <si>
    <t>-1617267737</t>
  </si>
  <si>
    <t>296</t>
  </si>
  <si>
    <t>998787201</t>
  </si>
  <si>
    <t>Přesun hmot pro zasklívání stanovený procentní sazbou (%) z ceny vodorovná dopravní vzdálenost do 50 m v objektech výšky do 6 m</t>
  </si>
  <si>
    <t>1991422020</t>
  </si>
  <si>
    <t>https://podminky.urs.cz/item/CS_URS_2021_02/998787201</t>
  </si>
  <si>
    <t>02 - ZDRAVOTECHNICKÉ INSTALACE</t>
  </si>
  <si>
    <t xml:space="preserve">Jana Veselá </t>
  </si>
  <si>
    <t xml:space="preserve">    721 - Zdravotechnika - vnitřní kanalizace</t>
  </si>
  <si>
    <t xml:space="preserve">    722 - Zdravotechnika - vnitřní vodovod</t>
  </si>
  <si>
    <t xml:space="preserve">    725 - Zdravotechnika - zařizovací předměty</t>
  </si>
  <si>
    <t>721</t>
  </si>
  <si>
    <t>Zdravotechnika - vnitřní kanalizace</t>
  </si>
  <si>
    <t>721141103</t>
  </si>
  <si>
    <t>Potrubí z litinových trub bezhrdlových odpadní DN 100</t>
  </si>
  <si>
    <t>1106353889</t>
  </si>
  <si>
    <t>https://podminky.urs.cz/item/CS_URS_2021_02/721141103</t>
  </si>
  <si>
    <t>721173401</t>
  </si>
  <si>
    <t>Potrubí z trub PVC SN4 svodné (ležaté) DN 110</t>
  </si>
  <si>
    <t>1084692131</t>
  </si>
  <si>
    <t>https://podminky.urs.cz/item/CS_URS_2021_02/721173401</t>
  </si>
  <si>
    <t>721174043</t>
  </si>
  <si>
    <t>Potrubí z trub polypropylenových připojovací DN 50</t>
  </si>
  <si>
    <t>487363936</t>
  </si>
  <si>
    <t>https://podminky.urs.cz/item/CS_URS_2021_02/721174043</t>
  </si>
  <si>
    <t>721194105</t>
  </si>
  <si>
    <t>Vyměření přípojek na potrubí vyvedení a upevnění odpadních výpustek DN 50</t>
  </si>
  <si>
    <t>99564668</t>
  </si>
  <si>
    <t>https://podminky.urs.cz/item/CS_URS_2021_02/721194105</t>
  </si>
  <si>
    <t>721211913</t>
  </si>
  <si>
    <t>Podlahové vpusti montáž podlahových vpustí ostatních typů DN 110</t>
  </si>
  <si>
    <t>715284021</t>
  </si>
  <si>
    <t>https://podminky.urs.cz/item/CS_URS_2021_02/721211913</t>
  </si>
  <si>
    <t>HLE.HL317H</t>
  </si>
  <si>
    <t>Podlahová vpust DN50/75/110 se svislým odtokem s asfaltovou manžetou, ZU standard, plast 147x147mm/ nerez 138x138mm, sítko</t>
  </si>
  <si>
    <t>789574509</t>
  </si>
  <si>
    <t>55161760-pc</t>
  </si>
  <si>
    <t>nástavec s přišroubovanou vtokovou mřížkou d145mm hladký/nerezový rámeček 150x150 Q</t>
  </si>
  <si>
    <t>1776959020</t>
  </si>
  <si>
    <t>721274121</t>
  </si>
  <si>
    <t>Ventily přivzdušňovací odpadních potrubí vnitřní od DN 32 do DN 50</t>
  </si>
  <si>
    <t>357352985</t>
  </si>
  <si>
    <t>https://podminky.urs.cz/item/CS_URS_2021_02/721274121</t>
  </si>
  <si>
    <t>721290111</t>
  </si>
  <si>
    <t>Zkouška těsnosti kanalizace v objektech vodou do DN 125</t>
  </si>
  <si>
    <t>1370269638</t>
  </si>
  <si>
    <t>https://podminky.urs.cz/item/CS_URS_2021_02/721290111</t>
  </si>
  <si>
    <t>9987211-pc</t>
  </si>
  <si>
    <t>výpomocné st.práce</t>
  </si>
  <si>
    <t>1602508752</t>
  </si>
  <si>
    <t>998721201</t>
  </si>
  <si>
    <t>Přesun hmot pro vnitřní kanalizace stanovený procentní sazbou (%) z ceny vodorovná dopravní vzdálenost do 50 m v objektech výšky do 6 m</t>
  </si>
  <si>
    <t>2138731708</t>
  </si>
  <si>
    <t>https://podminky.urs.cz/item/CS_URS_2021_02/998721201</t>
  </si>
  <si>
    <t>722</t>
  </si>
  <si>
    <t>Zdravotechnika - vnitřní vodovod</t>
  </si>
  <si>
    <t>722174002</t>
  </si>
  <si>
    <t>Potrubí z plastových trubek z polypropylenu PPR svařovaných polyfúzně PN 16 (SDR 7,4) D 20 x 2,8</t>
  </si>
  <si>
    <t>1933989456</t>
  </si>
  <si>
    <t>https://podminky.urs.cz/item/CS_URS_2021_02/722174002</t>
  </si>
  <si>
    <t>722174003</t>
  </si>
  <si>
    <t>Potrubí z plastových trubek z polypropylenu PPR svařovaných polyfúzně PN 16 (SDR 7,4) D 25 x 3,5</t>
  </si>
  <si>
    <t>122352933</t>
  </si>
  <si>
    <t>https://podminky.urs.cz/item/CS_URS_2021_02/722174003</t>
  </si>
  <si>
    <t>722181241</t>
  </si>
  <si>
    <t>Ochrana potrubí termoizolačními trubicemi z pěnového polyetylenu PE přilepenými v příčných a podélných spojích, tloušťky izolace přes 13 do 20 mm, vnitřního průměru izolace DN do 22 mm</t>
  </si>
  <si>
    <t>1793920626</t>
  </si>
  <si>
    <t>https://podminky.urs.cz/item/CS_URS_2021_02/722181241</t>
  </si>
  <si>
    <t>722181242</t>
  </si>
  <si>
    <t>Ochrana potrubí termoizolačními trubicemi z pěnového polyetylenu PE přilepenými v příčných a podélných spojích, tloušťky izolace přes 13 do 20 mm, vnitřního průměru izolace DN přes 22 do 45 mm</t>
  </si>
  <si>
    <t>445663487</t>
  </si>
  <si>
    <t>https://podminky.urs.cz/item/CS_URS_2021_02/722181242</t>
  </si>
  <si>
    <t>722190401</t>
  </si>
  <si>
    <t>Zřízení přípojek na potrubí vyvedení a upevnění výpustek do DN 25</t>
  </si>
  <si>
    <t>281604236</t>
  </si>
  <si>
    <t>https://podminky.urs.cz/item/CS_URS_2021_02/722190401</t>
  </si>
  <si>
    <t>722220111</t>
  </si>
  <si>
    <t>Armatury s jedním závitem nástěnky pro výtokový ventil G 1/2"</t>
  </si>
  <si>
    <t>936673389</t>
  </si>
  <si>
    <t>https://podminky.urs.cz/item/CS_URS_2021_02/722220111</t>
  </si>
  <si>
    <t>722220121</t>
  </si>
  <si>
    <t>Armatury s jedním závitem nástěnky pro baterii G 1/2"</t>
  </si>
  <si>
    <t>pár</t>
  </si>
  <si>
    <t>953865820</t>
  </si>
  <si>
    <t>https://podminky.urs.cz/item/CS_URS_2021_02/722220121</t>
  </si>
  <si>
    <t>722221134</t>
  </si>
  <si>
    <t>Armatury s jedním závitem ventily výtokové G 1/2"</t>
  </si>
  <si>
    <t>soubor</t>
  </si>
  <si>
    <t>-1011772331</t>
  </si>
  <si>
    <t>https://podminky.urs.cz/item/CS_URS_2021_02/722221134</t>
  </si>
  <si>
    <t>722230101</t>
  </si>
  <si>
    <t>Armatury se dvěma závity ventily přímé G 1/2"</t>
  </si>
  <si>
    <t>-1837922748</t>
  </si>
  <si>
    <t>https://podminky.urs.cz/item/CS_URS_2021_02/722230101</t>
  </si>
  <si>
    <t>722230111</t>
  </si>
  <si>
    <t>Armatury se dvěma závity ventily přímé s odvodňovacím ventilem G 1/2"</t>
  </si>
  <si>
    <t>-299726654</t>
  </si>
  <si>
    <t>https://podminky.urs.cz/item/CS_URS_2021_02/722230111</t>
  </si>
  <si>
    <t>722231072</t>
  </si>
  <si>
    <t>Armatury se dvěma závity ventily zpětné mosazné PN 10 do 110°C G 1/2"</t>
  </si>
  <si>
    <t>1393807461</t>
  </si>
  <si>
    <t>https://podminky.urs.cz/item/CS_URS_2021_02/722231072</t>
  </si>
  <si>
    <t>722231201</t>
  </si>
  <si>
    <t>Armatury se dvěma závity ventily redukční tlakové mosazné bez manometru PN 6 do 25 °C G 1/2"</t>
  </si>
  <si>
    <t>-1734725993</t>
  </si>
  <si>
    <t>https://podminky.urs.cz/item/CS_URS_2021_02/722231201</t>
  </si>
  <si>
    <t>722232044</t>
  </si>
  <si>
    <t>Armatury se dvěma závity kulové kohouty PN 42 do 185 °C přímé vnitřní závit G 3/4"</t>
  </si>
  <si>
    <t>1735214794</t>
  </si>
  <si>
    <t>https://podminky.urs.cz/item/CS_URS_2021_02/722232044</t>
  </si>
  <si>
    <t>723150312-pc</t>
  </si>
  <si>
    <t>chránička ocelová D 51x4 mm</t>
  </si>
  <si>
    <t>-1545789814</t>
  </si>
  <si>
    <t>722290226</t>
  </si>
  <si>
    <t>Zkoušky, proplach a desinfekce vodovodního potrubí zkoušky těsnosti vodovodního potrubí závitového do DN 50</t>
  </si>
  <si>
    <t>-2089944769</t>
  </si>
  <si>
    <t>https://podminky.urs.cz/item/CS_URS_2021_02/722290226</t>
  </si>
  <si>
    <t>722290234</t>
  </si>
  <si>
    <t>Zkoušky, proplach a desinfekce vodovodního potrubí proplach a desinfekce vodovodního potrubí do DN 80</t>
  </si>
  <si>
    <t>2102943503</t>
  </si>
  <si>
    <t>https://podminky.urs.cz/item/CS_URS_2021_02/722290234</t>
  </si>
  <si>
    <t>998722201</t>
  </si>
  <si>
    <t>Přesun hmot pro vnitřní vodovod stanovený procentní sazbou (%) z ceny vodorovná dopravní vzdálenost do 50 m v objektech výšky do 6 m</t>
  </si>
  <si>
    <t>182644921</t>
  </si>
  <si>
    <t>https://podminky.urs.cz/item/CS_URS_2021_02/998722201</t>
  </si>
  <si>
    <t>998722-pc</t>
  </si>
  <si>
    <t>výpomocné stavební práce</t>
  </si>
  <si>
    <t>-1393036249</t>
  </si>
  <si>
    <t>725</t>
  </si>
  <si>
    <t>Zdravotechnika - zařizovací předměty</t>
  </si>
  <si>
    <t>722224-pc1</t>
  </si>
  <si>
    <t>naviják na hadici, vč.hadice dl.35m, G 1/2-1/3</t>
  </si>
  <si>
    <t>-1411739304</t>
  </si>
  <si>
    <t>722224-pc2</t>
  </si>
  <si>
    <t>držák na hadici nástěnný</t>
  </si>
  <si>
    <t>-667445496</t>
  </si>
  <si>
    <t>725319111</t>
  </si>
  <si>
    <t>Dřezy bez výtokových armatur montáž dřezů ostatních typů</t>
  </si>
  <si>
    <t>-1362558414</t>
  </si>
  <si>
    <t>https://podminky.urs.cz/item/CS_URS_2021_02/725319111</t>
  </si>
  <si>
    <t>55231079-pc1</t>
  </si>
  <si>
    <t>nererový mycí stůl s lisovaným dřezem a policí, dl.1400mm, š.700mm</t>
  </si>
  <si>
    <t>-1108354711</t>
  </si>
  <si>
    <t>725532102</t>
  </si>
  <si>
    <t>Elektrické ohřívače zásobníkové beztlakové přepadové akumulační s pojistným ventilem závěsné svislé objem nádrže (příkon) 15 l (2,0 kW)</t>
  </si>
  <si>
    <t>-1970289691</t>
  </si>
  <si>
    <t>https://podminky.urs.cz/item/CS_URS_2021_02/725532102</t>
  </si>
  <si>
    <t>HLE.HL21.2</t>
  </si>
  <si>
    <t>Vtok (nálevka) DN32 se zápachovou uzávěrkou a kuličkou pro suchý stav</t>
  </si>
  <si>
    <t>-2058798962</t>
  </si>
  <si>
    <t>725535212</t>
  </si>
  <si>
    <t>Elektrické ohřívače zásobníkové pojistné armatury pojistný ventil G 3/4"</t>
  </si>
  <si>
    <t>-235133869</t>
  </si>
  <si>
    <t>https://podminky.urs.cz/item/CS_URS_2021_02/725535212</t>
  </si>
  <si>
    <t>725821316</t>
  </si>
  <si>
    <t>Baterie dřezové nástěnné pákové s otáčivým plochým ústím a délkou ramínka 300 mm</t>
  </si>
  <si>
    <t>596239153</t>
  </si>
  <si>
    <t>https://podminky.urs.cz/item/CS_URS_2021_02/725821316</t>
  </si>
  <si>
    <t>725862103</t>
  </si>
  <si>
    <t>Zápachové uzávěrky zařizovacích předmětů pro dřezy DN 40/50</t>
  </si>
  <si>
    <t>14545526</t>
  </si>
  <si>
    <t>https://podminky.urs.cz/item/CS_URS_2021_02/725862103</t>
  </si>
  <si>
    <t>725991-1</t>
  </si>
  <si>
    <t>větrací mřížka plastová bálá 154x154 mm</t>
  </si>
  <si>
    <t>1844455603</t>
  </si>
  <si>
    <t>998725201</t>
  </si>
  <si>
    <t>Přesun hmot pro zařizovací předměty stanovený procentní sazbou (%) z ceny vodorovná dopravní vzdálenost do 50 m v objektech výšky do 6 m</t>
  </si>
  <si>
    <t>-2075580290</t>
  </si>
  <si>
    <t>https://podminky.urs.cz/item/CS_URS_2021_02/998725201</t>
  </si>
  <si>
    <t>998725-pc</t>
  </si>
  <si>
    <t>1902377223</t>
  </si>
  <si>
    <t>03 - VODOVODNÍ PŘÍPOJKA</t>
  </si>
  <si>
    <t xml:space="preserve">    5 - Komunikace</t>
  </si>
  <si>
    <t xml:space="preserve">    8 - Trubní vedení</t>
  </si>
  <si>
    <t xml:space="preserve">    9 - Ostatní konstrukce a práce-bourání</t>
  </si>
  <si>
    <t xml:space="preserve">    99 - Přesun hmot</t>
  </si>
  <si>
    <t>113107023</t>
  </si>
  <si>
    <t>Odstranění podkladů nebo krytů při překopech inženýrských sítí s přemístěním hmot na skládku ve vzdálenosti do 3 m nebo s naložením na dopravní prostředek ručně z kameniva hrubého drceného, o tl. vrstvy přes 200 do 300 mm</t>
  </si>
  <si>
    <t>10852092</t>
  </si>
  <si>
    <t>https://podminky.urs.cz/item/CS_URS_2021_02/113107023</t>
  </si>
  <si>
    <t>1,2*0,7</t>
  </si>
  <si>
    <t>113107031</t>
  </si>
  <si>
    <t>Odstranění podkladů nebo krytů při překopech inženýrských sítí s přemístěním hmot na skládku ve vzdálenosti do 3 m nebo s naložením na dopravní prostředek ručně z betonu prostého, o tl. vrstvy přes 100 do 150 mm</t>
  </si>
  <si>
    <t>-182905872</t>
  </si>
  <si>
    <t>https://podminky.urs.cz/item/CS_URS_2021_02/113107031</t>
  </si>
  <si>
    <t>132212111</t>
  </si>
  <si>
    <t>Hloubení rýh šířky do 800 mm ručně zapažených i nezapažených, s urovnáním dna do předepsaného profilu a spádu v hornině třídy těžitelnosti I skupiny 3 soudržných</t>
  </si>
  <si>
    <t>1855281094</t>
  </si>
  <si>
    <t>https://podminky.urs.cz/item/CS_URS_2021_02/132212111</t>
  </si>
  <si>
    <t>1,2*0,7*1,35</t>
  </si>
  <si>
    <t>1,134/2</t>
  </si>
  <si>
    <t>132312111</t>
  </si>
  <si>
    <t>Hloubení rýh šířky do 800 mm ručně zapažených i nezapažených, s urovnáním dna do předepsaného profilu a spádu v hornině třídy těžitelnosti II skupiny 4 soudržných</t>
  </si>
  <si>
    <t>2052968702</t>
  </si>
  <si>
    <t>https://podminky.urs.cz/item/CS_URS_2021_02/132312111</t>
  </si>
  <si>
    <t>826805325</t>
  </si>
  <si>
    <t>1,2*0,7*0,60 *0,50   "50%"</t>
  </si>
  <si>
    <t>167111101</t>
  </si>
  <si>
    <t>Nakládání, skládání a překládání neulehlého výkopku nebo sypaniny ručně nakládání, z hornin třídy těžitelnosti I, skupiny 1 až 3</t>
  </si>
  <si>
    <t>1718910442</t>
  </si>
  <si>
    <t>https://podminky.urs.cz/item/CS_URS_2021_02/167111101</t>
  </si>
  <si>
    <t>162751137</t>
  </si>
  <si>
    <t>Vodorovné přemístění výkopku nebo sypaniny po suchu na obvyklém dopravním prostředku, bez naložení výkopku, avšak se složením bez rozhrnutí z horniny třídy těžitelnosti II skupiny 4 a 5 na vzdálenost přes 9 000 do 10 000 m</t>
  </si>
  <si>
    <t>-144418820</t>
  </si>
  <si>
    <t>https://podminky.urs.cz/item/CS_URS_2021_02/162751137</t>
  </si>
  <si>
    <t>167111102</t>
  </si>
  <si>
    <t>Nakládání, skládání a překládání neulehlého výkopku nebo sypaniny ručně nakládání, z hornin třídy těžitelnosti II, skupiny 4 a 5</t>
  </si>
  <si>
    <t>-1641346536</t>
  </si>
  <si>
    <t>https://podminky.urs.cz/item/CS_URS_2021_02/167111102</t>
  </si>
  <si>
    <t>171201201</t>
  </si>
  <si>
    <t>Uložení sypaniny na skládky nebo meziskládky bez hutnění s upravením uložené sypaniny do předepsaného tvaru</t>
  </si>
  <si>
    <t>-259033461</t>
  </si>
  <si>
    <t>https://podminky.urs.cz/item/CS_URS_2021_02/171201201</t>
  </si>
  <si>
    <t xml:space="preserve">1,2*0,7*0,60  </t>
  </si>
  <si>
    <t>670187003</t>
  </si>
  <si>
    <t>-2008490297</t>
  </si>
  <si>
    <t>1,134-0,504</t>
  </si>
  <si>
    <t>451572111</t>
  </si>
  <si>
    <t>Lože pod potrubí, stoky a drobné objekty v otevřeném výkopu z kameniva drobného těženého 0 až 4 mm</t>
  </si>
  <si>
    <t>-1549266071</t>
  </si>
  <si>
    <t>https://podminky.urs.cz/item/CS_URS_2021_02/451572111</t>
  </si>
  <si>
    <t>1,2*0,7*0,45</t>
  </si>
  <si>
    <t>Komunikace</t>
  </si>
  <si>
    <t>566901143</t>
  </si>
  <si>
    <t>Vyspravení podkladu po překopech inženýrských sítí plochy do 15 m2 s rozprostřením a zhutněním kamenivem hrubým drceným tl. 200 mm</t>
  </si>
  <si>
    <t>279517659</t>
  </si>
  <si>
    <t>https://podminky.urs.cz/item/CS_URS_2021_02/566901143</t>
  </si>
  <si>
    <t>566901171</t>
  </si>
  <si>
    <t>Vyspravení podkladu po překopech inženýrských sítí plochy do 15 m2 s rozprostřením a zhutněním směsí zpevněnou cementem SC C 20/25 (PB I) tl. 100 mm</t>
  </si>
  <si>
    <t>-582944016</t>
  </si>
  <si>
    <t>https://podminky.urs.cz/item/CS_URS_2021_02/566901171</t>
  </si>
  <si>
    <t>Trubní vedení</t>
  </si>
  <si>
    <t>871161141</t>
  </si>
  <si>
    <t>Montáž vodovodního potrubí z plastů v otevřeném výkopu z polyetylenu PE 100 svařovaných na tupo SDR 11/PN16 D 32 x 3,0 mm</t>
  </si>
  <si>
    <t>2038974582</t>
  </si>
  <si>
    <t>https://podminky.urs.cz/item/CS_URS_2021_02/871161141</t>
  </si>
  <si>
    <t>28613109</t>
  </si>
  <si>
    <t>trubka vodovodní PE100 PN 16 SDR11 25x2,3mm</t>
  </si>
  <si>
    <t>1039451487</t>
  </si>
  <si>
    <t>https://podminky.urs.cz/item/CS_URS_2021_02/28613109</t>
  </si>
  <si>
    <t>877161213</t>
  </si>
  <si>
    <t>Montáž tvarovek na vodovodním plastovém potrubí z polyetylenu PE 100 svařovaných na tupo SDR 11/PN16 T-kusů d 32</t>
  </si>
  <si>
    <t>-474815355</t>
  </si>
  <si>
    <t>https://podminky.urs.cz/item/CS_URS_2021_02/877161213</t>
  </si>
  <si>
    <t>2861495-pc</t>
  </si>
  <si>
    <t>T-kus rovnoramenný PE 100 PN 16 Dn 25mm</t>
  </si>
  <si>
    <t>1573349310</t>
  </si>
  <si>
    <t>879171111</t>
  </si>
  <si>
    <t>Montáž napojení vodovodní přípojky v otevřeném výkopu ve sklonu přes 20 % DN 32</t>
  </si>
  <si>
    <t>-669358595</t>
  </si>
  <si>
    <t>https://podminky.urs.cz/item/CS_URS_2021_02/879171111</t>
  </si>
  <si>
    <t>892233122</t>
  </si>
  <si>
    <t>Proplach a dezinfekce vodovodního potrubí DN od 40 do 70</t>
  </si>
  <si>
    <t>-272013823</t>
  </si>
  <si>
    <t>https://podminky.urs.cz/item/CS_URS_2021_02/892233122</t>
  </si>
  <si>
    <t>892241111</t>
  </si>
  <si>
    <t>Tlakové zkoušky vodou na potrubí DN do 80</t>
  </si>
  <si>
    <t>805549502</t>
  </si>
  <si>
    <t>https://podminky.urs.cz/item/CS_URS_2021_02/892241111</t>
  </si>
  <si>
    <t>892372111</t>
  </si>
  <si>
    <t>Tlakové zkoušky vodou zabezpečení konců potrubí při tlakových zkouškách DN do 300</t>
  </si>
  <si>
    <t>1021274634</t>
  </si>
  <si>
    <t>https://podminky.urs.cz/item/CS_URS_2021_02/892372111</t>
  </si>
  <si>
    <t>Ostatní konstrukce a práce-bourání</t>
  </si>
  <si>
    <t>997221571</t>
  </si>
  <si>
    <t>Vodorovná doprava vybouraných hmot bez naložení, ale se složením a s hrubým urovnáním na vzdálenost do 1 km</t>
  </si>
  <si>
    <t>905940525</t>
  </si>
  <si>
    <t>https://podminky.urs.cz/item/CS_URS_2021_02/997221571</t>
  </si>
  <si>
    <t>997221579</t>
  </si>
  <si>
    <t>Vodorovná doprava vybouraných hmot bez naložení, ale se složením a s hrubým urovnáním na vzdálenost Příplatek k ceně za každý další i započatý 1 km přes 1 km</t>
  </si>
  <si>
    <t>1773918647</t>
  </si>
  <si>
    <t>https://podminky.urs.cz/item/CS_URS_2021_02/997221579</t>
  </si>
  <si>
    <t>0,643*9</t>
  </si>
  <si>
    <t>997221611</t>
  </si>
  <si>
    <t>Nakládání na dopravní prostředky pro vodorovnou dopravu suti</t>
  </si>
  <si>
    <t>-1359768777</t>
  </si>
  <si>
    <t>https://podminky.urs.cz/item/CS_URS_2021_02/997221611</t>
  </si>
  <si>
    <t>997221655</t>
  </si>
  <si>
    <t>-1993907972</t>
  </si>
  <si>
    <t>https://podminky.urs.cz/item/CS_URS_2021_02/997221655</t>
  </si>
  <si>
    <t>997221615</t>
  </si>
  <si>
    <t>1127236983</t>
  </si>
  <si>
    <t>https://podminky.urs.cz/item/CS_URS_2021_02/997221615</t>
  </si>
  <si>
    <t>998276101</t>
  </si>
  <si>
    <t>Přesun hmot pro trubní vedení hloubené z trub z plastických hmot nebo sklolaminátových pro vodovody nebo kanalizace v otevřeném výkopu dopravní vzdálenost do 15 m</t>
  </si>
  <si>
    <t>-1305497256</t>
  </si>
  <si>
    <t>https://podminky.urs.cz/item/CS_URS_2021_02/998276101</t>
  </si>
  <si>
    <t>04 - SPLAŠKOVÁ KANALIZACE</t>
  </si>
  <si>
    <t>2069772258</t>
  </si>
  <si>
    <t>1,50*0,8</t>
  </si>
  <si>
    <t>216552392</t>
  </si>
  <si>
    <t>-769595710</t>
  </si>
  <si>
    <t>1,5*0,8*1,40</t>
  </si>
  <si>
    <t>1,68/2</t>
  </si>
  <si>
    <t>349596714</t>
  </si>
  <si>
    <t>-1676232120</t>
  </si>
  <si>
    <t>1,5*0,8*0,55 *0,50   "50%"</t>
  </si>
  <si>
    <t>-1362783584</t>
  </si>
  <si>
    <t>1876424608</t>
  </si>
  <si>
    <t>-2084032112</t>
  </si>
  <si>
    <t>38789570</t>
  </si>
  <si>
    <t>502419463</t>
  </si>
  <si>
    <t>-997318763</t>
  </si>
  <si>
    <t>1,68-0,66</t>
  </si>
  <si>
    <t>-174532355</t>
  </si>
  <si>
    <t>1,5*0,8*0,55</t>
  </si>
  <si>
    <t>-1727491371</t>
  </si>
  <si>
    <t>326852119</t>
  </si>
  <si>
    <t>831263195</t>
  </si>
  <si>
    <t>Montáž potrubí z trub kameninových hrdlových s integrovaným těsněním Příplatek k cenám za zřízení kanalizační přípojky DN od 100 do 300</t>
  </si>
  <si>
    <t>-1823515597</t>
  </si>
  <si>
    <t>https://podminky.urs.cz/item/CS_URS_2021_02/831263195</t>
  </si>
  <si>
    <t>871265211</t>
  </si>
  <si>
    <t>Kanalizační potrubí z tvrdého PVC v otevřeném výkopu ve sklonu do 20 %, hladkého plnostěnného jednovrstvého, tuhost třídy SN 4 DN 110</t>
  </si>
  <si>
    <t>564683233</t>
  </si>
  <si>
    <t>https://podminky.urs.cz/item/CS_URS_2021_02/871265211</t>
  </si>
  <si>
    <t>877310330</t>
  </si>
  <si>
    <t>Montáž tvarovek na kanalizačním plastovém potrubí z polypropylenu PP hladkého plnostěnného spojek nebo redukcí DN 150</t>
  </si>
  <si>
    <t>-794513777</t>
  </si>
  <si>
    <t>https://podminky.urs.cz/item/CS_URS_2021_02/877310330</t>
  </si>
  <si>
    <t>28617243</t>
  </si>
  <si>
    <t>redukce kanalizační PP DN 150/100</t>
  </si>
  <si>
    <t>-282874758</t>
  </si>
  <si>
    <t>https://podminky.urs.cz/item/CS_URS_2021_02/28617243</t>
  </si>
  <si>
    <t>892351111</t>
  </si>
  <si>
    <t>Tlakové zkoušky vodou na potrubí DN 150 nebo 200</t>
  </si>
  <si>
    <t>-2098403524</t>
  </si>
  <si>
    <t>https://podminky.urs.cz/item/CS_URS_2021_02/892351111</t>
  </si>
  <si>
    <t>894812203</t>
  </si>
  <si>
    <t>Revizní a čistící šachta z polypropylenu PP pro hladké trouby DN 425 šachtové dno (DN šachty / DN trubního vedení) DN 425/150 s přítokem tvaru T</t>
  </si>
  <si>
    <t>13419239</t>
  </si>
  <si>
    <t>https://podminky.urs.cz/item/CS_URS_2021_02/894812203</t>
  </si>
  <si>
    <t>894812231</t>
  </si>
  <si>
    <t>Revizní a čistící šachta z polypropylenu PP pro hladké trouby DN 425 roura šachtová korugovaná bez hrdla, světlé hloubky 1500 mm</t>
  </si>
  <si>
    <t>-2005142430</t>
  </si>
  <si>
    <t>https://podminky.urs.cz/item/CS_URS_2021_02/894812231</t>
  </si>
  <si>
    <t>894812241</t>
  </si>
  <si>
    <t>Revizní a čistící šachta z polypropylenu PP pro hladké trouby DN 425 roura šachtová korugovaná teleskopická (včetně těsnění) 375 mm</t>
  </si>
  <si>
    <t>-607546844</t>
  </si>
  <si>
    <t>https://podminky.urs.cz/item/CS_URS_2021_02/894812241</t>
  </si>
  <si>
    <t>894812249</t>
  </si>
  <si>
    <t>Revizní a čistící šachta z polypropylenu PP pro hladké trouby DN 425 roura šachtová korugovaná Příplatek k cenám 2231 - 2242 za uříznutí šachtové roury</t>
  </si>
  <si>
    <t>1586725060</t>
  </si>
  <si>
    <t>https://podminky.urs.cz/item/CS_URS_2021_02/894812249</t>
  </si>
  <si>
    <t>894812261</t>
  </si>
  <si>
    <t>Revizní a čistící šachta z polypropylenu PP pro hladké trouby DN 425 poklop litinový (pro třídu zatížení) s teleskopickou rourou (3 t)</t>
  </si>
  <si>
    <t>1356105691</t>
  </si>
  <si>
    <t>https://podminky.urs.cz/item/CS_URS_2021_02/894812261</t>
  </si>
  <si>
    <t>894812612</t>
  </si>
  <si>
    <t>Revizní a čistící šachta z polypropylenu PP vyříznutí a utěsnění otvoru ve stěně šachty DN 150</t>
  </si>
  <si>
    <t>-1853679221</t>
  </si>
  <si>
    <t>https://podminky.urs.cz/item/CS_URS_2021_02/894812612</t>
  </si>
  <si>
    <t>-981604488</t>
  </si>
  <si>
    <t>249165356</t>
  </si>
  <si>
    <t>0,918*9</t>
  </si>
  <si>
    <t>733855187</t>
  </si>
  <si>
    <t>942013571</t>
  </si>
  <si>
    <t>-1051815523</t>
  </si>
  <si>
    <t>58201516</t>
  </si>
  <si>
    <t>05 - VENKOVNÍ DEŠŤOVÁ KANALIZACE</t>
  </si>
  <si>
    <t>HSV - Práce a dodávky HSV (komplet vč. předpokládané výměny potrubí)</t>
  </si>
  <si>
    <t>Práce a dodávky HSV (komplet vč. předpokládané výměny potrubí)</t>
  </si>
  <si>
    <t>132251251</t>
  </si>
  <si>
    <t>Hloubení nezapažených rýh šířky přes 800 do 2 000 mm strojně s urovnáním dna do předepsaného profilu a spádu v hornině třídy těžitelnosti I skupiny 3 do 20 m3</t>
  </si>
  <si>
    <t>-1318660727</t>
  </si>
  <si>
    <t>https://podminky.urs.cz/item/CS_URS_2021_02/132251251</t>
  </si>
  <si>
    <t>4,5*1,1*1,9</t>
  </si>
  <si>
    <t>9,405/2</t>
  </si>
  <si>
    <t>132351251</t>
  </si>
  <si>
    <t>Hloubení nezapažených rýh šířky přes 800 do 2 000 mm strojně s urovnáním dna do předepsaného profilu a spádu v hornině třídy těžitelnosti II skupiny 4 do 20 m3</t>
  </si>
  <si>
    <t>653010638</t>
  </si>
  <si>
    <t>https://podminky.urs.cz/item/CS_URS_2021_02/132351251</t>
  </si>
  <si>
    <t>-309610945</t>
  </si>
  <si>
    <t>11,0*0,8*0,95</t>
  </si>
  <si>
    <t>3,7*0,8*0,90</t>
  </si>
  <si>
    <t>11,024/2</t>
  </si>
  <si>
    <t>132354101</t>
  </si>
  <si>
    <t>Hloubení zapažených rýh šířky do 800 mm strojně s urovnáním dna do předepsaného profilu a spádu v hornině třídy těžitelnosti II skupiny 4 do 20 m3</t>
  </si>
  <si>
    <t>601996944</t>
  </si>
  <si>
    <t>https://podminky.urs.cz/item/CS_URS_2021_02/132354101</t>
  </si>
  <si>
    <t>2087673136</t>
  </si>
  <si>
    <t>4,5*1,5*1,9</t>
  </si>
  <si>
    <t>11,0*0,8*0,6</t>
  </si>
  <si>
    <t>3,7*0,8*0,575</t>
  </si>
  <si>
    <t>19,807*0,50   "50%"</t>
  </si>
  <si>
    <t>1948128005</t>
  </si>
  <si>
    <t>167151101</t>
  </si>
  <si>
    <t>Nakládání, skládání a překládání neulehlého výkopku nebo sypaniny strojně nakládání, množství do 100 m3, z horniny třídy těžitelnosti I, skupiny 1 až 3</t>
  </si>
  <si>
    <t>1231272859</t>
  </si>
  <si>
    <t>https://podminky.urs.cz/item/CS_URS_2021_02/167151101</t>
  </si>
  <si>
    <t>167151102</t>
  </si>
  <si>
    <t>Nakládání, skládání a překládání neulehlého výkopku nebo sypaniny strojně nakládání, množství do 100 m3, z horniny třídy těžitelnosti II, skupiny 4 a 5</t>
  </si>
  <si>
    <t>-181454725</t>
  </si>
  <si>
    <t>https://podminky.urs.cz/item/CS_URS_2021_02/167151102</t>
  </si>
  <si>
    <t>-1341976350</t>
  </si>
  <si>
    <t>-379854795</t>
  </si>
  <si>
    <t>174101101</t>
  </si>
  <si>
    <t>Zásyp sypaninou z jakékoliv horniny strojně s uložením výkopku ve vrstvách se zhutněním jam, šachet, rýh nebo kolem objektů v těchto vykopávkách</t>
  </si>
  <si>
    <t>-273082262</t>
  </si>
  <si>
    <t>https://podminky.urs.cz/item/CS_URS_2021_02/174101101</t>
  </si>
  <si>
    <t>14,624-6,886</t>
  </si>
  <si>
    <t>211531111</t>
  </si>
  <si>
    <t>Výplň kamenivem do rýh odvodňovacích žeber nebo trativodů bez zhutnění, s úpravou povrchu výplně kamenivem hrubým drceným frakce 16 až 63 mm</t>
  </si>
  <si>
    <t>-605639133</t>
  </si>
  <si>
    <t>https://podminky.urs.cz/item/CS_URS_2021_02/211531111</t>
  </si>
  <si>
    <t>4,5*1,5*1,1</t>
  </si>
  <si>
    <t>213141111</t>
  </si>
  <si>
    <t>Zřízení vrstvy z geotextilie filtrační, separační, odvodňovací, ochranné, výztužné nebo protierozní v rovině nebo ve sklonu do 1:5, šířky do 3 m</t>
  </si>
  <si>
    <t>1786576905</t>
  </si>
  <si>
    <t>https://podminky.urs.cz/item/CS_URS_2021_02/213141111</t>
  </si>
  <si>
    <t>4,7*1,2</t>
  </si>
  <si>
    <t>69311088</t>
  </si>
  <si>
    <t>geotextilie netkaná separační, ochranná, filtrační, drenážní PES 500g/m2</t>
  </si>
  <si>
    <t>-2100535020</t>
  </si>
  <si>
    <t>https://podminky.urs.cz/item/CS_URS_2021_02/69311088</t>
  </si>
  <si>
    <t>5,64*1,15 "Přepočtené koeficientem množství"</t>
  </si>
  <si>
    <t>264452753</t>
  </si>
  <si>
    <t>10,8*0,8*0,60</t>
  </si>
  <si>
    <t>871275211</t>
  </si>
  <si>
    <t>Kanalizační potrubí z tvrdého PVC v otevřeném výkopu ve sklonu do 20 %, hladkého plnostěnného jednovrstvého, tuhost třídy SN 4 DN 125</t>
  </si>
  <si>
    <t>999185943</t>
  </si>
  <si>
    <t>https://podminky.urs.cz/item/CS_URS_2021_02/871275211</t>
  </si>
  <si>
    <t>871315211</t>
  </si>
  <si>
    <t>Kanalizační potrubí z tvrdého PVC v otevřeném výkopu ve sklonu do 20 %, hladkého plnostěnného jednovrstvého, tuhost třídy SN 4 DN 160</t>
  </si>
  <si>
    <t>290083219</t>
  </si>
  <si>
    <t>https://podminky.urs.cz/item/CS_URS_2021_02/871315211</t>
  </si>
  <si>
    <t>877275211</t>
  </si>
  <si>
    <t>Montáž tvarovek na kanalizačním potrubí z trub z plastu z tvrdého PVC nebo z polypropylenu v otevřeném výkopu jednoosých DN 125</t>
  </si>
  <si>
    <t>-1794163525</t>
  </si>
  <si>
    <t>https://podminky.urs.cz/item/CS_URS_2021_02/877275211</t>
  </si>
  <si>
    <t>28611358</t>
  </si>
  <si>
    <t>koleno kanalizace PVC KG 125x87°</t>
  </si>
  <si>
    <t>-306711324</t>
  </si>
  <si>
    <t>https://podminky.urs.cz/item/CS_URS_2021_02/28611358</t>
  </si>
  <si>
    <t>28611354</t>
  </si>
  <si>
    <t>koleno kanalizace PVC KG 125x15°</t>
  </si>
  <si>
    <t>1658496643</t>
  </si>
  <si>
    <t>https://podminky.urs.cz/item/CS_URS_2021_02/28611354</t>
  </si>
  <si>
    <t>877315211</t>
  </si>
  <si>
    <t>Montáž tvarovek na kanalizačním potrubí z trub z plastu z tvrdého PVC nebo z polypropylenu v otevřeném výkopu jednoosých DN 160</t>
  </si>
  <si>
    <t>-162766566</t>
  </si>
  <si>
    <t>https://podminky.urs.cz/item/CS_URS_2021_02/877315211</t>
  </si>
  <si>
    <t>28611361</t>
  </si>
  <si>
    <t>koleno kanalizační PVC KG 160x45°</t>
  </si>
  <si>
    <t>-1657896973</t>
  </si>
  <si>
    <t>https://podminky.urs.cz/item/CS_URS_2021_02/28611361</t>
  </si>
  <si>
    <t>877315221</t>
  </si>
  <si>
    <t>Montáž tvarovek na kanalizačním potrubí z trub z plastu z tvrdého PVC nebo z polypropylenu v otevřeném výkopu dvouosých DN 160</t>
  </si>
  <si>
    <t>-1785704438</t>
  </si>
  <si>
    <t>https://podminky.urs.cz/item/CS_URS_2021_02/877315221</t>
  </si>
  <si>
    <t>28611391</t>
  </si>
  <si>
    <t>odbočka kanalizační plastová s hrdlem KG 150/125/45°</t>
  </si>
  <si>
    <t>-3041072</t>
  </si>
  <si>
    <t>https://podminky.urs.cz/item/CS_URS_2021_02/28611391</t>
  </si>
  <si>
    <t>-1722564089</t>
  </si>
  <si>
    <t>744274264</t>
  </si>
  <si>
    <t>8959834-pc</t>
  </si>
  <si>
    <t>Zřízení vpusti PP</t>
  </si>
  <si>
    <t>1934763917</t>
  </si>
  <si>
    <t>56241-pc1</t>
  </si>
  <si>
    <t>uliční vpust PP -spodní díl 2a bez odtoku</t>
  </si>
  <si>
    <t>ks</t>
  </si>
  <si>
    <t>1270714119</t>
  </si>
  <si>
    <t>56241-pc3</t>
  </si>
  <si>
    <t>uliční vpust PP - kónus 11</t>
  </si>
  <si>
    <t>-731293218</t>
  </si>
  <si>
    <t>56241-pc5</t>
  </si>
  <si>
    <t>uliční vpust PP - střední díl 3, s odtokem DN150</t>
  </si>
  <si>
    <t>732277675</t>
  </si>
  <si>
    <t>56241-pc9</t>
  </si>
  <si>
    <t>uliční vpust PP - kalový koš krátký D1, pro 300x500</t>
  </si>
  <si>
    <t>1167611334</t>
  </si>
  <si>
    <t>56241-pc13</t>
  </si>
  <si>
    <t>uliční vpust PP - litinová mříž pultová 300x524, C250</t>
  </si>
  <si>
    <t>1674274954</t>
  </si>
  <si>
    <t>-734335780</t>
  </si>
  <si>
    <t>06 - VYTÁPĚNÍ</t>
  </si>
  <si>
    <t>Ing. Josef Duben</t>
  </si>
  <si>
    <t>Ing. Jan Duben</t>
  </si>
  <si>
    <t>HSV - HSV</t>
  </si>
  <si>
    <t xml:space="preserve">    731 - Zdroj tepla</t>
  </si>
  <si>
    <t xml:space="preserve">    733 - Ústřední vytápění - rozvodné potrubí</t>
  </si>
  <si>
    <t xml:space="preserve">    734 - Ústřední vytápění - armatury</t>
  </si>
  <si>
    <t xml:space="preserve">    735 - Ústřední vytápění - otopná tělesa</t>
  </si>
  <si>
    <t>971040999</t>
  </si>
  <si>
    <t>Stavební přípomoci pro ÚT - vybourání otvorů pro rozvody - vč. odvozu suti na skládku a následného zapravení a stavební připravenost pro osazení zdroje</t>
  </si>
  <si>
    <t>Kč</t>
  </si>
  <si>
    <t>731</t>
  </si>
  <si>
    <t>Zdroj tepla</t>
  </si>
  <si>
    <t>731000001</t>
  </si>
  <si>
    <t>Tepelné čerpadlo systém vzduch - voda, kompaktní venkovní provedení, topný výkon 4,5 kW (A-7/W35°C), SCOP 4,15, elektrický příkon 1,5 kW, hladina akust. tlaku 52 dB, kondenzát do odpadu + ochranný el. topný kabel, včetně připoj. armatur a typ. konzole</t>
  </si>
  <si>
    <t>731000002</t>
  </si>
  <si>
    <t>Vnitřní hydraulický modul HM obsahující regulátor WPM, oběhové čerpadlo s účinností tř. A, expanzní nádobu objemu 24 l, integrované elektrické nouzové topení 8,8 kW, včetně připojovacích armatur</t>
  </si>
  <si>
    <t>731000003</t>
  </si>
  <si>
    <t>Zásobník topné vody objemu 100 l, včetně připojovacích armatur</t>
  </si>
  <si>
    <t>731000004</t>
  </si>
  <si>
    <t>Kompaktní čerpadlová skupina pro směšovaný okruh podlahového vytápění, parametry min. 30 kPa, 500 kg/h, včetně připojovacích armatur</t>
  </si>
  <si>
    <t>731000005</t>
  </si>
  <si>
    <t>Rozváděčová skříň 2000 x 1000 x 600 pro umístění zařízení v el. krytí IP 55</t>
  </si>
  <si>
    <t>998731201</t>
  </si>
  <si>
    <t>Přesun hmot pro kotelny stanovený procentní sazbou (%) z ceny vodorovná dopravní vzdálenost do 50 m v objektech výšky do 6 m</t>
  </si>
  <si>
    <t>-407568413</t>
  </si>
  <si>
    <t>https://podminky.urs.cz/item/CS_URS_2021_02/998731201</t>
  </si>
  <si>
    <t>733</t>
  </si>
  <si>
    <t>Ústřední vytápění - rozvodné potrubí</t>
  </si>
  <si>
    <t>733223302</t>
  </si>
  <si>
    <t>Potrubí z trubek měděných tvrdých spojovaných lisováním PN 16, T= +110°C Ø 18/1</t>
  </si>
  <si>
    <t>https://podminky.urs.cz/item/CS_URS_2021_02/733223302</t>
  </si>
  <si>
    <t>733223303</t>
  </si>
  <si>
    <t>Potrubí z trubek měděných tvrdých spojovaných lisováním PN 16, T= +110°C Ø 22/1</t>
  </si>
  <si>
    <t>https://podminky.urs.cz/item/CS_URS_2021_02/733223303</t>
  </si>
  <si>
    <t>733223304</t>
  </si>
  <si>
    <t>Potrubí z trubek měděných tvrdých spojovaných lisováním PN 16, T= +110°C Ø 28/1,5</t>
  </si>
  <si>
    <t>https://podminky.urs.cz/item/CS_URS_2021_02/733223304</t>
  </si>
  <si>
    <t>73322422R</t>
  </si>
  <si>
    <t>Napojení na stávající rozvod sousedního pavilonu</t>
  </si>
  <si>
    <t>733291101</t>
  </si>
  <si>
    <t>Zkoušky těsnosti potrubí z trubek měděných Ø do 35/1,5</t>
  </si>
  <si>
    <t>https://podminky.urs.cz/item/CS_URS_2021_02/733291101</t>
  </si>
  <si>
    <t>8+6+16</t>
  </si>
  <si>
    <t>733811241</t>
  </si>
  <si>
    <t>Ochrana potrubí termoizolačními trubicemi z pěnového polyetylenu PE přilepenými v příčných a podélných spojích, tloušťky izolace přes 13 do 20 mm, vnitřního průměru izolace DN do 22 mm</t>
  </si>
  <si>
    <t>https://podminky.urs.cz/item/CS_URS_2021_02/733811241</t>
  </si>
  <si>
    <t>8+6</t>
  </si>
  <si>
    <t>733811242</t>
  </si>
  <si>
    <t>Ochrana potrubí termoizolačními trubicemi z pěnového polyetylenu PE přilepenými v příčných a podélných spojích, tloušťky izolace přes 13 do 20 mm, vnitřního průměru izolace DN přes 22 do 45 mm</t>
  </si>
  <si>
    <t>https://podminky.urs.cz/item/CS_URS_2021_02/733811242</t>
  </si>
  <si>
    <t>998733201</t>
  </si>
  <si>
    <t>Přesun hmot pro rozvody potrubí stanovený procentní sazbou z ceny vodorovná dopravní vzdálenost do 50 m v objektech výšky do 6 m</t>
  </si>
  <si>
    <t>https://podminky.urs.cz/item/CS_URS_2021_02/998733201</t>
  </si>
  <si>
    <t>734</t>
  </si>
  <si>
    <t>Ústřední vytápění - armatury</t>
  </si>
  <si>
    <t>73499900R</t>
  </si>
  <si>
    <t>Uzavírací, vypouštěcí a odvzdušňovací armatury na rozvodném potrubí……… dle montáže</t>
  </si>
  <si>
    <t>998734201</t>
  </si>
  <si>
    <t>Přesun hmot pro armatury stanovený procentní sazbou (%) z ceny vodorovná dopravní vzdálenost do 50 m v objektech výšky do 6 m</t>
  </si>
  <si>
    <t>-1394399885</t>
  </si>
  <si>
    <t>https://podminky.urs.cz/item/CS_URS_2021_02/998734201</t>
  </si>
  <si>
    <t>735</t>
  </si>
  <si>
    <t>Ústřední vytápění - otopná tělesa</t>
  </si>
  <si>
    <t>735511R01</t>
  </si>
  <si>
    <t>Potrubí pro podlahové vytápění 16x2 mm PE-X s kyslíkovou barierou</t>
  </si>
  <si>
    <t>735511R02</t>
  </si>
  <si>
    <t>Systémová deska T50-h32 s folií a montážními výstupky</t>
  </si>
  <si>
    <t>25,6*2</t>
  </si>
  <si>
    <t>735511R03</t>
  </si>
  <si>
    <t>Dilatační pás 15x1cm pro podlahové vytápění</t>
  </si>
  <si>
    <t>735511R17</t>
  </si>
  <si>
    <t>Kompletní rozdělovač a sběrač pro podlahové vytápění RP1/2 - 20 kPa, 264 kg/h, objem 24 l - s integrovanými, uzavíratelnými šroubeními, adaptéry pro plastové trubky a integrovanými uzavíracími ventily, průtokoměry včetně skříně s podstavcem</t>
  </si>
  <si>
    <t>735999R01</t>
  </si>
  <si>
    <t>Vyregulování systému, revize a zkoušky</t>
  </si>
  <si>
    <t>1982203802</t>
  </si>
  <si>
    <t>07 - 21-08_4507_M-VOLIÉRA Z NEREZOVÉ SÍTĚ PRO PUMU (VIZ SAMOSTATNÁ PD)</t>
  </si>
  <si>
    <t>Ing. Václav Luzar,Ing.arch Stanislav Hák</t>
  </si>
  <si>
    <t xml:space="preserve">    767 - Konstrukce zámečnické vč. povrchové úpravy a přesunu hmot</t>
  </si>
  <si>
    <t>VRN - Vedlejší rozpočtové náklady</t>
  </si>
  <si>
    <t xml:space="preserve">    VRN1 - Průzkumné, geodetické a projektové práce</t>
  </si>
  <si>
    <t>13125110.1</t>
  </si>
  <si>
    <t>Prořezání náletu, pokos trávy, větví vč. odvozu, likvidace (dle pokynu investora, odborníka, fakturace dle zápisu v stavebním deníku)</t>
  </si>
  <si>
    <t>hod</t>
  </si>
  <si>
    <t>1490159108</t>
  </si>
  <si>
    <t>131251100</t>
  </si>
  <si>
    <t>Hloubení jam nezapažených v hornině třídy těžitelnosti I skupiny 3 objem do 20 m3 strojně</t>
  </si>
  <si>
    <t>250687666</t>
  </si>
  <si>
    <t>https://podminky.urs.cz/item/CS_URS_2021_02/131251100</t>
  </si>
  <si>
    <t>162251102</t>
  </si>
  <si>
    <t>Vodorovné přemístění přes 20 do 50 m výkopku/sypaniny z horniny třídy těžitelnosti I skupiny 1 až 3</t>
  </si>
  <si>
    <t>-199414142</t>
  </si>
  <si>
    <t>https://podminky.urs.cz/item/CS_URS_2021_02/162251102</t>
  </si>
  <si>
    <t>162351103</t>
  </si>
  <si>
    <t>Vodorovné přemístění přes 50 do 500 m výkopku/sypaniny z horniny třídy těžitelnosti I skupiny 1 až 3</t>
  </si>
  <si>
    <t>361099760</t>
  </si>
  <si>
    <t>https://podminky.urs.cz/item/CS_URS_2021_02/162351103</t>
  </si>
  <si>
    <t>Nakládání výkopku z hornin třídy těžitelnosti I skupiny 1 až 3 do 100 m3</t>
  </si>
  <si>
    <t>422079545</t>
  </si>
  <si>
    <t>174151101</t>
  </si>
  <si>
    <t>Zásyp jam, šachet rýh nebo kolem objektů sypaninou se zhutněním</t>
  </si>
  <si>
    <t>1045017307</t>
  </si>
  <si>
    <t>https://podminky.urs.cz/item/CS_URS_2021_02/174151101</t>
  </si>
  <si>
    <t>181912111</t>
  </si>
  <si>
    <t>Úprava pláně v hornině třídy těžitelnosti I skupiny 3 bez zhutnění ručně</t>
  </si>
  <si>
    <t>1607451987</t>
  </si>
  <si>
    <t>https://podminky.urs.cz/item/CS_URS_2021_02/181912111</t>
  </si>
  <si>
    <t>18191212.1</t>
  </si>
  <si>
    <t>Zřízení hlinitopísčité vrchní vrstvy výběhu v tl.5cm vč.dodání materiálu</t>
  </si>
  <si>
    <t>-1237367997</t>
  </si>
  <si>
    <t>271532212</t>
  </si>
  <si>
    <t>Podsyp pod základové konstrukce se zhutněním z hrubého kameniva frakce 16 až 32 mm</t>
  </si>
  <si>
    <t>-117826702</t>
  </si>
  <si>
    <t>https://podminky.urs.cz/item/CS_URS_2021_02/271532212</t>
  </si>
  <si>
    <t>Základové pasy ze ŽB bez zvýšených nároků na prostředí tř. C 20/25</t>
  </si>
  <si>
    <t>-789007364</t>
  </si>
  <si>
    <t>274351121</t>
  </si>
  <si>
    <t>Zřízení bednění základových pasů rovného</t>
  </si>
  <si>
    <t>-211382587</t>
  </si>
  <si>
    <t>https://podminky.urs.cz/item/CS_URS_2021_02/274351121</t>
  </si>
  <si>
    <t>274351122</t>
  </si>
  <si>
    <t>Odstranění bednění základových pasů rovného</t>
  </si>
  <si>
    <t>-1957386480</t>
  </si>
  <si>
    <t>https://podminky.urs.cz/item/CS_URS_2021_02/274351122</t>
  </si>
  <si>
    <t>Výztuž základových pasů betonářskou ocelí 10 505 (R)</t>
  </si>
  <si>
    <t>-1928366205</t>
  </si>
  <si>
    <t>1723396944</t>
  </si>
  <si>
    <t>21329339</t>
  </si>
  <si>
    <t>-897840971</t>
  </si>
  <si>
    <t>275361821</t>
  </si>
  <si>
    <t>Výztuž základových patek betonářskou ocelí 10 505 (R)</t>
  </si>
  <si>
    <t>-1752973793</t>
  </si>
  <si>
    <t>https://podminky.urs.cz/item/CS_URS_2021_02/275361821</t>
  </si>
  <si>
    <t>949101112.1</t>
  </si>
  <si>
    <t>Montáž prostorového lešení v prostoru výběhu vč.dopravy a složení v místě stavby</t>
  </si>
  <si>
    <t>-128054490</t>
  </si>
  <si>
    <t>949101113.1</t>
  </si>
  <si>
    <t>Pronájem prostorového lešení - 2 měsíce</t>
  </si>
  <si>
    <t>660668241</t>
  </si>
  <si>
    <t>949101114.1</t>
  </si>
  <si>
    <t>Demontáž prostorového lešení v prostoru výběhu vč.odvozu ze stavby</t>
  </si>
  <si>
    <t>-1463245824</t>
  </si>
  <si>
    <t>949101120.1</t>
  </si>
  <si>
    <t>Osazení případných prostupů zákl.konstrukcí specialistů TZB vč.dodání materiálu</t>
  </si>
  <si>
    <t>kpl</t>
  </si>
  <si>
    <t>525902049</t>
  </si>
  <si>
    <t>998012021</t>
  </si>
  <si>
    <t>Přesun hmot pro budovy monolitické v do 6 m</t>
  </si>
  <si>
    <t>-1910101757</t>
  </si>
  <si>
    <t>https://podminky.urs.cz/item/CS_URS_2021_02/998012021</t>
  </si>
  <si>
    <t>Konstrukce zámečnické vč. povrchové úpravy a přesunu hmot</t>
  </si>
  <si>
    <t>7670001</t>
  </si>
  <si>
    <t>Montáž a dodávka střešní nerezové sítě tl.lanka 2mm, vel.ok 80mm ( např. X-Tend)</t>
  </si>
  <si>
    <t>2140411485</t>
  </si>
  <si>
    <t>7670002</t>
  </si>
  <si>
    <t>Montáž a dodávka boční a vnitřní nerezové sítě tl.lanka 2mm, vel.ok 50mm ( např. X-Tend)</t>
  </si>
  <si>
    <t>419279508</t>
  </si>
  <si>
    <t>7670003</t>
  </si>
  <si>
    <t>Montáž a dodávka pylonů P1 a P2</t>
  </si>
  <si>
    <t>2081177571</t>
  </si>
  <si>
    <t>7670004</t>
  </si>
  <si>
    <t>Montáž a dodávka sloupů S1, S2, S3 a S4</t>
  </si>
  <si>
    <t>-1309318191</t>
  </si>
  <si>
    <t>7670005</t>
  </si>
  <si>
    <t>Montáž a dodávka oblouku T1</t>
  </si>
  <si>
    <t>872489619</t>
  </si>
  <si>
    <t>7670006</t>
  </si>
  <si>
    <t>Montáž a dodávka kotev K1 až K20</t>
  </si>
  <si>
    <t>1152147475</t>
  </si>
  <si>
    <t>7670007</t>
  </si>
  <si>
    <t>Montáž a dodávka konstrukce C1</t>
  </si>
  <si>
    <t>2079248162</t>
  </si>
  <si>
    <t>7670008</t>
  </si>
  <si>
    <t>Montáž a dodávka konstrukce C2</t>
  </si>
  <si>
    <t>1302303191</t>
  </si>
  <si>
    <t>7670009</t>
  </si>
  <si>
    <t>Montáž a dodávka brány BR1 vč. nerezových šroubů s okem viz detaily branky a brány</t>
  </si>
  <si>
    <t>1865609708</t>
  </si>
  <si>
    <t>7670010</t>
  </si>
  <si>
    <t>Montáž a dodávka brány BR2 vč. nerezových šroubů s okem viz detaily branky a brány</t>
  </si>
  <si>
    <t>2126688088</t>
  </si>
  <si>
    <t>7670011</t>
  </si>
  <si>
    <t>Montáž a dodávka okna/výhledu do voliéry vel.2900x2000mm z vrstveného bezpečnostního skla (10 mm ESG +HST/4,56 PVB/8 mm float/1,52 PVB/10 mm ESG + HST) vč. rámu z jeklu 100x100x6mm, nerezové kulatiny a nerezových šroubů s okem - viz detaily</t>
  </si>
  <si>
    <t>1426126905</t>
  </si>
  <si>
    <t>7670100</t>
  </si>
  <si>
    <t>Montáž a dodávka kotevního lana délky 1,445m, průměr 10mm vč.frézované vidličky na obouch stranách a napínáku, ozn.LK1 např. IKZ - I-SYS</t>
  </si>
  <si>
    <t>-2099531608</t>
  </si>
  <si>
    <t>7670101</t>
  </si>
  <si>
    <t>Montáž a dodávka kotevního lana délky 1,170m, průměr 8mm vč.frézované vidličky na obouch stranách a napínáku, ozn.LK2 např. IKZ - I-SYS</t>
  </si>
  <si>
    <t>948443531</t>
  </si>
  <si>
    <t>7670102</t>
  </si>
  <si>
    <t>Montáž a dodávka kotevního lana délky 2,095m, průměr 10mm vč.frézované vidličky na obouch stranách a napínáku, ozn.LK3 např. IKZ - I-SYS</t>
  </si>
  <si>
    <t>50554569</t>
  </si>
  <si>
    <t>7670103</t>
  </si>
  <si>
    <t>Montáž a dodávka kotevního lana délky 2,115m, průměr 10mm vč.frézované vidličky na obouch stranách a napínáku, ozn.LK4 např. IKZ - I-SYS</t>
  </si>
  <si>
    <t>1044317851</t>
  </si>
  <si>
    <t>7670200</t>
  </si>
  <si>
    <t>Montáž a dodávka kotevní tyče délky 1,625m, průměr 15mm, ozn.TR1</t>
  </si>
  <si>
    <t>-868156801</t>
  </si>
  <si>
    <t>7670201</t>
  </si>
  <si>
    <t>Montáž a dodávka kotevní tyče délky 1,650m, průměr 22mm, ozn.TR2</t>
  </si>
  <si>
    <t>1587019614</t>
  </si>
  <si>
    <t>7670202</t>
  </si>
  <si>
    <t>Montáž a dodávka kotevní tyče délky 2,115m, průměr 11mm, ozn.TR3</t>
  </si>
  <si>
    <t>-1813578349</t>
  </si>
  <si>
    <t>7670203</t>
  </si>
  <si>
    <t>Montáž a dodávka kotevní tyče délky 2,145m, průměr 22mm, ozn.TR4</t>
  </si>
  <si>
    <t>682401480</t>
  </si>
  <si>
    <t>7670204</t>
  </si>
  <si>
    <t>Montáž a dodávka kotevní tyče délky 2,385m, průměr 28mm, ozn.TR5</t>
  </si>
  <si>
    <t>-108854475</t>
  </si>
  <si>
    <t>7670205</t>
  </si>
  <si>
    <t>Montáž a dodávka kotevní tyče délky 2,485m, průměr 28mm, ozn.TR6</t>
  </si>
  <si>
    <t>1526021700</t>
  </si>
  <si>
    <t>7670206</t>
  </si>
  <si>
    <t>Montáž a dodávka kotevní tyče délky 2,545m, průměr 19mm, ozn.TR7</t>
  </si>
  <si>
    <t>1765075602</t>
  </si>
  <si>
    <t>7670207</t>
  </si>
  <si>
    <t>Montáž a dodávka kotevní tyče délky 2,715m, průměr 15mm, ozn.TR8</t>
  </si>
  <si>
    <t>266939036</t>
  </si>
  <si>
    <t>7670208</t>
  </si>
  <si>
    <t>Montáž a dodávka kotevní tyče délky 2,115m, průměr 22mm, ozn.TR9</t>
  </si>
  <si>
    <t>-1126474573</t>
  </si>
  <si>
    <t>7670209</t>
  </si>
  <si>
    <t>Montáž a dodávka kotevní tyče délky 2,150m, průměr 15mm, ozn.TR10</t>
  </si>
  <si>
    <t>-1224547420</t>
  </si>
  <si>
    <t>7670210</t>
  </si>
  <si>
    <t>Montáž a dodávka kotevní tyče délky 3,880m, průměr 11mm, ozn.TR11</t>
  </si>
  <si>
    <t>1939743947</t>
  </si>
  <si>
    <t>7670300</t>
  </si>
  <si>
    <t>Montáž a dodávka obvodového lana délky 5,720m, průměr 14mm vč. frézované vidličky, ozn.LO1</t>
  </si>
  <si>
    <t>570550560</t>
  </si>
  <si>
    <t>7670301</t>
  </si>
  <si>
    <t>Montáž a dodávka obvodového lana délky 4,270m, průměr 12mm vč. frézované vidličky, ozn.LO2</t>
  </si>
  <si>
    <t>1233202945</t>
  </si>
  <si>
    <t>7670302</t>
  </si>
  <si>
    <t>Montáž a dodávka obvodového lana délky 8,885m, průměr 18mm vč. frézované vidličky, ozn.LO3</t>
  </si>
  <si>
    <t>288753729</t>
  </si>
  <si>
    <t>7670303</t>
  </si>
  <si>
    <t>Montáž a dodávka obvodového lana délky 5,370m, průměr 10mm vč. frézované vidličky, ozn.LO4</t>
  </si>
  <si>
    <t>-1342688153</t>
  </si>
  <si>
    <t>7670304</t>
  </si>
  <si>
    <t>Montáž a dodávka obvodového lana délky 5,285m, průměr 10mm vč. frézované vidličky, ozn.LO5</t>
  </si>
  <si>
    <t>-1756890579</t>
  </si>
  <si>
    <t>7670305</t>
  </si>
  <si>
    <t>Montáž a dodávka obvodového lana délky 3,410m, průměr 12mm vč. frézované vidličky, ozn.LO6</t>
  </si>
  <si>
    <t>1695933410</t>
  </si>
  <si>
    <t>7670306</t>
  </si>
  <si>
    <t>Montáž a dodávka obvodového lana délky 17,570m, průměr 8mm vč. frézované vidličky, ozn.LS1</t>
  </si>
  <si>
    <t>-1892815201</t>
  </si>
  <si>
    <t>7670307</t>
  </si>
  <si>
    <t>Montáž a dodávka obvodového lana délky 6,580m, průměr 8mm vč. frézované vidličky, ozn.LS2</t>
  </si>
  <si>
    <t>-2133104904</t>
  </si>
  <si>
    <t>7670308</t>
  </si>
  <si>
    <t>Montáž a dodávka obvodového lana délky 6,620m, průměr 8mm vč. frézované vidličky, ozn.LS3</t>
  </si>
  <si>
    <t>-1878010793</t>
  </si>
  <si>
    <t>7670309</t>
  </si>
  <si>
    <t>Montáž a dodávka obvodového lana délky 4,630m, průměr 8mm vč. frézované vidličky, ozn.LS4</t>
  </si>
  <si>
    <t>-241683875</t>
  </si>
  <si>
    <t>7670310</t>
  </si>
  <si>
    <t>Montáž a dodávka obvodového lana délky 14,640m, průměr 8mm vč. frézované vidličky, ozn.LS5</t>
  </si>
  <si>
    <t>-979860414</t>
  </si>
  <si>
    <t>7670311</t>
  </si>
  <si>
    <t>Montáž a dodávka obvodového lana délky 2,495m, průměr 8mm vč. frézované vidličky, ozn.LS6</t>
  </si>
  <si>
    <t>-772428507</t>
  </si>
  <si>
    <t>7670312</t>
  </si>
  <si>
    <t>Montáž a dodávka obvodového lana délky 7,975m, průměr 8mm vč. frézované vidličky, ozn.LS7</t>
  </si>
  <si>
    <t>292195273</t>
  </si>
  <si>
    <t>7670400</t>
  </si>
  <si>
    <t>Montáž a dodávka ocelové stěny vel.8310x2250+550mm bližší popis viz zámečnické konstrukce, ozn.Z4</t>
  </si>
  <si>
    <t>-624157784</t>
  </si>
  <si>
    <t>7670401</t>
  </si>
  <si>
    <t>Montáž a dodávka ocelové stěny vel.2837x2250+550mm bližší popis viz zámečnické konstrukce, ozn.Z5</t>
  </si>
  <si>
    <t>-399392233</t>
  </si>
  <si>
    <t>7670402</t>
  </si>
  <si>
    <t>Montáž a dodávka ocelové stěny vel.2020x2250+550mm bližší popis viz zámečnické konstrukce, ozn.Z6</t>
  </si>
  <si>
    <t>-881878184</t>
  </si>
  <si>
    <t>7670501</t>
  </si>
  <si>
    <t>Montáž a dodávka - kotevních šroubů pro spodní obvodové lano po cca 350mm např. ISA 921-1000-12 Carl stahl + nerezová závitová tyč M12 A2 délky 150mm + lepená na certifikovanou chemickou maltu nebo šroub s okem DIN 444 M10 materiál A2 + lepená na certifikovanou chemickou maltu</t>
  </si>
  <si>
    <t>-1123912405</t>
  </si>
  <si>
    <t>7679900</t>
  </si>
  <si>
    <t>Pomocné ocelové konstrukce (kotvy, konzoly, úchyty, pomocné profily)</t>
  </si>
  <si>
    <t>1416264389</t>
  </si>
  <si>
    <t>VRN</t>
  </si>
  <si>
    <t>Vedlejší rozpočtové náklady</t>
  </si>
  <si>
    <t>VRN1</t>
  </si>
  <si>
    <t>Průzkumné, geodetické a projektové práce</t>
  </si>
  <si>
    <t>01000101</t>
  </si>
  <si>
    <t>Zvýšené náklady spojené s umístěním stavby a jejím provozem</t>
  </si>
  <si>
    <t>1024</t>
  </si>
  <si>
    <t>-400974248</t>
  </si>
  <si>
    <t>01000102</t>
  </si>
  <si>
    <t>Dílenská dokumentace zámečnických prvků</t>
  </si>
  <si>
    <t>608959090</t>
  </si>
  <si>
    <t>01000102.1</t>
  </si>
  <si>
    <t>Dílenská dokumentace lanových sestav a střihových plánů sítí</t>
  </si>
  <si>
    <t>-1226039290</t>
  </si>
  <si>
    <t>01000104</t>
  </si>
  <si>
    <t>Zařízení staveniště - zřízení, provoz a odstranění</t>
  </si>
  <si>
    <t>999238868</t>
  </si>
  <si>
    <t>01000105</t>
  </si>
  <si>
    <t>Bezpečnostní a protipožární opatření během stavby</t>
  </si>
  <si>
    <t>-1171713032</t>
  </si>
  <si>
    <t>01000106</t>
  </si>
  <si>
    <t>Vytvoření bezpečného průchozího koridoru pro návštěvníky v min.šíři 1,5 m</t>
  </si>
  <si>
    <t>-373615637</t>
  </si>
  <si>
    <t>01000107</t>
  </si>
  <si>
    <t>Oplocení prostoru stavby</t>
  </si>
  <si>
    <t>686507968</t>
  </si>
  <si>
    <t xml:space="preserve">08 - ELEKTROINSTALACE  </t>
  </si>
  <si>
    <t>Soupis:</t>
  </si>
  <si>
    <t>E1623-2/19-01 - přeložka hlavních el. rozvodů ZOO</t>
  </si>
  <si>
    <t>M. Kučaba</t>
  </si>
  <si>
    <t xml:space="preserve">    741 - Elektroinstalace - silnoproud</t>
  </si>
  <si>
    <t>M - Práce a dodávky M</t>
  </si>
  <si>
    <t xml:space="preserve">    21-M - Elektromontáže</t>
  </si>
  <si>
    <t xml:space="preserve">    46-M - Zemní práce při extr.mont.pracích</t>
  </si>
  <si>
    <t>-1663759083</t>
  </si>
  <si>
    <t>0,110   "ELEKTRO"</t>
  </si>
  <si>
    <t>-1973443402</t>
  </si>
  <si>
    <t>0,11*9</t>
  </si>
  <si>
    <t>741</t>
  </si>
  <si>
    <t>Elektroinstalace - silnoproud</t>
  </si>
  <si>
    <t>741122143</t>
  </si>
  <si>
    <t>Montáž kabelů měděných bez ukončení uložených v trubkách zatažených plných kulatých nebo bezhalogenových (např. CYKY) počtu a průřezu žil 5x4 až 6 mm2</t>
  </si>
  <si>
    <t>-1125746063</t>
  </si>
  <si>
    <t>https://podminky.urs.cz/item/CS_URS_2021_02/741122143</t>
  </si>
  <si>
    <t>34111100</t>
  </si>
  <si>
    <t>kabel instalační jádro Cu plné izolace PVC plášť PVC 450/750V (CYKY) 5x6mm2</t>
  </si>
  <si>
    <t>2102939280</t>
  </si>
  <si>
    <t>https://podminky.urs.cz/item/CS_URS_2021_02/34111100</t>
  </si>
  <si>
    <t>25*1,2 "Přepočtené koeficientem množství</t>
  </si>
  <si>
    <t>741123232</t>
  </si>
  <si>
    <t>Montáž kabelů hliníkových bez ukončení uložených volně plných nebo laněných kulatých (např. AYKY) počtu a průřezu žil 3x95+70 až 120+70 mm2</t>
  </si>
  <si>
    <t>-1341196790</t>
  </si>
  <si>
    <t>https://podminky.urs.cz/item/CS_URS_2021_02/741123232</t>
  </si>
  <si>
    <t>34113223</t>
  </si>
  <si>
    <t>kabel silový jádro Al izolace PVC plášť PVC 0,6/1kV (1-AYKY) 3x120+70mm2</t>
  </si>
  <si>
    <t>1966257537</t>
  </si>
  <si>
    <t>https://podminky.urs.cz/item/CS_URS_2021_02/34113223</t>
  </si>
  <si>
    <t>741123232D</t>
  </si>
  <si>
    <t>Demontáž kabel Al plný nebo laněný kulatý žíla 3x95+70 až 120+70 mm2 uložený volně (AYKY)</t>
  </si>
  <si>
    <t>1967152973</t>
  </si>
  <si>
    <t>741132124</t>
  </si>
  <si>
    <t>Ukončení kabelů smršťovací záklopkou nebo páskou se zapojením bez letování, počtu a průřezu žil 3x120+50 mm2</t>
  </si>
  <si>
    <t>-70683455</t>
  </si>
  <si>
    <t>https://podminky.urs.cz/item/CS_URS_2021_02/741132124</t>
  </si>
  <si>
    <t>741132146</t>
  </si>
  <si>
    <t>Ukončení kabelů smršťovací záklopkou nebo páskou se zapojením bez letování, počtu a průřezu žil 5x6 mm2</t>
  </si>
  <si>
    <t>221163109</t>
  </si>
  <si>
    <t>https://podminky.urs.cz/item/CS_URS_2021_02/741132146</t>
  </si>
  <si>
    <t>741211833</t>
  </si>
  <si>
    <t>Demontáž rozvodnic kovových, uložených na povrchu, krytí do IPx 4, plochy přes 0,2 do 0,8 m2</t>
  </si>
  <si>
    <t>-1716878182</t>
  </si>
  <si>
    <t>https://podminky.urs.cz/item/CS_URS_2021_02/741211833</t>
  </si>
  <si>
    <t>741213817</t>
  </si>
  <si>
    <t>Demontáž kabelu z rozvodnice bez zachování funkčnosti (do suti) silových, průřezu přes 25 mm2</t>
  </si>
  <si>
    <t>448993676</t>
  </si>
  <si>
    <t>https://podminky.urs.cz/item/CS_URS_2021_02/741213817</t>
  </si>
  <si>
    <t>741213841</t>
  </si>
  <si>
    <t>Demontáž kabelu z rozvodnice se zachováním funkčnosti silových, průřezu do 4 mm2</t>
  </si>
  <si>
    <t>-494809176</t>
  </si>
  <si>
    <t>https://podminky.urs.cz/item/CS_URS_2021_02/741213841</t>
  </si>
  <si>
    <t>741311823</t>
  </si>
  <si>
    <t>Demontáž spínačů bez zachování funkčnosti (do suti) nástěnných, pro prostředí venkovní nebo mokré do 10 A, připojení bezšroubové do 2 svorek</t>
  </si>
  <si>
    <t>915494894</t>
  </si>
  <si>
    <t>https://podminky.urs.cz/item/CS_URS_2021_02/741311823</t>
  </si>
  <si>
    <t>741315823</t>
  </si>
  <si>
    <t>Demontáž zásuvek bez zachování funkčnosti (do suti) domovních polozapuštěných nebo zapuštěných, pro prostředí normální do 16 A, připojení šroubové 2P+PE</t>
  </si>
  <si>
    <t>1568760292</t>
  </si>
  <si>
    <t>https://podminky.urs.cz/item/CS_URS_2021_02/741315823</t>
  </si>
  <si>
    <t>741315857</t>
  </si>
  <si>
    <t>Demontáž zásuvek bez zachování funkčnosti (do suti) průmyslových nástěnných, pro prostředí venkovní nebo mokré, připojení bezšroubové 3P+PE</t>
  </si>
  <si>
    <t>-1111694145</t>
  </si>
  <si>
    <t>https://podminky.urs.cz/item/CS_URS_2021_02/741315857</t>
  </si>
  <si>
    <t>741320042</t>
  </si>
  <si>
    <t>Montáž pojistek se zapojením vodičů pojistkových částí patron nožových</t>
  </si>
  <si>
    <t>1395173151</t>
  </si>
  <si>
    <t>https://podminky.urs.cz/item/CS_URS_2021_02/741320042</t>
  </si>
  <si>
    <t>35825228</t>
  </si>
  <si>
    <t>pojistka nožová 32A nízkoztrátová 3,10W, provedení normální, charakteristika gG</t>
  </si>
  <si>
    <t>481913599</t>
  </si>
  <si>
    <t>https://podminky.urs.cz/item/CS_URS_2021_02/35825228</t>
  </si>
  <si>
    <t>35825220</t>
  </si>
  <si>
    <t>pojistka nožová 10A nízkoztrátová 1,02W, provedení normální, charakteristika gG</t>
  </si>
  <si>
    <t>1213894589</t>
  </si>
  <si>
    <t>https://podminky.urs.cz/item/CS_URS_2021_02/35825220</t>
  </si>
  <si>
    <t>741320103</t>
  </si>
  <si>
    <t>Montáž jističů se zapojením vodičů jednopólových nn do 25 A s krytem</t>
  </si>
  <si>
    <t>-691712315</t>
  </si>
  <si>
    <t>https://podminky.urs.cz/item/CS_URS_2021_02/741320103</t>
  </si>
  <si>
    <t>35822107</t>
  </si>
  <si>
    <t>jistič 1pólový-charakteristika B 6A</t>
  </si>
  <si>
    <t>-1879195961</t>
  </si>
  <si>
    <t>https://podminky.urs.cz/item/CS_URS_2021_02/35822107</t>
  </si>
  <si>
    <t>741331072</t>
  </si>
  <si>
    <t>Montáž měřicích přístrojů bez zapojení vodičů spínače digitálního sazbového</t>
  </si>
  <si>
    <t>-1509040312</t>
  </si>
  <si>
    <t>https://podminky.urs.cz/item/CS_URS_2021_02/741331072</t>
  </si>
  <si>
    <t>741331072D</t>
  </si>
  <si>
    <t>Demontáž spínač sazbový bez zapojení vodičů</t>
  </si>
  <si>
    <t>-1113735450</t>
  </si>
  <si>
    <t>741372801</t>
  </si>
  <si>
    <t>Demontáž svítidel bez zachování funkčnosti (do suti) průmyslových výbojkových přisazených 1 zdroj</t>
  </si>
  <si>
    <t>-1637990180</t>
  </si>
  <si>
    <t>https://podminky.urs.cz/item/CS_URS_2021_02/741372801</t>
  </si>
  <si>
    <t>741421811</t>
  </si>
  <si>
    <t>Demontáž hromosvodného vedení bez zachování funkčnosti svodových drátů nebo lan kolmého svodu, průměru do 8 mm</t>
  </si>
  <si>
    <t>13025874</t>
  </si>
  <si>
    <t>https://podminky.urs.cz/item/CS_URS_2021_02/741421811</t>
  </si>
  <si>
    <t>741421821</t>
  </si>
  <si>
    <t>Demontáž hromosvodného vedení bez zachování funkčnosti svodových drátů nebo lan na rovné střeše, průměru do 8 mm</t>
  </si>
  <si>
    <t>873055678</t>
  </si>
  <si>
    <t>https://podminky.urs.cz/item/CS_URS_2021_02/741421821</t>
  </si>
  <si>
    <t>741421843</t>
  </si>
  <si>
    <t>Demontáž hromosvodného vedení bez zachování funkčnosti svorek šroubových se 2 šrouby</t>
  </si>
  <si>
    <t>-1644434031</t>
  </si>
  <si>
    <t>https://podminky.urs.cz/item/CS_URS_2021_02/741421843</t>
  </si>
  <si>
    <t>741421855</t>
  </si>
  <si>
    <t>Demontáž hromosvodného vedení podpěr střešního vedení pro plochou střechu</t>
  </si>
  <si>
    <t>312205870</t>
  </si>
  <si>
    <t>https://podminky.urs.cz/item/CS_URS_2021_02/741421855</t>
  </si>
  <si>
    <t>741421871</t>
  </si>
  <si>
    <t>Demontáž hromosvodného vedení doplňků ochranných úhelníků, délky do 1,4 m</t>
  </si>
  <si>
    <t>257563251</t>
  </si>
  <si>
    <t>https://podminky.urs.cz/item/CS_URS_2021_02/741421871</t>
  </si>
  <si>
    <t>998741201</t>
  </si>
  <si>
    <t>Přesun hmot pro silnoproud stanovený procentní sazbou (%) z ceny vodorovná dopravní vzdálenost do 50 m v objektech výšky do 6 m</t>
  </si>
  <si>
    <t>2105462175</t>
  </si>
  <si>
    <t>https://podminky.urs.cz/item/CS_URS_2021_02/998741201</t>
  </si>
  <si>
    <t>Práce a dodávky M</t>
  </si>
  <si>
    <t>21-M</t>
  </si>
  <si>
    <t>Elektromontáže</t>
  </si>
  <si>
    <t>210191502</t>
  </si>
  <si>
    <t xml:space="preserve">Montáž skříní bez zapojení vodičů tenkocementových v pilíři přípojkových, typ </t>
  </si>
  <si>
    <t>-1623130756</t>
  </si>
  <si>
    <t>https://podminky.urs.cz/item/CS_URS_2021_02/210191502</t>
  </si>
  <si>
    <t>35711R5</t>
  </si>
  <si>
    <t xml:space="preserve">skříň přípojková, smyčková, pilíř 470x1810x220, termoset, SS300/NKE1P-C, do 240 mm2, 3x3 poj. 00 </t>
  </si>
  <si>
    <t>-1487506495</t>
  </si>
  <si>
    <t>35711R6</t>
  </si>
  <si>
    <t xml:space="preserve">skříň SS 320x600x220 prázdná s mont. deskou + pilíř PP 320x1210x220, termoset, pro montáž přijímače HDO </t>
  </si>
  <si>
    <t>-499066073</t>
  </si>
  <si>
    <t>210191514D</t>
  </si>
  <si>
    <t>Demontáž skříní pojistkových tenkocementových rozpojovacích v pilíři SR 1, ER 1.0 a 1.1</t>
  </si>
  <si>
    <t>-344891268</t>
  </si>
  <si>
    <t>46-M</t>
  </si>
  <si>
    <t>Zemní práce při extr.mont.pracích</t>
  </si>
  <si>
    <t>460030011</t>
  </si>
  <si>
    <t>Přípravné terénní práce sejmutí drnu včetně nařezání a uložení na hromady na vzdálenost do 50 m nebo naložení na dopravní prostředek jakékoliv tloušťky</t>
  </si>
  <si>
    <t>-1927259876</t>
  </si>
  <si>
    <t>https://podminky.urs.cz/item/CS_URS_2021_02/460030011</t>
  </si>
  <si>
    <t>460030021</t>
  </si>
  <si>
    <t>Přípravné terénní práce odstranění dřevitého porostu z keřů nebo stromků průměru kmenů do 5 cm včetně odstranění kořenů a složení do hromad nebo naložení na dopravní prostředek měkkého středně hustého</t>
  </si>
  <si>
    <t>-784430102</t>
  </si>
  <si>
    <t>https://podminky.urs.cz/item/CS_URS_2021_02/460030021</t>
  </si>
  <si>
    <t>460030161</t>
  </si>
  <si>
    <t>Odstranění podkladů nebo krytů komunikací včetně rozpojení na kusy a zarovnání styčné spáry z betonu prostého, tloušťky do 15 cm</t>
  </si>
  <si>
    <t>-366328060</t>
  </si>
  <si>
    <t>https://podminky.urs.cz/item/CS_URS_2021_02/460030161</t>
  </si>
  <si>
    <t>460080014</t>
  </si>
  <si>
    <t>Základové konstrukce základ bez bednění do rostlé zeminy z monolitického betonu tř. C 16/20</t>
  </si>
  <si>
    <t>-2145021924</t>
  </si>
  <si>
    <t>https://podminky.urs.cz/item/CS_URS_2021_02/460080014</t>
  </si>
  <si>
    <t>460150133</t>
  </si>
  <si>
    <t>Hloubení zapažených i nezapažených kabelových rýh ručně včetně urovnání dna s přemístěním výkopku do vzdálenosti 3 m od okraje jámy nebo s naložením na dopravní prostředek šířky 35 cm hloubky 50 cm v hornině třídy těžitelnosti I skupiny 3</t>
  </si>
  <si>
    <t>-1086642354</t>
  </si>
  <si>
    <t>https://podminky.urs.cz/item/CS_URS_2021_02/460150133</t>
  </si>
  <si>
    <t>460150173</t>
  </si>
  <si>
    <t>Hloubení zapažených i nezapažených kabelových rýh ručně včetně urovnání dna s přemístěním výkopku do vzdálenosti 3 m od okraje jámy nebo s naložením na dopravní prostředek šířky 35 cm hloubky 90 cm v hornině třídy těžitelnosti I skupiny 3</t>
  </si>
  <si>
    <t>240263134</t>
  </si>
  <si>
    <t>https://podminky.urs.cz/item/CS_URS_2021_02/460150173</t>
  </si>
  <si>
    <t>460520164</t>
  </si>
  <si>
    <t>Montáž trubek ochranných uložených volně do rýhy plastových tuhých, vnitřního průměru přes 90 do 110 mm</t>
  </si>
  <si>
    <t>-1809342614</t>
  </si>
  <si>
    <t>https://podminky.urs.cz/item/CS_URS_2021_02/460520164</t>
  </si>
  <si>
    <t>34571355</t>
  </si>
  <si>
    <t>trubka elektroinstalační ohebná dvouplášťová korugovaná (chránička) D 94/110mm, HDPE+LDPE</t>
  </si>
  <si>
    <t>1378011167</t>
  </si>
  <si>
    <t>https://podminky.urs.cz/item/CS_URS_2021_02/34571355</t>
  </si>
  <si>
    <t>460520172</t>
  </si>
  <si>
    <t>Montáž trubek ochranných uložených volně do rýhy plastových ohebných, vnitřního průměru přes 32 do 50 mm</t>
  </si>
  <si>
    <t>-389782853</t>
  </si>
  <si>
    <t>https://podminky.urs.cz/item/CS_URS_2021_02/460520172</t>
  </si>
  <si>
    <t>34571350</t>
  </si>
  <si>
    <t>trubka elektroinstalační ohebná dvouplášťová korugovaná (chránička) D 32/40mm, HDPE+LDPE</t>
  </si>
  <si>
    <t>335406246</t>
  </si>
  <si>
    <t>https://podminky.urs.cz/item/CS_URS_2021_02/34571350</t>
  </si>
  <si>
    <t>460560133</t>
  </si>
  <si>
    <t>Zásyp kabelových rýh ručně s přemístění sypaniny ze vzdálenosti do 10 m, s uložením výkopku ve vrstvách včetně zhutnění a úpravy povrchu šířky 35 cm hloubky 50 cm z hornině třídy těžitelnosti I skupiny 3</t>
  </si>
  <si>
    <t>-813125576</t>
  </si>
  <si>
    <t>https://podminky.urs.cz/item/CS_URS_2021_02/460560133</t>
  </si>
  <si>
    <t>460560173</t>
  </si>
  <si>
    <t>Zásyp kabelových rýh ručně s přemístění sypaniny ze vzdálenosti do 10 m, s uložením výkopku ve vrstvách včetně zhutnění a úpravy povrchu šířky 35 cm hloubky 90 cm z horniny třídy těžitelnosti I skupiny 3</t>
  </si>
  <si>
    <t>461982294</t>
  </si>
  <si>
    <t>https://podminky.urs.cz/item/CS_URS_2021_02/460560173</t>
  </si>
  <si>
    <t>460620002</t>
  </si>
  <si>
    <t>Úprava terénu položení drnu, včetně zalití vodou na rovině</t>
  </si>
  <si>
    <t>964960264</t>
  </si>
  <si>
    <t>https://podminky.urs.cz/item/CS_URS_2021_02/460620002</t>
  </si>
  <si>
    <t>460620013</t>
  </si>
  <si>
    <t>Provizorní úprava terénu se zhutněním, v hornině tř 3</t>
  </si>
  <si>
    <t>28027746</t>
  </si>
  <si>
    <t>460680592</t>
  </si>
  <si>
    <t>Vysekání rýh pro montáž trubek a kabelů v cihelných zdech hloubky přes 3 do 5 cm a šířky do 5 cm</t>
  </si>
  <si>
    <t>538906604</t>
  </si>
  <si>
    <t>https://podminky.urs.cz/item/CS_URS_2021_02/460680592</t>
  </si>
  <si>
    <t>460710042</t>
  </si>
  <si>
    <t>Vyplnění rýh vyplnění a omítnutí rýh ve stěnách hloubky přes 3 do 5 cm a šířky do 5 cm</t>
  </si>
  <si>
    <t>-586956796</t>
  </si>
  <si>
    <t>https://podminky.urs.cz/item/CS_URS_2021_02/460710042</t>
  </si>
  <si>
    <t>469972111</t>
  </si>
  <si>
    <t>Odvoz suti a vybouraných hmot odvoz suti a vybouraných hmot do 1 km</t>
  </si>
  <si>
    <t>269326303</t>
  </si>
  <si>
    <t>https://podminky.urs.cz/item/CS_URS_2021_02/469972111</t>
  </si>
  <si>
    <t>469972121</t>
  </si>
  <si>
    <t>Odvoz suti a vybouraných hmot odvoz suti a vybouraných hmot Příplatek k ceně za každý další i započatý 1 km</t>
  </si>
  <si>
    <t>-1994014148</t>
  </si>
  <si>
    <t>https://podminky.urs.cz/item/CS_URS_2021_02/469972121</t>
  </si>
  <si>
    <t>1,985*9</t>
  </si>
  <si>
    <t>469973111</t>
  </si>
  <si>
    <t>Poplatek za uložení stavebního odpadu (skládkovné) na skládce z prostého betonu zatříděného do Katalogu odpadů pod kódem 17 01 01</t>
  </si>
  <si>
    <t>-1636486296</t>
  </si>
  <si>
    <t>https://podminky.urs.cz/item/CS_URS_2021_02/469973111</t>
  </si>
  <si>
    <t>469973116</t>
  </si>
  <si>
    <t>Poplatek za uložení stavebního odpadu (skládkovné) na skládce směsného stavebního a demoličního zatříděného do Katalogu odpadů pod kódem 17 09 04</t>
  </si>
  <si>
    <t>-1397110561</t>
  </si>
  <si>
    <t>https://podminky.urs.cz/item/CS_URS_2021_02/469973116</t>
  </si>
  <si>
    <t>E1623-2/19-02 - elektrická přípojka a elektroinstalace pavilonu</t>
  </si>
  <si>
    <t>741110001</t>
  </si>
  <si>
    <t>Montáž trubek elektroinstalačních s nasunutím nebo našroubováním do krabic plastových tuhých, uložených pevně, vnější Ø přes 16 do 23 mm</t>
  </si>
  <si>
    <t>1832936476</t>
  </si>
  <si>
    <t>https://podminky.urs.cz/item/CS_URS_2021_02/741110001</t>
  </si>
  <si>
    <t>34571106</t>
  </si>
  <si>
    <t>trubka elektroinstalační pancéřová pevná z PH D 12,2/16mm, délka 3m</t>
  </si>
  <si>
    <t>-1166560037</t>
  </si>
  <si>
    <t>https://podminky.urs.cz/item/CS_URS_2021_02/34571106</t>
  </si>
  <si>
    <t>741112111</t>
  </si>
  <si>
    <t>Montáž krabic elektroinstalačních bez napojení na trubky a lišty, demontáže a montáže víčka a přístroje rozvodek se zapojením vodičů na svorkovnici nástěnných plastových čtyřhranných pro vodiče Ø do 4 mm2</t>
  </si>
  <si>
    <t>1307323084</t>
  </si>
  <si>
    <t>https://podminky.urs.cz/item/CS_URS_2021_02/741112111</t>
  </si>
  <si>
    <t>34571534</t>
  </si>
  <si>
    <t>krabice odbočná z polystyrénu D 9025/CR 88x88x53mm 4xEST 13,5 5 pólová svorkovnice 2,5mm2</t>
  </si>
  <si>
    <t>-1641883781</t>
  </si>
  <si>
    <t>741122015</t>
  </si>
  <si>
    <t>Montáž kabelů měděných bez ukončení uložených pod omítku plných kulatých (např. CYKY), počtu a průřezu žil 3x1,5 mm2</t>
  </si>
  <si>
    <t>-1441295728</t>
  </si>
  <si>
    <t>https://podminky.urs.cz/item/CS_URS_2021_02/741122015</t>
  </si>
  <si>
    <t>34111030</t>
  </si>
  <si>
    <t>kabel instalační jádro Cu plné izolace PVC plášť PVC 450/750V (CYKY) 3x1,5mm2</t>
  </si>
  <si>
    <t>784725568</t>
  </si>
  <si>
    <t>https://podminky.urs.cz/item/CS_URS_2021_02/34111030</t>
  </si>
  <si>
    <t>50*1,2 "Přepočtené koeficientem množství</t>
  </si>
  <si>
    <t>741122016</t>
  </si>
  <si>
    <t>Montáž kabelů měděných bez ukončení uložených pod omítku plných kulatých (např. CYKY), počtu a průřezu žil 3x2,5 až 6 mm2</t>
  </si>
  <si>
    <t>1014838187</t>
  </si>
  <si>
    <t>https://podminky.urs.cz/item/CS_URS_2021_02/741122016</t>
  </si>
  <si>
    <t>34111036</t>
  </si>
  <si>
    <t>kabel instalační jádro Cu plné izolace PVC plášť PVC 450/750V (CYKY) 3x2,5mm2</t>
  </si>
  <si>
    <t>-1277497161</t>
  </si>
  <si>
    <t>https://podminky.urs.cz/item/CS_URS_2021_02/34111036</t>
  </si>
  <si>
    <t>30*1,2 "Přepočtené koeficientem množství</t>
  </si>
  <si>
    <t>741122031</t>
  </si>
  <si>
    <t>Montáž kabelů měděných bez ukončení uložených pod omítku plných kulatých (např. CYKY), počtu a průřezu žil 5x1,5 až 2,5 mm2</t>
  </si>
  <si>
    <t>654475435</t>
  </si>
  <si>
    <t>https://podminky.urs.cz/item/CS_URS_2021_02/741122031</t>
  </si>
  <si>
    <t>34111094</t>
  </si>
  <si>
    <t>kabel instalační jádro Cu plné izolace PVC plášť PVC 450/750V (CYKY) 5x2,5mm2</t>
  </si>
  <si>
    <t>2140982428</t>
  </si>
  <si>
    <t>https://podminky.urs.cz/item/CS_URS_2021_02/34111094</t>
  </si>
  <si>
    <t>15*1,2 "Přepočtené koeficientem množství</t>
  </si>
  <si>
    <t>741122122</t>
  </si>
  <si>
    <t>Montáž kabelů měděných bez ukončení uložených v trubkách zatažených plných kulatých nebo bezhalogenových (např. CYKY) počtu a průřezu žil 3x1,5 až 6 mm2</t>
  </si>
  <si>
    <t>689958750</t>
  </si>
  <si>
    <t>https://podminky.urs.cz/item/CS_URS_2021_02/741122122</t>
  </si>
  <si>
    <t>34111005</t>
  </si>
  <si>
    <t>kabel instalační jádro Cu plné izolace PVC plášť PVC 450/750V (CYKY) 2x1,5mm2</t>
  </si>
  <si>
    <t>289187059</t>
  </si>
  <si>
    <t>https://podminky.urs.cz/item/CS_URS_2021_02/34111005</t>
  </si>
  <si>
    <t>26*1,2 "Přepočtené koeficientem množství</t>
  </si>
  <si>
    <t>741122133</t>
  </si>
  <si>
    <t>Montáž kabelů měděných bez ukončení uložených v trubkách zatažených plných kulatých nebo bezhalogenových (např. CYKY) počtu a průřezu žil 4x10 mm2</t>
  </si>
  <si>
    <t>-325198391</t>
  </si>
  <si>
    <t>https://podminky.urs.cz/item/CS_URS_2021_02/741122133</t>
  </si>
  <si>
    <t>34111076</t>
  </si>
  <si>
    <t>kabel instalační jádro Cu plné izolace PVC plášť PVC 450/750V (CYKY) 4x10mm2</t>
  </si>
  <si>
    <t>1509025036</t>
  </si>
  <si>
    <t>https://podminky.urs.cz/item/CS_URS_2021_02/34111076</t>
  </si>
  <si>
    <t>741124603</t>
  </si>
  <si>
    <t>Montáž kabelů měděných topných bez ukončení volné délky, uložených na konstrukci</t>
  </si>
  <si>
    <t>-632260027</t>
  </si>
  <si>
    <t>https://podminky.urs.cz/item/CS_URS_2021_02/741124603</t>
  </si>
  <si>
    <t>34109511k</t>
  </si>
  <si>
    <t>topný kabel pro ohřev kondenzátu TČ</t>
  </si>
  <si>
    <t>889456981</t>
  </si>
  <si>
    <t>2*1,2 "Přepočtené koeficientem množství</t>
  </si>
  <si>
    <t>741132101</t>
  </si>
  <si>
    <t>Ukončení kabelů smršťovací záklopkou nebo páskou se zapojením bez letování, počtu a průřezu žil 2x1,5 až 4 mm2</t>
  </si>
  <si>
    <t>-1526385960</t>
  </si>
  <si>
    <t>https://podminky.urs.cz/item/CS_URS_2021_02/741132101</t>
  </si>
  <si>
    <t>741132103</t>
  </si>
  <si>
    <t>Ukončení kabelů smršťovací záklopkou nebo páskou se zapojením bez letování, počtu a průřezu žil 3x1,5 až 4 mm2</t>
  </si>
  <si>
    <t>1391127216</t>
  </si>
  <si>
    <t>https://podminky.urs.cz/item/CS_URS_2021_02/741132103</t>
  </si>
  <si>
    <t>741132132</t>
  </si>
  <si>
    <t>Ukončení kabelů smršťovací záklopkou nebo páskou se zapojením bez letování, počtu a průřezu žil 4x10 mm2</t>
  </si>
  <si>
    <t>-2059255108</t>
  </si>
  <si>
    <t>https://podminky.urs.cz/item/CS_URS_2021_02/741132132</t>
  </si>
  <si>
    <t>741132145</t>
  </si>
  <si>
    <t>Ukončení kabelů smršťovací záklopkou nebo páskou se zapojením bez letování, počtu a průřezu žil 5x1,5 až 4 mm2</t>
  </si>
  <si>
    <t>488298116</t>
  </si>
  <si>
    <t>https://podminky.urs.cz/item/CS_URS_2021_02/741132145</t>
  </si>
  <si>
    <t>741210002</t>
  </si>
  <si>
    <t>Montáž rozvodnic oceloplechových nebo plastových bez zapojení vodičů běžných, hmotnosti do 50 kg</t>
  </si>
  <si>
    <t>-1777805312</t>
  </si>
  <si>
    <t>https://podminky.urs.cz/item/CS_URS_2021_02/741210002</t>
  </si>
  <si>
    <t>741310251</t>
  </si>
  <si>
    <t>Montáž spínačů jedno nebo dvoupólových polozapuštěných nebo zapuštěných se zapojením vodičů šroubové připojení, pro prostředí venkovní nebo mokré vypínačů, řazení 1-jednopólových</t>
  </si>
  <si>
    <t>1314016827</t>
  </si>
  <si>
    <t>https://podminky.urs.cz/item/CS_URS_2021_02/741310251</t>
  </si>
  <si>
    <t>34535527S</t>
  </si>
  <si>
    <t>spínač jednopólový nástěnný, řazení 1, 10A 250V IP55</t>
  </si>
  <si>
    <t>-1195698609</t>
  </si>
  <si>
    <t>741313082</t>
  </si>
  <si>
    <t>Montáž zásuvek domovních se zapojením vodičů šroubové připojení venkovní nebo mokré, provedení 2P + PE</t>
  </si>
  <si>
    <t>936283314</t>
  </si>
  <si>
    <t>https://podminky.urs.cz/item/CS_URS_2021_02/741313082</t>
  </si>
  <si>
    <t>34551485S</t>
  </si>
  <si>
    <t>zásuvka krytá pro venkovní prostředí 2P+PE, 16A, 250V. IP55</t>
  </si>
  <si>
    <t>-1781349073</t>
  </si>
  <si>
    <t>741313121</t>
  </si>
  <si>
    <t>Montáž zásuvek průmyslových se zapojením vodičů spojovacích, provedení IP 67 3P+N+PE 16 A</t>
  </si>
  <si>
    <t>-1330967596</t>
  </si>
  <si>
    <t>https://podminky.urs.cz/item/CS_URS_2021_02/741313121</t>
  </si>
  <si>
    <t>35811071S</t>
  </si>
  <si>
    <t xml:space="preserve">zásuvka nepropustná nástěnná 16A 400 V 3P+N+PE </t>
  </si>
  <si>
    <t>-17728023</t>
  </si>
  <si>
    <t>741372021</t>
  </si>
  <si>
    <t>Montáž svítidel s integrovaným zdrojem LED se zapojením vodičů interiérových přisazených nástěnných hranatých nebo kruhových, plochy do 0,09 m2</t>
  </si>
  <si>
    <t>1224760458</t>
  </si>
  <si>
    <t>https://podminky.urs.cz/item/CS_URS_2021_02/741372021</t>
  </si>
  <si>
    <t>34848S1</t>
  </si>
  <si>
    <t>Svítidlo venkovní, nástěnné nad vstupy, oválné s krytem E27 10W  LED IP54</t>
  </si>
  <si>
    <t>-1257700036</t>
  </si>
  <si>
    <t>34833104</t>
  </si>
  <si>
    <t>průmyslové LED svítidlo s opálovým krytem, 2700lm, 20W, 4000K, CRI+80, IPE65, IK08, 1275x85x100mm, OC+polystyren</t>
  </si>
  <si>
    <t>-1528908143</t>
  </si>
  <si>
    <t>741372062</t>
  </si>
  <si>
    <t>Montáž svítidel s integrovaným zdrojem LED se zapojením vodičů interiérových přisazených stropních hranatých nebo kruhových, plochy přes 0,09 do 0,36 m2</t>
  </si>
  <si>
    <t>-664112894</t>
  </si>
  <si>
    <t>https://podminky.urs.cz/item/CS_URS_2021_02/741372062</t>
  </si>
  <si>
    <t>34833107</t>
  </si>
  <si>
    <t>svítidlo pro prostory s vysokým rizikem poškození, antivandal, např BOXER LED 36W, 4537lm, CRI+80, 1257x184x56 mm, IP65</t>
  </si>
  <si>
    <t>1025774541</t>
  </si>
  <si>
    <t>741410021</t>
  </si>
  <si>
    <t>Montáž uzemňovacího vedení s upevněním, propojením a připojením pomocí svorek v zemi s izolací spojů pásku průřezu do 120 mm2 v městské zástavbě</t>
  </si>
  <si>
    <t>-328189820</t>
  </si>
  <si>
    <t>https://podminky.urs.cz/item/CS_URS_2021_02/741410021</t>
  </si>
  <si>
    <t>35442062</t>
  </si>
  <si>
    <t>pás zemnící 30x4mm FeZn</t>
  </si>
  <si>
    <t>543287126</t>
  </si>
  <si>
    <t>https://podminky.urs.cz/item/CS_URS_2021_02/35442062</t>
  </si>
  <si>
    <t>-1931390314</t>
  </si>
  <si>
    <t>1068082654</t>
  </si>
  <si>
    <t>-138697389</t>
  </si>
  <si>
    <t>-1322230224</t>
  </si>
  <si>
    <t>-1036842986</t>
  </si>
  <si>
    <t>1847915527</t>
  </si>
  <si>
    <t>E1623-2/19-03 - hlavní a doplňující pospojování</t>
  </si>
  <si>
    <t>741112112</t>
  </si>
  <si>
    <t>Montáž krabic elektroinstalačních bez napojení na trubky a lišty, demontáže a montáže víčka a přístroje rozvodek se zapojením vodičů na svorkovnici nástěnných plastových čtyřhranných pro vodiče Ø 6 mm2</t>
  </si>
  <si>
    <t>-335853784</t>
  </si>
  <si>
    <t>https://podminky.urs.cz/item/CS_URS_2021_02/741112112</t>
  </si>
  <si>
    <t>34571426</t>
  </si>
  <si>
    <t>krabice pancéřová z PH 117x117x58 mm</t>
  </si>
  <si>
    <t>-1036278532</t>
  </si>
  <si>
    <t>34565R2</t>
  </si>
  <si>
    <t>můstek rozbočovací 1x7 PE 1,5-16 mm2</t>
  </si>
  <si>
    <t>-519671593</t>
  </si>
  <si>
    <t>741112113</t>
  </si>
  <si>
    <t>Montáž krabic elektroinstalačních bez napojení na trubky a lišty, demontáže a montáže víčka a přístroje rozvodek se zapojením vodičů na svorkovnici nástěnných plastových čtyřhranných pro vodiče Ø 10 mm2</t>
  </si>
  <si>
    <t>494517083</t>
  </si>
  <si>
    <t>https://podminky.urs.cz/item/CS_URS_2021_02/741112113</t>
  </si>
  <si>
    <t>34571R2</t>
  </si>
  <si>
    <t>krabice s víčkem KO 100 E 128x128x66 mm</t>
  </si>
  <si>
    <t>-308189138</t>
  </si>
  <si>
    <t>34565R1</t>
  </si>
  <si>
    <t>EPS2 svorkovnice ekvipotenciální</t>
  </si>
  <si>
    <t>-1623061730</t>
  </si>
  <si>
    <t>741410071</t>
  </si>
  <si>
    <t>Montáž uzemňovacího vedení s upevněním, propojením a připojením pomocí svorek doplňků ostatních konstrukcí vodičem průřezu do 16 mm2, uloženým volně nebo pod omítkou</t>
  </si>
  <si>
    <t>-580477800</t>
  </si>
  <si>
    <t>https://podminky.urs.cz/item/CS_URS_2021_02/741410071</t>
  </si>
  <si>
    <t>34141357</t>
  </si>
  <si>
    <t>vodič propojovací mrazuvzdorný jádro Cu lanované izolace PVC 450/750V (CMA) 1x6mm2</t>
  </si>
  <si>
    <t>1138233711</t>
  </si>
  <si>
    <t>https://podminky.urs.cz/item/CS_URS_2021_02/34141357</t>
  </si>
  <si>
    <t>34141358</t>
  </si>
  <si>
    <t>vodič propojovací mrazuvzdorný jádro Cu lanované izolace PVC 450/750V (CMA) 1x10mm2</t>
  </si>
  <si>
    <t>-1354143239</t>
  </si>
  <si>
    <t>https://podminky.urs.cz/item/CS_URS_2021_02/34141358</t>
  </si>
  <si>
    <t>34141359</t>
  </si>
  <si>
    <t>vodič propojovací mrazuvzdorný jádro Cu lanované izolace PVC 450/750V (CMA) 1x16mm2</t>
  </si>
  <si>
    <t>-1421706815</t>
  </si>
  <si>
    <t>https://podminky.urs.cz/item/CS_URS_2021_02/34141359</t>
  </si>
  <si>
    <t>101241463</t>
  </si>
  <si>
    <t>E1623-2/19-04 - hromosvod</t>
  </si>
  <si>
    <t>741410041</t>
  </si>
  <si>
    <t>Montáž uzemňovacího vedení s upevněním, propojením a připojením pomocí svorek v zemi s izolací spojů drátu nebo lana Ø do 10 mm v městské zástavbě</t>
  </si>
  <si>
    <t>-1142688616</t>
  </si>
  <si>
    <t>https://podminky.urs.cz/item/CS_URS_2021_02/741410041</t>
  </si>
  <si>
    <t>35441073</t>
  </si>
  <si>
    <t>drát D 10mm FeZn (0,62kg/m)</t>
  </si>
  <si>
    <t>-639413151</t>
  </si>
  <si>
    <t>https://podminky.urs.cz/item/CS_URS_2021_02/35441073</t>
  </si>
  <si>
    <t>35441R3</t>
  </si>
  <si>
    <t>SU FEzn svorka univerzální</t>
  </si>
  <si>
    <t>850438537</t>
  </si>
  <si>
    <t>35441R7</t>
  </si>
  <si>
    <t>SK FeZn svorka křížová</t>
  </si>
  <si>
    <t>327525612</t>
  </si>
  <si>
    <t>35441R23</t>
  </si>
  <si>
    <t>TZ1,5 NV4A nerez zaváděcí tyč</t>
  </si>
  <si>
    <t>-1986073341</t>
  </si>
  <si>
    <t>741420001</t>
  </si>
  <si>
    <t>Montáž hromosvodného vedení svodových drátů nebo lan s podpěrami, Ø do 10 mm</t>
  </si>
  <si>
    <t>-1331869732</t>
  </si>
  <si>
    <t>https://podminky.urs.cz/item/CS_URS_2021_02/741420001</t>
  </si>
  <si>
    <t>35441077</t>
  </si>
  <si>
    <t>drát D 8mm AlMgSi (0,135kg/m)</t>
  </si>
  <si>
    <t>9125617</t>
  </si>
  <si>
    <t>https://podminky.urs.cz/item/CS_URS_2021_02/35441077</t>
  </si>
  <si>
    <t>25441R21</t>
  </si>
  <si>
    <t>PV23 FeZn podpěra vedení na plech. střechy (100 mm)</t>
  </si>
  <si>
    <t>-1948001478</t>
  </si>
  <si>
    <t>937919208</t>
  </si>
  <si>
    <t>35441R15</t>
  </si>
  <si>
    <t>PV1 FeZn podpěra vedení do zdiva</t>
  </si>
  <si>
    <t>-1285354674</t>
  </si>
  <si>
    <t>35442110</t>
  </si>
  <si>
    <t>štítek plastový - čísla svodů</t>
  </si>
  <si>
    <t>-1839676506</t>
  </si>
  <si>
    <t>https://podminky.urs.cz/item/CS_URS_2021_02/35442110</t>
  </si>
  <si>
    <t>322167690</t>
  </si>
  <si>
    <t>E1623-2/19-05 - Rozvaděč RP</t>
  </si>
  <si>
    <t xml:space="preserve">    740 - Rozvodnice</t>
  </si>
  <si>
    <t>740</t>
  </si>
  <si>
    <t>Rozvodnice</t>
  </si>
  <si>
    <t>35713111</t>
  </si>
  <si>
    <t>rozvodnice nástěnná, průhledné dveře, 3 řady, šířka 14 modulárních jednotek</t>
  </si>
  <si>
    <t>1728496744</t>
  </si>
  <si>
    <t>https://podminky.urs.cz/item/CS_URS_2021_02/35713111</t>
  </si>
  <si>
    <t>741231014</t>
  </si>
  <si>
    <t>Montáž svorkovnic do rozváděčů s popisnými štítky se zapojením vodičů na jedné straně nulových</t>
  </si>
  <si>
    <t>1197543537</t>
  </si>
  <si>
    <t>https://podminky.urs.cz/item/CS_URS_2021_02/741231014</t>
  </si>
  <si>
    <t>1540060722</t>
  </si>
  <si>
    <t>741310452S1</t>
  </si>
  <si>
    <t>Montáž spínač tří/čtyřpólový vestavný vačkový nebo válcový 40 A</t>
  </si>
  <si>
    <t>-301018156</t>
  </si>
  <si>
    <t>35817R2</t>
  </si>
  <si>
    <t>vypínač 3 pól. 40A</t>
  </si>
  <si>
    <t>-364685993</t>
  </si>
  <si>
    <t>741320101</t>
  </si>
  <si>
    <t>Montáž jističů se zapojením vodičů jednopólových nn do 25 A bez krytu</t>
  </si>
  <si>
    <t>1078320982</t>
  </si>
  <si>
    <t>https://podminky.urs.cz/item/CS_URS_2021_02/741320101</t>
  </si>
  <si>
    <t>35822111</t>
  </si>
  <si>
    <t>jistič 1pólový-charakteristika B 16A, 10kA</t>
  </si>
  <si>
    <t>-918263062</t>
  </si>
  <si>
    <t>https://podminky.urs.cz/item/CS_URS_2021_02/35822111</t>
  </si>
  <si>
    <t>741321011</t>
  </si>
  <si>
    <t>Montáž proudových chráničů se zapojením vodičů dvoupólových nn do 63 A bez krytu</t>
  </si>
  <si>
    <t>-1905893596</t>
  </si>
  <si>
    <t>https://podminky.urs.cz/item/CS_URS_2021_02/741321011</t>
  </si>
  <si>
    <t>35889R1A</t>
  </si>
  <si>
    <t>proud.chránič s nadproud.ochr. char. B, 1+N, 6 kA, 0,03 A, In=10A, A</t>
  </si>
  <si>
    <t>-272832466</t>
  </si>
  <si>
    <t>35889R2</t>
  </si>
  <si>
    <t>proud.chránič s nadproud.ochr. char. B, 1+N, 6 kA, 0,03 A, In=16A, A</t>
  </si>
  <si>
    <t>1806730783</t>
  </si>
  <si>
    <t>741320161</t>
  </si>
  <si>
    <t>Montáž jističů se zapojením vodičů třípólových nn do 25 A bez krytu</t>
  </si>
  <si>
    <t>1393390723</t>
  </si>
  <si>
    <t>https://podminky.urs.cz/item/CS_URS_2021_02/741320161</t>
  </si>
  <si>
    <t>35822401</t>
  </si>
  <si>
    <t>jistič 3pólový-charakteristika B 16A</t>
  </si>
  <si>
    <t>821715900</t>
  </si>
  <si>
    <t>https://podminky.urs.cz/item/CS_URS_2021_02/35822401</t>
  </si>
  <si>
    <t>1165039931</t>
  </si>
  <si>
    <t>35889R32</t>
  </si>
  <si>
    <t>proudový chránič 2 pól. 40/0,03 A, A</t>
  </si>
  <si>
    <t>-1514801440</t>
  </si>
  <si>
    <t>741321041</t>
  </si>
  <si>
    <t>Montáž proudových chráničů se zapojením vodičů čtyřpólových nn do 63 A bez krytu</t>
  </si>
  <si>
    <t>-95950967</t>
  </si>
  <si>
    <t>https://podminky.urs.cz/item/CS_URS_2021_02/741321041</t>
  </si>
  <si>
    <t>35889R3</t>
  </si>
  <si>
    <t>proudový chránič 4 pól. 40/0,03 A, A</t>
  </si>
  <si>
    <t>1715442480</t>
  </si>
  <si>
    <t>741330631</t>
  </si>
  <si>
    <t>Montáž relé pomocných se zapojením vodičů vestavných v krytu s kontakty 2P, 3Z</t>
  </si>
  <si>
    <t>1379180193</t>
  </si>
  <si>
    <t>https://podminky.urs.cz/item/CS_URS_2021_02/741330631</t>
  </si>
  <si>
    <t>35835100</t>
  </si>
  <si>
    <t>relé průmyslová výkonová s kolíkovou přípojkou 220V 50Hz, 2p</t>
  </si>
  <si>
    <t>-1069503791</t>
  </si>
  <si>
    <t>https://podminky.urs.cz/item/CS_URS_2021_02/35835100</t>
  </si>
  <si>
    <t>1727021872</t>
  </si>
  <si>
    <t>E1623-2/19-06 - Zkoušky a revize</t>
  </si>
  <si>
    <t>741810002</t>
  </si>
  <si>
    <t>Zkoušky a prohlídky elektrických rozvodů a zařízení celková prohlídka a vyhotovení revizní zprávy pro objem montážních prací přes 100 do 500 tis. Kč</t>
  </si>
  <si>
    <t>1447674299</t>
  </si>
  <si>
    <t>https://podminky.urs.cz/item/CS_URS_2021_02/741810002</t>
  </si>
  <si>
    <t>741820011</t>
  </si>
  <si>
    <t>Měření zemních odporů zemnicí sítě délky pásku do 100 m</t>
  </si>
  <si>
    <t>421841360</t>
  </si>
  <si>
    <t>https://podminky.urs.cz/item/CS_URS_2021_02/741820011</t>
  </si>
  <si>
    <t>09 - VEDLEJŠÍ ROZPOČTOVÉ NÁKLADY (pro objekty 01 - 06 a 08)</t>
  </si>
  <si>
    <t xml:space="preserve">    VRN3 - Zařízení staveniště</t>
  </si>
  <si>
    <t xml:space="preserve">    VRN7 - Provozní vlivy</t>
  </si>
  <si>
    <t>012103000</t>
  </si>
  <si>
    <t>Geodetické práce před výstavbou</t>
  </si>
  <si>
    <t>534035538</t>
  </si>
  <si>
    <t>https://podminky.urs.cz/item/CS_URS_2021_02/012103000</t>
  </si>
  <si>
    <t>012203000</t>
  </si>
  <si>
    <t>Geodetické práce při provádění stavby</t>
  </si>
  <si>
    <t>434847244</t>
  </si>
  <si>
    <t>https://podminky.urs.cz/item/CS_URS_2021_02/012203000</t>
  </si>
  <si>
    <t>012303000</t>
  </si>
  <si>
    <t>Geodetické práce po výstavbě</t>
  </si>
  <si>
    <t>2045096667</t>
  </si>
  <si>
    <t>https://podminky.urs.cz/item/CS_URS_2021_02/012303000</t>
  </si>
  <si>
    <t>013294000</t>
  </si>
  <si>
    <t>Ostatní dokumentace - výrobní dokumentace ocelových konstrukcí a kladek</t>
  </si>
  <si>
    <t>-951794900</t>
  </si>
  <si>
    <t>https://podminky.urs.cz/item/CS_URS_2021_02/013294000</t>
  </si>
  <si>
    <t>VRN3</t>
  </si>
  <si>
    <t>Zařízení staveniště</t>
  </si>
  <si>
    <t>0321030R04</t>
  </si>
  <si>
    <t>Náklady na mobilní WC - počítán pronájem 3 měsíce s pravidelným vývozem</t>
  </si>
  <si>
    <t>288095124</t>
  </si>
  <si>
    <t>033103000</t>
  </si>
  <si>
    <t>Připojení energií</t>
  </si>
  <si>
    <t>481440544</t>
  </si>
  <si>
    <t>https://podminky.urs.cz/item/CS_URS_2021_02/033103000</t>
  </si>
  <si>
    <t>034103000</t>
  </si>
  <si>
    <t>Oplocení staveniště</t>
  </si>
  <si>
    <t>254844465</t>
  </si>
  <si>
    <t>https://podminky.urs.cz/item/CS_URS_2021_02/034103000</t>
  </si>
  <si>
    <t>034503000</t>
  </si>
  <si>
    <t>Informační tabule na staveništi</t>
  </si>
  <si>
    <t>-2073850550</t>
  </si>
  <si>
    <t>https://podminky.urs.cz/item/CS_URS_2021_02/034503000</t>
  </si>
  <si>
    <t>039103000</t>
  </si>
  <si>
    <t>Rozebrání, bourání a odvoz zařízení staveniště</t>
  </si>
  <si>
    <t>819478336</t>
  </si>
  <si>
    <t>https://podminky.urs.cz/item/CS_URS_2021_02/039103000</t>
  </si>
  <si>
    <t>VRN7</t>
  </si>
  <si>
    <t>Provozní vlivy</t>
  </si>
  <si>
    <t>071103000</t>
  </si>
  <si>
    <t>Provoz investora</t>
  </si>
  <si>
    <t>245034174</t>
  </si>
  <si>
    <t>https://podminky.urs.cz/item/CS_URS_2021_02/071103000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</si>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</sst>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40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0" fontId="9" fillId="0" borderId="12" xfId="0"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0" fontId="24" fillId="0" borderId="12" xfId="0" applyFont="1" applyBorder="1" applyAlignment="1" applyProtection="1">
      <alignment horizontal="lef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9" fillId="0" borderId="0" xfId="0" applyFont="1" applyAlignment="1" applyProtection="1">
      <alignment vertical="center" wrapText="1"/>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0" fontId="24" fillId="0" borderId="21" xfId="0" applyFont="1" applyBorder="1" applyAlignment="1" applyProtection="1">
      <alignment horizontal="left" vertical="center"/>
      <protection/>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0" fontId="31" fillId="0" borderId="0" xfId="0" applyFont="1" applyAlignment="1" applyProtection="1">
      <alignment horizontal="left" vertical="center" wrapText="1"/>
      <protection/>
    </xf>
    <xf numFmtId="0" fontId="23"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3" fillId="4" borderId="7" xfId="0" applyFont="1" applyFill="1" applyBorder="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4"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4"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1_02/741110001" TargetMode="External" /><Relationship Id="rId2" Type="http://schemas.openxmlformats.org/officeDocument/2006/relationships/hyperlink" Target="https://podminky.urs.cz/item/CS_URS_2021_02/34571106" TargetMode="External" /><Relationship Id="rId3" Type="http://schemas.openxmlformats.org/officeDocument/2006/relationships/hyperlink" Target="https://podminky.urs.cz/item/CS_URS_2021_02/741112111" TargetMode="External" /><Relationship Id="rId4" Type="http://schemas.openxmlformats.org/officeDocument/2006/relationships/hyperlink" Target="https://podminky.urs.cz/item/CS_URS_2021_02/741122015" TargetMode="External" /><Relationship Id="rId5" Type="http://schemas.openxmlformats.org/officeDocument/2006/relationships/hyperlink" Target="https://podminky.urs.cz/item/CS_URS_2021_02/34111030" TargetMode="External" /><Relationship Id="rId6" Type="http://schemas.openxmlformats.org/officeDocument/2006/relationships/hyperlink" Target="https://podminky.urs.cz/item/CS_URS_2021_02/741122016" TargetMode="External" /><Relationship Id="rId7" Type="http://schemas.openxmlformats.org/officeDocument/2006/relationships/hyperlink" Target="https://podminky.urs.cz/item/CS_URS_2021_02/34111036" TargetMode="External" /><Relationship Id="rId8" Type="http://schemas.openxmlformats.org/officeDocument/2006/relationships/hyperlink" Target="https://podminky.urs.cz/item/CS_URS_2021_02/741122031" TargetMode="External" /><Relationship Id="rId9" Type="http://schemas.openxmlformats.org/officeDocument/2006/relationships/hyperlink" Target="https://podminky.urs.cz/item/CS_URS_2021_02/34111094" TargetMode="External" /><Relationship Id="rId10" Type="http://schemas.openxmlformats.org/officeDocument/2006/relationships/hyperlink" Target="https://podminky.urs.cz/item/CS_URS_2021_02/741122122" TargetMode="External" /><Relationship Id="rId11" Type="http://schemas.openxmlformats.org/officeDocument/2006/relationships/hyperlink" Target="https://podminky.urs.cz/item/CS_URS_2021_02/34111005" TargetMode="External" /><Relationship Id="rId12" Type="http://schemas.openxmlformats.org/officeDocument/2006/relationships/hyperlink" Target="https://podminky.urs.cz/item/CS_URS_2021_02/741122133" TargetMode="External" /><Relationship Id="rId13" Type="http://schemas.openxmlformats.org/officeDocument/2006/relationships/hyperlink" Target="https://podminky.urs.cz/item/CS_URS_2021_02/34111076" TargetMode="External" /><Relationship Id="rId14" Type="http://schemas.openxmlformats.org/officeDocument/2006/relationships/hyperlink" Target="https://podminky.urs.cz/item/CS_URS_2021_02/741124603" TargetMode="External" /><Relationship Id="rId15" Type="http://schemas.openxmlformats.org/officeDocument/2006/relationships/hyperlink" Target="https://podminky.urs.cz/item/CS_URS_2021_02/741132101" TargetMode="External" /><Relationship Id="rId16" Type="http://schemas.openxmlformats.org/officeDocument/2006/relationships/hyperlink" Target="https://podminky.urs.cz/item/CS_URS_2021_02/741132103" TargetMode="External" /><Relationship Id="rId17" Type="http://schemas.openxmlformats.org/officeDocument/2006/relationships/hyperlink" Target="https://podminky.urs.cz/item/CS_URS_2021_02/741132132" TargetMode="External" /><Relationship Id="rId18" Type="http://schemas.openxmlformats.org/officeDocument/2006/relationships/hyperlink" Target="https://podminky.urs.cz/item/CS_URS_2021_02/741132145" TargetMode="External" /><Relationship Id="rId19" Type="http://schemas.openxmlformats.org/officeDocument/2006/relationships/hyperlink" Target="https://podminky.urs.cz/item/CS_URS_2021_02/741210002" TargetMode="External" /><Relationship Id="rId20" Type="http://schemas.openxmlformats.org/officeDocument/2006/relationships/hyperlink" Target="https://podminky.urs.cz/item/CS_URS_2021_02/741310251" TargetMode="External" /><Relationship Id="rId21" Type="http://schemas.openxmlformats.org/officeDocument/2006/relationships/hyperlink" Target="https://podminky.urs.cz/item/CS_URS_2021_02/741313082" TargetMode="External" /><Relationship Id="rId22" Type="http://schemas.openxmlformats.org/officeDocument/2006/relationships/hyperlink" Target="https://podminky.urs.cz/item/CS_URS_2021_02/741313121" TargetMode="External" /><Relationship Id="rId23" Type="http://schemas.openxmlformats.org/officeDocument/2006/relationships/hyperlink" Target="https://podminky.urs.cz/item/CS_URS_2021_02/741372021" TargetMode="External" /><Relationship Id="rId24" Type="http://schemas.openxmlformats.org/officeDocument/2006/relationships/hyperlink" Target="https://podminky.urs.cz/item/CS_URS_2021_02/741372062" TargetMode="External" /><Relationship Id="rId25" Type="http://schemas.openxmlformats.org/officeDocument/2006/relationships/hyperlink" Target="https://podminky.urs.cz/item/CS_URS_2021_02/741410021" TargetMode="External" /><Relationship Id="rId26" Type="http://schemas.openxmlformats.org/officeDocument/2006/relationships/hyperlink" Target="https://podminky.urs.cz/item/CS_URS_2021_02/35442062" TargetMode="External" /><Relationship Id="rId27" Type="http://schemas.openxmlformats.org/officeDocument/2006/relationships/hyperlink" Target="https://podminky.urs.cz/item/CS_URS_2021_02/998741201" TargetMode="External" /><Relationship Id="rId28" Type="http://schemas.openxmlformats.org/officeDocument/2006/relationships/hyperlink" Target="https://podminky.urs.cz/item/CS_URS_2021_02/460150173" TargetMode="External" /><Relationship Id="rId29" Type="http://schemas.openxmlformats.org/officeDocument/2006/relationships/hyperlink" Target="https://podminky.urs.cz/item/CS_URS_2021_02/460520172" TargetMode="External" /><Relationship Id="rId30" Type="http://schemas.openxmlformats.org/officeDocument/2006/relationships/hyperlink" Target="https://podminky.urs.cz/item/CS_URS_2021_02/34571350" TargetMode="External" /><Relationship Id="rId31" Type="http://schemas.openxmlformats.org/officeDocument/2006/relationships/hyperlink" Target="https://podminky.urs.cz/item/CS_URS_2021_02/460560173" TargetMode="External" /><Relationship Id="rId32" Type="http://schemas.openxmlformats.org/officeDocument/2006/relationships/drawing" Target="../drawings/drawing10.xml" /><Relationship Id="rId3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1_02/741112112" TargetMode="External" /><Relationship Id="rId2" Type="http://schemas.openxmlformats.org/officeDocument/2006/relationships/hyperlink" Target="https://podminky.urs.cz/item/CS_URS_2021_02/741112113" TargetMode="External" /><Relationship Id="rId3" Type="http://schemas.openxmlformats.org/officeDocument/2006/relationships/hyperlink" Target="https://podminky.urs.cz/item/CS_URS_2021_02/741410071" TargetMode="External" /><Relationship Id="rId4" Type="http://schemas.openxmlformats.org/officeDocument/2006/relationships/hyperlink" Target="https://podminky.urs.cz/item/CS_URS_2021_02/34141357" TargetMode="External" /><Relationship Id="rId5" Type="http://schemas.openxmlformats.org/officeDocument/2006/relationships/hyperlink" Target="https://podminky.urs.cz/item/CS_URS_2021_02/34141358" TargetMode="External" /><Relationship Id="rId6" Type="http://schemas.openxmlformats.org/officeDocument/2006/relationships/hyperlink" Target="https://podminky.urs.cz/item/CS_URS_2021_02/34141359" TargetMode="External" /><Relationship Id="rId7" Type="http://schemas.openxmlformats.org/officeDocument/2006/relationships/hyperlink" Target="https://podminky.urs.cz/item/CS_URS_2021_02/998741201" TargetMode="External" /><Relationship Id="rId8" Type="http://schemas.openxmlformats.org/officeDocument/2006/relationships/drawing" Target="../drawings/drawing11.xml" /><Relationship Id="rId9"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1_02/741410041" TargetMode="External" /><Relationship Id="rId2" Type="http://schemas.openxmlformats.org/officeDocument/2006/relationships/hyperlink" Target="https://podminky.urs.cz/item/CS_URS_2021_02/35441073" TargetMode="External" /><Relationship Id="rId3" Type="http://schemas.openxmlformats.org/officeDocument/2006/relationships/hyperlink" Target="https://podminky.urs.cz/item/CS_URS_2021_02/741420001" TargetMode="External" /><Relationship Id="rId4" Type="http://schemas.openxmlformats.org/officeDocument/2006/relationships/hyperlink" Target="https://podminky.urs.cz/item/CS_URS_2021_02/35441077" TargetMode="External" /><Relationship Id="rId5" Type="http://schemas.openxmlformats.org/officeDocument/2006/relationships/hyperlink" Target="https://podminky.urs.cz/item/CS_URS_2021_02/741420001" TargetMode="External" /><Relationship Id="rId6" Type="http://schemas.openxmlformats.org/officeDocument/2006/relationships/hyperlink" Target="https://podminky.urs.cz/item/CS_URS_2021_02/35442110" TargetMode="External" /><Relationship Id="rId7" Type="http://schemas.openxmlformats.org/officeDocument/2006/relationships/hyperlink" Target="https://podminky.urs.cz/item/CS_URS_2021_02/998741201" TargetMode="External" /><Relationship Id="rId8" Type="http://schemas.openxmlformats.org/officeDocument/2006/relationships/drawing" Target="../drawings/drawing12.xml" /><Relationship Id="rId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1_02/35713111" TargetMode="External" /><Relationship Id="rId2" Type="http://schemas.openxmlformats.org/officeDocument/2006/relationships/hyperlink" Target="https://podminky.urs.cz/item/CS_URS_2021_02/741231014" TargetMode="External" /><Relationship Id="rId3" Type="http://schemas.openxmlformats.org/officeDocument/2006/relationships/hyperlink" Target="https://podminky.urs.cz/item/CS_URS_2021_02/741320101" TargetMode="External" /><Relationship Id="rId4" Type="http://schemas.openxmlformats.org/officeDocument/2006/relationships/hyperlink" Target="https://podminky.urs.cz/item/CS_URS_2021_02/35822111" TargetMode="External" /><Relationship Id="rId5" Type="http://schemas.openxmlformats.org/officeDocument/2006/relationships/hyperlink" Target="https://podminky.urs.cz/item/CS_URS_2021_02/741321011" TargetMode="External" /><Relationship Id="rId6" Type="http://schemas.openxmlformats.org/officeDocument/2006/relationships/hyperlink" Target="https://podminky.urs.cz/item/CS_URS_2021_02/741320161" TargetMode="External" /><Relationship Id="rId7" Type="http://schemas.openxmlformats.org/officeDocument/2006/relationships/hyperlink" Target="https://podminky.urs.cz/item/CS_URS_2021_02/35822401" TargetMode="External" /><Relationship Id="rId8" Type="http://schemas.openxmlformats.org/officeDocument/2006/relationships/hyperlink" Target="https://podminky.urs.cz/item/CS_URS_2021_02/741321011" TargetMode="External" /><Relationship Id="rId9" Type="http://schemas.openxmlformats.org/officeDocument/2006/relationships/hyperlink" Target="https://podminky.urs.cz/item/CS_URS_2021_02/741321041" TargetMode="External" /><Relationship Id="rId10" Type="http://schemas.openxmlformats.org/officeDocument/2006/relationships/hyperlink" Target="https://podminky.urs.cz/item/CS_URS_2021_02/741330631" TargetMode="External" /><Relationship Id="rId11" Type="http://schemas.openxmlformats.org/officeDocument/2006/relationships/hyperlink" Target="https://podminky.urs.cz/item/CS_URS_2021_02/35835100" TargetMode="External" /><Relationship Id="rId12" Type="http://schemas.openxmlformats.org/officeDocument/2006/relationships/hyperlink" Target="https://podminky.urs.cz/item/CS_URS_2021_02/998741201" TargetMode="External" /><Relationship Id="rId13" Type="http://schemas.openxmlformats.org/officeDocument/2006/relationships/drawing" Target="../drawings/drawing13.xml" /><Relationship Id="rId1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1_02/741810002" TargetMode="External" /><Relationship Id="rId2" Type="http://schemas.openxmlformats.org/officeDocument/2006/relationships/hyperlink" Target="https://podminky.urs.cz/item/CS_URS_2021_02/741820011" TargetMode="Externa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1_02/012103000" TargetMode="External" /><Relationship Id="rId2" Type="http://schemas.openxmlformats.org/officeDocument/2006/relationships/hyperlink" Target="https://podminky.urs.cz/item/CS_URS_2021_02/012203000" TargetMode="External" /><Relationship Id="rId3" Type="http://schemas.openxmlformats.org/officeDocument/2006/relationships/hyperlink" Target="https://podminky.urs.cz/item/CS_URS_2021_02/012303000" TargetMode="External" /><Relationship Id="rId4" Type="http://schemas.openxmlformats.org/officeDocument/2006/relationships/hyperlink" Target="https://podminky.urs.cz/item/CS_URS_2021_02/013294000" TargetMode="External" /><Relationship Id="rId5" Type="http://schemas.openxmlformats.org/officeDocument/2006/relationships/hyperlink" Target="https://podminky.urs.cz/item/CS_URS_2021_02/033103000" TargetMode="External" /><Relationship Id="rId6" Type="http://schemas.openxmlformats.org/officeDocument/2006/relationships/hyperlink" Target="https://podminky.urs.cz/item/CS_URS_2021_02/034103000" TargetMode="External" /><Relationship Id="rId7" Type="http://schemas.openxmlformats.org/officeDocument/2006/relationships/hyperlink" Target="https://podminky.urs.cz/item/CS_URS_2021_02/034503000" TargetMode="External" /><Relationship Id="rId8" Type="http://schemas.openxmlformats.org/officeDocument/2006/relationships/hyperlink" Target="https://podminky.urs.cz/item/CS_URS_2021_02/039103000" TargetMode="External" /><Relationship Id="rId9" Type="http://schemas.openxmlformats.org/officeDocument/2006/relationships/hyperlink" Target="https://podminky.urs.cz/item/CS_URS_2021_02/071103000" TargetMode="External" /><Relationship Id="rId10" Type="http://schemas.openxmlformats.org/officeDocument/2006/relationships/drawing" Target="../drawings/drawing15.xml" /><Relationship Id="rId1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112101102" TargetMode="External" /><Relationship Id="rId2" Type="http://schemas.openxmlformats.org/officeDocument/2006/relationships/hyperlink" Target="https://podminky.urs.cz/item/CS_URS_2021_02/112251102" TargetMode="External" /><Relationship Id="rId3" Type="http://schemas.openxmlformats.org/officeDocument/2006/relationships/hyperlink" Target="https://podminky.urs.cz/item/CS_URS_2021_02/162201402" TargetMode="External" /><Relationship Id="rId4" Type="http://schemas.openxmlformats.org/officeDocument/2006/relationships/hyperlink" Target="https://podminky.urs.cz/item/CS_URS_2021_02/162201412" TargetMode="External" /><Relationship Id="rId5" Type="http://schemas.openxmlformats.org/officeDocument/2006/relationships/hyperlink" Target="https://podminky.urs.cz/item/CS_URS_2021_02/162201422" TargetMode="External" /><Relationship Id="rId6" Type="http://schemas.openxmlformats.org/officeDocument/2006/relationships/hyperlink" Target="https://podminky.urs.cz/item/CS_URS_2021_02/162301932" TargetMode="External" /><Relationship Id="rId7" Type="http://schemas.openxmlformats.org/officeDocument/2006/relationships/hyperlink" Target="https://podminky.urs.cz/item/CS_URS_2021_02/162301952" TargetMode="External" /><Relationship Id="rId8" Type="http://schemas.openxmlformats.org/officeDocument/2006/relationships/hyperlink" Target="https://podminky.urs.cz/item/CS_URS_2021_02/162301972" TargetMode="External" /><Relationship Id="rId9" Type="http://schemas.openxmlformats.org/officeDocument/2006/relationships/hyperlink" Target="https://podminky.urs.cz/item/CS_URS_2021_02/122351102" TargetMode="External" /><Relationship Id="rId10" Type="http://schemas.openxmlformats.org/officeDocument/2006/relationships/hyperlink" Target="https://podminky.urs.cz/item/CS_URS_2021_02/132354102" TargetMode="External" /><Relationship Id="rId11" Type="http://schemas.openxmlformats.org/officeDocument/2006/relationships/hyperlink" Target="https://podminky.urs.cz/item/CS_URS_2021_02/132254101" TargetMode="External" /><Relationship Id="rId12" Type="http://schemas.openxmlformats.org/officeDocument/2006/relationships/hyperlink" Target="https://podminky.urs.cz/item/CS_URS_2021_02/133312011" TargetMode="External" /><Relationship Id="rId13" Type="http://schemas.openxmlformats.org/officeDocument/2006/relationships/hyperlink" Target="https://podminky.urs.cz/item/CS_URS_2021_02/162751117" TargetMode="External" /><Relationship Id="rId14" Type="http://schemas.openxmlformats.org/officeDocument/2006/relationships/hyperlink" Target="https://podminky.urs.cz/item/CS_URS_2021_02/167151111" TargetMode="External" /><Relationship Id="rId15" Type="http://schemas.openxmlformats.org/officeDocument/2006/relationships/hyperlink" Target="https://podminky.urs.cz/item/CS_URS_2021_02/171201231" TargetMode="External" /><Relationship Id="rId16" Type="http://schemas.openxmlformats.org/officeDocument/2006/relationships/hyperlink" Target="https://podminky.urs.cz/item/CS_URS_2021_02/174111101" TargetMode="External" /><Relationship Id="rId17" Type="http://schemas.openxmlformats.org/officeDocument/2006/relationships/hyperlink" Target="https://podminky.urs.cz/item/CS_URS_2021_02/162211311" TargetMode="External" /><Relationship Id="rId18" Type="http://schemas.openxmlformats.org/officeDocument/2006/relationships/hyperlink" Target="https://podminky.urs.cz/item/CS_URS_2021_02/162211319" TargetMode="External" /><Relationship Id="rId19" Type="http://schemas.openxmlformats.org/officeDocument/2006/relationships/hyperlink" Target="https://podminky.urs.cz/item/CS_URS_2021_02/121111201" TargetMode="External" /><Relationship Id="rId20" Type="http://schemas.openxmlformats.org/officeDocument/2006/relationships/hyperlink" Target="https://podminky.urs.cz/item/CS_URS_2021_02/162301301" TargetMode="External" /><Relationship Id="rId21" Type="http://schemas.openxmlformats.org/officeDocument/2006/relationships/hyperlink" Target="https://podminky.urs.cz/item/CS_URS_2021_02/181311103" TargetMode="External" /><Relationship Id="rId22" Type="http://schemas.openxmlformats.org/officeDocument/2006/relationships/hyperlink" Target="https://podminky.urs.cz/item/CS_URS_2021_02/274321411" TargetMode="External" /><Relationship Id="rId23" Type="http://schemas.openxmlformats.org/officeDocument/2006/relationships/hyperlink" Target="https://podminky.urs.cz/item/CS_URS_2021_02/274361821" TargetMode="External" /><Relationship Id="rId24" Type="http://schemas.openxmlformats.org/officeDocument/2006/relationships/hyperlink" Target="https://podminky.urs.cz/item/CS_URS_2021_02/274362021" TargetMode="External" /><Relationship Id="rId25" Type="http://schemas.openxmlformats.org/officeDocument/2006/relationships/hyperlink" Target="https://podminky.urs.cz/item/CS_URS_2021_02/953312122" TargetMode="External" /><Relationship Id="rId26" Type="http://schemas.openxmlformats.org/officeDocument/2006/relationships/hyperlink" Target="https://podminky.urs.cz/item/CS_URS_2021_02/279113154" TargetMode="External" /><Relationship Id="rId27" Type="http://schemas.openxmlformats.org/officeDocument/2006/relationships/hyperlink" Target="https://podminky.urs.cz/item/CS_URS_2021_02/279361821" TargetMode="External" /><Relationship Id="rId28" Type="http://schemas.openxmlformats.org/officeDocument/2006/relationships/hyperlink" Target="https://podminky.urs.cz/item/CS_URS_2021_02/271572211" TargetMode="External" /><Relationship Id="rId29" Type="http://schemas.openxmlformats.org/officeDocument/2006/relationships/hyperlink" Target="https://podminky.urs.cz/item/CS_URS_2021_02/273321411" TargetMode="External" /><Relationship Id="rId30" Type="http://schemas.openxmlformats.org/officeDocument/2006/relationships/hyperlink" Target="https://podminky.urs.cz/item/CS_URS_2021_02/273362021" TargetMode="External" /><Relationship Id="rId31" Type="http://schemas.openxmlformats.org/officeDocument/2006/relationships/hyperlink" Target="https://podminky.urs.cz/item/CS_URS_2021_02/56284722" TargetMode="External" /><Relationship Id="rId32" Type="http://schemas.openxmlformats.org/officeDocument/2006/relationships/hyperlink" Target="https://podminky.urs.cz/item/CS_URS_2021_02/56284752" TargetMode="External" /><Relationship Id="rId33" Type="http://schemas.openxmlformats.org/officeDocument/2006/relationships/hyperlink" Target="https://podminky.urs.cz/item/CS_URS_2021_02/275321411" TargetMode="External" /><Relationship Id="rId34" Type="http://schemas.openxmlformats.org/officeDocument/2006/relationships/hyperlink" Target="https://podminky.urs.cz/item/CS_URS_2021_02/275362021" TargetMode="External" /><Relationship Id="rId35" Type="http://schemas.openxmlformats.org/officeDocument/2006/relationships/hyperlink" Target="https://podminky.urs.cz/item/CS_URS_2021_02/275313711" TargetMode="External" /><Relationship Id="rId36" Type="http://schemas.openxmlformats.org/officeDocument/2006/relationships/hyperlink" Target="https://podminky.urs.cz/item/CS_URS_2021_02/275351121" TargetMode="External" /><Relationship Id="rId37" Type="http://schemas.openxmlformats.org/officeDocument/2006/relationships/hyperlink" Target="https://podminky.urs.cz/item/CS_URS_2021_02/275351122" TargetMode="External" /><Relationship Id="rId38" Type="http://schemas.openxmlformats.org/officeDocument/2006/relationships/hyperlink" Target="https://podminky.urs.cz/item/CS_URS_2021_02/953943123" TargetMode="External" /><Relationship Id="rId39" Type="http://schemas.openxmlformats.org/officeDocument/2006/relationships/hyperlink" Target="https://podminky.urs.cz/item/CS_URS_2021_02/274353102" TargetMode="External" /><Relationship Id="rId40" Type="http://schemas.openxmlformats.org/officeDocument/2006/relationships/hyperlink" Target="https://podminky.urs.cz/item/CS_URS_2021_02/274353121" TargetMode="External" /><Relationship Id="rId41" Type="http://schemas.openxmlformats.org/officeDocument/2006/relationships/hyperlink" Target="https://podminky.urs.cz/item/CS_URS_2021_02/274353122" TargetMode="External" /><Relationship Id="rId42" Type="http://schemas.openxmlformats.org/officeDocument/2006/relationships/hyperlink" Target="https://podminky.urs.cz/item/CS_URS_2021_02/273353101" TargetMode="External" /><Relationship Id="rId43" Type="http://schemas.openxmlformats.org/officeDocument/2006/relationships/hyperlink" Target="https://podminky.urs.cz/item/CS_URS_2021_02/273353121" TargetMode="External" /><Relationship Id="rId44" Type="http://schemas.openxmlformats.org/officeDocument/2006/relationships/hyperlink" Target="https://podminky.urs.cz/item/CS_URS_2021_02/311321817" TargetMode="External" /><Relationship Id="rId45" Type="http://schemas.openxmlformats.org/officeDocument/2006/relationships/hyperlink" Target="https://podminky.urs.cz/item/CS_URS_2021_02/311351121" TargetMode="External" /><Relationship Id="rId46" Type="http://schemas.openxmlformats.org/officeDocument/2006/relationships/hyperlink" Target="https://podminky.urs.cz/item/CS_URS_2021_02/311351911" TargetMode="External" /><Relationship Id="rId47" Type="http://schemas.openxmlformats.org/officeDocument/2006/relationships/hyperlink" Target="https://podminky.urs.cz/item/CS_URS_2021_02/311351122" TargetMode="External" /><Relationship Id="rId48" Type="http://schemas.openxmlformats.org/officeDocument/2006/relationships/hyperlink" Target="https://podminky.urs.cz/item/CS_URS_2021_02/311362021" TargetMode="External" /><Relationship Id="rId49" Type="http://schemas.openxmlformats.org/officeDocument/2006/relationships/hyperlink" Target="https://podminky.urs.cz/item/CS_URS_2021_02/762342441" TargetMode="External" /><Relationship Id="rId50" Type="http://schemas.openxmlformats.org/officeDocument/2006/relationships/hyperlink" Target="https://podminky.urs.cz/item/CS_URS_2021_02/60514112" TargetMode="External" /><Relationship Id="rId51" Type="http://schemas.openxmlformats.org/officeDocument/2006/relationships/hyperlink" Target="https://podminky.urs.cz/item/CS_URS_2021_02/953312122" TargetMode="External" /><Relationship Id="rId52" Type="http://schemas.openxmlformats.org/officeDocument/2006/relationships/hyperlink" Target="https://podminky.urs.cz/item/CS_URS_2021_02/311113144" TargetMode="External" /><Relationship Id="rId53" Type="http://schemas.openxmlformats.org/officeDocument/2006/relationships/hyperlink" Target="https://podminky.urs.cz/item/CS_URS_2021_02/311361821" TargetMode="External" /><Relationship Id="rId54" Type="http://schemas.openxmlformats.org/officeDocument/2006/relationships/hyperlink" Target="https://podminky.urs.cz/item/CS_URS_2021_02/348272615" TargetMode="External" /><Relationship Id="rId55" Type="http://schemas.openxmlformats.org/officeDocument/2006/relationships/hyperlink" Target="https://podminky.urs.cz/item/CS_URS_2021_02/311213112" TargetMode="External" /><Relationship Id="rId56" Type="http://schemas.openxmlformats.org/officeDocument/2006/relationships/hyperlink" Target="https://podminky.urs.cz/item/CS_URS_2021_02/311213911" TargetMode="External" /><Relationship Id="rId57" Type="http://schemas.openxmlformats.org/officeDocument/2006/relationships/hyperlink" Target="https://podminky.urs.cz/item/CS_URS_2021_02/310201111" TargetMode="External" /><Relationship Id="rId58" Type="http://schemas.openxmlformats.org/officeDocument/2006/relationships/hyperlink" Target="https://podminky.urs.cz/item/CS_URS_2021_02/622631011" TargetMode="External" /><Relationship Id="rId59" Type="http://schemas.openxmlformats.org/officeDocument/2006/relationships/hyperlink" Target="https://podminky.urs.cz/item/CS_URS_2021_02/311238660" TargetMode="External" /><Relationship Id="rId60" Type="http://schemas.openxmlformats.org/officeDocument/2006/relationships/hyperlink" Target="https://podminky.urs.cz/item/CS_URS_2021_02/310201111" TargetMode="External" /><Relationship Id="rId61" Type="http://schemas.openxmlformats.org/officeDocument/2006/relationships/hyperlink" Target="https://podminky.urs.cz/item/CS_URS_2021_02/317168051" TargetMode="External" /><Relationship Id="rId62" Type="http://schemas.openxmlformats.org/officeDocument/2006/relationships/hyperlink" Target="https://podminky.urs.cz/item/CS_URS_2021_02/317168053" TargetMode="External" /><Relationship Id="rId63" Type="http://schemas.openxmlformats.org/officeDocument/2006/relationships/hyperlink" Target="https://podminky.urs.cz/item/CS_URS_2021_02/317998133" TargetMode="External" /><Relationship Id="rId64" Type="http://schemas.openxmlformats.org/officeDocument/2006/relationships/hyperlink" Target="https://podminky.urs.cz/item/CS_URS_2021_02/349231811" TargetMode="External" /><Relationship Id="rId65" Type="http://schemas.openxmlformats.org/officeDocument/2006/relationships/hyperlink" Target="https://podminky.urs.cz/item/CS_URS_2021_02/349231821" TargetMode="External" /><Relationship Id="rId66" Type="http://schemas.openxmlformats.org/officeDocument/2006/relationships/hyperlink" Target="https://podminky.urs.cz/item/CS_URS_2021_02/411324444" TargetMode="External" /><Relationship Id="rId67" Type="http://schemas.openxmlformats.org/officeDocument/2006/relationships/hyperlink" Target="https://podminky.urs.cz/item/CS_URS_2021_02/411361821" TargetMode="External" /><Relationship Id="rId68" Type="http://schemas.openxmlformats.org/officeDocument/2006/relationships/hyperlink" Target="https://podminky.urs.cz/item/CS_URS_2021_02/56284712" TargetMode="External" /><Relationship Id="rId69" Type="http://schemas.openxmlformats.org/officeDocument/2006/relationships/hyperlink" Target="https://podminky.urs.cz/item/CS_URS_2021_02/56284722" TargetMode="External" /><Relationship Id="rId70" Type="http://schemas.openxmlformats.org/officeDocument/2006/relationships/hyperlink" Target="https://podminky.urs.cz/item/CS_URS_2021_02/56284752" TargetMode="External" /><Relationship Id="rId71" Type="http://schemas.openxmlformats.org/officeDocument/2006/relationships/hyperlink" Target="https://podminky.urs.cz/item/CS_URS_2021_02/411351011" TargetMode="External" /><Relationship Id="rId72" Type="http://schemas.openxmlformats.org/officeDocument/2006/relationships/hyperlink" Target="https://podminky.urs.cz/item/CS_URS_2021_02/411351012" TargetMode="External" /><Relationship Id="rId73" Type="http://schemas.openxmlformats.org/officeDocument/2006/relationships/hyperlink" Target="https://podminky.urs.cz/item/CS_URS_2021_02/411354311" TargetMode="External" /><Relationship Id="rId74" Type="http://schemas.openxmlformats.org/officeDocument/2006/relationships/hyperlink" Target="https://podminky.urs.cz/item/CS_URS_2021_02/411354312" TargetMode="External" /><Relationship Id="rId75" Type="http://schemas.openxmlformats.org/officeDocument/2006/relationships/hyperlink" Target="https://podminky.urs.cz/item/CS_URS_2021_02/632450131" TargetMode="External" /><Relationship Id="rId76" Type="http://schemas.openxmlformats.org/officeDocument/2006/relationships/hyperlink" Target="https://podminky.urs.cz/item/CS_URS_2021_02/413322424" TargetMode="External" /><Relationship Id="rId77" Type="http://schemas.openxmlformats.org/officeDocument/2006/relationships/hyperlink" Target="https://podminky.urs.cz/item/CS_URS_2021_02/413351111" TargetMode="External" /><Relationship Id="rId78" Type="http://schemas.openxmlformats.org/officeDocument/2006/relationships/hyperlink" Target="https://podminky.urs.cz/item/CS_URS_2021_02/413351112" TargetMode="External" /><Relationship Id="rId79" Type="http://schemas.openxmlformats.org/officeDocument/2006/relationships/hyperlink" Target="https://podminky.urs.cz/item/CS_URS_2021_02/413352111" TargetMode="External" /><Relationship Id="rId80" Type="http://schemas.openxmlformats.org/officeDocument/2006/relationships/hyperlink" Target="https://podminky.urs.cz/item/CS_URS_2021_02/413352112" TargetMode="External" /><Relationship Id="rId81" Type="http://schemas.openxmlformats.org/officeDocument/2006/relationships/hyperlink" Target="https://podminky.urs.cz/item/CS_URS_2021_02/330321511" TargetMode="External" /><Relationship Id="rId82" Type="http://schemas.openxmlformats.org/officeDocument/2006/relationships/hyperlink" Target="https://podminky.urs.cz/item/CS_URS_2021_02/332351111" TargetMode="External" /><Relationship Id="rId83" Type="http://schemas.openxmlformats.org/officeDocument/2006/relationships/hyperlink" Target="https://podminky.urs.cz/item/CS_URS_2021_02/332351112" TargetMode="External" /><Relationship Id="rId84" Type="http://schemas.openxmlformats.org/officeDocument/2006/relationships/hyperlink" Target="https://podminky.urs.cz/item/CS_URS_2021_02/332351911" TargetMode="External" /><Relationship Id="rId85" Type="http://schemas.openxmlformats.org/officeDocument/2006/relationships/hyperlink" Target="https://podminky.urs.cz/item/CS_URS_2021_02/413361821" TargetMode="External" /><Relationship Id="rId86" Type="http://schemas.openxmlformats.org/officeDocument/2006/relationships/hyperlink" Target="https://podminky.urs.cz/item/CS_URS_2021_02/417321515" TargetMode="External" /><Relationship Id="rId87" Type="http://schemas.openxmlformats.org/officeDocument/2006/relationships/hyperlink" Target="https://podminky.urs.cz/item/CS_URS_2021_02/417361821" TargetMode="External" /><Relationship Id="rId88" Type="http://schemas.openxmlformats.org/officeDocument/2006/relationships/hyperlink" Target="https://podminky.urs.cz/item/CS_URS_2021_02/417351115" TargetMode="External" /><Relationship Id="rId89" Type="http://schemas.openxmlformats.org/officeDocument/2006/relationships/hyperlink" Target="https://podminky.urs.cz/item/CS_URS_2021_02/417351116" TargetMode="External" /><Relationship Id="rId90" Type="http://schemas.openxmlformats.org/officeDocument/2006/relationships/hyperlink" Target="https://podminky.urs.cz/item/CS_URS_2021_02/713131143" TargetMode="External" /><Relationship Id="rId91" Type="http://schemas.openxmlformats.org/officeDocument/2006/relationships/hyperlink" Target="https://podminky.urs.cz/item/CS_URS_2021_01/28376803" TargetMode="External" /><Relationship Id="rId92" Type="http://schemas.openxmlformats.org/officeDocument/2006/relationships/hyperlink" Target="https://podminky.urs.cz/item/CS_URS_2021_02/611111001" TargetMode="External" /><Relationship Id="rId93" Type="http://schemas.openxmlformats.org/officeDocument/2006/relationships/hyperlink" Target="https://podminky.urs.cz/item/CS_URS_2021_02/613111001" TargetMode="External" /><Relationship Id="rId94" Type="http://schemas.openxmlformats.org/officeDocument/2006/relationships/hyperlink" Target="https://podminky.urs.cz/item/CS_URS_2021_02/612131101" TargetMode="External" /><Relationship Id="rId95" Type="http://schemas.openxmlformats.org/officeDocument/2006/relationships/hyperlink" Target="https://podminky.urs.cz/item/CS_URS_2021_02/612131121" TargetMode="External" /><Relationship Id="rId96" Type="http://schemas.openxmlformats.org/officeDocument/2006/relationships/hyperlink" Target="https://podminky.urs.cz/item/CS_URS_2021_02/612321121" TargetMode="External" /><Relationship Id="rId97" Type="http://schemas.openxmlformats.org/officeDocument/2006/relationships/hyperlink" Target="https://podminky.urs.cz/item/CS_URS_2021_02/612321191" TargetMode="External" /><Relationship Id="rId98" Type="http://schemas.openxmlformats.org/officeDocument/2006/relationships/hyperlink" Target="https://podminky.urs.cz/item/CS_URS_2021_02/619991011" TargetMode="External" /><Relationship Id="rId99" Type="http://schemas.openxmlformats.org/officeDocument/2006/relationships/hyperlink" Target="https://podminky.urs.cz/item/CS_URS_2021_02/622111001" TargetMode="External" /><Relationship Id="rId100" Type="http://schemas.openxmlformats.org/officeDocument/2006/relationships/hyperlink" Target="https://podminky.urs.cz/item/CS_URS_2021_02/621111001" TargetMode="External" /><Relationship Id="rId101" Type="http://schemas.openxmlformats.org/officeDocument/2006/relationships/hyperlink" Target="https://podminky.urs.cz/item/CS_URS_2021_02/622131101" TargetMode="External" /><Relationship Id="rId102" Type="http://schemas.openxmlformats.org/officeDocument/2006/relationships/hyperlink" Target="https://podminky.urs.cz/item/CS_URS_2021_02/622131121" TargetMode="External" /><Relationship Id="rId103" Type="http://schemas.openxmlformats.org/officeDocument/2006/relationships/hyperlink" Target="https://podminky.urs.cz/item/CS_URS_2021_02/622142001" TargetMode="External" /><Relationship Id="rId104" Type="http://schemas.openxmlformats.org/officeDocument/2006/relationships/hyperlink" Target="https://podminky.urs.cz/item/CS_URS_2021_02/622321121" TargetMode="External" /><Relationship Id="rId105" Type="http://schemas.openxmlformats.org/officeDocument/2006/relationships/hyperlink" Target="https://podminky.urs.cz/item/CS_URS_2021_02/622321191" TargetMode="External" /><Relationship Id="rId106" Type="http://schemas.openxmlformats.org/officeDocument/2006/relationships/hyperlink" Target="https://podminky.urs.cz/item/CS_URS_2021_01/622521031" TargetMode="External" /><Relationship Id="rId107" Type="http://schemas.openxmlformats.org/officeDocument/2006/relationships/hyperlink" Target="https://podminky.urs.cz/item/CS_URS_2021_02/629991011" TargetMode="External" /><Relationship Id="rId108" Type="http://schemas.openxmlformats.org/officeDocument/2006/relationships/hyperlink" Target="https://podminky.urs.cz/item/CS_URS_2021_02/631311224" TargetMode="External" /><Relationship Id="rId109" Type="http://schemas.openxmlformats.org/officeDocument/2006/relationships/hyperlink" Target="https://podminky.urs.cz/item/CS_URS_2021_02/24552540" TargetMode="External" /><Relationship Id="rId110" Type="http://schemas.openxmlformats.org/officeDocument/2006/relationships/hyperlink" Target="https://podminky.urs.cz/item/CS_URS_2021_02/631319173" TargetMode="External" /><Relationship Id="rId111" Type="http://schemas.openxmlformats.org/officeDocument/2006/relationships/hyperlink" Target="https://podminky.urs.cz/item/CS_URS_2021_02/631319183" TargetMode="External" /><Relationship Id="rId112" Type="http://schemas.openxmlformats.org/officeDocument/2006/relationships/hyperlink" Target="https://podminky.urs.cz/item/CS_URS_2021_02/631362021" TargetMode="External" /><Relationship Id="rId113" Type="http://schemas.openxmlformats.org/officeDocument/2006/relationships/hyperlink" Target="https://podminky.urs.cz/item/CS_URS_2021_02/634112112" TargetMode="External" /><Relationship Id="rId114" Type="http://schemas.openxmlformats.org/officeDocument/2006/relationships/hyperlink" Target="https://podminky.urs.cz/item/CS_URS_2021_02/634911124" TargetMode="External" /><Relationship Id="rId115" Type="http://schemas.openxmlformats.org/officeDocument/2006/relationships/hyperlink" Target="https://podminky.urs.cz/item/CS_URS_2021_02/634112113" TargetMode="External" /><Relationship Id="rId116" Type="http://schemas.openxmlformats.org/officeDocument/2006/relationships/hyperlink" Target="https://podminky.urs.cz/item/CS_URS_2021_02/634663111" TargetMode="External" /><Relationship Id="rId117" Type="http://schemas.openxmlformats.org/officeDocument/2006/relationships/hyperlink" Target="https://podminky.urs.cz/item/CS_URS_2021_02/916331112" TargetMode="External" /><Relationship Id="rId118" Type="http://schemas.openxmlformats.org/officeDocument/2006/relationships/hyperlink" Target="https://podminky.urs.cz/item/CS_URS_2021_02/916991121" TargetMode="External" /><Relationship Id="rId119" Type="http://schemas.openxmlformats.org/officeDocument/2006/relationships/hyperlink" Target="https://podminky.urs.cz/item/CS_URS_2021_02/591211111" TargetMode="External" /><Relationship Id="rId120" Type="http://schemas.openxmlformats.org/officeDocument/2006/relationships/hyperlink" Target="https://podminky.urs.cz/item/CS_URS_2021_02/58381007" TargetMode="External" /><Relationship Id="rId121" Type="http://schemas.openxmlformats.org/officeDocument/2006/relationships/hyperlink" Target="https://podminky.urs.cz/item/CS_URS_2021_02/635111215" TargetMode="External" /><Relationship Id="rId122" Type="http://schemas.openxmlformats.org/officeDocument/2006/relationships/hyperlink" Target="https://podminky.urs.cz/item/CS_URS_2021_02/631311126" TargetMode="External" /><Relationship Id="rId123" Type="http://schemas.openxmlformats.org/officeDocument/2006/relationships/hyperlink" Target="https://podminky.urs.cz/item/CS_URS_2021_02/631319173" TargetMode="External" /><Relationship Id="rId124" Type="http://schemas.openxmlformats.org/officeDocument/2006/relationships/hyperlink" Target="https://podminky.urs.cz/item/CS_URS_2021_02/631362021" TargetMode="External" /><Relationship Id="rId125" Type="http://schemas.openxmlformats.org/officeDocument/2006/relationships/hyperlink" Target="https://podminky.urs.cz/item/CS_URS_2021_02/59227723" TargetMode="External" /><Relationship Id="rId126" Type="http://schemas.openxmlformats.org/officeDocument/2006/relationships/hyperlink" Target="https://podminky.urs.cz/item/CS_URS_2021_02/767995111" TargetMode="External" /><Relationship Id="rId127" Type="http://schemas.openxmlformats.org/officeDocument/2006/relationships/hyperlink" Target="https://podminky.urs.cz/item/CS_URS_2021_02/941211111" TargetMode="External" /><Relationship Id="rId128" Type="http://schemas.openxmlformats.org/officeDocument/2006/relationships/hyperlink" Target="https://podminky.urs.cz/item/CS_URS_2021_02/941211211" TargetMode="External" /><Relationship Id="rId129" Type="http://schemas.openxmlformats.org/officeDocument/2006/relationships/hyperlink" Target="https://podminky.urs.cz/item/CS_URS_2021_02/941211811" TargetMode="External" /><Relationship Id="rId130" Type="http://schemas.openxmlformats.org/officeDocument/2006/relationships/hyperlink" Target="https://podminky.urs.cz/item/CS_URS_2021_02/944511111" TargetMode="External" /><Relationship Id="rId131" Type="http://schemas.openxmlformats.org/officeDocument/2006/relationships/hyperlink" Target="https://podminky.urs.cz/item/CS_URS_2021_02/944511211" TargetMode="External" /><Relationship Id="rId132" Type="http://schemas.openxmlformats.org/officeDocument/2006/relationships/hyperlink" Target="https://podminky.urs.cz/item/CS_URS_2021_02/944511811" TargetMode="External" /><Relationship Id="rId133" Type="http://schemas.openxmlformats.org/officeDocument/2006/relationships/hyperlink" Target="https://podminky.urs.cz/item/CS_URS_2021_02/949121112" TargetMode="External" /><Relationship Id="rId134" Type="http://schemas.openxmlformats.org/officeDocument/2006/relationships/hyperlink" Target="https://podminky.urs.cz/item/CS_URS_2021_02/949121212" TargetMode="External" /><Relationship Id="rId135" Type="http://schemas.openxmlformats.org/officeDocument/2006/relationships/hyperlink" Target="https://podminky.urs.cz/item/CS_URS_2021_02/949121812" TargetMode="External" /><Relationship Id="rId136" Type="http://schemas.openxmlformats.org/officeDocument/2006/relationships/hyperlink" Target="https://podminky.urs.cz/item/CS_URS_2021_02/952901311" TargetMode="External" /><Relationship Id="rId137" Type="http://schemas.openxmlformats.org/officeDocument/2006/relationships/hyperlink" Target="https://podminky.urs.cz/item/CS_URS_2021_02/953943212" TargetMode="External" /><Relationship Id="rId138" Type="http://schemas.openxmlformats.org/officeDocument/2006/relationships/hyperlink" Target="https://podminky.urs.cz/item/CS_URS_2021_02/44932114" TargetMode="External" /><Relationship Id="rId139" Type="http://schemas.openxmlformats.org/officeDocument/2006/relationships/hyperlink" Target="https://podminky.urs.cz/item/CS_URS_2021_02/113107131" TargetMode="External" /><Relationship Id="rId140" Type="http://schemas.openxmlformats.org/officeDocument/2006/relationships/hyperlink" Target="https://podminky.urs.cz/item/CS_URS_2021_02/113107122" TargetMode="External" /><Relationship Id="rId141" Type="http://schemas.openxmlformats.org/officeDocument/2006/relationships/hyperlink" Target="https://podminky.urs.cz/item/CS_URS_2021_02/977151114" TargetMode="External" /><Relationship Id="rId142" Type="http://schemas.openxmlformats.org/officeDocument/2006/relationships/hyperlink" Target="https://podminky.urs.cz/item/CS_URS_2021_02/997013501" TargetMode="External" /><Relationship Id="rId143" Type="http://schemas.openxmlformats.org/officeDocument/2006/relationships/hyperlink" Target="https://podminky.urs.cz/item/CS_URS_2021_02/997013509" TargetMode="External" /><Relationship Id="rId144" Type="http://schemas.openxmlformats.org/officeDocument/2006/relationships/hyperlink" Target="https://podminky.urs.cz/item/CS_URS_2021_02/997013601" TargetMode="External" /><Relationship Id="rId145" Type="http://schemas.openxmlformats.org/officeDocument/2006/relationships/hyperlink" Target="https://podminky.urs.cz/item/CS_URS_2021_02/997013655" TargetMode="External" /><Relationship Id="rId146" Type="http://schemas.openxmlformats.org/officeDocument/2006/relationships/hyperlink" Target="https://podminky.urs.cz/item/CS_URS_2021_02/997013631" TargetMode="External" /><Relationship Id="rId147" Type="http://schemas.openxmlformats.org/officeDocument/2006/relationships/hyperlink" Target="https://podminky.urs.cz/item/CS_URS_2021_02/998011001" TargetMode="External" /><Relationship Id="rId148" Type="http://schemas.openxmlformats.org/officeDocument/2006/relationships/hyperlink" Target="https://podminky.urs.cz/item/CS_URS_2021_02/998018001" TargetMode="External" /><Relationship Id="rId149" Type="http://schemas.openxmlformats.org/officeDocument/2006/relationships/hyperlink" Target="https://podminky.urs.cz/item/CS_URS_2021_02/711111011" TargetMode="External" /><Relationship Id="rId150" Type="http://schemas.openxmlformats.org/officeDocument/2006/relationships/hyperlink" Target="https://podminky.urs.cz/item/CS_URS_2021_02/11163153" TargetMode="External" /><Relationship Id="rId151" Type="http://schemas.openxmlformats.org/officeDocument/2006/relationships/hyperlink" Target="https://podminky.urs.cz/item/CS_URS_2021_02/711141559" TargetMode="External" /><Relationship Id="rId152" Type="http://schemas.openxmlformats.org/officeDocument/2006/relationships/hyperlink" Target="https://podminky.urs.cz/item/CS_URS_2021_02/62855001" TargetMode="External" /><Relationship Id="rId153" Type="http://schemas.openxmlformats.org/officeDocument/2006/relationships/hyperlink" Target="https://podminky.urs.cz/item/CS_URS_2021_02/711112001" TargetMode="External" /><Relationship Id="rId154" Type="http://schemas.openxmlformats.org/officeDocument/2006/relationships/hyperlink" Target="https://podminky.urs.cz/item/CS_URS_2021_02/11163150" TargetMode="External" /><Relationship Id="rId155" Type="http://schemas.openxmlformats.org/officeDocument/2006/relationships/hyperlink" Target="https://podminky.urs.cz/item/CS_URS_2021_02/711192201" TargetMode="External" /><Relationship Id="rId156" Type="http://schemas.openxmlformats.org/officeDocument/2006/relationships/hyperlink" Target="https://podminky.urs.cz/item/CS_URS_2021_02/711161215" TargetMode="External" /><Relationship Id="rId157" Type="http://schemas.openxmlformats.org/officeDocument/2006/relationships/hyperlink" Target="https://podminky.urs.cz/item/CS_URS_2021_02/711161383" TargetMode="External" /><Relationship Id="rId158" Type="http://schemas.openxmlformats.org/officeDocument/2006/relationships/hyperlink" Target="https://podminky.urs.cz/item/CS_URS_2021_02/998711201" TargetMode="External" /><Relationship Id="rId159" Type="http://schemas.openxmlformats.org/officeDocument/2006/relationships/hyperlink" Target="https://podminky.urs.cz/item/CS_URS_2021_02/712311101" TargetMode="External" /><Relationship Id="rId160" Type="http://schemas.openxmlformats.org/officeDocument/2006/relationships/hyperlink" Target="https://podminky.urs.cz/item/CS_URS_2021_02/11163150" TargetMode="External" /><Relationship Id="rId161" Type="http://schemas.openxmlformats.org/officeDocument/2006/relationships/hyperlink" Target="https://podminky.urs.cz/item/CS_URS_2021_02/712341559" TargetMode="External" /><Relationship Id="rId162" Type="http://schemas.openxmlformats.org/officeDocument/2006/relationships/hyperlink" Target="https://podminky.urs.cz/item/CS_URS_2021_02/62853004" TargetMode="External" /><Relationship Id="rId163" Type="http://schemas.openxmlformats.org/officeDocument/2006/relationships/hyperlink" Target="https://podminky.urs.cz/item/CS_URS_2021_02/712363011" TargetMode="External" /><Relationship Id="rId164" Type="http://schemas.openxmlformats.org/officeDocument/2006/relationships/hyperlink" Target="https://podminky.urs.cz/item/CS_URS_2021_02/712363506" TargetMode="External" /><Relationship Id="rId165" Type="http://schemas.openxmlformats.org/officeDocument/2006/relationships/hyperlink" Target="https://podminky.urs.cz/item/CS_URS_2021_02/712771101" TargetMode="External" /><Relationship Id="rId166" Type="http://schemas.openxmlformats.org/officeDocument/2006/relationships/hyperlink" Target="https://podminky.urs.cz/item/CS_URS_2021_02/69334002" TargetMode="External" /><Relationship Id="rId167" Type="http://schemas.openxmlformats.org/officeDocument/2006/relationships/hyperlink" Target="https://podminky.urs.cz/item/CS_URS_2021_02/712771203" TargetMode="External" /><Relationship Id="rId168" Type="http://schemas.openxmlformats.org/officeDocument/2006/relationships/hyperlink" Target="https://podminky.urs.cz/item/CS_URS_2021_02/58337403" TargetMode="External" /><Relationship Id="rId169" Type="http://schemas.openxmlformats.org/officeDocument/2006/relationships/hyperlink" Target="https://podminky.urs.cz/item/CS_URS_2021_02/712811101" TargetMode="External" /><Relationship Id="rId170" Type="http://schemas.openxmlformats.org/officeDocument/2006/relationships/hyperlink" Target="https://podminky.urs.cz/item/CS_URS_2021_02/11163150" TargetMode="External" /><Relationship Id="rId171" Type="http://schemas.openxmlformats.org/officeDocument/2006/relationships/hyperlink" Target="https://podminky.urs.cz/item/CS_URS_2021_02/712841559" TargetMode="External" /><Relationship Id="rId172" Type="http://schemas.openxmlformats.org/officeDocument/2006/relationships/hyperlink" Target="https://podminky.urs.cz/item/CS_URS_2021_02/62853004" TargetMode="External" /><Relationship Id="rId173" Type="http://schemas.openxmlformats.org/officeDocument/2006/relationships/hyperlink" Target="https://podminky.urs.cz/item/CS_URS_2021_02/712861703" TargetMode="External" /><Relationship Id="rId174" Type="http://schemas.openxmlformats.org/officeDocument/2006/relationships/hyperlink" Target="https://podminky.urs.cz/item/CS_URS_2021_02/712831101" TargetMode="External" /><Relationship Id="rId175" Type="http://schemas.openxmlformats.org/officeDocument/2006/relationships/hyperlink" Target="https://podminky.urs.cz/item/CS_URS_2021_02/69334002" TargetMode="External" /><Relationship Id="rId176" Type="http://schemas.openxmlformats.org/officeDocument/2006/relationships/hyperlink" Target="https://podminky.urs.cz/item/CS_URS_2021_02/721239114" TargetMode="External" /><Relationship Id="rId177" Type="http://schemas.openxmlformats.org/officeDocument/2006/relationships/hyperlink" Target="https://podminky.urs.cz/item/CS_URS_2021_02/721173315" TargetMode="External" /><Relationship Id="rId178" Type="http://schemas.openxmlformats.org/officeDocument/2006/relationships/hyperlink" Target="https://podminky.urs.cz/item/CS_URS_2021_02/712363352" TargetMode="External" /><Relationship Id="rId179" Type="http://schemas.openxmlformats.org/officeDocument/2006/relationships/hyperlink" Target="https://podminky.urs.cz/item/CS_URS_2021_02/712363353" TargetMode="External" /><Relationship Id="rId180" Type="http://schemas.openxmlformats.org/officeDocument/2006/relationships/hyperlink" Target="https://podminky.urs.cz/item/CS_URS_2021_02/712363351" TargetMode="External" /><Relationship Id="rId181" Type="http://schemas.openxmlformats.org/officeDocument/2006/relationships/hyperlink" Target="https://podminky.urs.cz/item/CS_URS_2021_02/998712201" TargetMode="External" /><Relationship Id="rId182" Type="http://schemas.openxmlformats.org/officeDocument/2006/relationships/hyperlink" Target="https://podminky.urs.cz/item/CS_URS_2021_02/713121111" TargetMode="External" /><Relationship Id="rId183" Type="http://schemas.openxmlformats.org/officeDocument/2006/relationships/hyperlink" Target="https://podminky.urs.cz/item/CS_URS_2021_02/28376017" TargetMode="External" /><Relationship Id="rId184" Type="http://schemas.openxmlformats.org/officeDocument/2006/relationships/hyperlink" Target="https://podminky.urs.cz/item/CS_URS_2021_02/713141336" TargetMode="External" /><Relationship Id="rId185" Type="http://schemas.openxmlformats.org/officeDocument/2006/relationships/hyperlink" Target="https://podminky.urs.cz/item/CS_URS_2021_02/28376141" TargetMode="External" /><Relationship Id="rId186" Type="http://schemas.openxmlformats.org/officeDocument/2006/relationships/hyperlink" Target="https://podminky.urs.cz/item/CS_URS_2021_02/713141136" TargetMode="External" /><Relationship Id="rId187" Type="http://schemas.openxmlformats.org/officeDocument/2006/relationships/hyperlink" Target="https://podminky.urs.cz/item/CS_URS_2021_02/28375914" TargetMode="External" /><Relationship Id="rId188" Type="http://schemas.openxmlformats.org/officeDocument/2006/relationships/hyperlink" Target="https://podminky.urs.cz/item/CS_URS_2021_02/713131141" TargetMode="External" /><Relationship Id="rId189" Type="http://schemas.openxmlformats.org/officeDocument/2006/relationships/hyperlink" Target="https://podminky.urs.cz/item/CS_URS_2021_01/28376803" TargetMode="External" /><Relationship Id="rId190" Type="http://schemas.openxmlformats.org/officeDocument/2006/relationships/hyperlink" Target="https://podminky.urs.cz/item/CS_URS_2021_02/998713201" TargetMode="External" /><Relationship Id="rId191" Type="http://schemas.openxmlformats.org/officeDocument/2006/relationships/hyperlink" Target="https://podminky.urs.cz/item/CS_URS_2021_02/762361312" TargetMode="External" /><Relationship Id="rId192" Type="http://schemas.openxmlformats.org/officeDocument/2006/relationships/hyperlink" Target="https://podminky.urs.cz/item/CS_URS_2021_02/762395000" TargetMode="External" /><Relationship Id="rId193" Type="http://schemas.openxmlformats.org/officeDocument/2006/relationships/hyperlink" Target="https://podminky.urs.cz/item/CS_URS_2021_02/762361114" TargetMode="External" /><Relationship Id="rId194" Type="http://schemas.openxmlformats.org/officeDocument/2006/relationships/hyperlink" Target="https://podminky.urs.cz/item/CS_URS_2021_02/762395000" TargetMode="External" /><Relationship Id="rId195" Type="http://schemas.openxmlformats.org/officeDocument/2006/relationships/hyperlink" Target="https://podminky.urs.cz/item/CS_URS_2021_02/60514114" TargetMode="External" /><Relationship Id="rId196" Type="http://schemas.openxmlformats.org/officeDocument/2006/relationships/hyperlink" Target="https://podminky.urs.cz/item/CS_URS_2021_02/762083122" TargetMode="External" /><Relationship Id="rId197" Type="http://schemas.openxmlformats.org/officeDocument/2006/relationships/hyperlink" Target="https://podminky.urs.cz/item/CS_URS_2021_02/998762201" TargetMode="External" /><Relationship Id="rId198" Type="http://schemas.openxmlformats.org/officeDocument/2006/relationships/hyperlink" Target="https://podminky.urs.cz/item/CS_URS_2021_02/764041423" TargetMode="External" /><Relationship Id="rId199" Type="http://schemas.openxmlformats.org/officeDocument/2006/relationships/hyperlink" Target="https://podminky.urs.cz/item/CS_URS_2021_02/764011441" TargetMode="External" /><Relationship Id="rId200" Type="http://schemas.openxmlformats.org/officeDocument/2006/relationships/hyperlink" Target="https://podminky.urs.cz/item/CS_URS_2021_02/764011443" TargetMode="External" /><Relationship Id="rId201" Type="http://schemas.openxmlformats.org/officeDocument/2006/relationships/hyperlink" Target="https://podminky.urs.cz/item/CS_URS_2021_02/764011424" TargetMode="External" /><Relationship Id="rId202" Type="http://schemas.openxmlformats.org/officeDocument/2006/relationships/hyperlink" Target="https://podminky.urs.cz/item/CS_URS_2021_02/764011420" TargetMode="External" /><Relationship Id="rId203" Type="http://schemas.openxmlformats.org/officeDocument/2006/relationships/hyperlink" Target="https://podminky.urs.cz/item/CS_URS_2021_02/998764201" TargetMode="External" /><Relationship Id="rId204" Type="http://schemas.openxmlformats.org/officeDocument/2006/relationships/hyperlink" Target="https://podminky.urs.cz/item/CS_URS_2021_02/953941611" TargetMode="External" /><Relationship Id="rId205" Type="http://schemas.openxmlformats.org/officeDocument/2006/relationships/hyperlink" Target="https://podminky.urs.cz/item/CS_URS_2021_02/767995112" TargetMode="External" /><Relationship Id="rId206" Type="http://schemas.openxmlformats.org/officeDocument/2006/relationships/hyperlink" Target="https://podminky.urs.cz/item/CS_URS_2021_02/14550258" TargetMode="External" /><Relationship Id="rId207" Type="http://schemas.openxmlformats.org/officeDocument/2006/relationships/hyperlink" Target="https://podminky.urs.cz/item/CS_URS_2021_02/762523108" TargetMode="External" /><Relationship Id="rId208" Type="http://schemas.openxmlformats.org/officeDocument/2006/relationships/hyperlink" Target="https://podminky.urs.cz/item/CS_URS_2021_02/30909181" TargetMode="External" /><Relationship Id="rId209" Type="http://schemas.openxmlformats.org/officeDocument/2006/relationships/hyperlink" Target="https://podminky.urs.cz/item/CS_URS_2021_02/762081510" TargetMode="External" /><Relationship Id="rId210" Type="http://schemas.openxmlformats.org/officeDocument/2006/relationships/hyperlink" Target="https://podminky.urs.cz/item/CS_URS_2021_02/998766201" TargetMode="External" /><Relationship Id="rId211" Type="http://schemas.openxmlformats.org/officeDocument/2006/relationships/hyperlink" Target="https://podminky.urs.cz/item/CS_URS_2021_02/767610128" TargetMode="External" /><Relationship Id="rId212" Type="http://schemas.openxmlformats.org/officeDocument/2006/relationships/hyperlink" Target="https://podminky.urs.cz/item/CS_URS_2021_02/767640111" TargetMode="External" /><Relationship Id="rId213" Type="http://schemas.openxmlformats.org/officeDocument/2006/relationships/hyperlink" Target="https://podminky.urs.cz/item/CS_URS_2021_02/55331438" TargetMode="External" /><Relationship Id="rId214" Type="http://schemas.openxmlformats.org/officeDocument/2006/relationships/hyperlink" Target="https://podminky.urs.cz/item/CS_URS_2021_02/767995115" TargetMode="External" /><Relationship Id="rId215" Type="http://schemas.openxmlformats.org/officeDocument/2006/relationships/hyperlink" Target="https://podminky.urs.cz/item/CS_URS_2021_02/953965122" TargetMode="External" /><Relationship Id="rId216" Type="http://schemas.openxmlformats.org/officeDocument/2006/relationships/hyperlink" Target="https://podminky.urs.cz/item/CS_URS_2021_02/998767201" TargetMode="External" /><Relationship Id="rId217" Type="http://schemas.openxmlformats.org/officeDocument/2006/relationships/hyperlink" Target="https://podminky.urs.cz/item/CS_URS_2021_02/767995117" TargetMode="External" /><Relationship Id="rId218" Type="http://schemas.openxmlformats.org/officeDocument/2006/relationships/hyperlink" Target="https://podminky.urs.cz/item/CS_URS_2021_02/998767201" TargetMode="External" /><Relationship Id="rId219" Type="http://schemas.openxmlformats.org/officeDocument/2006/relationships/hyperlink" Target="https://podminky.urs.cz/item/CS_URS_2021_02/767995113" TargetMode="External" /><Relationship Id="rId220" Type="http://schemas.openxmlformats.org/officeDocument/2006/relationships/hyperlink" Target="https://podminky.urs.cz/item/CS_URS_2021_02/55283907" TargetMode="External" /><Relationship Id="rId221" Type="http://schemas.openxmlformats.org/officeDocument/2006/relationships/hyperlink" Target="https://podminky.urs.cz/item/CS_URS_2021_02/767995114" TargetMode="External" /><Relationship Id="rId222" Type="http://schemas.openxmlformats.org/officeDocument/2006/relationships/hyperlink" Target="https://podminky.urs.cz/item/CS_URS_2021_02/767995116" TargetMode="External" /><Relationship Id="rId223" Type="http://schemas.openxmlformats.org/officeDocument/2006/relationships/hyperlink" Target="https://podminky.urs.cz/item/CS_URS_2021_02/998767201" TargetMode="External" /><Relationship Id="rId224" Type="http://schemas.openxmlformats.org/officeDocument/2006/relationships/hyperlink" Target="https://podminky.urs.cz/item/CS_URS_2021_02/59761434" TargetMode="External" /><Relationship Id="rId225" Type="http://schemas.openxmlformats.org/officeDocument/2006/relationships/hyperlink" Target="https://podminky.urs.cz/item/CS_URS_2021_02/998771201" TargetMode="External" /><Relationship Id="rId226" Type="http://schemas.openxmlformats.org/officeDocument/2006/relationships/hyperlink" Target="https://podminky.urs.cz/item/CS_URS_2021_02/777111111" TargetMode="External" /><Relationship Id="rId227" Type="http://schemas.openxmlformats.org/officeDocument/2006/relationships/hyperlink" Target="https://podminky.urs.cz/item/CS_URS_2021_02/777121115" TargetMode="External" /><Relationship Id="rId228" Type="http://schemas.openxmlformats.org/officeDocument/2006/relationships/hyperlink" Target="https://podminky.urs.cz/item/CS_URS_2021_02/777121125" TargetMode="External" /><Relationship Id="rId229" Type="http://schemas.openxmlformats.org/officeDocument/2006/relationships/hyperlink" Target="https://podminky.urs.cz/item/CS_URS_2021_02/777131103" TargetMode="External" /><Relationship Id="rId230" Type="http://schemas.openxmlformats.org/officeDocument/2006/relationships/hyperlink" Target="https://podminky.urs.cz/item/CS_URS_2021_02/777131127" TargetMode="External" /><Relationship Id="rId231" Type="http://schemas.openxmlformats.org/officeDocument/2006/relationships/hyperlink" Target="https://podminky.urs.cz/item/CS_URS_2021_02/777612107" TargetMode="External" /><Relationship Id="rId232" Type="http://schemas.openxmlformats.org/officeDocument/2006/relationships/hyperlink" Target="https://podminky.urs.cz/item/CS_URS_2021_02/998777201" TargetMode="External" /><Relationship Id="rId233" Type="http://schemas.openxmlformats.org/officeDocument/2006/relationships/hyperlink" Target="https://podminky.urs.cz/item/CS_URS_2021_02/781111011" TargetMode="External" /><Relationship Id="rId234" Type="http://schemas.openxmlformats.org/officeDocument/2006/relationships/hyperlink" Target="https://podminky.urs.cz/item/CS_URS_2021_02/781121011" TargetMode="External" /><Relationship Id="rId235" Type="http://schemas.openxmlformats.org/officeDocument/2006/relationships/hyperlink" Target="https://podminky.urs.cz/item/CS_URS_2021_02/781131112" TargetMode="External" /><Relationship Id="rId236" Type="http://schemas.openxmlformats.org/officeDocument/2006/relationships/hyperlink" Target="https://podminky.urs.cz/item/CS_URS_2021_02/781474115" TargetMode="External" /><Relationship Id="rId237" Type="http://schemas.openxmlformats.org/officeDocument/2006/relationships/hyperlink" Target="https://podminky.urs.cz/item/CS_URS_2021_02/59761039" TargetMode="External" /><Relationship Id="rId238" Type="http://schemas.openxmlformats.org/officeDocument/2006/relationships/hyperlink" Target="https://podminky.urs.cz/item/CS_URS_2021_02/781495141" TargetMode="External" /><Relationship Id="rId239" Type="http://schemas.openxmlformats.org/officeDocument/2006/relationships/hyperlink" Target="https://podminky.urs.cz/item/CS_URS_2021_02/781495142" TargetMode="External" /><Relationship Id="rId240" Type="http://schemas.openxmlformats.org/officeDocument/2006/relationships/hyperlink" Target="https://podminky.urs.cz/item/CS_URS_2021_02/998781201" TargetMode="External" /><Relationship Id="rId241" Type="http://schemas.openxmlformats.org/officeDocument/2006/relationships/hyperlink" Target="https://podminky.urs.cz/item/CS_URS_2021_02/783301311" TargetMode="External" /><Relationship Id="rId242" Type="http://schemas.openxmlformats.org/officeDocument/2006/relationships/hyperlink" Target="https://podminky.urs.cz/item/CS_URS_2021_02/783314101" TargetMode="External" /><Relationship Id="rId243" Type="http://schemas.openxmlformats.org/officeDocument/2006/relationships/hyperlink" Target="https://podminky.urs.cz/item/CS_URS_2021_02/783315101" TargetMode="External" /><Relationship Id="rId244" Type="http://schemas.openxmlformats.org/officeDocument/2006/relationships/hyperlink" Target="https://podminky.urs.cz/item/CS_URS_2021_02/783317101" TargetMode="External" /><Relationship Id="rId245" Type="http://schemas.openxmlformats.org/officeDocument/2006/relationships/hyperlink" Target="https://podminky.urs.cz/item/CS_URS_2021_02/784181121" TargetMode="External" /><Relationship Id="rId246" Type="http://schemas.openxmlformats.org/officeDocument/2006/relationships/hyperlink" Target="https://podminky.urs.cz/item/CS_URS_2021_02/784331001" TargetMode="External" /><Relationship Id="rId247" Type="http://schemas.openxmlformats.org/officeDocument/2006/relationships/hyperlink" Target="https://podminky.urs.cz/item/CS_URS_2021_02/784171101" TargetMode="External" /><Relationship Id="rId248" Type="http://schemas.openxmlformats.org/officeDocument/2006/relationships/hyperlink" Target="https://podminky.urs.cz/item/CS_URS_2021_01/58124844" TargetMode="External" /><Relationship Id="rId249" Type="http://schemas.openxmlformats.org/officeDocument/2006/relationships/hyperlink" Target="https://podminky.urs.cz/item/CS_URS_2021_02/784171111" TargetMode="External" /><Relationship Id="rId250" Type="http://schemas.openxmlformats.org/officeDocument/2006/relationships/hyperlink" Target="https://podminky.urs.cz/item/CS_URS_2021_01/58124844" TargetMode="External" /><Relationship Id="rId251" Type="http://schemas.openxmlformats.org/officeDocument/2006/relationships/hyperlink" Target="https://podminky.urs.cz/item/CS_URS_2021_02/998787201" TargetMode="External" /><Relationship Id="rId252" Type="http://schemas.openxmlformats.org/officeDocument/2006/relationships/drawing" Target="../drawings/drawing2.xml" /><Relationship Id="rId2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721141103" TargetMode="External" /><Relationship Id="rId2" Type="http://schemas.openxmlformats.org/officeDocument/2006/relationships/hyperlink" Target="https://podminky.urs.cz/item/CS_URS_2021_02/721173401" TargetMode="External" /><Relationship Id="rId3" Type="http://schemas.openxmlformats.org/officeDocument/2006/relationships/hyperlink" Target="https://podminky.urs.cz/item/CS_URS_2021_02/721174043" TargetMode="External" /><Relationship Id="rId4" Type="http://schemas.openxmlformats.org/officeDocument/2006/relationships/hyperlink" Target="https://podminky.urs.cz/item/CS_URS_2021_02/721194105" TargetMode="External" /><Relationship Id="rId5" Type="http://schemas.openxmlformats.org/officeDocument/2006/relationships/hyperlink" Target="https://podminky.urs.cz/item/CS_URS_2021_02/721211913" TargetMode="External" /><Relationship Id="rId6" Type="http://schemas.openxmlformats.org/officeDocument/2006/relationships/hyperlink" Target="https://podminky.urs.cz/item/CS_URS_2021_02/721274121" TargetMode="External" /><Relationship Id="rId7" Type="http://schemas.openxmlformats.org/officeDocument/2006/relationships/hyperlink" Target="https://podminky.urs.cz/item/CS_URS_2021_02/721290111" TargetMode="External" /><Relationship Id="rId8" Type="http://schemas.openxmlformats.org/officeDocument/2006/relationships/hyperlink" Target="https://podminky.urs.cz/item/CS_URS_2021_02/998721201" TargetMode="External" /><Relationship Id="rId9" Type="http://schemas.openxmlformats.org/officeDocument/2006/relationships/hyperlink" Target="https://podminky.urs.cz/item/CS_URS_2021_02/722174002" TargetMode="External" /><Relationship Id="rId10" Type="http://schemas.openxmlformats.org/officeDocument/2006/relationships/hyperlink" Target="https://podminky.urs.cz/item/CS_URS_2021_02/722174003" TargetMode="External" /><Relationship Id="rId11" Type="http://schemas.openxmlformats.org/officeDocument/2006/relationships/hyperlink" Target="https://podminky.urs.cz/item/CS_URS_2021_02/722181241" TargetMode="External" /><Relationship Id="rId12" Type="http://schemas.openxmlformats.org/officeDocument/2006/relationships/hyperlink" Target="https://podminky.urs.cz/item/CS_URS_2021_02/722181242" TargetMode="External" /><Relationship Id="rId13" Type="http://schemas.openxmlformats.org/officeDocument/2006/relationships/hyperlink" Target="https://podminky.urs.cz/item/CS_URS_2021_02/722190401" TargetMode="External" /><Relationship Id="rId14" Type="http://schemas.openxmlformats.org/officeDocument/2006/relationships/hyperlink" Target="https://podminky.urs.cz/item/CS_URS_2021_02/722220111" TargetMode="External" /><Relationship Id="rId15" Type="http://schemas.openxmlformats.org/officeDocument/2006/relationships/hyperlink" Target="https://podminky.urs.cz/item/CS_URS_2021_02/722220121" TargetMode="External" /><Relationship Id="rId16" Type="http://schemas.openxmlformats.org/officeDocument/2006/relationships/hyperlink" Target="https://podminky.urs.cz/item/CS_URS_2021_02/722221134" TargetMode="External" /><Relationship Id="rId17" Type="http://schemas.openxmlformats.org/officeDocument/2006/relationships/hyperlink" Target="https://podminky.urs.cz/item/CS_URS_2021_02/722230101" TargetMode="External" /><Relationship Id="rId18" Type="http://schemas.openxmlformats.org/officeDocument/2006/relationships/hyperlink" Target="https://podminky.urs.cz/item/CS_URS_2021_02/722230111" TargetMode="External" /><Relationship Id="rId19" Type="http://schemas.openxmlformats.org/officeDocument/2006/relationships/hyperlink" Target="https://podminky.urs.cz/item/CS_URS_2021_02/722231072" TargetMode="External" /><Relationship Id="rId20" Type="http://schemas.openxmlformats.org/officeDocument/2006/relationships/hyperlink" Target="https://podminky.urs.cz/item/CS_URS_2021_02/722231201" TargetMode="External" /><Relationship Id="rId21" Type="http://schemas.openxmlformats.org/officeDocument/2006/relationships/hyperlink" Target="https://podminky.urs.cz/item/CS_URS_2021_02/722232044" TargetMode="External" /><Relationship Id="rId22" Type="http://schemas.openxmlformats.org/officeDocument/2006/relationships/hyperlink" Target="https://podminky.urs.cz/item/CS_URS_2021_02/722290226" TargetMode="External" /><Relationship Id="rId23" Type="http://schemas.openxmlformats.org/officeDocument/2006/relationships/hyperlink" Target="https://podminky.urs.cz/item/CS_URS_2021_02/722290234" TargetMode="External" /><Relationship Id="rId24" Type="http://schemas.openxmlformats.org/officeDocument/2006/relationships/hyperlink" Target="https://podminky.urs.cz/item/CS_URS_2021_02/998722201" TargetMode="External" /><Relationship Id="rId25" Type="http://schemas.openxmlformats.org/officeDocument/2006/relationships/hyperlink" Target="https://podminky.urs.cz/item/CS_URS_2021_02/725319111" TargetMode="External" /><Relationship Id="rId26" Type="http://schemas.openxmlformats.org/officeDocument/2006/relationships/hyperlink" Target="https://podminky.urs.cz/item/CS_URS_2021_02/725532102" TargetMode="External" /><Relationship Id="rId27" Type="http://schemas.openxmlformats.org/officeDocument/2006/relationships/hyperlink" Target="https://podminky.urs.cz/item/CS_URS_2021_02/725535212" TargetMode="External" /><Relationship Id="rId28" Type="http://schemas.openxmlformats.org/officeDocument/2006/relationships/hyperlink" Target="https://podminky.urs.cz/item/CS_URS_2021_02/725821316" TargetMode="External" /><Relationship Id="rId29" Type="http://schemas.openxmlformats.org/officeDocument/2006/relationships/hyperlink" Target="https://podminky.urs.cz/item/CS_URS_2021_02/725862103" TargetMode="External" /><Relationship Id="rId30" Type="http://schemas.openxmlformats.org/officeDocument/2006/relationships/hyperlink" Target="https://podminky.urs.cz/item/CS_URS_2021_02/998725201" TargetMode="External" /><Relationship Id="rId31" Type="http://schemas.openxmlformats.org/officeDocument/2006/relationships/drawing" Target="../drawings/drawing3.xml" /><Relationship Id="rId3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2/113107023" TargetMode="External" /><Relationship Id="rId2" Type="http://schemas.openxmlformats.org/officeDocument/2006/relationships/hyperlink" Target="https://podminky.urs.cz/item/CS_URS_2021_02/113107031" TargetMode="External" /><Relationship Id="rId3" Type="http://schemas.openxmlformats.org/officeDocument/2006/relationships/hyperlink" Target="https://podminky.urs.cz/item/CS_URS_2021_02/132212111" TargetMode="External" /><Relationship Id="rId4" Type="http://schemas.openxmlformats.org/officeDocument/2006/relationships/hyperlink" Target="https://podminky.urs.cz/item/CS_URS_2021_02/132312111" TargetMode="External" /><Relationship Id="rId5" Type="http://schemas.openxmlformats.org/officeDocument/2006/relationships/hyperlink" Target="https://podminky.urs.cz/item/CS_URS_2021_02/162751117" TargetMode="External" /><Relationship Id="rId6" Type="http://schemas.openxmlformats.org/officeDocument/2006/relationships/hyperlink" Target="https://podminky.urs.cz/item/CS_URS_2021_02/167111101" TargetMode="External" /><Relationship Id="rId7" Type="http://schemas.openxmlformats.org/officeDocument/2006/relationships/hyperlink" Target="https://podminky.urs.cz/item/CS_URS_2021_02/162751137" TargetMode="External" /><Relationship Id="rId8" Type="http://schemas.openxmlformats.org/officeDocument/2006/relationships/hyperlink" Target="https://podminky.urs.cz/item/CS_URS_2021_02/167111102" TargetMode="External" /><Relationship Id="rId9" Type="http://schemas.openxmlformats.org/officeDocument/2006/relationships/hyperlink" Target="https://podminky.urs.cz/item/CS_URS_2021_02/171201201" TargetMode="External" /><Relationship Id="rId10" Type="http://schemas.openxmlformats.org/officeDocument/2006/relationships/hyperlink" Target="https://podminky.urs.cz/item/CS_URS_2021_02/171201231" TargetMode="External" /><Relationship Id="rId11" Type="http://schemas.openxmlformats.org/officeDocument/2006/relationships/hyperlink" Target="https://podminky.urs.cz/item/CS_URS_2021_02/174111101" TargetMode="External" /><Relationship Id="rId12" Type="http://schemas.openxmlformats.org/officeDocument/2006/relationships/hyperlink" Target="https://podminky.urs.cz/item/CS_URS_2021_02/451572111" TargetMode="External" /><Relationship Id="rId13" Type="http://schemas.openxmlformats.org/officeDocument/2006/relationships/hyperlink" Target="https://podminky.urs.cz/item/CS_URS_2021_02/566901143" TargetMode="External" /><Relationship Id="rId14" Type="http://schemas.openxmlformats.org/officeDocument/2006/relationships/hyperlink" Target="https://podminky.urs.cz/item/CS_URS_2021_02/566901171" TargetMode="External" /><Relationship Id="rId15" Type="http://schemas.openxmlformats.org/officeDocument/2006/relationships/hyperlink" Target="https://podminky.urs.cz/item/CS_URS_2021_02/871161141" TargetMode="External" /><Relationship Id="rId16" Type="http://schemas.openxmlformats.org/officeDocument/2006/relationships/hyperlink" Target="https://podminky.urs.cz/item/CS_URS_2021_02/28613109" TargetMode="External" /><Relationship Id="rId17" Type="http://schemas.openxmlformats.org/officeDocument/2006/relationships/hyperlink" Target="https://podminky.urs.cz/item/CS_URS_2021_02/877161213" TargetMode="External" /><Relationship Id="rId18" Type="http://schemas.openxmlformats.org/officeDocument/2006/relationships/hyperlink" Target="https://podminky.urs.cz/item/CS_URS_2021_02/879171111" TargetMode="External" /><Relationship Id="rId19" Type="http://schemas.openxmlformats.org/officeDocument/2006/relationships/hyperlink" Target="https://podminky.urs.cz/item/CS_URS_2021_02/892233122" TargetMode="External" /><Relationship Id="rId20" Type="http://schemas.openxmlformats.org/officeDocument/2006/relationships/hyperlink" Target="https://podminky.urs.cz/item/CS_URS_2021_02/892241111" TargetMode="External" /><Relationship Id="rId21" Type="http://schemas.openxmlformats.org/officeDocument/2006/relationships/hyperlink" Target="https://podminky.urs.cz/item/CS_URS_2021_02/892372111" TargetMode="External" /><Relationship Id="rId22" Type="http://schemas.openxmlformats.org/officeDocument/2006/relationships/hyperlink" Target="https://podminky.urs.cz/item/CS_URS_2021_02/997221571" TargetMode="External" /><Relationship Id="rId23" Type="http://schemas.openxmlformats.org/officeDocument/2006/relationships/hyperlink" Target="https://podminky.urs.cz/item/CS_URS_2021_02/997221579" TargetMode="External" /><Relationship Id="rId24" Type="http://schemas.openxmlformats.org/officeDocument/2006/relationships/hyperlink" Target="https://podminky.urs.cz/item/CS_URS_2021_02/997221611" TargetMode="External" /><Relationship Id="rId25" Type="http://schemas.openxmlformats.org/officeDocument/2006/relationships/hyperlink" Target="https://podminky.urs.cz/item/CS_URS_2021_02/997221655" TargetMode="External" /><Relationship Id="rId26" Type="http://schemas.openxmlformats.org/officeDocument/2006/relationships/hyperlink" Target="https://podminky.urs.cz/item/CS_URS_2021_02/997221615" TargetMode="External" /><Relationship Id="rId27" Type="http://schemas.openxmlformats.org/officeDocument/2006/relationships/hyperlink" Target="https://podminky.urs.cz/item/CS_URS_2021_02/998276101" TargetMode="External" /><Relationship Id="rId28" Type="http://schemas.openxmlformats.org/officeDocument/2006/relationships/drawing" Target="../drawings/drawing4.xml" /><Relationship Id="rId2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2/113107023" TargetMode="External" /><Relationship Id="rId2" Type="http://schemas.openxmlformats.org/officeDocument/2006/relationships/hyperlink" Target="https://podminky.urs.cz/item/CS_URS_2021_02/113107031" TargetMode="External" /><Relationship Id="rId3" Type="http://schemas.openxmlformats.org/officeDocument/2006/relationships/hyperlink" Target="https://podminky.urs.cz/item/CS_URS_2021_02/132212111" TargetMode="External" /><Relationship Id="rId4" Type="http://schemas.openxmlformats.org/officeDocument/2006/relationships/hyperlink" Target="https://podminky.urs.cz/item/CS_URS_2021_02/132312111" TargetMode="External" /><Relationship Id="rId5" Type="http://schemas.openxmlformats.org/officeDocument/2006/relationships/hyperlink" Target="https://podminky.urs.cz/item/CS_URS_2021_02/162751117" TargetMode="External" /><Relationship Id="rId6" Type="http://schemas.openxmlformats.org/officeDocument/2006/relationships/hyperlink" Target="https://podminky.urs.cz/item/CS_URS_2021_02/167111101" TargetMode="External" /><Relationship Id="rId7" Type="http://schemas.openxmlformats.org/officeDocument/2006/relationships/hyperlink" Target="https://podminky.urs.cz/item/CS_URS_2021_02/162751137" TargetMode="External" /><Relationship Id="rId8" Type="http://schemas.openxmlformats.org/officeDocument/2006/relationships/hyperlink" Target="https://podminky.urs.cz/item/CS_URS_2021_02/167111102" TargetMode="External" /><Relationship Id="rId9" Type="http://schemas.openxmlformats.org/officeDocument/2006/relationships/hyperlink" Target="https://podminky.urs.cz/item/CS_URS_2021_02/171201201" TargetMode="External" /><Relationship Id="rId10" Type="http://schemas.openxmlformats.org/officeDocument/2006/relationships/hyperlink" Target="https://podminky.urs.cz/item/CS_URS_2021_02/171201231" TargetMode="External" /><Relationship Id="rId11" Type="http://schemas.openxmlformats.org/officeDocument/2006/relationships/hyperlink" Target="https://podminky.urs.cz/item/CS_URS_2021_02/174111101" TargetMode="External" /><Relationship Id="rId12" Type="http://schemas.openxmlformats.org/officeDocument/2006/relationships/hyperlink" Target="https://podminky.urs.cz/item/CS_URS_2021_02/451572111" TargetMode="External" /><Relationship Id="rId13" Type="http://schemas.openxmlformats.org/officeDocument/2006/relationships/hyperlink" Target="https://podminky.urs.cz/item/CS_URS_2021_02/566901143" TargetMode="External" /><Relationship Id="rId14" Type="http://schemas.openxmlformats.org/officeDocument/2006/relationships/hyperlink" Target="https://podminky.urs.cz/item/CS_URS_2021_02/566901171" TargetMode="External" /><Relationship Id="rId15" Type="http://schemas.openxmlformats.org/officeDocument/2006/relationships/hyperlink" Target="https://podminky.urs.cz/item/CS_URS_2021_02/831263195" TargetMode="External" /><Relationship Id="rId16" Type="http://schemas.openxmlformats.org/officeDocument/2006/relationships/hyperlink" Target="https://podminky.urs.cz/item/CS_URS_2021_02/871265211" TargetMode="External" /><Relationship Id="rId17" Type="http://schemas.openxmlformats.org/officeDocument/2006/relationships/hyperlink" Target="https://podminky.urs.cz/item/CS_URS_2021_02/877310330" TargetMode="External" /><Relationship Id="rId18" Type="http://schemas.openxmlformats.org/officeDocument/2006/relationships/hyperlink" Target="https://podminky.urs.cz/item/CS_URS_2021_02/28617243" TargetMode="External" /><Relationship Id="rId19" Type="http://schemas.openxmlformats.org/officeDocument/2006/relationships/hyperlink" Target="https://podminky.urs.cz/item/CS_URS_2021_02/892351111" TargetMode="External" /><Relationship Id="rId20" Type="http://schemas.openxmlformats.org/officeDocument/2006/relationships/hyperlink" Target="https://podminky.urs.cz/item/CS_URS_2021_02/894812203" TargetMode="External" /><Relationship Id="rId21" Type="http://schemas.openxmlformats.org/officeDocument/2006/relationships/hyperlink" Target="https://podminky.urs.cz/item/CS_URS_2021_02/894812231" TargetMode="External" /><Relationship Id="rId22" Type="http://schemas.openxmlformats.org/officeDocument/2006/relationships/hyperlink" Target="https://podminky.urs.cz/item/CS_URS_2021_02/894812241" TargetMode="External" /><Relationship Id="rId23" Type="http://schemas.openxmlformats.org/officeDocument/2006/relationships/hyperlink" Target="https://podminky.urs.cz/item/CS_URS_2021_02/894812249" TargetMode="External" /><Relationship Id="rId24" Type="http://schemas.openxmlformats.org/officeDocument/2006/relationships/hyperlink" Target="https://podminky.urs.cz/item/CS_URS_2021_02/894812261" TargetMode="External" /><Relationship Id="rId25" Type="http://schemas.openxmlformats.org/officeDocument/2006/relationships/hyperlink" Target="https://podminky.urs.cz/item/CS_URS_2021_02/894812612" TargetMode="External" /><Relationship Id="rId26" Type="http://schemas.openxmlformats.org/officeDocument/2006/relationships/hyperlink" Target="https://podminky.urs.cz/item/CS_URS_2021_02/997221571" TargetMode="External" /><Relationship Id="rId27" Type="http://schemas.openxmlformats.org/officeDocument/2006/relationships/hyperlink" Target="https://podminky.urs.cz/item/CS_URS_2021_02/997221579" TargetMode="External" /><Relationship Id="rId28" Type="http://schemas.openxmlformats.org/officeDocument/2006/relationships/hyperlink" Target="https://podminky.urs.cz/item/CS_URS_2021_02/997221611" TargetMode="External" /><Relationship Id="rId29" Type="http://schemas.openxmlformats.org/officeDocument/2006/relationships/hyperlink" Target="https://podminky.urs.cz/item/CS_URS_2021_02/997221655" TargetMode="External" /><Relationship Id="rId30" Type="http://schemas.openxmlformats.org/officeDocument/2006/relationships/hyperlink" Target="https://podminky.urs.cz/item/CS_URS_2021_02/997221615" TargetMode="External" /><Relationship Id="rId31" Type="http://schemas.openxmlformats.org/officeDocument/2006/relationships/hyperlink" Target="https://podminky.urs.cz/item/CS_URS_2021_02/998276101" TargetMode="External" /><Relationship Id="rId32" Type="http://schemas.openxmlformats.org/officeDocument/2006/relationships/drawing" Target="../drawings/drawing5.xml" /><Relationship Id="rId3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132251251" TargetMode="External" /><Relationship Id="rId2" Type="http://schemas.openxmlformats.org/officeDocument/2006/relationships/hyperlink" Target="https://podminky.urs.cz/item/CS_URS_2021_02/132351251" TargetMode="External" /><Relationship Id="rId3" Type="http://schemas.openxmlformats.org/officeDocument/2006/relationships/hyperlink" Target="https://podminky.urs.cz/item/CS_URS_2021_02/132254101" TargetMode="External" /><Relationship Id="rId4" Type="http://schemas.openxmlformats.org/officeDocument/2006/relationships/hyperlink" Target="https://podminky.urs.cz/item/CS_URS_2021_02/132354101" TargetMode="External" /><Relationship Id="rId5" Type="http://schemas.openxmlformats.org/officeDocument/2006/relationships/hyperlink" Target="https://podminky.urs.cz/item/CS_URS_2021_02/162751117" TargetMode="External" /><Relationship Id="rId6" Type="http://schemas.openxmlformats.org/officeDocument/2006/relationships/hyperlink" Target="https://podminky.urs.cz/item/CS_URS_2021_02/162751137" TargetMode="External" /><Relationship Id="rId7" Type="http://schemas.openxmlformats.org/officeDocument/2006/relationships/hyperlink" Target="https://podminky.urs.cz/item/CS_URS_2021_02/167151101" TargetMode="External" /><Relationship Id="rId8" Type="http://schemas.openxmlformats.org/officeDocument/2006/relationships/hyperlink" Target="https://podminky.urs.cz/item/CS_URS_2021_02/167151102" TargetMode="External" /><Relationship Id="rId9" Type="http://schemas.openxmlformats.org/officeDocument/2006/relationships/hyperlink" Target="https://podminky.urs.cz/item/CS_URS_2021_02/171201201" TargetMode="External" /><Relationship Id="rId10" Type="http://schemas.openxmlformats.org/officeDocument/2006/relationships/hyperlink" Target="https://podminky.urs.cz/item/CS_URS_2021_02/171201231" TargetMode="External" /><Relationship Id="rId11" Type="http://schemas.openxmlformats.org/officeDocument/2006/relationships/hyperlink" Target="https://podminky.urs.cz/item/CS_URS_2021_02/174101101" TargetMode="External" /><Relationship Id="rId12" Type="http://schemas.openxmlformats.org/officeDocument/2006/relationships/hyperlink" Target="https://podminky.urs.cz/item/CS_URS_2021_02/211531111" TargetMode="External" /><Relationship Id="rId13" Type="http://schemas.openxmlformats.org/officeDocument/2006/relationships/hyperlink" Target="https://podminky.urs.cz/item/CS_URS_2021_02/213141111" TargetMode="External" /><Relationship Id="rId14" Type="http://schemas.openxmlformats.org/officeDocument/2006/relationships/hyperlink" Target="https://podminky.urs.cz/item/CS_URS_2021_02/69311088" TargetMode="External" /><Relationship Id="rId15" Type="http://schemas.openxmlformats.org/officeDocument/2006/relationships/hyperlink" Target="https://podminky.urs.cz/item/CS_URS_2021_02/451572111" TargetMode="External" /><Relationship Id="rId16" Type="http://schemas.openxmlformats.org/officeDocument/2006/relationships/hyperlink" Target="https://podminky.urs.cz/item/CS_URS_2021_02/871275211" TargetMode="External" /><Relationship Id="rId17" Type="http://schemas.openxmlformats.org/officeDocument/2006/relationships/hyperlink" Target="https://podminky.urs.cz/item/CS_URS_2021_02/871315211" TargetMode="External" /><Relationship Id="rId18" Type="http://schemas.openxmlformats.org/officeDocument/2006/relationships/hyperlink" Target="https://podminky.urs.cz/item/CS_URS_2021_02/877275211" TargetMode="External" /><Relationship Id="rId19" Type="http://schemas.openxmlformats.org/officeDocument/2006/relationships/hyperlink" Target="https://podminky.urs.cz/item/CS_URS_2021_02/28611358" TargetMode="External" /><Relationship Id="rId20" Type="http://schemas.openxmlformats.org/officeDocument/2006/relationships/hyperlink" Target="https://podminky.urs.cz/item/CS_URS_2021_02/28611354" TargetMode="External" /><Relationship Id="rId21" Type="http://schemas.openxmlformats.org/officeDocument/2006/relationships/hyperlink" Target="https://podminky.urs.cz/item/CS_URS_2021_02/877315211" TargetMode="External" /><Relationship Id="rId22" Type="http://schemas.openxmlformats.org/officeDocument/2006/relationships/hyperlink" Target="https://podminky.urs.cz/item/CS_URS_2021_02/28611361" TargetMode="External" /><Relationship Id="rId23" Type="http://schemas.openxmlformats.org/officeDocument/2006/relationships/hyperlink" Target="https://podminky.urs.cz/item/CS_URS_2021_02/877315221" TargetMode="External" /><Relationship Id="rId24" Type="http://schemas.openxmlformats.org/officeDocument/2006/relationships/hyperlink" Target="https://podminky.urs.cz/item/CS_URS_2021_02/28611391" TargetMode="External" /><Relationship Id="rId25" Type="http://schemas.openxmlformats.org/officeDocument/2006/relationships/hyperlink" Target="https://podminky.urs.cz/item/CS_URS_2021_02/892351111" TargetMode="External" /><Relationship Id="rId26" Type="http://schemas.openxmlformats.org/officeDocument/2006/relationships/hyperlink" Target="https://podminky.urs.cz/item/CS_URS_2021_02/892372111" TargetMode="External" /><Relationship Id="rId27" Type="http://schemas.openxmlformats.org/officeDocument/2006/relationships/hyperlink" Target="https://podminky.urs.cz/item/CS_URS_2021_02/998276101" TargetMode="External" /><Relationship Id="rId28" Type="http://schemas.openxmlformats.org/officeDocument/2006/relationships/drawing" Target="../drawings/drawing6.xml" /><Relationship Id="rId2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1_02/998731201" TargetMode="External" /><Relationship Id="rId2" Type="http://schemas.openxmlformats.org/officeDocument/2006/relationships/hyperlink" Target="https://podminky.urs.cz/item/CS_URS_2021_02/733223302" TargetMode="External" /><Relationship Id="rId3" Type="http://schemas.openxmlformats.org/officeDocument/2006/relationships/hyperlink" Target="https://podminky.urs.cz/item/CS_URS_2021_02/733223303" TargetMode="External" /><Relationship Id="rId4" Type="http://schemas.openxmlformats.org/officeDocument/2006/relationships/hyperlink" Target="https://podminky.urs.cz/item/CS_URS_2021_02/733223304" TargetMode="External" /><Relationship Id="rId5" Type="http://schemas.openxmlformats.org/officeDocument/2006/relationships/hyperlink" Target="https://podminky.urs.cz/item/CS_URS_2021_02/733291101" TargetMode="External" /><Relationship Id="rId6" Type="http://schemas.openxmlformats.org/officeDocument/2006/relationships/hyperlink" Target="https://podminky.urs.cz/item/CS_URS_2021_02/733811241" TargetMode="External" /><Relationship Id="rId7" Type="http://schemas.openxmlformats.org/officeDocument/2006/relationships/hyperlink" Target="https://podminky.urs.cz/item/CS_URS_2021_02/733811242" TargetMode="External" /><Relationship Id="rId8" Type="http://schemas.openxmlformats.org/officeDocument/2006/relationships/hyperlink" Target="https://podminky.urs.cz/item/CS_URS_2021_02/998733201" TargetMode="External" /><Relationship Id="rId9" Type="http://schemas.openxmlformats.org/officeDocument/2006/relationships/hyperlink" Target="https://podminky.urs.cz/item/CS_URS_2021_02/998734201" TargetMode="External" /><Relationship Id="rId10" Type="http://schemas.openxmlformats.org/officeDocument/2006/relationships/hyperlink" Target="https://podminky.urs.cz/item/CS_URS_2021_02/998734201" TargetMode="External" /><Relationship Id="rId11" Type="http://schemas.openxmlformats.org/officeDocument/2006/relationships/drawing" Target="../drawings/drawing7.xml" /><Relationship Id="rId1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1_02/131251100" TargetMode="External" /><Relationship Id="rId2" Type="http://schemas.openxmlformats.org/officeDocument/2006/relationships/hyperlink" Target="https://podminky.urs.cz/item/CS_URS_2021_02/162251102" TargetMode="External" /><Relationship Id="rId3" Type="http://schemas.openxmlformats.org/officeDocument/2006/relationships/hyperlink" Target="https://podminky.urs.cz/item/CS_URS_2021_02/162351103" TargetMode="External" /><Relationship Id="rId4" Type="http://schemas.openxmlformats.org/officeDocument/2006/relationships/hyperlink" Target="https://podminky.urs.cz/item/CS_URS_2021_02/167151101" TargetMode="External" /><Relationship Id="rId5" Type="http://schemas.openxmlformats.org/officeDocument/2006/relationships/hyperlink" Target="https://podminky.urs.cz/item/CS_URS_2021_02/174151101" TargetMode="External" /><Relationship Id="rId6" Type="http://schemas.openxmlformats.org/officeDocument/2006/relationships/hyperlink" Target="https://podminky.urs.cz/item/CS_URS_2021_02/181912111" TargetMode="External" /><Relationship Id="rId7" Type="http://schemas.openxmlformats.org/officeDocument/2006/relationships/hyperlink" Target="https://podminky.urs.cz/item/CS_URS_2021_02/271532212" TargetMode="External" /><Relationship Id="rId8" Type="http://schemas.openxmlformats.org/officeDocument/2006/relationships/hyperlink" Target="https://podminky.urs.cz/item/CS_URS_2021_02/274321411" TargetMode="External" /><Relationship Id="rId9" Type="http://schemas.openxmlformats.org/officeDocument/2006/relationships/hyperlink" Target="https://podminky.urs.cz/item/CS_URS_2021_02/274351121" TargetMode="External" /><Relationship Id="rId10" Type="http://schemas.openxmlformats.org/officeDocument/2006/relationships/hyperlink" Target="https://podminky.urs.cz/item/CS_URS_2021_02/274351122" TargetMode="External" /><Relationship Id="rId11" Type="http://schemas.openxmlformats.org/officeDocument/2006/relationships/hyperlink" Target="https://podminky.urs.cz/item/CS_URS_2021_02/274361821" TargetMode="External" /><Relationship Id="rId12" Type="http://schemas.openxmlformats.org/officeDocument/2006/relationships/hyperlink" Target="https://podminky.urs.cz/item/CS_URS_2021_02/275321411" TargetMode="External" /><Relationship Id="rId13" Type="http://schemas.openxmlformats.org/officeDocument/2006/relationships/hyperlink" Target="https://podminky.urs.cz/item/CS_URS_2021_02/275351121" TargetMode="External" /><Relationship Id="rId14" Type="http://schemas.openxmlformats.org/officeDocument/2006/relationships/hyperlink" Target="https://podminky.urs.cz/item/CS_URS_2021_02/275351122" TargetMode="External" /><Relationship Id="rId15" Type="http://schemas.openxmlformats.org/officeDocument/2006/relationships/hyperlink" Target="https://podminky.urs.cz/item/CS_URS_2021_02/275361821" TargetMode="External" /><Relationship Id="rId16" Type="http://schemas.openxmlformats.org/officeDocument/2006/relationships/hyperlink" Target="https://podminky.urs.cz/item/CS_URS_2021_02/998012021" TargetMode="External" /><Relationship Id="rId17" Type="http://schemas.openxmlformats.org/officeDocument/2006/relationships/drawing" Target="../drawings/drawing8.xml" /><Relationship Id="rId1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1_02/997013501" TargetMode="External" /><Relationship Id="rId2" Type="http://schemas.openxmlformats.org/officeDocument/2006/relationships/hyperlink" Target="https://podminky.urs.cz/item/CS_URS_2021_02/997013509" TargetMode="External" /><Relationship Id="rId3" Type="http://schemas.openxmlformats.org/officeDocument/2006/relationships/hyperlink" Target="https://podminky.urs.cz/item/CS_URS_2021_02/741122143" TargetMode="External" /><Relationship Id="rId4" Type="http://schemas.openxmlformats.org/officeDocument/2006/relationships/hyperlink" Target="https://podminky.urs.cz/item/CS_URS_2021_02/34111100" TargetMode="External" /><Relationship Id="rId5" Type="http://schemas.openxmlformats.org/officeDocument/2006/relationships/hyperlink" Target="https://podminky.urs.cz/item/CS_URS_2021_02/741123232" TargetMode="External" /><Relationship Id="rId6" Type="http://schemas.openxmlformats.org/officeDocument/2006/relationships/hyperlink" Target="https://podminky.urs.cz/item/CS_URS_2021_02/34113223" TargetMode="External" /><Relationship Id="rId7" Type="http://schemas.openxmlformats.org/officeDocument/2006/relationships/hyperlink" Target="https://podminky.urs.cz/item/CS_URS_2021_02/741132124" TargetMode="External" /><Relationship Id="rId8" Type="http://schemas.openxmlformats.org/officeDocument/2006/relationships/hyperlink" Target="https://podminky.urs.cz/item/CS_URS_2021_02/741132146" TargetMode="External" /><Relationship Id="rId9" Type="http://schemas.openxmlformats.org/officeDocument/2006/relationships/hyperlink" Target="https://podminky.urs.cz/item/CS_URS_2021_02/741211833" TargetMode="External" /><Relationship Id="rId10" Type="http://schemas.openxmlformats.org/officeDocument/2006/relationships/hyperlink" Target="https://podminky.urs.cz/item/CS_URS_2021_02/741213817" TargetMode="External" /><Relationship Id="rId11" Type="http://schemas.openxmlformats.org/officeDocument/2006/relationships/hyperlink" Target="https://podminky.urs.cz/item/CS_URS_2021_02/741213841" TargetMode="External" /><Relationship Id="rId12" Type="http://schemas.openxmlformats.org/officeDocument/2006/relationships/hyperlink" Target="https://podminky.urs.cz/item/CS_URS_2021_02/741311823" TargetMode="External" /><Relationship Id="rId13" Type="http://schemas.openxmlformats.org/officeDocument/2006/relationships/hyperlink" Target="https://podminky.urs.cz/item/CS_URS_2021_02/741315823" TargetMode="External" /><Relationship Id="rId14" Type="http://schemas.openxmlformats.org/officeDocument/2006/relationships/hyperlink" Target="https://podminky.urs.cz/item/CS_URS_2021_02/741315857" TargetMode="External" /><Relationship Id="rId15" Type="http://schemas.openxmlformats.org/officeDocument/2006/relationships/hyperlink" Target="https://podminky.urs.cz/item/CS_URS_2021_02/741320042" TargetMode="External" /><Relationship Id="rId16" Type="http://schemas.openxmlformats.org/officeDocument/2006/relationships/hyperlink" Target="https://podminky.urs.cz/item/CS_URS_2021_02/35825228" TargetMode="External" /><Relationship Id="rId17" Type="http://schemas.openxmlformats.org/officeDocument/2006/relationships/hyperlink" Target="https://podminky.urs.cz/item/CS_URS_2021_02/35825220" TargetMode="External" /><Relationship Id="rId18" Type="http://schemas.openxmlformats.org/officeDocument/2006/relationships/hyperlink" Target="https://podminky.urs.cz/item/CS_URS_2021_02/741320103" TargetMode="External" /><Relationship Id="rId19" Type="http://schemas.openxmlformats.org/officeDocument/2006/relationships/hyperlink" Target="https://podminky.urs.cz/item/CS_URS_2021_02/35822107" TargetMode="External" /><Relationship Id="rId20" Type="http://schemas.openxmlformats.org/officeDocument/2006/relationships/hyperlink" Target="https://podminky.urs.cz/item/CS_URS_2021_02/741331072" TargetMode="External" /><Relationship Id="rId21" Type="http://schemas.openxmlformats.org/officeDocument/2006/relationships/hyperlink" Target="https://podminky.urs.cz/item/CS_URS_2021_02/741372801" TargetMode="External" /><Relationship Id="rId22" Type="http://schemas.openxmlformats.org/officeDocument/2006/relationships/hyperlink" Target="https://podminky.urs.cz/item/CS_URS_2021_02/741421811" TargetMode="External" /><Relationship Id="rId23" Type="http://schemas.openxmlformats.org/officeDocument/2006/relationships/hyperlink" Target="https://podminky.urs.cz/item/CS_URS_2021_02/741421821" TargetMode="External" /><Relationship Id="rId24" Type="http://schemas.openxmlformats.org/officeDocument/2006/relationships/hyperlink" Target="https://podminky.urs.cz/item/CS_URS_2021_02/741421843" TargetMode="External" /><Relationship Id="rId25" Type="http://schemas.openxmlformats.org/officeDocument/2006/relationships/hyperlink" Target="https://podminky.urs.cz/item/CS_URS_2021_02/741421855" TargetMode="External" /><Relationship Id="rId26" Type="http://schemas.openxmlformats.org/officeDocument/2006/relationships/hyperlink" Target="https://podminky.urs.cz/item/CS_URS_2021_02/741421871" TargetMode="External" /><Relationship Id="rId27" Type="http://schemas.openxmlformats.org/officeDocument/2006/relationships/hyperlink" Target="https://podminky.urs.cz/item/CS_URS_2021_02/998741201" TargetMode="External" /><Relationship Id="rId28" Type="http://schemas.openxmlformats.org/officeDocument/2006/relationships/hyperlink" Target="https://podminky.urs.cz/item/CS_URS_2021_02/210191502" TargetMode="External" /><Relationship Id="rId29" Type="http://schemas.openxmlformats.org/officeDocument/2006/relationships/hyperlink" Target="https://podminky.urs.cz/item/CS_URS_2021_02/460030011" TargetMode="External" /><Relationship Id="rId30" Type="http://schemas.openxmlformats.org/officeDocument/2006/relationships/hyperlink" Target="https://podminky.urs.cz/item/CS_URS_2021_02/460030021" TargetMode="External" /><Relationship Id="rId31" Type="http://schemas.openxmlformats.org/officeDocument/2006/relationships/hyperlink" Target="https://podminky.urs.cz/item/CS_URS_2021_02/460030161" TargetMode="External" /><Relationship Id="rId32" Type="http://schemas.openxmlformats.org/officeDocument/2006/relationships/hyperlink" Target="https://podminky.urs.cz/item/CS_URS_2021_02/460080014" TargetMode="External" /><Relationship Id="rId33" Type="http://schemas.openxmlformats.org/officeDocument/2006/relationships/hyperlink" Target="https://podminky.urs.cz/item/CS_URS_2021_02/460150133" TargetMode="External" /><Relationship Id="rId34" Type="http://schemas.openxmlformats.org/officeDocument/2006/relationships/hyperlink" Target="https://podminky.urs.cz/item/CS_URS_2021_02/460150173" TargetMode="External" /><Relationship Id="rId35" Type="http://schemas.openxmlformats.org/officeDocument/2006/relationships/hyperlink" Target="https://podminky.urs.cz/item/CS_URS_2021_02/460520164" TargetMode="External" /><Relationship Id="rId36" Type="http://schemas.openxmlformats.org/officeDocument/2006/relationships/hyperlink" Target="https://podminky.urs.cz/item/CS_URS_2021_02/34571355" TargetMode="External" /><Relationship Id="rId37" Type="http://schemas.openxmlformats.org/officeDocument/2006/relationships/hyperlink" Target="https://podminky.urs.cz/item/CS_URS_2021_02/460520172" TargetMode="External" /><Relationship Id="rId38" Type="http://schemas.openxmlformats.org/officeDocument/2006/relationships/hyperlink" Target="https://podminky.urs.cz/item/CS_URS_2021_02/34571350" TargetMode="External" /><Relationship Id="rId39" Type="http://schemas.openxmlformats.org/officeDocument/2006/relationships/hyperlink" Target="https://podminky.urs.cz/item/CS_URS_2021_02/460560133" TargetMode="External" /><Relationship Id="rId40" Type="http://schemas.openxmlformats.org/officeDocument/2006/relationships/hyperlink" Target="https://podminky.urs.cz/item/CS_URS_2021_02/460560173" TargetMode="External" /><Relationship Id="rId41" Type="http://schemas.openxmlformats.org/officeDocument/2006/relationships/hyperlink" Target="https://podminky.urs.cz/item/CS_URS_2021_02/460620002" TargetMode="External" /><Relationship Id="rId42" Type="http://schemas.openxmlformats.org/officeDocument/2006/relationships/hyperlink" Target="https://podminky.urs.cz/item/CS_URS_2021_02/460680592" TargetMode="External" /><Relationship Id="rId43" Type="http://schemas.openxmlformats.org/officeDocument/2006/relationships/hyperlink" Target="https://podminky.urs.cz/item/CS_URS_2021_02/460710042" TargetMode="External" /><Relationship Id="rId44" Type="http://schemas.openxmlformats.org/officeDocument/2006/relationships/hyperlink" Target="https://podminky.urs.cz/item/CS_URS_2021_02/469972111" TargetMode="External" /><Relationship Id="rId45" Type="http://schemas.openxmlformats.org/officeDocument/2006/relationships/hyperlink" Target="https://podminky.urs.cz/item/CS_URS_2021_02/469972121" TargetMode="External" /><Relationship Id="rId46" Type="http://schemas.openxmlformats.org/officeDocument/2006/relationships/hyperlink" Target="https://podminky.urs.cz/item/CS_URS_2021_02/469973111" TargetMode="External" /><Relationship Id="rId47" Type="http://schemas.openxmlformats.org/officeDocument/2006/relationships/hyperlink" Target="https://podminky.urs.cz/item/CS_URS_2021_02/469973116" TargetMode="External" /><Relationship Id="rId48" Type="http://schemas.openxmlformats.org/officeDocument/2006/relationships/drawing" Target="../drawings/drawing9.xml" /><Relationship Id="rId4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1"/>
  <sheetViews>
    <sheetView showGridLines="0" workbookViewId="0" topLeftCell="A1">
      <selection activeCell="E63" sqref="E63:I63"/>
    </sheetView>
  </sheetViews>
  <sheetFormatPr defaultColWidth="9.140625" defaultRowHeight="12"/>
  <cols>
    <col min="1" max="1" width="8.28125" style="1" customWidth="1"/>
    <col min="2" max="2" width="1.7109375" style="1" customWidth="1"/>
    <col min="3" max="3" width="4.140625" style="1" customWidth="1"/>
    <col min="4" max="8" width="2.7109375" style="1" customWidth="1"/>
    <col min="9" max="9" width="4.7109375" style="1" customWidth="1"/>
    <col min="10" max="31" width="2.7109375" style="1" customWidth="1"/>
    <col min="32" max="32" width="36.421875" style="1" customWidth="1"/>
    <col min="33"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69"/>
      <c r="AS2" s="369"/>
      <c r="AT2" s="369"/>
      <c r="AU2" s="369"/>
      <c r="AV2" s="369"/>
      <c r="AW2" s="369"/>
      <c r="AX2" s="369"/>
      <c r="AY2" s="369"/>
      <c r="AZ2" s="369"/>
      <c r="BA2" s="369"/>
      <c r="BB2" s="369"/>
      <c r="BC2" s="369"/>
      <c r="BD2" s="369"/>
      <c r="BE2" s="369"/>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3" t="s">
        <v>14</v>
      </c>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24"/>
      <c r="AQ5" s="24"/>
      <c r="AR5" s="22"/>
      <c r="BE5" s="350" t="s">
        <v>15</v>
      </c>
      <c r="BS5" s="19" t="s">
        <v>6</v>
      </c>
    </row>
    <row r="6" spans="2:71" s="1" customFormat="1" ht="36.95" customHeight="1">
      <c r="B6" s="23"/>
      <c r="C6" s="24"/>
      <c r="D6" s="30" t="s">
        <v>16</v>
      </c>
      <c r="E6" s="24"/>
      <c r="F6" s="24"/>
      <c r="G6" s="24"/>
      <c r="H6" s="24"/>
      <c r="I6" s="24"/>
      <c r="J6" s="24"/>
      <c r="K6" s="355" t="s">
        <v>17</v>
      </c>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24"/>
      <c r="AQ6" s="24"/>
      <c r="AR6" s="22"/>
      <c r="BE6" s="351"/>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51"/>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51"/>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1"/>
      <c r="BS9" s="19" t="s">
        <v>6</v>
      </c>
    </row>
    <row r="10" spans="2:71" s="1" customFormat="1" ht="12" customHeight="1">
      <c r="B10" s="23"/>
      <c r="C10" s="24"/>
      <c r="D10" s="31"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27</v>
      </c>
      <c r="AL10" s="24"/>
      <c r="AM10" s="24"/>
      <c r="AN10" s="29" t="s">
        <v>21</v>
      </c>
      <c r="AO10" s="24"/>
      <c r="AP10" s="24"/>
      <c r="AQ10" s="24"/>
      <c r="AR10" s="22"/>
      <c r="BE10" s="351"/>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21</v>
      </c>
      <c r="AO11" s="24"/>
      <c r="AP11" s="24"/>
      <c r="AQ11" s="24"/>
      <c r="AR11" s="22"/>
      <c r="BE11" s="351"/>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1"/>
      <c r="BS12" s="19" t="s">
        <v>6</v>
      </c>
    </row>
    <row r="13" spans="2:71"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27</v>
      </c>
      <c r="AL13" s="24"/>
      <c r="AM13" s="24"/>
      <c r="AN13" s="33" t="s">
        <v>31</v>
      </c>
      <c r="AO13" s="24"/>
      <c r="AP13" s="24"/>
      <c r="AQ13" s="24"/>
      <c r="AR13" s="22"/>
      <c r="BE13" s="351"/>
      <c r="BS13" s="19" t="s">
        <v>6</v>
      </c>
    </row>
    <row r="14" spans="2:71" ht="12.75">
      <c r="B14" s="23"/>
      <c r="C14" s="24"/>
      <c r="D14" s="24"/>
      <c r="E14" s="356" t="s">
        <v>31</v>
      </c>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1" t="s">
        <v>29</v>
      </c>
      <c r="AL14" s="24"/>
      <c r="AM14" s="24"/>
      <c r="AN14" s="33" t="s">
        <v>31</v>
      </c>
      <c r="AO14" s="24"/>
      <c r="AP14" s="24"/>
      <c r="AQ14" s="24"/>
      <c r="AR14" s="22"/>
      <c r="BE14" s="351"/>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1"/>
      <c r="BS15" s="19" t="s">
        <v>4</v>
      </c>
    </row>
    <row r="16" spans="2:71"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27</v>
      </c>
      <c r="AL16" s="24"/>
      <c r="AM16" s="24"/>
      <c r="AN16" s="29" t="s">
        <v>21</v>
      </c>
      <c r="AO16" s="24"/>
      <c r="AP16" s="24"/>
      <c r="AQ16" s="24"/>
      <c r="AR16" s="22"/>
      <c r="BE16" s="351"/>
      <c r="BS16" s="19" t="s">
        <v>4</v>
      </c>
    </row>
    <row r="17" spans="2:71" s="1" customFormat="1" ht="18.4"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21</v>
      </c>
      <c r="AO17" s="24"/>
      <c r="AP17" s="24"/>
      <c r="AQ17" s="24"/>
      <c r="AR17" s="22"/>
      <c r="BE17" s="351"/>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1"/>
      <c r="BS18" s="19" t="s">
        <v>6</v>
      </c>
    </row>
    <row r="19" spans="2: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27</v>
      </c>
      <c r="AL19" s="24"/>
      <c r="AM19" s="24"/>
      <c r="AN19" s="29" t="s">
        <v>21</v>
      </c>
      <c r="AO19" s="24"/>
      <c r="AP19" s="24"/>
      <c r="AQ19" s="24"/>
      <c r="AR19" s="22"/>
      <c r="BE19" s="351"/>
      <c r="BS19" s="19" t="s">
        <v>6</v>
      </c>
    </row>
    <row r="20" spans="2:71" s="1" customFormat="1" ht="18.4"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21</v>
      </c>
      <c r="AO20" s="24"/>
      <c r="AP20" s="24"/>
      <c r="AQ20" s="24"/>
      <c r="AR20" s="22"/>
      <c r="BE20" s="351"/>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1"/>
    </row>
    <row r="22" spans="2:57" s="1" customFormat="1" ht="12" customHeight="1">
      <c r="B22" s="23"/>
      <c r="C22" s="24"/>
      <c r="D22" s="31"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1"/>
    </row>
    <row r="23" spans="2:57" s="1" customFormat="1" ht="47.25" customHeight="1">
      <c r="B23" s="23"/>
      <c r="C23" s="24"/>
      <c r="D23" s="24"/>
      <c r="E23" s="358" t="s">
        <v>38</v>
      </c>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24"/>
      <c r="AP23" s="24"/>
      <c r="AQ23" s="24"/>
      <c r="AR23" s="22"/>
      <c r="BE23" s="351"/>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1"/>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1"/>
    </row>
    <row r="26" spans="1:57" s="2" customFormat="1" ht="25.9" customHeight="1">
      <c r="A26" s="36"/>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9">
        <f>ROUND(AG54,1)</f>
        <v>0</v>
      </c>
      <c r="AL26" s="360"/>
      <c r="AM26" s="360"/>
      <c r="AN26" s="360"/>
      <c r="AO26" s="360"/>
      <c r="AP26" s="38"/>
      <c r="AQ26" s="38"/>
      <c r="AR26" s="41"/>
      <c r="BE26" s="351"/>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1"/>
    </row>
    <row r="28" spans="1:57" s="2" customFormat="1" ht="12.75">
      <c r="A28" s="36"/>
      <c r="B28" s="37"/>
      <c r="C28" s="38"/>
      <c r="D28" s="38"/>
      <c r="E28" s="38"/>
      <c r="F28" s="38"/>
      <c r="G28" s="38"/>
      <c r="H28" s="38"/>
      <c r="I28" s="38"/>
      <c r="J28" s="38"/>
      <c r="K28" s="38"/>
      <c r="L28" s="361" t="s">
        <v>40</v>
      </c>
      <c r="M28" s="361"/>
      <c r="N28" s="361"/>
      <c r="O28" s="361"/>
      <c r="P28" s="361"/>
      <c r="Q28" s="38"/>
      <c r="R28" s="38"/>
      <c r="S28" s="38"/>
      <c r="T28" s="38"/>
      <c r="U28" s="38"/>
      <c r="V28" s="38"/>
      <c r="W28" s="361" t="s">
        <v>41</v>
      </c>
      <c r="X28" s="361"/>
      <c r="Y28" s="361"/>
      <c r="Z28" s="361"/>
      <c r="AA28" s="361"/>
      <c r="AB28" s="361"/>
      <c r="AC28" s="361"/>
      <c r="AD28" s="361"/>
      <c r="AE28" s="361"/>
      <c r="AF28" s="38"/>
      <c r="AG28" s="38"/>
      <c r="AH28" s="38"/>
      <c r="AI28" s="38"/>
      <c r="AJ28" s="38"/>
      <c r="AK28" s="361" t="s">
        <v>42</v>
      </c>
      <c r="AL28" s="361"/>
      <c r="AM28" s="361"/>
      <c r="AN28" s="361"/>
      <c r="AO28" s="361"/>
      <c r="AP28" s="38"/>
      <c r="AQ28" s="38"/>
      <c r="AR28" s="41"/>
      <c r="BE28" s="351"/>
    </row>
    <row r="29" spans="2:57" s="3" customFormat="1" ht="14.45" customHeight="1">
      <c r="B29" s="42"/>
      <c r="C29" s="43"/>
      <c r="D29" s="31" t="s">
        <v>43</v>
      </c>
      <c r="E29" s="43"/>
      <c r="F29" s="31" t="s">
        <v>44</v>
      </c>
      <c r="G29" s="43"/>
      <c r="H29" s="43"/>
      <c r="I29" s="43"/>
      <c r="J29" s="43"/>
      <c r="K29" s="43"/>
      <c r="L29" s="364">
        <v>0.21</v>
      </c>
      <c r="M29" s="363"/>
      <c r="N29" s="363"/>
      <c r="O29" s="363"/>
      <c r="P29" s="363"/>
      <c r="Q29" s="43"/>
      <c r="R29" s="43"/>
      <c r="S29" s="43"/>
      <c r="T29" s="43"/>
      <c r="U29" s="43"/>
      <c r="V29" s="43"/>
      <c r="W29" s="362">
        <f>ROUND(AZ54,1)</f>
        <v>0</v>
      </c>
      <c r="X29" s="363"/>
      <c r="Y29" s="363"/>
      <c r="Z29" s="363"/>
      <c r="AA29" s="363"/>
      <c r="AB29" s="363"/>
      <c r="AC29" s="363"/>
      <c r="AD29" s="363"/>
      <c r="AE29" s="363"/>
      <c r="AF29" s="43"/>
      <c r="AG29" s="43"/>
      <c r="AH29" s="43"/>
      <c r="AI29" s="43"/>
      <c r="AJ29" s="43"/>
      <c r="AK29" s="362">
        <f>ROUND(AV54,1)</f>
        <v>0</v>
      </c>
      <c r="AL29" s="363"/>
      <c r="AM29" s="363"/>
      <c r="AN29" s="363"/>
      <c r="AO29" s="363"/>
      <c r="AP29" s="43"/>
      <c r="AQ29" s="43"/>
      <c r="AR29" s="44"/>
      <c r="BE29" s="352"/>
    </row>
    <row r="30" spans="2:57" s="3" customFormat="1" ht="14.45" customHeight="1">
      <c r="B30" s="42"/>
      <c r="C30" s="43"/>
      <c r="D30" s="43"/>
      <c r="E30" s="43"/>
      <c r="F30" s="31" t="s">
        <v>45</v>
      </c>
      <c r="G30" s="43"/>
      <c r="H30" s="43"/>
      <c r="I30" s="43"/>
      <c r="J30" s="43"/>
      <c r="K30" s="43"/>
      <c r="L30" s="364">
        <v>0.15</v>
      </c>
      <c r="M30" s="363"/>
      <c r="N30" s="363"/>
      <c r="O30" s="363"/>
      <c r="P30" s="363"/>
      <c r="Q30" s="43"/>
      <c r="R30" s="43"/>
      <c r="S30" s="43"/>
      <c r="T30" s="43"/>
      <c r="U30" s="43"/>
      <c r="V30" s="43"/>
      <c r="W30" s="362">
        <f>ROUND(BA54,1)</f>
        <v>0</v>
      </c>
      <c r="X30" s="363"/>
      <c r="Y30" s="363"/>
      <c r="Z30" s="363"/>
      <c r="AA30" s="363"/>
      <c r="AB30" s="363"/>
      <c r="AC30" s="363"/>
      <c r="AD30" s="363"/>
      <c r="AE30" s="363"/>
      <c r="AF30" s="43"/>
      <c r="AG30" s="43"/>
      <c r="AH30" s="43"/>
      <c r="AI30" s="43"/>
      <c r="AJ30" s="43"/>
      <c r="AK30" s="362">
        <f>ROUND(AW54,1)</f>
        <v>0</v>
      </c>
      <c r="AL30" s="363"/>
      <c r="AM30" s="363"/>
      <c r="AN30" s="363"/>
      <c r="AO30" s="363"/>
      <c r="AP30" s="43"/>
      <c r="AQ30" s="43"/>
      <c r="AR30" s="44"/>
      <c r="BE30" s="352"/>
    </row>
    <row r="31" spans="2:57" s="3" customFormat="1" ht="14.45" customHeight="1" hidden="1">
      <c r="B31" s="42"/>
      <c r="C31" s="43"/>
      <c r="D31" s="43"/>
      <c r="E31" s="43"/>
      <c r="F31" s="31" t="s">
        <v>46</v>
      </c>
      <c r="G31" s="43"/>
      <c r="H31" s="43"/>
      <c r="I31" s="43"/>
      <c r="J31" s="43"/>
      <c r="K31" s="43"/>
      <c r="L31" s="364">
        <v>0.21</v>
      </c>
      <c r="M31" s="363"/>
      <c r="N31" s="363"/>
      <c r="O31" s="363"/>
      <c r="P31" s="363"/>
      <c r="Q31" s="43"/>
      <c r="R31" s="43"/>
      <c r="S31" s="43"/>
      <c r="T31" s="43"/>
      <c r="U31" s="43"/>
      <c r="V31" s="43"/>
      <c r="W31" s="362">
        <f>ROUND(BB54,1)</f>
        <v>0</v>
      </c>
      <c r="X31" s="363"/>
      <c r="Y31" s="363"/>
      <c r="Z31" s="363"/>
      <c r="AA31" s="363"/>
      <c r="AB31" s="363"/>
      <c r="AC31" s="363"/>
      <c r="AD31" s="363"/>
      <c r="AE31" s="363"/>
      <c r="AF31" s="43"/>
      <c r="AG31" s="43"/>
      <c r="AH31" s="43"/>
      <c r="AI31" s="43"/>
      <c r="AJ31" s="43"/>
      <c r="AK31" s="362">
        <v>0</v>
      </c>
      <c r="AL31" s="363"/>
      <c r="AM31" s="363"/>
      <c r="AN31" s="363"/>
      <c r="AO31" s="363"/>
      <c r="AP31" s="43"/>
      <c r="AQ31" s="43"/>
      <c r="AR31" s="44"/>
      <c r="BE31" s="352"/>
    </row>
    <row r="32" spans="2:57" s="3" customFormat="1" ht="14.45" customHeight="1" hidden="1">
      <c r="B32" s="42"/>
      <c r="C32" s="43"/>
      <c r="D32" s="43"/>
      <c r="E32" s="43"/>
      <c r="F32" s="31" t="s">
        <v>47</v>
      </c>
      <c r="G32" s="43"/>
      <c r="H32" s="43"/>
      <c r="I32" s="43"/>
      <c r="J32" s="43"/>
      <c r="K32" s="43"/>
      <c r="L32" s="364">
        <v>0.15</v>
      </c>
      <c r="M32" s="363"/>
      <c r="N32" s="363"/>
      <c r="O32" s="363"/>
      <c r="P32" s="363"/>
      <c r="Q32" s="43"/>
      <c r="R32" s="43"/>
      <c r="S32" s="43"/>
      <c r="T32" s="43"/>
      <c r="U32" s="43"/>
      <c r="V32" s="43"/>
      <c r="W32" s="362">
        <f>ROUND(BC54,1)</f>
        <v>0</v>
      </c>
      <c r="X32" s="363"/>
      <c r="Y32" s="363"/>
      <c r="Z32" s="363"/>
      <c r="AA32" s="363"/>
      <c r="AB32" s="363"/>
      <c r="AC32" s="363"/>
      <c r="AD32" s="363"/>
      <c r="AE32" s="363"/>
      <c r="AF32" s="43"/>
      <c r="AG32" s="43"/>
      <c r="AH32" s="43"/>
      <c r="AI32" s="43"/>
      <c r="AJ32" s="43"/>
      <c r="AK32" s="362">
        <v>0</v>
      </c>
      <c r="AL32" s="363"/>
      <c r="AM32" s="363"/>
      <c r="AN32" s="363"/>
      <c r="AO32" s="363"/>
      <c r="AP32" s="43"/>
      <c r="AQ32" s="43"/>
      <c r="AR32" s="44"/>
      <c r="BE32" s="352"/>
    </row>
    <row r="33" spans="2:44" s="3" customFormat="1" ht="14.45" customHeight="1" hidden="1">
      <c r="B33" s="42"/>
      <c r="C33" s="43"/>
      <c r="D33" s="43"/>
      <c r="E33" s="43"/>
      <c r="F33" s="31" t="s">
        <v>48</v>
      </c>
      <c r="G33" s="43"/>
      <c r="H33" s="43"/>
      <c r="I33" s="43"/>
      <c r="J33" s="43"/>
      <c r="K33" s="43"/>
      <c r="L33" s="364">
        <v>0</v>
      </c>
      <c r="M33" s="363"/>
      <c r="N33" s="363"/>
      <c r="O33" s="363"/>
      <c r="P33" s="363"/>
      <c r="Q33" s="43"/>
      <c r="R33" s="43"/>
      <c r="S33" s="43"/>
      <c r="T33" s="43"/>
      <c r="U33" s="43"/>
      <c r="V33" s="43"/>
      <c r="W33" s="362">
        <f>ROUND(BD54,1)</f>
        <v>0</v>
      </c>
      <c r="X33" s="363"/>
      <c r="Y33" s="363"/>
      <c r="Z33" s="363"/>
      <c r="AA33" s="363"/>
      <c r="AB33" s="363"/>
      <c r="AC33" s="363"/>
      <c r="AD33" s="363"/>
      <c r="AE33" s="363"/>
      <c r="AF33" s="43"/>
      <c r="AG33" s="43"/>
      <c r="AH33" s="43"/>
      <c r="AI33" s="43"/>
      <c r="AJ33" s="43"/>
      <c r="AK33" s="362">
        <v>0</v>
      </c>
      <c r="AL33" s="363"/>
      <c r="AM33" s="363"/>
      <c r="AN33" s="363"/>
      <c r="AO33" s="363"/>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49</v>
      </c>
      <c r="E35" s="47"/>
      <c r="F35" s="47"/>
      <c r="G35" s="47"/>
      <c r="H35" s="47"/>
      <c r="I35" s="47"/>
      <c r="J35" s="47"/>
      <c r="K35" s="47"/>
      <c r="L35" s="47"/>
      <c r="M35" s="47"/>
      <c r="N35" s="47"/>
      <c r="O35" s="47"/>
      <c r="P35" s="47"/>
      <c r="Q35" s="47"/>
      <c r="R35" s="47"/>
      <c r="S35" s="47"/>
      <c r="T35" s="48" t="s">
        <v>50</v>
      </c>
      <c r="U35" s="47"/>
      <c r="V35" s="47"/>
      <c r="W35" s="47"/>
      <c r="X35" s="368" t="s">
        <v>51</v>
      </c>
      <c r="Y35" s="366"/>
      <c r="Z35" s="366"/>
      <c r="AA35" s="366"/>
      <c r="AB35" s="366"/>
      <c r="AC35" s="47"/>
      <c r="AD35" s="47"/>
      <c r="AE35" s="47"/>
      <c r="AF35" s="47"/>
      <c r="AG35" s="47"/>
      <c r="AH35" s="47"/>
      <c r="AI35" s="47"/>
      <c r="AJ35" s="47"/>
      <c r="AK35" s="365">
        <f>SUM(AK26:AK33)</f>
        <v>0</v>
      </c>
      <c r="AL35" s="366"/>
      <c r="AM35" s="366"/>
      <c r="AN35" s="366"/>
      <c r="AO35" s="367"/>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AK2105</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47" t="str">
        <f>K6</f>
        <v>ZOO DĚČÍN - NOVOSTAVBA PAVILONU PRO PUMY na p.p.č.426/1, k.ú.Podmokly</v>
      </c>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0" t="str">
        <f>IF(K8="","",K8)</f>
        <v>p.p.č.426/1, k.ú.Podmokly</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378" t="str">
        <f>IF(AN8="","",AN8)</f>
        <v>18. 8. 2021</v>
      </c>
      <c r="AN47" s="378"/>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26</v>
      </c>
      <c r="D49" s="38"/>
      <c r="E49" s="38"/>
      <c r="F49" s="38"/>
      <c r="G49" s="38"/>
      <c r="H49" s="38"/>
      <c r="I49" s="38"/>
      <c r="J49" s="38"/>
      <c r="K49" s="38"/>
      <c r="L49" s="54" t="str">
        <f>IF(E11="","",E11)</f>
        <v xml:space="preserve">STATUTÁRNÍ MĚSTO DĚČÍN </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376" t="str">
        <f>IF(E17="","",E17)</f>
        <v>AK Jiřího z Poděbrad, Děčín</v>
      </c>
      <c r="AN49" s="377"/>
      <c r="AO49" s="377"/>
      <c r="AP49" s="377"/>
      <c r="AQ49" s="38"/>
      <c r="AR49" s="41"/>
      <c r="AS49" s="379" t="s">
        <v>53</v>
      </c>
      <c r="AT49" s="380"/>
      <c r="AU49" s="62"/>
      <c r="AV49" s="62"/>
      <c r="AW49" s="62"/>
      <c r="AX49" s="62"/>
      <c r="AY49" s="62"/>
      <c r="AZ49" s="62"/>
      <c r="BA49" s="62"/>
      <c r="BB49" s="62"/>
      <c r="BC49" s="62"/>
      <c r="BD49" s="63"/>
      <c r="BE49" s="36"/>
    </row>
    <row r="50" spans="1:57" s="2" customFormat="1" ht="15.2" customHeight="1">
      <c r="A50" s="36"/>
      <c r="B50" s="37"/>
      <c r="C50" s="31" t="s">
        <v>30</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76" t="str">
        <f>IF(E20="","",E20)</f>
        <v>Nina Blavková Děčín</v>
      </c>
      <c r="AN50" s="377"/>
      <c r="AO50" s="377"/>
      <c r="AP50" s="377"/>
      <c r="AQ50" s="38"/>
      <c r="AR50" s="41"/>
      <c r="AS50" s="381"/>
      <c r="AT50" s="382"/>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83"/>
      <c r="AT51" s="384"/>
      <c r="AU51" s="66"/>
      <c r="AV51" s="66"/>
      <c r="AW51" s="66"/>
      <c r="AX51" s="66"/>
      <c r="AY51" s="66"/>
      <c r="AZ51" s="66"/>
      <c r="BA51" s="66"/>
      <c r="BB51" s="66"/>
      <c r="BC51" s="66"/>
      <c r="BD51" s="67"/>
      <c r="BE51" s="36"/>
    </row>
    <row r="52" spans="1:57" s="2" customFormat="1" ht="29.25" customHeight="1">
      <c r="A52" s="36"/>
      <c r="B52" s="37"/>
      <c r="C52" s="342" t="s">
        <v>54</v>
      </c>
      <c r="D52" s="343"/>
      <c r="E52" s="343"/>
      <c r="F52" s="343"/>
      <c r="G52" s="343"/>
      <c r="H52" s="68"/>
      <c r="I52" s="346" t="s">
        <v>55</v>
      </c>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72" t="s">
        <v>56</v>
      </c>
      <c r="AH52" s="343"/>
      <c r="AI52" s="343"/>
      <c r="AJ52" s="343"/>
      <c r="AK52" s="343"/>
      <c r="AL52" s="343"/>
      <c r="AM52" s="343"/>
      <c r="AN52" s="346" t="s">
        <v>57</v>
      </c>
      <c r="AO52" s="343"/>
      <c r="AP52" s="343"/>
      <c r="AQ52" s="69" t="s">
        <v>58</v>
      </c>
      <c r="AR52" s="41"/>
      <c r="AS52" s="70" t="s">
        <v>59</v>
      </c>
      <c r="AT52" s="71" t="s">
        <v>60</v>
      </c>
      <c r="AU52" s="71" t="s">
        <v>61</v>
      </c>
      <c r="AV52" s="71" t="s">
        <v>62</v>
      </c>
      <c r="AW52" s="71" t="s">
        <v>63</v>
      </c>
      <c r="AX52" s="71" t="s">
        <v>64</v>
      </c>
      <c r="AY52" s="71" t="s">
        <v>65</v>
      </c>
      <c r="AZ52" s="71" t="s">
        <v>66</v>
      </c>
      <c r="BA52" s="71" t="s">
        <v>67</v>
      </c>
      <c r="BB52" s="71" t="s">
        <v>68</v>
      </c>
      <c r="BC52" s="71" t="s">
        <v>69</v>
      </c>
      <c r="BD52" s="72" t="s">
        <v>70</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71</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49">
        <f>ROUND(AG55+SUM(AG56:AG62)+AG69,1)</f>
        <v>0</v>
      </c>
      <c r="AH54" s="349"/>
      <c r="AI54" s="349"/>
      <c r="AJ54" s="349"/>
      <c r="AK54" s="349"/>
      <c r="AL54" s="349"/>
      <c r="AM54" s="349"/>
      <c r="AN54" s="385">
        <f aca="true" t="shared" si="0" ref="AN54:AN69">SUM(AG54,AT54)</f>
        <v>0</v>
      </c>
      <c r="AO54" s="385"/>
      <c r="AP54" s="385"/>
      <c r="AQ54" s="80" t="s">
        <v>21</v>
      </c>
      <c r="AR54" s="81"/>
      <c r="AS54" s="82">
        <f>ROUND(AS55+SUM(AS56:AS62)+AS69,1)</f>
        <v>0</v>
      </c>
      <c r="AT54" s="83">
        <f aca="true" t="shared" si="1" ref="AT54:AT69">ROUND(SUM(AV54:AW54),1)</f>
        <v>0</v>
      </c>
      <c r="AU54" s="84">
        <f>ROUND(AU55+SUM(AU56:AU62)+AU69,5)</f>
        <v>0</v>
      </c>
      <c r="AV54" s="83">
        <f>ROUND(AZ54*L29,1)</f>
        <v>0</v>
      </c>
      <c r="AW54" s="83">
        <f>ROUND(BA54*L30,1)</f>
        <v>0</v>
      </c>
      <c r="AX54" s="83">
        <f>ROUND(BB54*L29,1)</f>
        <v>0</v>
      </c>
      <c r="AY54" s="83">
        <f>ROUND(BC54*L30,1)</f>
        <v>0</v>
      </c>
      <c r="AZ54" s="83">
        <f>ROUND(AZ55+SUM(AZ56:AZ62)+AZ69,1)</f>
        <v>0</v>
      </c>
      <c r="BA54" s="83">
        <f>ROUND(BA55+SUM(BA56:BA62)+BA69,1)</f>
        <v>0</v>
      </c>
      <c r="BB54" s="83">
        <f>ROUND(BB55+SUM(BB56:BB62)+BB69,1)</f>
        <v>0</v>
      </c>
      <c r="BC54" s="83">
        <f>ROUND(BC55+SUM(BC56:BC62)+BC69,1)</f>
        <v>0</v>
      </c>
      <c r="BD54" s="85">
        <f>ROUND(BD55+SUM(BD56:BD62)+BD69,1)</f>
        <v>0</v>
      </c>
      <c r="BS54" s="86" t="s">
        <v>72</v>
      </c>
      <c r="BT54" s="86" t="s">
        <v>73</v>
      </c>
      <c r="BU54" s="87" t="s">
        <v>74</v>
      </c>
      <c r="BV54" s="86" t="s">
        <v>75</v>
      </c>
      <c r="BW54" s="86" t="s">
        <v>5</v>
      </c>
      <c r="BX54" s="86" t="s">
        <v>76</v>
      </c>
      <c r="CL54" s="86" t="s">
        <v>19</v>
      </c>
    </row>
    <row r="55" spans="1:91" s="7" customFormat="1" ht="24.75" customHeight="1">
      <c r="A55" s="88" t="s">
        <v>77</v>
      </c>
      <c r="B55" s="89"/>
      <c r="C55" s="90"/>
      <c r="D55" s="344" t="s">
        <v>78</v>
      </c>
      <c r="E55" s="344"/>
      <c r="F55" s="344"/>
      <c r="G55" s="344"/>
      <c r="H55" s="344"/>
      <c r="I55" s="91"/>
      <c r="J55" s="344" t="s">
        <v>79</v>
      </c>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70">
        <f>'01 - STAVEBNÍ ČÁST (bez d...'!J30</f>
        <v>0</v>
      </c>
      <c r="AH55" s="371"/>
      <c r="AI55" s="371"/>
      <c r="AJ55" s="371"/>
      <c r="AK55" s="371"/>
      <c r="AL55" s="371"/>
      <c r="AM55" s="371"/>
      <c r="AN55" s="370">
        <f t="shared" si="0"/>
        <v>0</v>
      </c>
      <c r="AO55" s="371"/>
      <c r="AP55" s="371"/>
      <c r="AQ55" s="92" t="s">
        <v>80</v>
      </c>
      <c r="AR55" s="93"/>
      <c r="AS55" s="94">
        <v>0</v>
      </c>
      <c r="AT55" s="95">
        <f t="shared" si="1"/>
        <v>0</v>
      </c>
      <c r="AU55" s="96">
        <f>'01 - STAVEBNÍ ČÁST (bez d...'!P132</f>
        <v>0</v>
      </c>
      <c r="AV55" s="95">
        <f>'01 - STAVEBNÍ ČÁST (bez d...'!J33</f>
        <v>0</v>
      </c>
      <c r="AW55" s="95">
        <f>'01 - STAVEBNÍ ČÁST (bez d...'!J34</f>
        <v>0</v>
      </c>
      <c r="AX55" s="95">
        <f>'01 - STAVEBNÍ ČÁST (bez d...'!J35</f>
        <v>0</v>
      </c>
      <c r="AY55" s="95">
        <f>'01 - STAVEBNÍ ČÁST (bez d...'!J36</f>
        <v>0</v>
      </c>
      <c r="AZ55" s="95">
        <f>'01 - STAVEBNÍ ČÁST (bez d...'!F33</f>
        <v>0</v>
      </c>
      <c r="BA55" s="95">
        <f>'01 - STAVEBNÍ ČÁST (bez d...'!F34</f>
        <v>0</v>
      </c>
      <c r="BB55" s="95">
        <f>'01 - STAVEBNÍ ČÁST (bez d...'!F35</f>
        <v>0</v>
      </c>
      <c r="BC55" s="95">
        <f>'01 - STAVEBNÍ ČÁST (bez d...'!F36</f>
        <v>0</v>
      </c>
      <c r="BD55" s="97">
        <f>'01 - STAVEBNÍ ČÁST (bez d...'!F37</f>
        <v>0</v>
      </c>
      <c r="BT55" s="98" t="s">
        <v>81</v>
      </c>
      <c r="BV55" s="98" t="s">
        <v>75</v>
      </c>
      <c r="BW55" s="98" t="s">
        <v>82</v>
      </c>
      <c r="BX55" s="98" t="s">
        <v>5</v>
      </c>
      <c r="CL55" s="98" t="s">
        <v>19</v>
      </c>
      <c r="CM55" s="98" t="s">
        <v>83</v>
      </c>
    </row>
    <row r="56" spans="1:91" s="7" customFormat="1" ht="16.5" customHeight="1">
      <c r="A56" s="88" t="s">
        <v>77</v>
      </c>
      <c r="B56" s="89"/>
      <c r="C56" s="90"/>
      <c r="D56" s="344" t="s">
        <v>84</v>
      </c>
      <c r="E56" s="344"/>
      <c r="F56" s="344"/>
      <c r="G56" s="344"/>
      <c r="H56" s="344"/>
      <c r="I56" s="91"/>
      <c r="J56" s="344" t="s">
        <v>85</v>
      </c>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70">
        <f>'02 - ZDRAVOTECHNICKÉ INST...'!J30</f>
        <v>0</v>
      </c>
      <c r="AH56" s="371"/>
      <c r="AI56" s="371"/>
      <c r="AJ56" s="371"/>
      <c r="AK56" s="371"/>
      <c r="AL56" s="371"/>
      <c r="AM56" s="371"/>
      <c r="AN56" s="370">
        <f t="shared" si="0"/>
        <v>0</v>
      </c>
      <c r="AO56" s="371"/>
      <c r="AP56" s="371"/>
      <c r="AQ56" s="92" t="s">
        <v>80</v>
      </c>
      <c r="AR56" s="93"/>
      <c r="AS56" s="94">
        <v>0</v>
      </c>
      <c r="AT56" s="95">
        <f t="shared" si="1"/>
        <v>0</v>
      </c>
      <c r="AU56" s="96">
        <f>'02 - ZDRAVOTECHNICKÉ INST...'!P83</f>
        <v>0</v>
      </c>
      <c r="AV56" s="95">
        <f>'02 - ZDRAVOTECHNICKÉ INST...'!J33</f>
        <v>0</v>
      </c>
      <c r="AW56" s="95">
        <f>'02 - ZDRAVOTECHNICKÉ INST...'!J34</f>
        <v>0</v>
      </c>
      <c r="AX56" s="95">
        <f>'02 - ZDRAVOTECHNICKÉ INST...'!J35</f>
        <v>0</v>
      </c>
      <c r="AY56" s="95">
        <f>'02 - ZDRAVOTECHNICKÉ INST...'!J36</f>
        <v>0</v>
      </c>
      <c r="AZ56" s="95">
        <f>'02 - ZDRAVOTECHNICKÉ INST...'!F33</f>
        <v>0</v>
      </c>
      <c r="BA56" s="95">
        <f>'02 - ZDRAVOTECHNICKÉ INST...'!F34</f>
        <v>0</v>
      </c>
      <c r="BB56" s="95">
        <f>'02 - ZDRAVOTECHNICKÉ INST...'!F35</f>
        <v>0</v>
      </c>
      <c r="BC56" s="95">
        <f>'02 - ZDRAVOTECHNICKÉ INST...'!F36</f>
        <v>0</v>
      </c>
      <c r="BD56" s="97">
        <f>'02 - ZDRAVOTECHNICKÉ INST...'!F37</f>
        <v>0</v>
      </c>
      <c r="BT56" s="98" t="s">
        <v>81</v>
      </c>
      <c r="BV56" s="98" t="s">
        <v>75</v>
      </c>
      <c r="BW56" s="98" t="s">
        <v>86</v>
      </c>
      <c r="BX56" s="98" t="s">
        <v>5</v>
      </c>
      <c r="CL56" s="98" t="s">
        <v>21</v>
      </c>
      <c r="CM56" s="98" t="s">
        <v>83</v>
      </c>
    </row>
    <row r="57" spans="1:91" s="7" customFormat="1" ht="16.5" customHeight="1">
      <c r="A57" s="88" t="s">
        <v>77</v>
      </c>
      <c r="B57" s="89"/>
      <c r="C57" s="90"/>
      <c r="D57" s="344" t="s">
        <v>87</v>
      </c>
      <c r="E57" s="344"/>
      <c r="F57" s="344"/>
      <c r="G57" s="344"/>
      <c r="H57" s="344"/>
      <c r="I57" s="91"/>
      <c r="J57" s="344" t="s">
        <v>88</v>
      </c>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70">
        <f>'03 - VODOVODNÍ PŘÍPOJKA'!J30</f>
        <v>0</v>
      </c>
      <c r="AH57" s="371"/>
      <c r="AI57" s="371"/>
      <c r="AJ57" s="371"/>
      <c r="AK57" s="371"/>
      <c r="AL57" s="371"/>
      <c r="AM57" s="371"/>
      <c r="AN57" s="370">
        <f t="shared" si="0"/>
        <v>0</v>
      </c>
      <c r="AO57" s="371"/>
      <c r="AP57" s="371"/>
      <c r="AQ57" s="92" t="s">
        <v>80</v>
      </c>
      <c r="AR57" s="93"/>
      <c r="AS57" s="94">
        <v>0</v>
      </c>
      <c r="AT57" s="95">
        <f t="shared" si="1"/>
        <v>0</v>
      </c>
      <c r="AU57" s="96">
        <f>'03 - VODOVODNÍ PŘÍPOJKA'!P86</f>
        <v>0</v>
      </c>
      <c r="AV57" s="95">
        <f>'03 - VODOVODNÍ PŘÍPOJKA'!J33</f>
        <v>0</v>
      </c>
      <c r="AW57" s="95">
        <f>'03 - VODOVODNÍ PŘÍPOJKA'!J34</f>
        <v>0</v>
      </c>
      <c r="AX57" s="95">
        <f>'03 - VODOVODNÍ PŘÍPOJKA'!J35</f>
        <v>0</v>
      </c>
      <c r="AY57" s="95">
        <f>'03 - VODOVODNÍ PŘÍPOJKA'!J36</f>
        <v>0</v>
      </c>
      <c r="AZ57" s="95">
        <f>'03 - VODOVODNÍ PŘÍPOJKA'!F33</f>
        <v>0</v>
      </c>
      <c r="BA57" s="95">
        <f>'03 - VODOVODNÍ PŘÍPOJKA'!F34</f>
        <v>0</v>
      </c>
      <c r="BB57" s="95">
        <f>'03 - VODOVODNÍ PŘÍPOJKA'!F35</f>
        <v>0</v>
      </c>
      <c r="BC57" s="95">
        <f>'03 - VODOVODNÍ PŘÍPOJKA'!F36</f>
        <v>0</v>
      </c>
      <c r="BD57" s="97">
        <f>'03 - VODOVODNÍ PŘÍPOJKA'!F37</f>
        <v>0</v>
      </c>
      <c r="BT57" s="98" t="s">
        <v>81</v>
      </c>
      <c r="BV57" s="98" t="s">
        <v>75</v>
      </c>
      <c r="BW57" s="98" t="s">
        <v>89</v>
      </c>
      <c r="BX57" s="98" t="s">
        <v>5</v>
      </c>
      <c r="CL57" s="98" t="s">
        <v>21</v>
      </c>
      <c r="CM57" s="98" t="s">
        <v>83</v>
      </c>
    </row>
    <row r="58" spans="1:91" s="7" customFormat="1" ht="16.5" customHeight="1">
      <c r="A58" s="88" t="s">
        <v>77</v>
      </c>
      <c r="B58" s="89"/>
      <c r="C58" s="90"/>
      <c r="D58" s="344" t="s">
        <v>90</v>
      </c>
      <c r="E58" s="344"/>
      <c r="F58" s="344"/>
      <c r="G58" s="344"/>
      <c r="H58" s="344"/>
      <c r="I58" s="91"/>
      <c r="J58" s="344" t="s">
        <v>91</v>
      </c>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70">
        <f>'04 - SPLAŠKOVÁ KANALIZACE'!J30</f>
        <v>0</v>
      </c>
      <c r="AH58" s="371"/>
      <c r="AI58" s="371"/>
      <c r="AJ58" s="371"/>
      <c r="AK58" s="371"/>
      <c r="AL58" s="371"/>
      <c r="AM58" s="371"/>
      <c r="AN58" s="370">
        <f t="shared" si="0"/>
        <v>0</v>
      </c>
      <c r="AO58" s="371"/>
      <c r="AP58" s="371"/>
      <c r="AQ58" s="92" t="s">
        <v>80</v>
      </c>
      <c r="AR58" s="93"/>
      <c r="AS58" s="94">
        <v>0</v>
      </c>
      <c r="AT58" s="95">
        <f t="shared" si="1"/>
        <v>0</v>
      </c>
      <c r="AU58" s="96">
        <f>'04 - SPLAŠKOVÁ KANALIZACE'!P86</f>
        <v>0</v>
      </c>
      <c r="AV58" s="95">
        <f>'04 - SPLAŠKOVÁ KANALIZACE'!J33</f>
        <v>0</v>
      </c>
      <c r="AW58" s="95">
        <f>'04 - SPLAŠKOVÁ KANALIZACE'!J34</f>
        <v>0</v>
      </c>
      <c r="AX58" s="95">
        <f>'04 - SPLAŠKOVÁ KANALIZACE'!J35</f>
        <v>0</v>
      </c>
      <c r="AY58" s="95">
        <f>'04 - SPLAŠKOVÁ KANALIZACE'!J36</f>
        <v>0</v>
      </c>
      <c r="AZ58" s="95">
        <f>'04 - SPLAŠKOVÁ KANALIZACE'!F33</f>
        <v>0</v>
      </c>
      <c r="BA58" s="95">
        <f>'04 - SPLAŠKOVÁ KANALIZACE'!F34</f>
        <v>0</v>
      </c>
      <c r="BB58" s="95">
        <f>'04 - SPLAŠKOVÁ KANALIZACE'!F35</f>
        <v>0</v>
      </c>
      <c r="BC58" s="95">
        <f>'04 - SPLAŠKOVÁ KANALIZACE'!F36</f>
        <v>0</v>
      </c>
      <c r="BD58" s="97">
        <f>'04 - SPLAŠKOVÁ KANALIZACE'!F37</f>
        <v>0</v>
      </c>
      <c r="BT58" s="98" t="s">
        <v>81</v>
      </c>
      <c r="BV58" s="98" t="s">
        <v>75</v>
      </c>
      <c r="BW58" s="98" t="s">
        <v>92</v>
      </c>
      <c r="BX58" s="98" t="s">
        <v>5</v>
      </c>
      <c r="CL58" s="98" t="s">
        <v>21</v>
      </c>
      <c r="CM58" s="98" t="s">
        <v>83</v>
      </c>
    </row>
    <row r="59" spans="1:91" s="7" customFormat="1" ht="16.5" customHeight="1">
      <c r="A59" s="88" t="s">
        <v>77</v>
      </c>
      <c r="B59" s="89"/>
      <c r="C59" s="90"/>
      <c r="D59" s="344" t="s">
        <v>93</v>
      </c>
      <c r="E59" s="344"/>
      <c r="F59" s="344"/>
      <c r="G59" s="344"/>
      <c r="H59" s="344"/>
      <c r="I59" s="91"/>
      <c r="J59" s="344" t="s">
        <v>94</v>
      </c>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70">
        <f>'05 - VENKOVNÍ DEŠŤOVÁ KAN...'!J30</f>
        <v>0</v>
      </c>
      <c r="AH59" s="371"/>
      <c r="AI59" s="371"/>
      <c r="AJ59" s="371"/>
      <c r="AK59" s="371"/>
      <c r="AL59" s="371"/>
      <c r="AM59" s="371"/>
      <c r="AN59" s="370">
        <f t="shared" si="0"/>
        <v>0</v>
      </c>
      <c r="AO59" s="371"/>
      <c r="AP59" s="371"/>
      <c r="AQ59" s="92" t="s">
        <v>80</v>
      </c>
      <c r="AR59" s="93"/>
      <c r="AS59" s="94">
        <v>0</v>
      </c>
      <c r="AT59" s="95">
        <f t="shared" si="1"/>
        <v>0</v>
      </c>
      <c r="AU59" s="96">
        <f>'05 - VENKOVNÍ DEŠŤOVÁ KAN...'!P85</f>
        <v>0</v>
      </c>
      <c r="AV59" s="95">
        <f>'05 - VENKOVNÍ DEŠŤOVÁ KAN...'!J33</f>
        <v>0</v>
      </c>
      <c r="AW59" s="95">
        <f>'05 - VENKOVNÍ DEŠŤOVÁ KAN...'!J34</f>
        <v>0</v>
      </c>
      <c r="AX59" s="95">
        <f>'05 - VENKOVNÍ DEŠŤOVÁ KAN...'!J35</f>
        <v>0</v>
      </c>
      <c r="AY59" s="95">
        <f>'05 - VENKOVNÍ DEŠŤOVÁ KAN...'!J36</f>
        <v>0</v>
      </c>
      <c r="AZ59" s="95">
        <f>'05 - VENKOVNÍ DEŠŤOVÁ KAN...'!F33</f>
        <v>0</v>
      </c>
      <c r="BA59" s="95">
        <f>'05 - VENKOVNÍ DEŠŤOVÁ KAN...'!F34</f>
        <v>0</v>
      </c>
      <c r="BB59" s="95">
        <f>'05 - VENKOVNÍ DEŠŤOVÁ KAN...'!F35</f>
        <v>0</v>
      </c>
      <c r="BC59" s="95">
        <f>'05 - VENKOVNÍ DEŠŤOVÁ KAN...'!F36</f>
        <v>0</v>
      </c>
      <c r="BD59" s="97">
        <f>'05 - VENKOVNÍ DEŠŤOVÁ KAN...'!F37</f>
        <v>0</v>
      </c>
      <c r="BT59" s="98" t="s">
        <v>81</v>
      </c>
      <c r="BV59" s="98" t="s">
        <v>75</v>
      </c>
      <c r="BW59" s="98" t="s">
        <v>95</v>
      </c>
      <c r="BX59" s="98" t="s">
        <v>5</v>
      </c>
      <c r="CL59" s="98" t="s">
        <v>21</v>
      </c>
      <c r="CM59" s="98" t="s">
        <v>83</v>
      </c>
    </row>
    <row r="60" spans="1:91" s="7" customFormat="1" ht="16.5" customHeight="1">
      <c r="A60" s="88" t="s">
        <v>77</v>
      </c>
      <c r="B60" s="89"/>
      <c r="C60" s="90"/>
      <c r="D60" s="344" t="s">
        <v>96</v>
      </c>
      <c r="E60" s="344"/>
      <c r="F60" s="344"/>
      <c r="G60" s="344"/>
      <c r="H60" s="344"/>
      <c r="I60" s="91"/>
      <c r="J60" s="344" t="s">
        <v>97</v>
      </c>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70">
        <f>'06 - VYTÁPĚNÍ'!J30</f>
        <v>0</v>
      </c>
      <c r="AH60" s="371"/>
      <c r="AI60" s="371"/>
      <c r="AJ60" s="371"/>
      <c r="AK60" s="371"/>
      <c r="AL60" s="371"/>
      <c r="AM60" s="371"/>
      <c r="AN60" s="370">
        <f t="shared" si="0"/>
        <v>0</v>
      </c>
      <c r="AO60" s="371"/>
      <c r="AP60" s="371"/>
      <c r="AQ60" s="92" t="s">
        <v>80</v>
      </c>
      <c r="AR60" s="93"/>
      <c r="AS60" s="94">
        <v>0</v>
      </c>
      <c r="AT60" s="95">
        <f t="shared" si="1"/>
        <v>0</v>
      </c>
      <c r="AU60" s="96">
        <f>'06 - VYTÁPĚNÍ'!P86</f>
        <v>0</v>
      </c>
      <c r="AV60" s="95">
        <f>'06 - VYTÁPĚNÍ'!J33</f>
        <v>0</v>
      </c>
      <c r="AW60" s="95">
        <f>'06 - VYTÁPĚNÍ'!J34</f>
        <v>0</v>
      </c>
      <c r="AX60" s="95">
        <f>'06 - VYTÁPĚNÍ'!J35</f>
        <v>0</v>
      </c>
      <c r="AY60" s="95">
        <f>'06 - VYTÁPĚNÍ'!J36</f>
        <v>0</v>
      </c>
      <c r="AZ60" s="95">
        <f>'06 - VYTÁPĚNÍ'!F33</f>
        <v>0</v>
      </c>
      <c r="BA60" s="95">
        <f>'06 - VYTÁPĚNÍ'!F34</f>
        <v>0</v>
      </c>
      <c r="BB60" s="95">
        <f>'06 - VYTÁPĚNÍ'!F35</f>
        <v>0</v>
      </c>
      <c r="BC60" s="95">
        <f>'06 - VYTÁPĚNÍ'!F36</f>
        <v>0</v>
      </c>
      <c r="BD60" s="97">
        <f>'06 - VYTÁPĚNÍ'!F37</f>
        <v>0</v>
      </c>
      <c r="BT60" s="98" t="s">
        <v>81</v>
      </c>
      <c r="BV60" s="98" t="s">
        <v>75</v>
      </c>
      <c r="BW60" s="98" t="s">
        <v>98</v>
      </c>
      <c r="BX60" s="98" t="s">
        <v>5</v>
      </c>
      <c r="CL60" s="98" t="s">
        <v>21</v>
      </c>
      <c r="CM60" s="98" t="s">
        <v>83</v>
      </c>
    </row>
    <row r="61" spans="1:91" s="7" customFormat="1" ht="37.5" customHeight="1">
      <c r="A61" s="88" t="s">
        <v>77</v>
      </c>
      <c r="B61" s="89"/>
      <c r="C61" s="90"/>
      <c r="D61" s="344" t="s">
        <v>99</v>
      </c>
      <c r="E61" s="344"/>
      <c r="F61" s="344"/>
      <c r="G61" s="344"/>
      <c r="H61" s="344"/>
      <c r="I61" s="91"/>
      <c r="J61" s="344" t="s">
        <v>100</v>
      </c>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70">
        <f>'07 - 21-08_4507_M-VOLIÉRA...'!J30</f>
        <v>0</v>
      </c>
      <c r="AH61" s="371"/>
      <c r="AI61" s="371"/>
      <c r="AJ61" s="371"/>
      <c r="AK61" s="371"/>
      <c r="AL61" s="371"/>
      <c r="AM61" s="371"/>
      <c r="AN61" s="370">
        <f t="shared" si="0"/>
        <v>0</v>
      </c>
      <c r="AO61" s="371"/>
      <c r="AP61" s="371"/>
      <c r="AQ61" s="92" t="s">
        <v>80</v>
      </c>
      <c r="AR61" s="93"/>
      <c r="AS61" s="94">
        <v>0</v>
      </c>
      <c r="AT61" s="95">
        <f t="shared" si="1"/>
        <v>0</v>
      </c>
      <c r="AU61" s="96">
        <f>'07 - 21-08_4507_M-VOLIÉRA...'!P88</f>
        <v>0</v>
      </c>
      <c r="AV61" s="95">
        <f>'07 - 21-08_4507_M-VOLIÉRA...'!J33</f>
        <v>0</v>
      </c>
      <c r="AW61" s="95">
        <f>'07 - 21-08_4507_M-VOLIÉRA...'!J34</f>
        <v>0</v>
      </c>
      <c r="AX61" s="95">
        <f>'07 - 21-08_4507_M-VOLIÉRA...'!J35</f>
        <v>0</v>
      </c>
      <c r="AY61" s="95">
        <f>'07 - 21-08_4507_M-VOLIÉRA...'!J36</f>
        <v>0</v>
      </c>
      <c r="AZ61" s="95">
        <f>'07 - 21-08_4507_M-VOLIÉRA...'!F33</f>
        <v>0</v>
      </c>
      <c r="BA61" s="95">
        <f>'07 - 21-08_4507_M-VOLIÉRA...'!F34</f>
        <v>0</v>
      </c>
      <c r="BB61" s="95">
        <f>'07 - 21-08_4507_M-VOLIÉRA...'!F35</f>
        <v>0</v>
      </c>
      <c r="BC61" s="95">
        <f>'07 - 21-08_4507_M-VOLIÉRA...'!F36</f>
        <v>0</v>
      </c>
      <c r="BD61" s="97">
        <f>'07 - 21-08_4507_M-VOLIÉRA...'!F37</f>
        <v>0</v>
      </c>
      <c r="BT61" s="98" t="s">
        <v>81</v>
      </c>
      <c r="BV61" s="98" t="s">
        <v>75</v>
      </c>
      <c r="BW61" s="98" t="s">
        <v>101</v>
      </c>
      <c r="BX61" s="98" t="s">
        <v>5</v>
      </c>
      <c r="CL61" s="98" t="s">
        <v>19</v>
      </c>
      <c r="CM61" s="98" t="s">
        <v>83</v>
      </c>
    </row>
    <row r="62" spans="2:91" s="7" customFormat="1" ht="16.5" customHeight="1">
      <c r="B62" s="89"/>
      <c r="C62" s="90"/>
      <c r="D62" s="344" t="s">
        <v>102</v>
      </c>
      <c r="E62" s="344"/>
      <c r="F62" s="344"/>
      <c r="G62" s="344"/>
      <c r="H62" s="344"/>
      <c r="I62" s="91"/>
      <c r="J62" s="344" t="s">
        <v>103</v>
      </c>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75">
        <f>ROUND(SUM(AG63:AG68),1)</f>
        <v>0</v>
      </c>
      <c r="AH62" s="371"/>
      <c r="AI62" s="371"/>
      <c r="AJ62" s="371"/>
      <c r="AK62" s="371"/>
      <c r="AL62" s="371"/>
      <c r="AM62" s="371"/>
      <c r="AN62" s="370">
        <f t="shared" si="0"/>
        <v>0</v>
      </c>
      <c r="AO62" s="371"/>
      <c r="AP62" s="371"/>
      <c r="AQ62" s="92" t="s">
        <v>80</v>
      </c>
      <c r="AR62" s="93"/>
      <c r="AS62" s="94">
        <f>ROUND(SUM(AS63:AS68),1)</f>
        <v>0</v>
      </c>
      <c r="AT62" s="95">
        <f t="shared" si="1"/>
        <v>0</v>
      </c>
      <c r="AU62" s="96">
        <f>ROUND(SUM(AU63:AU68),5)</f>
        <v>0</v>
      </c>
      <c r="AV62" s="95">
        <f>ROUND(AZ62*L29,1)</f>
        <v>0</v>
      </c>
      <c r="AW62" s="95">
        <f>ROUND(BA62*L30,1)</f>
        <v>0</v>
      </c>
      <c r="AX62" s="95">
        <f>ROUND(BB62*L29,1)</f>
        <v>0</v>
      </c>
      <c r="AY62" s="95">
        <f>ROUND(BC62*L30,1)</f>
        <v>0</v>
      </c>
      <c r="AZ62" s="95">
        <f>ROUND(SUM(AZ63:AZ68),1)</f>
        <v>0</v>
      </c>
      <c r="BA62" s="95">
        <f>ROUND(SUM(BA63:BA68),1)</f>
        <v>0</v>
      </c>
      <c r="BB62" s="95">
        <f>ROUND(SUM(BB63:BB68),1)</f>
        <v>0</v>
      </c>
      <c r="BC62" s="95">
        <f>ROUND(SUM(BC63:BC68),1)</f>
        <v>0</v>
      </c>
      <c r="BD62" s="97">
        <f>ROUND(SUM(BD63:BD68),1)</f>
        <v>0</v>
      </c>
      <c r="BS62" s="98" t="s">
        <v>72</v>
      </c>
      <c r="BT62" s="98" t="s">
        <v>81</v>
      </c>
      <c r="BU62" s="98" t="s">
        <v>74</v>
      </c>
      <c r="BV62" s="98" t="s">
        <v>75</v>
      </c>
      <c r="BW62" s="98" t="s">
        <v>104</v>
      </c>
      <c r="BX62" s="98" t="s">
        <v>5</v>
      </c>
      <c r="CL62" s="98" t="s">
        <v>21</v>
      </c>
      <c r="CM62" s="98" t="s">
        <v>73</v>
      </c>
    </row>
    <row r="63" spans="1:90" s="4" customFormat="1" ht="23.25" customHeight="1">
      <c r="A63" s="88" t="s">
        <v>77</v>
      </c>
      <c r="B63" s="53"/>
      <c r="C63" s="99"/>
      <c r="D63" s="99"/>
      <c r="E63" s="345" t="s">
        <v>105</v>
      </c>
      <c r="F63" s="345"/>
      <c r="G63" s="345"/>
      <c r="H63" s="345"/>
      <c r="I63" s="345"/>
      <c r="J63" s="99"/>
      <c r="K63" s="345" t="s">
        <v>106</v>
      </c>
      <c r="L63" s="345"/>
      <c r="M63" s="345"/>
      <c r="N63" s="345"/>
      <c r="O63" s="345"/>
      <c r="P63" s="345"/>
      <c r="Q63" s="345"/>
      <c r="R63" s="345"/>
      <c r="S63" s="345"/>
      <c r="T63" s="345"/>
      <c r="U63" s="345"/>
      <c r="V63" s="345"/>
      <c r="W63" s="345"/>
      <c r="X63" s="345"/>
      <c r="Y63" s="345"/>
      <c r="Z63" s="345"/>
      <c r="AA63" s="345"/>
      <c r="AB63" s="345"/>
      <c r="AC63" s="345"/>
      <c r="AD63" s="345"/>
      <c r="AE63" s="345"/>
      <c r="AF63" s="345"/>
      <c r="AG63" s="373">
        <f>'E1623-2-19-01 - přeložka ...'!J32</f>
        <v>0</v>
      </c>
      <c r="AH63" s="374"/>
      <c r="AI63" s="374"/>
      <c r="AJ63" s="374"/>
      <c r="AK63" s="374"/>
      <c r="AL63" s="374"/>
      <c r="AM63" s="374"/>
      <c r="AN63" s="373">
        <f t="shared" si="0"/>
        <v>0</v>
      </c>
      <c r="AO63" s="374"/>
      <c r="AP63" s="374"/>
      <c r="AQ63" s="100" t="s">
        <v>107</v>
      </c>
      <c r="AR63" s="55"/>
      <c r="AS63" s="101">
        <v>0</v>
      </c>
      <c r="AT63" s="102">
        <f t="shared" si="1"/>
        <v>0</v>
      </c>
      <c r="AU63" s="103">
        <f>'E1623-2-19-01 - přeložka ...'!P92</f>
        <v>0</v>
      </c>
      <c r="AV63" s="102">
        <f>'E1623-2-19-01 - přeložka ...'!J35</f>
        <v>0</v>
      </c>
      <c r="AW63" s="102">
        <f>'E1623-2-19-01 - přeložka ...'!J36</f>
        <v>0</v>
      </c>
      <c r="AX63" s="102">
        <f>'E1623-2-19-01 - přeložka ...'!J37</f>
        <v>0</v>
      </c>
      <c r="AY63" s="102">
        <f>'E1623-2-19-01 - přeložka ...'!J38</f>
        <v>0</v>
      </c>
      <c r="AZ63" s="102">
        <f>'E1623-2-19-01 - přeložka ...'!F35</f>
        <v>0</v>
      </c>
      <c r="BA63" s="102">
        <f>'E1623-2-19-01 - přeložka ...'!F36</f>
        <v>0</v>
      </c>
      <c r="BB63" s="102">
        <f>'E1623-2-19-01 - přeložka ...'!F37</f>
        <v>0</v>
      </c>
      <c r="BC63" s="102">
        <f>'E1623-2-19-01 - přeložka ...'!F38</f>
        <v>0</v>
      </c>
      <c r="BD63" s="104">
        <f>'E1623-2-19-01 - přeložka ...'!F39</f>
        <v>0</v>
      </c>
      <c r="BT63" s="105" t="s">
        <v>83</v>
      </c>
      <c r="BV63" s="105" t="s">
        <v>75</v>
      </c>
      <c r="BW63" s="105" t="s">
        <v>108</v>
      </c>
      <c r="BX63" s="105" t="s">
        <v>104</v>
      </c>
      <c r="CL63" s="105" t="s">
        <v>21</v>
      </c>
    </row>
    <row r="64" spans="1:90" s="4" customFormat="1" ht="23.25" customHeight="1">
      <c r="A64" s="88" t="s">
        <v>77</v>
      </c>
      <c r="B64" s="53"/>
      <c r="C64" s="99"/>
      <c r="D64" s="99"/>
      <c r="E64" s="345" t="s">
        <v>109</v>
      </c>
      <c r="F64" s="345"/>
      <c r="G64" s="345"/>
      <c r="H64" s="345"/>
      <c r="I64" s="345"/>
      <c r="J64" s="99"/>
      <c r="K64" s="345" t="s">
        <v>110</v>
      </c>
      <c r="L64" s="345"/>
      <c r="M64" s="345"/>
      <c r="N64" s="345"/>
      <c r="O64" s="345"/>
      <c r="P64" s="345"/>
      <c r="Q64" s="345"/>
      <c r="R64" s="345"/>
      <c r="S64" s="345"/>
      <c r="T64" s="345"/>
      <c r="U64" s="345"/>
      <c r="V64" s="345"/>
      <c r="W64" s="345"/>
      <c r="X64" s="345"/>
      <c r="Y64" s="345"/>
      <c r="Z64" s="345"/>
      <c r="AA64" s="345"/>
      <c r="AB64" s="345"/>
      <c r="AC64" s="345"/>
      <c r="AD64" s="345"/>
      <c r="AE64" s="345"/>
      <c r="AF64" s="345"/>
      <c r="AG64" s="373">
        <f>'E1623-2-19-02 - elektrick...'!J32</f>
        <v>0</v>
      </c>
      <c r="AH64" s="374"/>
      <c r="AI64" s="374"/>
      <c r="AJ64" s="374"/>
      <c r="AK64" s="374"/>
      <c r="AL64" s="374"/>
      <c r="AM64" s="374"/>
      <c r="AN64" s="373">
        <f t="shared" si="0"/>
        <v>0</v>
      </c>
      <c r="AO64" s="374"/>
      <c r="AP64" s="374"/>
      <c r="AQ64" s="100" t="s">
        <v>107</v>
      </c>
      <c r="AR64" s="55"/>
      <c r="AS64" s="101">
        <v>0</v>
      </c>
      <c r="AT64" s="102">
        <f t="shared" si="1"/>
        <v>0</v>
      </c>
      <c r="AU64" s="103">
        <f>'E1623-2-19-02 - elektrick...'!P89</f>
        <v>0</v>
      </c>
      <c r="AV64" s="102">
        <f>'E1623-2-19-02 - elektrick...'!J35</f>
        <v>0</v>
      </c>
      <c r="AW64" s="102">
        <f>'E1623-2-19-02 - elektrick...'!J36</f>
        <v>0</v>
      </c>
      <c r="AX64" s="102">
        <f>'E1623-2-19-02 - elektrick...'!J37</f>
        <v>0</v>
      </c>
      <c r="AY64" s="102">
        <f>'E1623-2-19-02 - elektrick...'!J38</f>
        <v>0</v>
      </c>
      <c r="AZ64" s="102">
        <f>'E1623-2-19-02 - elektrick...'!F35</f>
        <v>0</v>
      </c>
      <c r="BA64" s="102">
        <f>'E1623-2-19-02 - elektrick...'!F36</f>
        <v>0</v>
      </c>
      <c r="BB64" s="102">
        <f>'E1623-2-19-02 - elektrick...'!F37</f>
        <v>0</v>
      </c>
      <c r="BC64" s="102">
        <f>'E1623-2-19-02 - elektrick...'!F38</f>
        <v>0</v>
      </c>
      <c r="BD64" s="104">
        <f>'E1623-2-19-02 - elektrick...'!F39</f>
        <v>0</v>
      </c>
      <c r="BT64" s="105" t="s">
        <v>83</v>
      </c>
      <c r="BV64" s="105" t="s">
        <v>75</v>
      </c>
      <c r="BW64" s="105" t="s">
        <v>111</v>
      </c>
      <c r="BX64" s="105" t="s">
        <v>104</v>
      </c>
      <c r="CL64" s="105" t="s">
        <v>21</v>
      </c>
    </row>
    <row r="65" spans="1:90" s="4" customFormat="1" ht="23.25" customHeight="1">
      <c r="A65" s="88" t="s">
        <v>77</v>
      </c>
      <c r="B65" s="53"/>
      <c r="C65" s="99"/>
      <c r="D65" s="99"/>
      <c r="E65" s="345" t="s">
        <v>112</v>
      </c>
      <c r="F65" s="345"/>
      <c r="G65" s="345"/>
      <c r="H65" s="345"/>
      <c r="I65" s="345"/>
      <c r="J65" s="99"/>
      <c r="K65" s="345" t="s">
        <v>113</v>
      </c>
      <c r="L65" s="345"/>
      <c r="M65" s="345"/>
      <c r="N65" s="345"/>
      <c r="O65" s="345"/>
      <c r="P65" s="345"/>
      <c r="Q65" s="345"/>
      <c r="R65" s="345"/>
      <c r="S65" s="345"/>
      <c r="T65" s="345"/>
      <c r="U65" s="345"/>
      <c r="V65" s="345"/>
      <c r="W65" s="345"/>
      <c r="X65" s="345"/>
      <c r="Y65" s="345"/>
      <c r="Z65" s="345"/>
      <c r="AA65" s="345"/>
      <c r="AB65" s="345"/>
      <c r="AC65" s="345"/>
      <c r="AD65" s="345"/>
      <c r="AE65" s="345"/>
      <c r="AF65" s="345"/>
      <c r="AG65" s="373">
        <f>'E1623-2-19-03 - hlavní a ...'!J32</f>
        <v>0</v>
      </c>
      <c r="AH65" s="374"/>
      <c r="AI65" s="374"/>
      <c r="AJ65" s="374"/>
      <c r="AK65" s="374"/>
      <c r="AL65" s="374"/>
      <c r="AM65" s="374"/>
      <c r="AN65" s="373">
        <f t="shared" si="0"/>
        <v>0</v>
      </c>
      <c r="AO65" s="374"/>
      <c r="AP65" s="374"/>
      <c r="AQ65" s="100" t="s">
        <v>107</v>
      </c>
      <c r="AR65" s="55"/>
      <c r="AS65" s="101">
        <v>0</v>
      </c>
      <c r="AT65" s="102">
        <f t="shared" si="1"/>
        <v>0</v>
      </c>
      <c r="AU65" s="103">
        <f>'E1623-2-19-03 - hlavní a ...'!P87</f>
        <v>0</v>
      </c>
      <c r="AV65" s="102">
        <f>'E1623-2-19-03 - hlavní a ...'!J35</f>
        <v>0</v>
      </c>
      <c r="AW65" s="102">
        <f>'E1623-2-19-03 - hlavní a ...'!J36</f>
        <v>0</v>
      </c>
      <c r="AX65" s="102">
        <f>'E1623-2-19-03 - hlavní a ...'!J37</f>
        <v>0</v>
      </c>
      <c r="AY65" s="102">
        <f>'E1623-2-19-03 - hlavní a ...'!J38</f>
        <v>0</v>
      </c>
      <c r="AZ65" s="102">
        <f>'E1623-2-19-03 - hlavní a ...'!F35</f>
        <v>0</v>
      </c>
      <c r="BA65" s="102">
        <f>'E1623-2-19-03 - hlavní a ...'!F36</f>
        <v>0</v>
      </c>
      <c r="BB65" s="102">
        <f>'E1623-2-19-03 - hlavní a ...'!F37</f>
        <v>0</v>
      </c>
      <c r="BC65" s="102">
        <f>'E1623-2-19-03 - hlavní a ...'!F38</f>
        <v>0</v>
      </c>
      <c r="BD65" s="104">
        <f>'E1623-2-19-03 - hlavní a ...'!F39</f>
        <v>0</v>
      </c>
      <c r="BT65" s="105" t="s">
        <v>83</v>
      </c>
      <c r="BV65" s="105" t="s">
        <v>75</v>
      </c>
      <c r="BW65" s="105" t="s">
        <v>114</v>
      </c>
      <c r="BX65" s="105" t="s">
        <v>104</v>
      </c>
      <c r="CL65" s="105" t="s">
        <v>21</v>
      </c>
    </row>
    <row r="66" spans="1:90" s="4" customFormat="1" ht="23.25" customHeight="1">
      <c r="A66" s="88" t="s">
        <v>77</v>
      </c>
      <c r="B66" s="53"/>
      <c r="C66" s="99"/>
      <c r="D66" s="99"/>
      <c r="E66" s="345" t="s">
        <v>115</v>
      </c>
      <c r="F66" s="345"/>
      <c r="G66" s="345"/>
      <c r="H66" s="345"/>
      <c r="I66" s="345"/>
      <c r="J66" s="99"/>
      <c r="K66" s="345" t="s">
        <v>116</v>
      </c>
      <c r="L66" s="345"/>
      <c r="M66" s="345"/>
      <c r="N66" s="345"/>
      <c r="O66" s="345"/>
      <c r="P66" s="345"/>
      <c r="Q66" s="345"/>
      <c r="R66" s="345"/>
      <c r="S66" s="345"/>
      <c r="T66" s="345"/>
      <c r="U66" s="345"/>
      <c r="V66" s="345"/>
      <c r="W66" s="345"/>
      <c r="X66" s="345"/>
      <c r="Y66" s="345"/>
      <c r="Z66" s="345"/>
      <c r="AA66" s="345"/>
      <c r="AB66" s="345"/>
      <c r="AC66" s="345"/>
      <c r="AD66" s="345"/>
      <c r="AE66" s="345"/>
      <c r="AF66" s="345"/>
      <c r="AG66" s="373">
        <f>'E1623-2-19-04 - hromosvod'!J32</f>
        <v>0</v>
      </c>
      <c r="AH66" s="374"/>
      <c r="AI66" s="374"/>
      <c r="AJ66" s="374"/>
      <c r="AK66" s="374"/>
      <c r="AL66" s="374"/>
      <c r="AM66" s="374"/>
      <c r="AN66" s="373">
        <f t="shared" si="0"/>
        <v>0</v>
      </c>
      <c r="AO66" s="374"/>
      <c r="AP66" s="374"/>
      <c r="AQ66" s="100" t="s">
        <v>107</v>
      </c>
      <c r="AR66" s="55"/>
      <c r="AS66" s="101">
        <v>0</v>
      </c>
      <c r="AT66" s="102">
        <f t="shared" si="1"/>
        <v>0</v>
      </c>
      <c r="AU66" s="103">
        <f>'E1623-2-19-04 - hromosvod'!P87</f>
        <v>0</v>
      </c>
      <c r="AV66" s="102">
        <f>'E1623-2-19-04 - hromosvod'!J35</f>
        <v>0</v>
      </c>
      <c r="AW66" s="102">
        <f>'E1623-2-19-04 - hromosvod'!J36</f>
        <v>0</v>
      </c>
      <c r="AX66" s="102">
        <f>'E1623-2-19-04 - hromosvod'!J37</f>
        <v>0</v>
      </c>
      <c r="AY66" s="102">
        <f>'E1623-2-19-04 - hromosvod'!J38</f>
        <v>0</v>
      </c>
      <c r="AZ66" s="102">
        <f>'E1623-2-19-04 - hromosvod'!F35</f>
        <v>0</v>
      </c>
      <c r="BA66" s="102">
        <f>'E1623-2-19-04 - hromosvod'!F36</f>
        <v>0</v>
      </c>
      <c r="BB66" s="102">
        <f>'E1623-2-19-04 - hromosvod'!F37</f>
        <v>0</v>
      </c>
      <c r="BC66" s="102">
        <f>'E1623-2-19-04 - hromosvod'!F38</f>
        <v>0</v>
      </c>
      <c r="BD66" s="104">
        <f>'E1623-2-19-04 - hromosvod'!F39</f>
        <v>0</v>
      </c>
      <c r="BT66" s="105" t="s">
        <v>83</v>
      </c>
      <c r="BV66" s="105" t="s">
        <v>75</v>
      </c>
      <c r="BW66" s="105" t="s">
        <v>117</v>
      </c>
      <c r="BX66" s="105" t="s">
        <v>104</v>
      </c>
      <c r="CL66" s="105" t="s">
        <v>21</v>
      </c>
    </row>
    <row r="67" spans="1:90" s="4" customFormat="1" ht="23.25" customHeight="1">
      <c r="A67" s="88" t="s">
        <v>77</v>
      </c>
      <c r="B67" s="53"/>
      <c r="C67" s="99"/>
      <c r="D67" s="99"/>
      <c r="E67" s="345" t="s">
        <v>118</v>
      </c>
      <c r="F67" s="345"/>
      <c r="G67" s="345"/>
      <c r="H67" s="345"/>
      <c r="I67" s="345"/>
      <c r="J67" s="99"/>
      <c r="K67" s="345" t="s">
        <v>119</v>
      </c>
      <c r="L67" s="345"/>
      <c r="M67" s="345"/>
      <c r="N67" s="345"/>
      <c r="O67" s="345"/>
      <c r="P67" s="345"/>
      <c r="Q67" s="345"/>
      <c r="R67" s="345"/>
      <c r="S67" s="345"/>
      <c r="T67" s="345"/>
      <c r="U67" s="345"/>
      <c r="V67" s="345"/>
      <c r="W67" s="345"/>
      <c r="X67" s="345"/>
      <c r="Y67" s="345"/>
      <c r="Z67" s="345"/>
      <c r="AA67" s="345"/>
      <c r="AB67" s="345"/>
      <c r="AC67" s="345"/>
      <c r="AD67" s="345"/>
      <c r="AE67" s="345"/>
      <c r="AF67" s="345"/>
      <c r="AG67" s="373">
        <f>'E1623-2-19-05 - Rozvaděč RP'!J32</f>
        <v>0</v>
      </c>
      <c r="AH67" s="374"/>
      <c r="AI67" s="374"/>
      <c r="AJ67" s="374"/>
      <c r="AK67" s="374"/>
      <c r="AL67" s="374"/>
      <c r="AM67" s="374"/>
      <c r="AN67" s="373">
        <f t="shared" si="0"/>
        <v>0</v>
      </c>
      <c r="AO67" s="374"/>
      <c r="AP67" s="374"/>
      <c r="AQ67" s="100" t="s">
        <v>107</v>
      </c>
      <c r="AR67" s="55"/>
      <c r="AS67" s="101">
        <v>0</v>
      </c>
      <c r="AT67" s="102">
        <f t="shared" si="1"/>
        <v>0</v>
      </c>
      <c r="AU67" s="103">
        <f>'E1623-2-19-05 - Rozvaděč RP'!P88</f>
        <v>0</v>
      </c>
      <c r="AV67" s="102">
        <f>'E1623-2-19-05 - Rozvaděč RP'!J35</f>
        <v>0</v>
      </c>
      <c r="AW67" s="102">
        <f>'E1623-2-19-05 - Rozvaděč RP'!J36</f>
        <v>0</v>
      </c>
      <c r="AX67" s="102">
        <f>'E1623-2-19-05 - Rozvaděč RP'!J37</f>
        <v>0</v>
      </c>
      <c r="AY67" s="102">
        <f>'E1623-2-19-05 - Rozvaděč RP'!J38</f>
        <v>0</v>
      </c>
      <c r="AZ67" s="102">
        <f>'E1623-2-19-05 - Rozvaděč RP'!F35</f>
        <v>0</v>
      </c>
      <c r="BA67" s="102">
        <f>'E1623-2-19-05 - Rozvaděč RP'!F36</f>
        <v>0</v>
      </c>
      <c r="BB67" s="102">
        <f>'E1623-2-19-05 - Rozvaděč RP'!F37</f>
        <v>0</v>
      </c>
      <c r="BC67" s="102">
        <f>'E1623-2-19-05 - Rozvaděč RP'!F38</f>
        <v>0</v>
      </c>
      <c r="BD67" s="104">
        <f>'E1623-2-19-05 - Rozvaděč RP'!F39</f>
        <v>0</v>
      </c>
      <c r="BT67" s="105" t="s">
        <v>83</v>
      </c>
      <c r="BV67" s="105" t="s">
        <v>75</v>
      </c>
      <c r="BW67" s="105" t="s">
        <v>120</v>
      </c>
      <c r="BX67" s="105" t="s">
        <v>104</v>
      </c>
      <c r="CL67" s="105" t="s">
        <v>21</v>
      </c>
    </row>
    <row r="68" spans="1:90" s="4" customFormat="1" ht="23.25" customHeight="1">
      <c r="A68" s="88" t="s">
        <v>77</v>
      </c>
      <c r="B68" s="53"/>
      <c r="C68" s="99"/>
      <c r="D68" s="99"/>
      <c r="E68" s="345" t="s">
        <v>121</v>
      </c>
      <c r="F68" s="345"/>
      <c r="G68" s="345"/>
      <c r="H68" s="345"/>
      <c r="I68" s="345"/>
      <c r="J68" s="99"/>
      <c r="K68" s="345" t="s">
        <v>122</v>
      </c>
      <c r="L68" s="345"/>
      <c r="M68" s="345"/>
      <c r="N68" s="345"/>
      <c r="O68" s="345"/>
      <c r="P68" s="345"/>
      <c r="Q68" s="345"/>
      <c r="R68" s="345"/>
      <c r="S68" s="345"/>
      <c r="T68" s="345"/>
      <c r="U68" s="345"/>
      <c r="V68" s="345"/>
      <c r="W68" s="345"/>
      <c r="X68" s="345"/>
      <c r="Y68" s="345"/>
      <c r="Z68" s="345"/>
      <c r="AA68" s="345"/>
      <c r="AB68" s="345"/>
      <c r="AC68" s="345"/>
      <c r="AD68" s="345"/>
      <c r="AE68" s="345"/>
      <c r="AF68" s="345"/>
      <c r="AG68" s="373">
        <f>'E1623-2-19-06 - Zkoušky a...'!J32</f>
        <v>0</v>
      </c>
      <c r="AH68" s="374"/>
      <c r="AI68" s="374"/>
      <c r="AJ68" s="374"/>
      <c r="AK68" s="374"/>
      <c r="AL68" s="374"/>
      <c r="AM68" s="374"/>
      <c r="AN68" s="373">
        <f t="shared" si="0"/>
        <v>0</v>
      </c>
      <c r="AO68" s="374"/>
      <c r="AP68" s="374"/>
      <c r="AQ68" s="100" t="s">
        <v>107</v>
      </c>
      <c r="AR68" s="55"/>
      <c r="AS68" s="101">
        <v>0</v>
      </c>
      <c r="AT68" s="102">
        <f t="shared" si="1"/>
        <v>0</v>
      </c>
      <c r="AU68" s="103">
        <f>'E1623-2-19-06 - Zkoušky a...'!P87</f>
        <v>0</v>
      </c>
      <c r="AV68" s="102">
        <f>'E1623-2-19-06 - Zkoušky a...'!J35</f>
        <v>0</v>
      </c>
      <c r="AW68" s="102">
        <f>'E1623-2-19-06 - Zkoušky a...'!J36</f>
        <v>0</v>
      </c>
      <c r="AX68" s="102">
        <f>'E1623-2-19-06 - Zkoušky a...'!J37</f>
        <v>0</v>
      </c>
      <c r="AY68" s="102">
        <f>'E1623-2-19-06 - Zkoušky a...'!J38</f>
        <v>0</v>
      </c>
      <c r="AZ68" s="102">
        <f>'E1623-2-19-06 - Zkoušky a...'!F35</f>
        <v>0</v>
      </c>
      <c r="BA68" s="102">
        <f>'E1623-2-19-06 - Zkoušky a...'!F36</f>
        <v>0</v>
      </c>
      <c r="BB68" s="102">
        <f>'E1623-2-19-06 - Zkoušky a...'!F37</f>
        <v>0</v>
      </c>
      <c r="BC68" s="102">
        <f>'E1623-2-19-06 - Zkoušky a...'!F38</f>
        <v>0</v>
      </c>
      <c r="BD68" s="104">
        <f>'E1623-2-19-06 - Zkoušky a...'!F39</f>
        <v>0</v>
      </c>
      <c r="BT68" s="105" t="s">
        <v>83</v>
      </c>
      <c r="BV68" s="105" t="s">
        <v>75</v>
      </c>
      <c r="BW68" s="105" t="s">
        <v>123</v>
      </c>
      <c r="BX68" s="105" t="s">
        <v>104</v>
      </c>
      <c r="CL68" s="105" t="s">
        <v>21</v>
      </c>
    </row>
    <row r="69" spans="1:91" s="7" customFormat="1" ht="24.75" customHeight="1">
      <c r="A69" s="88" t="s">
        <v>77</v>
      </c>
      <c r="B69" s="89"/>
      <c r="C69" s="90"/>
      <c r="D69" s="344" t="s">
        <v>124</v>
      </c>
      <c r="E69" s="344"/>
      <c r="F69" s="344"/>
      <c r="G69" s="344"/>
      <c r="H69" s="344"/>
      <c r="I69" s="91"/>
      <c r="J69" s="344" t="s">
        <v>125</v>
      </c>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70">
        <f>'09 - VEDLEJŠÍ ROZPOČTOVÉ ...'!J30</f>
        <v>0</v>
      </c>
      <c r="AH69" s="371"/>
      <c r="AI69" s="371"/>
      <c r="AJ69" s="371"/>
      <c r="AK69" s="371"/>
      <c r="AL69" s="371"/>
      <c r="AM69" s="371"/>
      <c r="AN69" s="370">
        <f t="shared" si="0"/>
        <v>0</v>
      </c>
      <c r="AO69" s="371"/>
      <c r="AP69" s="371"/>
      <c r="AQ69" s="92" t="s">
        <v>126</v>
      </c>
      <c r="AR69" s="93"/>
      <c r="AS69" s="106">
        <v>0</v>
      </c>
      <c r="AT69" s="107">
        <f t="shared" si="1"/>
        <v>0</v>
      </c>
      <c r="AU69" s="108">
        <f>'09 - VEDLEJŠÍ ROZPOČTOVÉ ...'!P83</f>
        <v>0</v>
      </c>
      <c r="AV69" s="107">
        <f>'09 - VEDLEJŠÍ ROZPOČTOVÉ ...'!J33</f>
        <v>0</v>
      </c>
      <c r="AW69" s="107">
        <f>'09 - VEDLEJŠÍ ROZPOČTOVÉ ...'!J34</f>
        <v>0</v>
      </c>
      <c r="AX69" s="107">
        <f>'09 - VEDLEJŠÍ ROZPOČTOVÉ ...'!J35</f>
        <v>0</v>
      </c>
      <c r="AY69" s="107">
        <f>'09 - VEDLEJŠÍ ROZPOČTOVÉ ...'!J36</f>
        <v>0</v>
      </c>
      <c r="AZ69" s="107">
        <f>'09 - VEDLEJŠÍ ROZPOČTOVÉ ...'!F33</f>
        <v>0</v>
      </c>
      <c r="BA69" s="107">
        <f>'09 - VEDLEJŠÍ ROZPOČTOVÉ ...'!F34</f>
        <v>0</v>
      </c>
      <c r="BB69" s="107">
        <f>'09 - VEDLEJŠÍ ROZPOČTOVÉ ...'!F35</f>
        <v>0</v>
      </c>
      <c r="BC69" s="107">
        <f>'09 - VEDLEJŠÍ ROZPOČTOVÉ ...'!F36</f>
        <v>0</v>
      </c>
      <c r="BD69" s="109">
        <f>'09 - VEDLEJŠÍ ROZPOČTOVÉ ...'!F37</f>
        <v>0</v>
      </c>
      <c r="BT69" s="98" t="s">
        <v>81</v>
      </c>
      <c r="BV69" s="98" t="s">
        <v>75</v>
      </c>
      <c r="BW69" s="98" t="s">
        <v>127</v>
      </c>
      <c r="BX69" s="98" t="s">
        <v>5</v>
      </c>
      <c r="CL69" s="98" t="s">
        <v>19</v>
      </c>
      <c r="CM69" s="98" t="s">
        <v>83</v>
      </c>
    </row>
    <row r="70" spans="1:57" s="2" customFormat="1" ht="30" customHeight="1">
      <c r="A70" s="36"/>
      <c r="B70" s="37"/>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41"/>
      <c r="AS70" s="36"/>
      <c r="AT70" s="36"/>
      <c r="AU70" s="36"/>
      <c r="AV70" s="36"/>
      <c r="AW70" s="36"/>
      <c r="AX70" s="36"/>
      <c r="AY70" s="36"/>
      <c r="AZ70" s="36"/>
      <c r="BA70" s="36"/>
      <c r="BB70" s="36"/>
      <c r="BC70" s="36"/>
      <c r="BD70" s="36"/>
      <c r="BE70" s="36"/>
    </row>
    <row r="71" spans="1:57" s="2" customFormat="1" ht="6.95" customHeight="1">
      <c r="A71" s="36"/>
      <c r="B71" s="49"/>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41"/>
      <c r="AS71" s="36"/>
      <c r="AT71" s="36"/>
      <c r="AU71" s="36"/>
      <c r="AV71" s="36"/>
      <c r="AW71" s="36"/>
      <c r="AX71" s="36"/>
      <c r="AY71" s="36"/>
      <c r="AZ71" s="36"/>
      <c r="BA71" s="36"/>
      <c r="BB71" s="36"/>
      <c r="BC71" s="36"/>
      <c r="BD71" s="36"/>
      <c r="BE71" s="36"/>
    </row>
  </sheetData>
  <sheetProtection algorithmName="SHA-512" hashValue="WMZRiV8u2h1XkH+LeYhjn0AgUM0V+x5/so6ekt0/yKviLQtx4RGY3rKAkY/rQcGeN/gm/eqQUPMPwKVQ/kzs7Q==" saltValue="KSLY8MMksihUZecuPxK4BLeFykVTXt34gB48tLcvyewTbPSYPqpg6NdHTIYU9sNhCyFiIyTSwFkJ17gnp0JQog==" spinCount="100000" sheet="1" objects="1" scenarios="1" formatColumns="0" formatRows="0"/>
  <mergeCells count="98">
    <mergeCell ref="AN67:AP67"/>
    <mergeCell ref="AG67:AM67"/>
    <mergeCell ref="AN68:AP68"/>
    <mergeCell ref="AG68:AM68"/>
    <mergeCell ref="AN69:AP69"/>
    <mergeCell ref="AG69:AM69"/>
    <mergeCell ref="AS49:AT51"/>
    <mergeCell ref="AN65:AP65"/>
    <mergeCell ref="AG65:AM65"/>
    <mergeCell ref="AN66:AP66"/>
    <mergeCell ref="AG66:AM66"/>
    <mergeCell ref="AN54:AP54"/>
    <mergeCell ref="AR2:BE2"/>
    <mergeCell ref="AG61:AM61"/>
    <mergeCell ref="AG57:AM57"/>
    <mergeCell ref="AG52:AM52"/>
    <mergeCell ref="AG63:AM63"/>
    <mergeCell ref="AG60:AM60"/>
    <mergeCell ref="AG59:AM59"/>
    <mergeCell ref="AG62:AM62"/>
    <mergeCell ref="AG58:AM58"/>
    <mergeCell ref="AG56:AM56"/>
    <mergeCell ref="AG55:AM55"/>
    <mergeCell ref="AM50:AP50"/>
    <mergeCell ref="AM47:AN47"/>
    <mergeCell ref="AM49:AP49"/>
    <mergeCell ref="AN63:AP63"/>
    <mergeCell ref="AN57:AP57"/>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E67:I67"/>
    <mergeCell ref="K67:AF67"/>
    <mergeCell ref="E68:I68"/>
    <mergeCell ref="K68:AF68"/>
    <mergeCell ref="D69:H69"/>
    <mergeCell ref="J69:AF69"/>
    <mergeCell ref="L45:AO45"/>
    <mergeCell ref="E65:I65"/>
    <mergeCell ref="K65:AF65"/>
    <mergeCell ref="E66:I66"/>
    <mergeCell ref="K66:AF66"/>
    <mergeCell ref="AG54:AM54"/>
    <mergeCell ref="AG64:AM64"/>
    <mergeCell ref="AN64:AP64"/>
    <mergeCell ref="AN61:AP61"/>
    <mergeCell ref="AN52:AP52"/>
    <mergeCell ref="AN60:AP60"/>
    <mergeCell ref="AN55:AP55"/>
    <mergeCell ref="AN59:AP59"/>
    <mergeCell ref="AN56:AP56"/>
    <mergeCell ref="AN62:AP62"/>
    <mergeCell ref="AN58:AP58"/>
    <mergeCell ref="E64:I64"/>
    <mergeCell ref="E63:I63"/>
    <mergeCell ref="I52:AF52"/>
    <mergeCell ref="J57:AF57"/>
    <mergeCell ref="J59:AF59"/>
    <mergeCell ref="J61:AF61"/>
    <mergeCell ref="J62:AF62"/>
    <mergeCell ref="J55:AF55"/>
    <mergeCell ref="J56:AF56"/>
    <mergeCell ref="J58:AF58"/>
    <mergeCell ref="J60:AF60"/>
    <mergeCell ref="K63:AF63"/>
    <mergeCell ref="K64:AF64"/>
    <mergeCell ref="C52:G52"/>
    <mergeCell ref="D57:H57"/>
    <mergeCell ref="D58:H58"/>
    <mergeCell ref="D56:H56"/>
    <mergeCell ref="D62:H62"/>
    <mergeCell ref="D55:H55"/>
    <mergeCell ref="D59:H59"/>
    <mergeCell ref="D61:H61"/>
    <mergeCell ref="D60:H60"/>
  </mergeCells>
  <hyperlinks>
    <hyperlink ref="A55" location="'01 - STAVEBNÍ ČÁST (bez d...'!C2" display="/"/>
    <hyperlink ref="A56" location="'02 - ZDRAVOTECHNICKÉ INST...'!C2" display="/"/>
    <hyperlink ref="A57" location="'03 - VODOVODNÍ PŘÍPOJKA'!C2" display="/"/>
    <hyperlink ref="A58" location="'04 - SPLAŠKOVÁ KANALIZACE'!C2" display="/"/>
    <hyperlink ref="A59" location="'05 - VENKOVNÍ DEŠŤOVÁ KAN...'!C2" display="/"/>
    <hyperlink ref="A60" location="'06 - VYTÁPĚNÍ'!C2" display="/"/>
    <hyperlink ref="A61" location="'07 - 21-08_4507_M-VOLIÉRA...'!C2" display="/"/>
    <hyperlink ref="A63" location="'E1623-2-19-01 - přeložka ...'!C2" display="/"/>
    <hyperlink ref="A64" location="'E1623-2-19-02 - elektrick...'!C2" display="/"/>
    <hyperlink ref="A65" location="'E1623-2-19-03 - hlavní a ...'!C2" display="/"/>
    <hyperlink ref="A66" location="'E1623-2-19-04 - hromosvod'!C2" display="/"/>
    <hyperlink ref="A67" location="'E1623-2-19-05 - Rozvaděč RP'!C2" display="/"/>
    <hyperlink ref="A68" location="'E1623-2-19-06 - Zkoušky a...'!C2" display="/"/>
    <hyperlink ref="A69" location="'09 - VEDLEJŠÍ ROZPOČTOVÉ ...'!C2" display="/"/>
  </hyperlinks>
  <printOptions/>
  <pageMargins left="0.3937007874015748" right="0.3937007874015748" top="0.3937007874015748" bottom="0.3937007874015748" header="0" footer="0"/>
  <pageSetup fitToHeight="100" fitToWidth="1" horizontalDpi="600" verticalDpi="600" orientation="landscape" paperSize="9" scale="83"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111</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128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6" t="str">
        <f>'Rekapitulace stavby'!K6</f>
        <v>ZOO DĚČÍN - NOVOSTAVBA PAVILONU PRO PUMY na p.p.č.426/1, k.ú.Podmokly</v>
      </c>
      <c r="F7" s="387"/>
      <c r="G7" s="387"/>
      <c r="H7" s="387"/>
      <c r="L7" s="22"/>
    </row>
    <row r="8" spans="2:12" s="1" customFormat="1" ht="12" customHeight="1">
      <c r="B8" s="22"/>
      <c r="D8" s="114" t="s">
        <v>129</v>
      </c>
      <c r="L8" s="22"/>
    </row>
    <row r="9" spans="1:31" s="2" customFormat="1" ht="16.5" customHeight="1">
      <c r="A9" s="36"/>
      <c r="B9" s="41"/>
      <c r="C9" s="36"/>
      <c r="D9" s="36"/>
      <c r="E9" s="386" t="s">
        <v>2880</v>
      </c>
      <c r="F9" s="389"/>
      <c r="G9" s="389"/>
      <c r="H9" s="389"/>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2881</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8" t="s">
        <v>3099</v>
      </c>
      <c r="F11" s="389"/>
      <c r="G11" s="389"/>
      <c r="H11" s="389"/>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21</v>
      </c>
      <c r="G13" s="36"/>
      <c r="H13" s="36"/>
      <c r="I13" s="114" t="s">
        <v>20</v>
      </c>
      <c r="J13" s="105" t="s">
        <v>21</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22</v>
      </c>
      <c r="E14" s="36"/>
      <c r="F14" s="105" t="s">
        <v>23</v>
      </c>
      <c r="G14" s="36"/>
      <c r="H14" s="36"/>
      <c r="I14" s="114" t="s">
        <v>24</v>
      </c>
      <c r="J14" s="116" t="str">
        <f>'Rekapitulace stavby'!AN8</f>
        <v>18. 8. 2021</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26</v>
      </c>
      <c r="E16" s="36"/>
      <c r="F16" s="36"/>
      <c r="G16" s="36"/>
      <c r="H16" s="36"/>
      <c r="I16" s="114" t="s">
        <v>27</v>
      </c>
      <c r="J16" s="105" t="s">
        <v>21</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4" t="s">
        <v>29</v>
      </c>
      <c r="J17" s="105" t="s">
        <v>21</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27</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0" t="str">
        <f>'Rekapitulace stavby'!E14</f>
        <v>Vyplň údaj</v>
      </c>
      <c r="F20" s="391"/>
      <c r="G20" s="391"/>
      <c r="H20" s="391"/>
      <c r="I20" s="114" t="s">
        <v>29</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27</v>
      </c>
      <c r="J22" s="105" t="s">
        <v>21</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29</v>
      </c>
      <c r="J23" s="105" t="s">
        <v>21</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27</v>
      </c>
      <c r="J25" s="105" t="s">
        <v>21</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2883</v>
      </c>
      <c r="F26" s="36"/>
      <c r="G26" s="36"/>
      <c r="H26" s="36"/>
      <c r="I26" s="114" t="s">
        <v>29</v>
      </c>
      <c r="J26" s="105" t="s">
        <v>21</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37</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47.25" customHeight="1">
      <c r="A29" s="117"/>
      <c r="B29" s="118"/>
      <c r="C29" s="117"/>
      <c r="D29" s="117"/>
      <c r="E29" s="392" t="s">
        <v>38</v>
      </c>
      <c r="F29" s="392"/>
      <c r="G29" s="392"/>
      <c r="H29" s="392"/>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39</v>
      </c>
      <c r="E32" s="36"/>
      <c r="F32" s="36"/>
      <c r="G32" s="36"/>
      <c r="H32" s="36"/>
      <c r="I32" s="36"/>
      <c r="J32" s="122">
        <f>ROUND(J89,1)</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41</v>
      </c>
      <c r="G34" s="36"/>
      <c r="H34" s="36"/>
      <c r="I34" s="123" t="s">
        <v>40</v>
      </c>
      <c r="J34" s="123" t="s">
        <v>42</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43</v>
      </c>
      <c r="E35" s="114" t="s">
        <v>44</v>
      </c>
      <c r="F35" s="125">
        <f>ROUND((SUM(BE89:BE170)),1)</f>
        <v>0</v>
      </c>
      <c r="G35" s="36"/>
      <c r="H35" s="36"/>
      <c r="I35" s="126">
        <v>0.21</v>
      </c>
      <c r="J35" s="125">
        <f>ROUND(((SUM(BE89:BE170))*I35),1)</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45</v>
      </c>
      <c r="F36" s="125">
        <f>ROUND((SUM(BF89:BF170)),1)</f>
        <v>0</v>
      </c>
      <c r="G36" s="36"/>
      <c r="H36" s="36"/>
      <c r="I36" s="126">
        <v>0.15</v>
      </c>
      <c r="J36" s="125">
        <f>ROUND(((SUM(BF89:BF170))*I36),1)</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46</v>
      </c>
      <c r="F37" s="125">
        <f>ROUND((SUM(BG89:BG170)),1)</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47</v>
      </c>
      <c r="F38" s="125">
        <f>ROUND((SUM(BH89:BH170)),1)</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48</v>
      </c>
      <c r="F39" s="125">
        <f>ROUND((SUM(BI89:BI170)),1)</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49</v>
      </c>
      <c r="E41" s="129"/>
      <c r="F41" s="129"/>
      <c r="G41" s="130" t="s">
        <v>50</v>
      </c>
      <c r="H41" s="131" t="s">
        <v>51</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131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3" t="str">
        <f>E7</f>
        <v>ZOO DĚČÍN - NOVOSTAVBA PAVILONU PRO PUMY na p.p.č.426/1, k.ú.Podmokly</v>
      </c>
      <c r="F50" s="394"/>
      <c r="G50" s="394"/>
      <c r="H50" s="394"/>
      <c r="I50" s="38"/>
      <c r="J50" s="38"/>
      <c r="K50" s="38"/>
      <c r="L50" s="115"/>
      <c r="S50" s="36"/>
      <c r="T50" s="36"/>
      <c r="U50" s="36"/>
      <c r="V50" s="36"/>
      <c r="W50" s="36"/>
      <c r="X50" s="36"/>
      <c r="Y50" s="36"/>
      <c r="Z50" s="36"/>
      <c r="AA50" s="36"/>
      <c r="AB50" s="36"/>
      <c r="AC50" s="36"/>
      <c r="AD50" s="36"/>
      <c r="AE50" s="36"/>
    </row>
    <row r="51" spans="2:12" s="1" customFormat="1" ht="12" customHeight="1">
      <c r="B51" s="23"/>
      <c r="C51" s="31" t="s">
        <v>129</v>
      </c>
      <c r="D51" s="24"/>
      <c r="E51" s="24"/>
      <c r="F51" s="24"/>
      <c r="G51" s="24"/>
      <c r="H51" s="24"/>
      <c r="I51" s="24"/>
      <c r="J51" s="24"/>
      <c r="K51" s="24"/>
      <c r="L51" s="22"/>
    </row>
    <row r="52" spans="1:31" s="2" customFormat="1" ht="16.5" customHeight="1">
      <c r="A52" s="36"/>
      <c r="B52" s="37"/>
      <c r="C52" s="38"/>
      <c r="D52" s="38"/>
      <c r="E52" s="393" t="s">
        <v>2880</v>
      </c>
      <c r="F52" s="395"/>
      <c r="G52" s="395"/>
      <c r="H52" s="395"/>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2881</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7" t="str">
        <f>E11</f>
        <v>E1623-2/19-02 - elektrická přípojka a elektroinstalace pavilonu</v>
      </c>
      <c r="F54" s="395"/>
      <c r="G54" s="395"/>
      <c r="H54" s="395"/>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p.p.č.426/1, k.ú.Podmokly</v>
      </c>
      <c r="G56" s="38"/>
      <c r="H56" s="38"/>
      <c r="I56" s="31" t="s">
        <v>24</v>
      </c>
      <c r="J56" s="61" t="str">
        <f>IF(J14="","",J14)</f>
        <v>18. 8. 2021</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26</v>
      </c>
      <c r="D58" s="38"/>
      <c r="E58" s="38"/>
      <c r="F58" s="29" t="str">
        <f>E17</f>
        <v xml:space="preserve">STATUTÁRNÍ MĚSTO DĚČÍN </v>
      </c>
      <c r="G58" s="38"/>
      <c r="H58" s="38"/>
      <c r="I58" s="31" t="s">
        <v>32</v>
      </c>
      <c r="J58" s="34" t="str">
        <f>E23</f>
        <v>AK Jiřího z Poděbrad, Děčín</v>
      </c>
      <c r="K58" s="38"/>
      <c r="L58" s="115"/>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31" t="s">
        <v>35</v>
      </c>
      <c r="J59" s="34" t="str">
        <f>E26</f>
        <v>M. Kučaba</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132</v>
      </c>
      <c r="D61" s="139"/>
      <c r="E61" s="139"/>
      <c r="F61" s="139"/>
      <c r="G61" s="139"/>
      <c r="H61" s="139"/>
      <c r="I61" s="139"/>
      <c r="J61" s="140" t="s">
        <v>133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71</v>
      </c>
      <c r="D63" s="38"/>
      <c r="E63" s="38"/>
      <c r="F63" s="38"/>
      <c r="G63" s="38"/>
      <c r="H63" s="38"/>
      <c r="I63" s="38"/>
      <c r="J63" s="79">
        <f>J89</f>
        <v>0</v>
      </c>
      <c r="K63" s="38"/>
      <c r="L63" s="115"/>
      <c r="S63" s="36"/>
      <c r="T63" s="36"/>
      <c r="U63" s="36"/>
      <c r="V63" s="36"/>
      <c r="W63" s="36"/>
      <c r="X63" s="36"/>
      <c r="Y63" s="36"/>
      <c r="Z63" s="36"/>
      <c r="AA63" s="36"/>
      <c r="AB63" s="36"/>
      <c r="AC63" s="36"/>
      <c r="AD63" s="36"/>
      <c r="AE63" s="36"/>
      <c r="AU63" s="19" t="s">
        <v>134</v>
      </c>
    </row>
    <row r="64" spans="2:12" s="9" customFormat="1" ht="24.95" customHeight="1">
      <c r="B64" s="142"/>
      <c r="C64" s="143"/>
      <c r="D64" s="144" t="s">
        <v>172</v>
      </c>
      <c r="E64" s="145"/>
      <c r="F64" s="145"/>
      <c r="G64" s="145"/>
      <c r="H64" s="145"/>
      <c r="I64" s="145"/>
      <c r="J64" s="146">
        <f>J90</f>
        <v>0</v>
      </c>
      <c r="K64" s="143"/>
      <c r="L64" s="147"/>
    </row>
    <row r="65" spans="2:12" s="10" customFormat="1" ht="19.9" customHeight="1">
      <c r="B65" s="148"/>
      <c r="C65" s="99"/>
      <c r="D65" s="149" t="s">
        <v>2884</v>
      </c>
      <c r="E65" s="150"/>
      <c r="F65" s="150"/>
      <c r="G65" s="150"/>
      <c r="H65" s="150"/>
      <c r="I65" s="150"/>
      <c r="J65" s="151">
        <f>J91</f>
        <v>0</v>
      </c>
      <c r="K65" s="99"/>
      <c r="L65" s="152"/>
    </row>
    <row r="66" spans="2:12" s="9" customFormat="1" ht="24.95" customHeight="1">
      <c r="B66" s="142"/>
      <c r="C66" s="143"/>
      <c r="D66" s="144" t="s">
        <v>2885</v>
      </c>
      <c r="E66" s="145"/>
      <c r="F66" s="145"/>
      <c r="G66" s="145"/>
      <c r="H66" s="145"/>
      <c r="I66" s="145"/>
      <c r="J66" s="146">
        <f>J160</f>
        <v>0</v>
      </c>
      <c r="K66" s="143"/>
      <c r="L66" s="147"/>
    </row>
    <row r="67" spans="2:12" s="10" customFormat="1" ht="19.9" customHeight="1">
      <c r="B67" s="148"/>
      <c r="C67" s="99"/>
      <c r="D67" s="149" t="s">
        <v>2887</v>
      </c>
      <c r="E67" s="150"/>
      <c r="F67" s="150"/>
      <c r="G67" s="150"/>
      <c r="H67" s="150"/>
      <c r="I67" s="150"/>
      <c r="J67" s="151">
        <f>J161</f>
        <v>0</v>
      </c>
      <c r="K67" s="99"/>
      <c r="L67" s="152"/>
    </row>
    <row r="68" spans="1:31" s="2" customFormat="1" ht="21.7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5"/>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5"/>
      <c r="S73" s="36"/>
      <c r="T73" s="36"/>
      <c r="U73" s="36"/>
      <c r="V73" s="36"/>
      <c r="W73" s="36"/>
      <c r="X73" s="36"/>
      <c r="Y73" s="36"/>
      <c r="Z73" s="36"/>
      <c r="AA73" s="36"/>
      <c r="AB73" s="36"/>
      <c r="AC73" s="36"/>
      <c r="AD73" s="36"/>
      <c r="AE73" s="36"/>
    </row>
    <row r="74" spans="1:31" s="2" customFormat="1" ht="24.95" customHeight="1">
      <c r="A74" s="36"/>
      <c r="B74" s="37"/>
      <c r="C74" s="25" t="s">
        <v>188</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393" t="str">
        <f>E7</f>
        <v>ZOO DĚČÍN - NOVOSTAVBA PAVILONU PRO PUMY na p.p.č.426/1, k.ú.Podmokly</v>
      </c>
      <c r="F77" s="394"/>
      <c r="G77" s="394"/>
      <c r="H77" s="394"/>
      <c r="I77" s="38"/>
      <c r="J77" s="38"/>
      <c r="K77" s="38"/>
      <c r="L77" s="115"/>
      <c r="S77" s="36"/>
      <c r="T77" s="36"/>
      <c r="U77" s="36"/>
      <c r="V77" s="36"/>
      <c r="W77" s="36"/>
      <c r="X77" s="36"/>
      <c r="Y77" s="36"/>
      <c r="Z77" s="36"/>
      <c r="AA77" s="36"/>
      <c r="AB77" s="36"/>
      <c r="AC77" s="36"/>
      <c r="AD77" s="36"/>
      <c r="AE77" s="36"/>
    </row>
    <row r="78" spans="2:12" s="1" customFormat="1" ht="12" customHeight="1">
      <c r="B78" s="23"/>
      <c r="C78" s="31" t="s">
        <v>129</v>
      </c>
      <c r="D78" s="24"/>
      <c r="E78" s="24"/>
      <c r="F78" s="24"/>
      <c r="G78" s="24"/>
      <c r="H78" s="24"/>
      <c r="I78" s="24"/>
      <c r="J78" s="24"/>
      <c r="K78" s="24"/>
      <c r="L78" s="22"/>
    </row>
    <row r="79" spans="1:31" s="2" customFormat="1" ht="16.5" customHeight="1">
      <c r="A79" s="36"/>
      <c r="B79" s="37"/>
      <c r="C79" s="38"/>
      <c r="D79" s="38"/>
      <c r="E79" s="393" t="s">
        <v>2880</v>
      </c>
      <c r="F79" s="395"/>
      <c r="G79" s="395"/>
      <c r="H79" s="395"/>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2881</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347" t="str">
        <f>E11</f>
        <v>E1623-2/19-02 - elektrická přípojka a elektroinstalace pavilonu</v>
      </c>
      <c r="F81" s="395"/>
      <c r="G81" s="395"/>
      <c r="H81" s="395"/>
      <c r="I81" s="38"/>
      <c r="J81" s="38"/>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22</v>
      </c>
      <c r="D83" s="38"/>
      <c r="E83" s="38"/>
      <c r="F83" s="29" t="str">
        <f>F14</f>
        <v>p.p.č.426/1, k.ú.Podmokly</v>
      </c>
      <c r="G83" s="38"/>
      <c r="H83" s="38"/>
      <c r="I83" s="31" t="s">
        <v>24</v>
      </c>
      <c r="J83" s="61" t="str">
        <f>IF(J14="","",J14)</f>
        <v>18. 8. 2021</v>
      </c>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25.7" customHeight="1">
      <c r="A85" s="36"/>
      <c r="B85" s="37"/>
      <c r="C85" s="31" t="s">
        <v>26</v>
      </c>
      <c r="D85" s="38"/>
      <c r="E85" s="38"/>
      <c r="F85" s="29" t="str">
        <f>E17</f>
        <v xml:space="preserve">STATUTÁRNÍ MĚSTO DĚČÍN </v>
      </c>
      <c r="G85" s="38"/>
      <c r="H85" s="38"/>
      <c r="I85" s="31" t="s">
        <v>32</v>
      </c>
      <c r="J85" s="34" t="str">
        <f>E23</f>
        <v>AK Jiřího z Poděbrad, Děčín</v>
      </c>
      <c r="K85" s="38"/>
      <c r="L85" s="115"/>
      <c r="S85" s="36"/>
      <c r="T85" s="36"/>
      <c r="U85" s="36"/>
      <c r="V85" s="36"/>
      <c r="W85" s="36"/>
      <c r="X85" s="36"/>
      <c r="Y85" s="36"/>
      <c r="Z85" s="36"/>
      <c r="AA85" s="36"/>
      <c r="AB85" s="36"/>
      <c r="AC85" s="36"/>
      <c r="AD85" s="36"/>
      <c r="AE85" s="36"/>
    </row>
    <row r="86" spans="1:31" s="2" customFormat="1" ht="15.2" customHeight="1">
      <c r="A86" s="36"/>
      <c r="B86" s="37"/>
      <c r="C86" s="31" t="s">
        <v>30</v>
      </c>
      <c r="D86" s="38"/>
      <c r="E86" s="38"/>
      <c r="F86" s="29" t="str">
        <f>IF(E20="","",E20)</f>
        <v>Vyplň údaj</v>
      </c>
      <c r="G86" s="38"/>
      <c r="H86" s="38"/>
      <c r="I86" s="31" t="s">
        <v>35</v>
      </c>
      <c r="J86" s="34" t="str">
        <f>E26</f>
        <v>M. Kučaba</v>
      </c>
      <c r="K86" s="38"/>
      <c r="L86" s="115"/>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11" customFormat="1" ht="29.25" customHeight="1">
      <c r="A88" s="153"/>
      <c r="B88" s="154"/>
      <c r="C88" s="155" t="s">
        <v>189</v>
      </c>
      <c r="D88" s="156" t="s">
        <v>58</v>
      </c>
      <c r="E88" s="156" t="s">
        <v>54</v>
      </c>
      <c r="F88" s="156" t="s">
        <v>55</v>
      </c>
      <c r="G88" s="156" t="s">
        <v>190</v>
      </c>
      <c r="H88" s="156" t="s">
        <v>191</v>
      </c>
      <c r="I88" s="156" t="s">
        <v>192</v>
      </c>
      <c r="J88" s="156" t="s">
        <v>133</v>
      </c>
      <c r="K88" s="157" t="s">
        <v>193</v>
      </c>
      <c r="L88" s="158"/>
      <c r="M88" s="70" t="s">
        <v>21</v>
      </c>
      <c r="N88" s="71" t="s">
        <v>43</v>
      </c>
      <c r="O88" s="71" t="s">
        <v>194</v>
      </c>
      <c r="P88" s="71" t="s">
        <v>195</v>
      </c>
      <c r="Q88" s="71" t="s">
        <v>196</v>
      </c>
      <c r="R88" s="71" t="s">
        <v>197</v>
      </c>
      <c r="S88" s="71" t="s">
        <v>198</v>
      </c>
      <c r="T88" s="71" t="s">
        <v>199</v>
      </c>
      <c r="U88" s="72" t="s">
        <v>200</v>
      </c>
      <c r="V88" s="153"/>
      <c r="W88" s="153"/>
      <c r="X88" s="153"/>
      <c r="Y88" s="153"/>
      <c r="Z88" s="153"/>
      <c r="AA88" s="153"/>
      <c r="AB88" s="153"/>
      <c r="AC88" s="153"/>
      <c r="AD88" s="153"/>
      <c r="AE88" s="153"/>
    </row>
    <row r="89" spans="1:63" s="2" customFormat="1" ht="22.9" customHeight="1">
      <c r="A89" s="36"/>
      <c r="B89" s="37"/>
      <c r="C89" s="77" t="s">
        <v>201</v>
      </c>
      <c r="D89" s="38"/>
      <c r="E89" s="38"/>
      <c r="F89" s="38"/>
      <c r="G89" s="38"/>
      <c r="H89" s="38"/>
      <c r="I89" s="38"/>
      <c r="J89" s="159">
        <f>BK89</f>
        <v>0</v>
      </c>
      <c r="K89" s="38"/>
      <c r="L89" s="41"/>
      <c r="M89" s="73"/>
      <c r="N89" s="160"/>
      <c r="O89" s="74"/>
      <c r="P89" s="161">
        <f>P90+P160</f>
        <v>0</v>
      </c>
      <c r="Q89" s="74"/>
      <c r="R89" s="161">
        <f>R90+R160</f>
        <v>0.085868</v>
      </c>
      <c r="S89" s="74"/>
      <c r="T89" s="161">
        <f>T90+T160</f>
        <v>0</v>
      </c>
      <c r="U89" s="75"/>
      <c r="V89" s="36"/>
      <c r="W89" s="36"/>
      <c r="X89" s="36"/>
      <c r="Y89" s="36"/>
      <c r="Z89" s="36"/>
      <c r="AA89" s="36"/>
      <c r="AB89" s="36"/>
      <c r="AC89" s="36"/>
      <c r="AD89" s="36"/>
      <c r="AE89" s="36"/>
      <c r="AT89" s="19" t="s">
        <v>72</v>
      </c>
      <c r="AU89" s="19" t="s">
        <v>134</v>
      </c>
      <c r="BK89" s="162">
        <f>BK90+BK160</f>
        <v>0</v>
      </c>
    </row>
    <row r="90" spans="2:63" s="12" customFormat="1" ht="25.9" customHeight="1">
      <c r="B90" s="163"/>
      <c r="C90" s="164"/>
      <c r="D90" s="165" t="s">
        <v>72</v>
      </c>
      <c r="E90" s="166" t="s">
        <v>1338</v>
      </c>
      <c r="F90" s="166" t="s">
        <v>1339</v>
      </c>
      <c r="G90" s="164"/>
      <c r="H90" s="164"/>
      <c r="I90" s="167"/>
      <c r="J90" s="168">
        <f>BK90</f>
        <v>0</v>
      </c>
      <c r="K90" s="164"/>
      <c r="L90" s="169"/>
      <c r="M90" s="170"/>
      <c r="N90" s="171"/>
      <c r="O90" s="171"/>
      <c r="P90" s="172">
        <f>P91</f>
        <v>0</v>
      </c>
      <c r="Q90" s="171"/>
      <c r="R90" s="172">
        <f>R91</f>
        <v>0.081878</v>
      </c>
      <c r="S90" s="171"/>
      <c r="T90" s="172">
        <f>T91</f>
        <v>0</v>
      </c>
      <c r="U90" s="173"/>
      <c r="AR90" s="174" t="s">
        <v>83</v>
      </c>
      <c r="AT90" s="175" t="s">
        <v>72</v>
      </c>
      <c r="AU90" s="175" t="s">
        <v>73</v>
      </c>
      <c r="AY90" s="174" t="s">
        <v>204</v>
      </c>
      <c r="BK90" s="176">
        <f>BK91</f>
        <v>0</v>
      </c>
    </row>
    <row r="91" spans="2:63" s="12" customFormat="1" ht="22.9" customHeight="1">
      <c r="B91" s="163"/>
      <c r="C91" s="164"/>
      <c r="D91" s="165" t="s">
        <v>72</v>
      </c>
      <c r="E91" s="177" t="s">
        <v>2892</v>
      </c>
      <c r="F91" s="177" t="s">
        <v>2893</v>
      </c>
      <c r="G91" s="164"/>
      <c r="H91" s="164"/>
      <c r="I91" s="167"/>
      <c r="J91" s="178">
        <f>BK91</f>
        <v>0</v>
      </c>
      <c r="K91" s="164"/>
      <c r="L91" s="169"/>
      <c r="M91" s="170"/>
      <c r="N91" s="171"/>
      <c r="O91" s="171"/>
      <c r="P91" s="172">
        <f>SUM(P92:P159)</f>
        <v>0</v>
      </c>
      <c r="Q91" s="171"/>
      <c r="R91" s="172">
        <f>SUM(R92:R159)</f>
        <v>0.081878</v>
      </c>
      <c r="S91" s="171"/>
      <c r="T91" s="172">
        <f>SUM(T92:T159)</f>
        <v>0</v>
      </c>
      <c r="U91" s="173"/>
      <c r="AR91" s="174" t="s">
        <v>83</v>
      </c>
      <c r="AT91" s="175" t="s">
        <v>72</v>
      </c>
      <c r="AU91" s="175" t="s">
        <v>81</v>
      </c>
      <c r="AY91" s="174" t="s">
        <v>204</v>
      </c>
      <c r="BK91" s="176">
        <f>SUM(BK92:BK159)</f>
        <v>0</v>
      </c>
    </row>
    <row r="92" spans="1:65" s="2" customFormat="1" ht="24.2" customHeight="1">
      <c r="A92" s="36"/>
      <c r="B92" s="37"/>
      <c r="C92" s="179" t="s">
        <v>81</v>
      </c>
      <c r="D92" s="179" t="s">
        <v>208</v>
      </c>
      <c r="E92" s="180" t="s">
        <v>3100</v>
      </c>
      <c r="F92" s="181" t="s">
        <v>3101</v>
      </c>
      <c r="G92" s="182" t="s">
        <v>469</v>
      </c>
      <c r="H92" s="183">
        <v>10</v>
      </c>
      <c r="I92" s="184"/>
      <c r="J92" s="185">
        <f>ROUND(I92*H92,1)</f>
        <v>0</v>
      </c>
      <c r="K92" s="181" t="s">
        <v>212</v>
      </c>
      <c r="L92" s="41"/>
      <c r="M92" s="186" t="s">
        <v>21</v>
      </c>
      <c r="N92" s="187" t="s">
        <v>44</v>
      </c>
      <c r="O92" s="66"/>
      <c r="P92" s="188">
        <f>O92*H92</f>
        <v>0</v>
      </c>
      <c r="Q92" s="188">
        <v>0</v>
      </c>
      <c r="R92" s="188">
        <f>Q92*H92</f>
        <v>0</v>
      </c>
      <c r="S92" s="188">
        <v>0</v>
      </c>
      <c r="T92" s="188">
        <f>S92*H92</f>
        <v>0</v>
      </c>
      <c r="U92" s="189" t="s">
        <v>21</v>
      </c>
      <c r="V92" s="36"/>
      <c r="W92" s="36"/>
      <c r="X92" s="36"/>
      <c r="Y92" s="36"/>
      <c r="Z92" s="36"/>
      <c r="AA92" s="36"/>
      <c r="AB92" s="36"/>
      <c r="AC92" s="36"/>
      <c r="AD92" s="36"/>
      <c r="AE92" s="36"/>
      <c r="AR92" s="190" t="s">
        <v>300</v>
      </c>
      <c r="AT92" s="190" t="s">
        <v>208</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300</v>
      </c>
      <c r="BM92" s="190" t="s">
        <v>3102</v>
      </c>
    </row>
    <row r="93" spans="1:47" s="2" customFormat="1" ht="11.25">
      <c r="A93" s="36"/>
      <c r="B93" s="37"/>
      <c r="C93" s="38"/>
      <c r="D93" s="192" t="s">
        <v>216</v>
      </c>
      <c r="E93" s="38"/>
      <c r="F93" s="193" t="s">
        <v>3103</v>
      </c>
      <c r="G93" s="38"/>
      <c r="H93" s="38"/>
      <c r="I93" s="194"/>
      <c r="J93" s="38"/>
      <c r="K93" s="38"/>
      <c r="L93" s="41"/>
      <c r="M93" s="195"/>
      <c r="N93" s="196"/>
      <c r="O93" s="66"/>
      <c r="P93" s="66"/>
      <c r="Q93" s="66"/>
      <c r="R93" s="66"/>
      <c r="S93" s="66"/>
      <c r="T93" s="66"/>
      <c r="U93" s="67"/>
      <c r="V93" s="36"/>
      <c r="W93" s="36"/>
      <c r="X93" s="36"/>
      <c r="Y93" s="36"/>
      <c r="Z93" s="36"/>
      <c r="AA93" s="36"/>
      <c r="AB93" s="36"/>
      <c r="AC93" s="36"/>
      <c r="AD93" s="36"/>
      <c r="AE93" s="36"/>
      <c r="AT93" s="19" t="s">
        <v>216</v>
      </c>
      <c r="AU93" s="19" t="s">
        <v>83</v>
      </c>
    </row>
    <row r="94" spans="1:65" s="2" customFormat="1" ht="16.5" customHeight="1">
      <c r="A94" s="36"/>
      <c r="B94" s="37"/>
      <c r="C94" s="242" t="s">
        <v>83</v>
      </c>
      <c r="D94" s="242" t="s">
        <v>466</v>
      </c>
      <c r="E94" s="243" t="s">
        <v>3104</v>
      </c>
      <c r="F94" s="244" t="s">
        <v>3105</v>
      </c>
      <c r="G94" s="245" t="s">
        <v>469</v>
      </c>
      <c r="H94" s="246">
        <v>10</v>
      </c>
      <c r="I94" s="247"/>
      <c r="J94" s="248">
        <f>ROUND(I94*H94,1)</f>
        <v>0</v>
      </c>
      <c r="K94" s="244" t="s">
        <v>212</v>
      </c>
      <c r="L94" s="249"/>
      <c r="M94" s="250" t="s">
        <v>21</v>
      </c>
      <c r="N94" s="251" t="s">
        <v>44</v>
      </c>
      <c r="O94" s="66"/>
      <c r="P94" s="188">
        <f>O94*H94</f>
        <v>0</v>
      </c>
      <c r="Q94" s="188">
        <v>0.00014</v>
      </c>
      <c r="R94" s="188">
        <f>Q94*H94</f>
        <v>0.0013999999999999998</v>
      </c>
      <c r="S94" s="188">
        <v>0</v>
      </c>
      <c r="T94" s="188">
        <f>S94*H94</f>
        <v>0</v>
      </c>
      <c r="U94" s="189" t="s">
        <v>21</v>
      </c>
      <c r="V94" s="36"/>
      <c r="W94" s="36"/>
      <c r="X94" s="36"/>
      <c r="Y94" s="36"/>
      <c r="Z94" s="36"/>
      <c r="AA94" s="36"/>
      <c r="AB94" s="36"/>
      <c r="AC94" s="36"/>
      <c r="AD94" s="36"/>
      <c r="AE94" s="36"/>
      <c r="AR94" s="190" t="s">
        <v>473</v>
      </c>
      <c r="AT94" s="190" t="s">
        <v>466</v>
      </c>
      <c r="AU94" s="190" t="s">
        <v>83</v>
      </c>
      <c r="AY94" s="19" t="s">
        <v>204</v>
      </c>
      <c r="BE94" s="191">
        <f>IF(N94="základní",J94,0)</f>
        <v>0</v>
      </c>
      <c r="BF94" s="191">
        <f>IF(N94="snížená",J94,0)</f>
        <v>0</v>
      </c>
      <c r="BG94" s="191">
        <f>IF(N94="zákl. přenesená",J94,0)</f>
        <v>0</v>
      </c>
      <c r="BH94" s="191">
        <f>IF(N94="sníž. přenesená",J94,0)</f>
        <v>0</v>
      </c>
      <c r="BI94" s="191">
        <f>IF(N94="nulová",J94,0)</f>
        <v>0</v>
      </c>
      <c r="BJ94" s="19" t="s">
        <v>81</v>
      </c>
      <c r="BK94" s="191">
        <f>ROUND(I94*H94,1)</f>
        <v>0</v>
      </c>
      <c r="BL94" s="19" t="s">
        <v>300</v>
      </c>
      <c r="BM94" s="190" t="s">
        <v>3106</v>
      </c>
    </row>
    <row r="95" spans="1:47" s="2" customFormat="1" ht="11.25">
      <c r="A95" s="36"/>
      <c r="B95" s="37"/>
      <c r="C95" s="38"/>
      <c r="D95" s="192" t="s">
        <v>216</v>
      </c>
      <c r="E95" s="38"/>
      <c r="F95" s="193" t="s">
        <v>3107</v>
      </c>
      <c r="G95" s="38"/>
      <c r="H95" s="38"/>
      <c r="I95" s="194"/>
      <c r="J95" s="38"/>
      <c r="K95" s="38"/>
      <c r="L95" s="41"/>
      <c r="M95" s="195"/>
      <c r="N95" s="196"/>
      <c r="O95" s="66"/>
      <c r="P95" s="66"/>
      <c r="Q95" s="66"/>
      <c r="R95" s="66"/>
      <c r="S95" s="66"/>
      <c r="T95" s="66"/>
      <c r="U95" s="67"/>
      <c r="V95" s="36"/>
      <c r="W95" s="36"/>
      <c r="X95" s="36"/>
      <c r="Y95" s="36"/>
      <c r="Z95" s="36"/>
      <c r="AA95" s="36"/>
      <c r="AB95" s="36"/>
      <c r="AC95" s="36"/>
      <c r="AD95" s="36"/>
      <c r="AE95" s="36"/>
      <c r="AT95" s="19" t="s">
        <v>216</v>
      </c>
      <c r="AU95" s="19" t="s">
        <v>83</v>
      </c>
    </row>
    <row r="96" spans="1:65" s="2" customFormat="1" ht="33" customHeight="1">
      <c r="A96" s="36"/>
      <c r="B96" s="37"/>
      <c r="C96" s="179" t="s">
        <v>214</v>
      </c>
      <c r="D96" s="179" t="s">
        <v>208</v>
      </c>
      <c r="E96" s="180" t="s">
        <v>3108</v>
      </c>
      <c r="F96" s="181" t="s">
        <v>3109</v>
      </c>
      <c r="G96" s="182" t="s">
        <v>211</v>
      </c>
      <c r="H96" s="183">
        <v>3</v>
      </c>
      <c r="I96" s="184"/>
      <c r="J96" s="185">
        <f>ROUND(I96*H96,1)</f>
        <v>0</v>
      </c>
      <c r="K96" s="181" t="s">
        <v>212</v>
      </c>
      <c r="L96" s="41"/>
      <c r="M96" s="186" t="s">
        <v>21</v>
      </c>
      <c r="N96" s="187" t="s">
        <v>44</v>
      </c>
      <c r="O96" s="66"/>
      <c r="P96" s="188">
        <f>O96*H96</f>
        <v>0</v>
      </c>
      <c r="Q96" s="188">
        <v>0</v>
      </c>
      <c r="R96" s="188">
        <f>Q96*H96</f>
        <v>0</v>
      </c>
      <c r="S96" s="188">
        <v>0</v>
      </c>
      <c r="T96" s="188">
        <f>S96*H96</f>
        <v>0</v>
      </c>
      <c r="U96" s="189" t="s">
        <v>21</v>
      </c>
      <c r="V96" s="36"/>
      <c r="W96" s="36"/>
      <c r="X96" s="36"/>
      <c r="Y96" s="36"/>
      <c r="Z96" s="36"/>
      <c r="AA96" s="36"/>
      <c r="AB96" s="36"/>
      <c r="AC96" s="36"/>
      <c r="AD96" s="36"/>
      <c r="AE96" s="36"/>
      <c r="AR96" s="190" t="s">
        <v>300</v>
      </c>
      <c r="AT96" s="190" t="s">
        <v>208</v>
      </c>
      <c r="AU96" s="190" t="s">
        <v>83</v>
      </c>
      <c r="AY96" s="19" t="s">
        <v>204</v>
      </c>
      <c r="BE96" s="191">
        <f>IF(N96="základní",J96,0)</f>
        <v>0</v>
      </c>
      <c r="BF96" s="191">
        <f>IF(N96="snížená",J96,0)</f>
        <v>0</v>
      </c>
      <c r="BG96" s="191">
        <f>IF(N96="zákl. přenesená",J96,0)</f>
        <v>0</v>
      </c>
      <c r="BH96" s="191">
        <f>IF(N96="sníž. přenesená",J96,0)</f>
        <v>0</v>
      </c>
      <c r="BI96" s="191">
        <f>IF(N96="nulová",J96,0)</f>
        <v>0</v>
      </c>
      <c r="BJ96" s="19" t="s">
        <v>81</v>
      </c>
      <c r="BK96" s="191">
        <f>ROUND(I96*H96,1)</f>
        <v>0</v>
      </c>
      <c r="BL96" s="19" t="s">
        <v>300</v>
      </c>
      <c r="BM96" s="190" t="s">
        <v>3110</v>
      </c>
    </row>
    <row r="97" spans="1:47" s="2" customFormat="1" ht="11.25">
      <c r="A97" s="36"/>
      <c r="B97" s="37"/>
      <c r="C97" s="38"/>
      <c r="D97" s="192" t="s">
        <v>216</v>
      </c>
      <c r="E97" s="38"/>
      <c r="F97" s="193" t="s">
        <v>3111</v>
      </c>
      <c r="G97" s="38"/>
      <c r="H97" s="38"/>
      <c r="I97" s="194"/>
      <c r="J97" s="38"/>
      <c r="K97" s="38"/>
      <c r="L97" s="41"/>
      <c r="M97" s="195"/>
      <c r="N97" s="196"/>
      <c r="O97" s="66"/>
      <c r="P97" s="66"/>
      <c r="Q97" s="66"/>
      <c r="R97" s="66"/>
      <c r="S97" s="66"/>
      <c r="T97" s="66"/>
      <c r="U97" s="67"/>
      <c r="V97" s="36"/>
      <c r="W97" s="36"/>
      <c r="X97" s="36"/>
      <c r="Y97" s="36"/>
      <c r="Z97" s="36"/>
      <c r="AA97" s="36"/>
      <c r="AB97" s="36"/>
      <c r="AC97" s="36"/>
      <c r="AD97" s="36"/>
      <c r="AE97" s="36"/>
      <c r="AT97" s="19" t="s">
        <v>216</v>
      </c>
      <c r="AU97" s="19" t="s">
        <v>83</v>
      </c>
    </row>
    <row r="98" spans="1:65" s="2" customFormat="1" ht="21.75" customHeight="1">
      <c r="A98" s="36"/>
      <c r="B98" s="37"/>
      <c r="C98" s="242" t="s">
        <v>213</v>
      </c>
      <c r="D98" s="242" t="s">
        <v>466</v>
      </c>
      <c r="E98" s="243" t="s">
        <v>3112</v>
      </c>
      <c r="F98" s="244" t="s">
        <v>3113</v>
      </c>
      <c r="G98" s="245" t="s">
        <v>211</v>
      </c>
      <c r="H98" s="246">
        <v>3</v>
      </c>
      <c r="I98" s="247"/>
      <c r="J98" s="248">
        <f>ROUND(I98*H98,1)</f>
        <v>0</v>
      </c>
      <c r="K98" s="244" t="s">
        <v>21</v>
      </c>
      <c r="L98" s="249"/>
      <c r="M98" s="250" t="s">
        <v>21</v>
      </c>
      <c r="N98" s="251" t="s">
        <v>44</v>
      </c>
      <c r="O98" s="66"/>
      <c r="P98" s="188">
        <f>O98*H98</f>
        <v>0</v>
      </c>
      <c r="Q98" s="188">
        <v>0.00013</v>
      </c>
      <c r="R98" s="188">
        <f>Q98*H98</f>
        <v>0.00038999999999999994</v>
      </c>
      <c r="S98" s="188">
        <v>0</v>
      </c>
      <c r="T98" s="188">
        <f>S98*H98</f>
        <v>0</v>
      </c>
      <c r="U98" s="189" t="s">
        <v>21</v>
      </c>
      <c r="V98" s="36"/>
      <c r="W98" s="36"/>
      <c r="X98" s="36"/>
      <c r="Y98" s="36"/>
      <c r="Z98" s="36"/>
      <c r="AA98" s="36"/>
      <c r="AB98" s="36"/>
      <c r="AC98" s="36"/>
      <c r="AD98" s="36"/>
      <c r="AE98" s="36"/>
      <c r="AR98" s="190" t="s">
        <v>473</v>
      </c>
      <c r="AT98" s="190" t="s">
        <v>466</v>
      </c>
      <c r="AU98" s="190" t="s">
        <v>83</v>
      </c>
      <c r="AY98" s="19" t="s">
        <v>204</v>
      </c>
      <c r="BE98" s="191">
        <f>IF(N98="základní",J98,0)</f>
        <v>0</v>
      </c>
      <c r="BF98" s="191">
        <f>IF(N98="snížená",J98,0)</f>
        <v>0</v>
      </c>
      <c r="BG98" s="191">
        <f>IF(N98="zákl. přenesená",J98,0)</f>
        <v>0</v>
      </c>
      <c r="BH98" s="191">
        <f>IF(N98="sníž. přenesená",J98,0)</f>
        <v>0</v>
      </c>
      <c r="BI98" s="191">
        <f>IF(N98="nulová",J98,0)</f>
        <v>0</v>
      </c>
      <c r="BJ98" s="19" t="s">
        <v>81</v>
      </c>
      <c r="BK98" s="191">
        <f>ROUND(I98*H98,1)</f>
        <v>0</v>
      </c>
      <c r="BL98" s="19" t="s">
        <v>300</v>
      </c>
      <c r="BM98" s="190" t="s">
        <v>3114</v>
      </c>
    </row>
    <row r="99" spans="1:65" s="2" customFormat="1" ht="24.2" customHeight="1">
      <c r="A99" s="36"/>
      <c r="B99" s="37"/>
      <c r="C99" s="179" t="s">
        <v>234</v>
      </c>
      <c r="D99" s="179" t="s">
        <v>208</v>
      </c>
      <c r="E99" s="180" t="s">
        <v>3115</v>
      </c>
      <c r="F99" s="181" t="s">
        <v>3116</v>
      </c>
      <c r="G99" s="182" t="s">
        <v>469</v>
      </c>
      <c r="H99" s="183">
        <v>50</v>
      </c>
      <c r="I99" s="184"/>
      <c r="J99" s="185">
        <f>ROUND(I99*H99,1)</f>
        <v>0</v>
      </c>
      <c r="K99" s="181" t="s">
        <v>212</v>
      </c>
      <c r="L99" s="41"/>
      <c r="M99" s="186" t="s">
        <v>21</v>
      </c>
      <c r="N99" s="187" t="s">
        <v>44</v>
      </c>
      <c r="O99" s="66"/>
      <c r="P99" s="188">
        <f>O99*H99</f>
        <v>0</v>
      </c>
      <c r="Q99" s="188">
        <v>0</v>
      </c>
      <c r="R99" s="188">
        <f>Q99*H99</f>
        <v>0</v>
      </c>
      <c r="S99" s="188">
        <v>0</v>
      </c>
      <c r="T99" s="188">
        <f>S99*H99</f>
        <v>0</v>
      </c>
      <c r="U99" s="189" t="s">
        <v>21</v>
      </c>
      <c r="V99" s="36"/>
      <c r="W99" s="36"/>
      <c r="X99" s="36"/>
      <c r="Y99" s="36"/>
      <c r="Z99" s="36"/>
      <c r="AA99" s="36"/>
      <c r="AB99" s="36"/>
      <c r="AC99" s="36"/>
      <c r="AD99" s="36"/>
      <c r="AE99" s="36"/>
      <c r="AR99" s="190" t="s">
        <v>300</v>
      </c>
      <c r="AT99" s="190" t="s">
        <v>208</v>
      </c>
      <c r="AU99" s="190" t="s">
        <v>83</v>
      </c>
      <c r="AY99" s="19" t="s">
        <v>204</v>
      </c>
      <c r="BE99" s="191">
        <f>IF(N99="základní",J99,0)</f>
        <v>0</v>
      </c>
      <c r="BF99" s="191">
        <f>IF(N99="snížená",J99,0)</f>
        <v>0</v>
      </c>
      <c r="BG99" s="191">
        <f>IF(N99="zákl. přenesená",J99,0)</f>
        <v>0</v>
      </c>
      <c r="BH99" s="191">
        <f>IF(N99="sníž. přenesená",J99,0)</f>
        <v>0</v>
      </c>
      <c r="BI99" s="191">
        <f>IF(N99="nulová",J99,0)</f>
        <v>0</v>
      </c>
      <c r="BJ99" s="19" t="s">
        <v>81</v>
      </c>
      <c r="BK99" s="191">
        <f>ROUND(I99*H99,1)</f>
        <v>0</v>
      </c>
      <c r="BL99" s="19" t="s">
        <v>300</v>
      </c>
      <c r="BM99" s="190" t="s">
        <v>3117</v>
      </c>
    </row>
    <row r="100" spans="1:47" s="2" customFormat="1" ht="11.25">
      <c r="A100" s="36"/>
      <c r="B100" s="37"/>
      <c r="C100" s="38"/>
      <c r="D100" s="192" t="s">
        <v>216</v>
      </c>
      <c r="E100" s="38"/>
      <c r="F100" s="193" t="s">
        <v>3118</v>
      </c>
      <c r="G100" s="38"/>
      <c r="H100" s="38"/>
      <c r="I100" s="194"/>
      <c r="J100" s="38"/>
      <c r="K100" s="38"/>
      <c r="L100" s="41"/>
      <c r="M100" s="195"/>
      <c r="N100" s="196"/>
      <c r="O100" s="66"/>
      <c r="P100" s="66"/>
      <c r="Q100" s="66"/>
      <c r="R100" s="66"/>
      <c r="S100" s="66"/>
      <c r="T100" s="66"/>
      <c r="U100" s="67"/>
      <c r="V100" s="36"/>
      <c r="W100" s="36"/>
      <c r="X100" s="36"/>
      <c r="Y100" s="36"/>
      <c r="Z100" s="36"/>
      <c r="AA100" s="36"/>
      <c r="AB100" s="36"/>
      <c r="AC100" s="36"/>
      <c r="AD100" s="36"/>
      <c r="AE100" s="36"/>
      <c r="AT100" s="19" t="s">
        <v>216</v>
      </c>
      <c r="AU100" s="19" t="s">
        <v>83</v>
      </c>
    </row>
    <row r="101" spans="1:65" s="2" customFormat="1" ht="16.5" customHeight="1">
      <c r="A101" s="36"/>
      <c r="B101" s="37"/>
      <c r="C101" s="242" t="s">
        <v>239</v>
      </c>
      <c r="D101" s="242" t="s">
        <v>466</v>
      </c>
      <c r="E101" s="243" t="s">
        <v>3119</v>
      </c>
      <c r="F101" s="244" t="s">
        <v>3120</v>
      </c>
      <c r="G101" s="245" t="s">
        <v>469</v>
      </c>
      <c r="H101" s="246">
        <v>60</v>
      </c>
      <c r="I101" s="247"/>
      <c r="J101" s="248">
        <f>ROUND(I101*H101,1)</f>
        <v>0</v>
      </c>
      <c r="K101" s="244" t="s">
        <v>212</v>
      </c>
      <c r="L101" s="249"/>
      <c r="M101" s="250" t="s">
        <v>21</v>
      </c>
      <c r="N101" s="251" t="s">
        <v>44</v>
      </c>
      <c r="O101" s="66"/>
      <c r="P101" s="188">
        <f>O101*H101</f>
        <v>0</v>
      </c>
      <c r="Q101" s="188">
        <v>0.00012</v>
      </c>
      <c r="R101" s="188">
        <f>Q101*H101</f>
        <v>0.0072</v>
      </c>
      <c r="S101" s="188">
        <v>0</v>
      </c>
      <c r="T101" s="188">
        <f>S101*H101</f>
        <v>0</v>
      </c>
      <c r="U101" s="189" t="s">
        <v>21</v>
      </c>
      <c r="V101" s="36"/>
      <c r="W101" s="36"/>
      <c r="X101" s="36"/>
      <c r="Y101" s="36"/>
      <c r="Z101" s="36"/>
      <c r="AA101" s="36"/>
      <c r="AB101" s="36"/>
      <c r="AC101" s="36"/>
      <c r="AD101" s="36"/>
      <c r="AE101" s="36"/>
      <c r="AR101" s="190" t="s">
        <v>473</v>
      </c>
      <c r="AT101" s="190" t="s">
        <v>466</v>
      </c>
      <c r="AU101" s="190" t="s">
        <v>83</v>
      </c>
      <c r="AY101" s="19" t="s">
        <v>204</v>
      </c>
      <c r="BE101" s="191">
        <f>IF(N101="základní",J101,0)</f>
        <v>0</v>
      </c>
      <c r="BF101" s="191">
        <f>IF(N101="snížená",J101,0)</f>
        <v>0</v>
      </c>
      <c r="BG101" s="191">
        <f>IF(N101="zákl. přenesená",J101,0)</f>
        <v>0</v>
      </c>
      <c r="BH101" s="191">
        <f>IF(N101="sníž. přenesená",J101,0)</f>
        <v>0</v>
      </c>
      <c r="BI101" s="191">
        <f>IF(N101="nulová",J101,0)</f>
        <v>0</v>
      </c>
      <c r="BJ101" s="19" t="s">
        <v>81</v>
      </c>
      <c r="BK101" s="191">
        <f>ROUND(I101*H101,1)</f>
        <v>0</v>
      </c>
      <c r="BL101" s="19" t="s">
        <v>300</v>
      </c>
      <c r="BM101" s="190" t="s">
        <v>3121</v>
      </c>
    </row>
    <row r="102" spans="1:47" s="2" customFormat="1" ht="11.25">
      <c r="A102" s="36"/>
      <c r="B102" s="37"/>
      <c r="C102" s="38"/>
      <c r="D102" s="192" t="s">
        <v>216</v>
      </c>
      <c r="E102" s="38"/>
      <c r="F102" s="193" t="s">
        <v>3122</v>
      </c>
      <c r="G102" s="38"/>
      <c r="H102" s="38"/>
      <c r="I102" s="194"/>
      <c r="J102" s="38"/>
      <c r="K102" s="38"/>
      <c r="L102" s="41"/>
      <c r="M102" s="195"/>
      <c r="N102" s="196"/>
      <c r="O102" s="66"/>
      <c r="P102" s="66"/>
      <c r="Q102" s="66"/>
      <c r="R102" s="66"/>
      <c r="S102" s="66"/>
      <c r="T102" s="66"/>
      <c r="U102" s="67"/>
      <c r="V102" s="36"/>
      <c r="W102" s="36"/>
      <c r="X102" s="36"/>
      <c r="Y102" s="36"/>
      <c r="Z102" s="36"/>
      <c r="AA102" s="36"/>
      <c r="AB102" s="36"/>
      <c r="AC102" s="36"/>
      <c r="AD102" s="36"/>
      <c r="AE102" s="36"/>
      <c r="AT102" s="19" t="s">
        <v>216</v>
      </c>
      <c r="AU102" s="19" t="s">
        <v>83</v>
      </c>
    </row>
    <row r="103" spans="2:51" s="13" customFormat="1" ht="11.25">
      <c r="B103" s="197"/>
      <c r="C103" s="198"/>
      <c r="D103" s="199" t="s">
        <v>218</v>
      </c>
      <c r="E103" s="200" t="s">
        <v>21</v>
      </c>
      <c r="F103" s="201" t="s">
        <v>3123</v>
      </c>
      <c r="G103" s="198"/>
      <c r="H103" s="202">
        <v>60</v>
      </c>
      <c r="I103" s="203"/>
      <c r="J103" s="198"/>
      <c r="K103" s="198"/>
      <c r="L103" s="204"/>
      <c r="M103" s="205"/>
      <c r="N103" s="206"/>
      <c r="O103" s="206"/>
      <c r="P103" s="206"/>
      <c r="Q103" s="206"/>
      <c r="R103" s="206"/>
      <c r="S103" s="206"/>
      <c r="T103" s="206"/>
      <c r="U103" s="207"/>
      <c r="AT103" s="208" t="s">
        <v>218</v>
      </c>
      <c r="AU103" s="208" t="s">
        <v>83</v>
      </c>
      <c r="AV103" s="13" t="s">
        <v>83</v>
      </c>
      <c r="AW103" s="13" t="s">
        <v>34</v>
      </c>
      <c r="AX103" s="13" t="s">
        <v>81</v>
      </c>
      <c r="AY103" s="208" t="s">
        <v>204</v>
      </c>
    </row>
    <row r="104" spans="1:65" s="2" customFormat="1" ht="24.2" customHeight="1">
      <c r="A104" s="36"/>
      <c r="B104" s="37"/>
      <c r="C104" s="179" t="s">
        <v>245</v>
      </c>
      <c r="D104" s="179" t="s">
        <v>208</v>
      </c>
      <c r="E104" s="180" t="s">
        <v>3124</v>
      </c>
      <c r="F104" s="181" t="s">
        <v>3125</v>
      </c>
      <c r="G104" s="182" t="s">
        <v>469</v>
      </c>
      <c r="H104" s="183">
        <v>30</v>
      </c>
      <c r="I104" s="184"/>
      <c r="J104" s="185">
        <f>ROUND(I104*H104,1)</f>
        <v>0</v>
      </c>
      <c r="K104" s="181" t="s">
        <v>212</v>
      </c>
      <c r="L104" s="41"/>
      <c r="M104" s="186" t="s">
        <v>21</v>
      </c>
      <c r="N104" s="187" t="s">
        <v>44</v>
      </c>
      <c r="O104" s="66"/>
      <c r="P104" s="188">
        <f>O104*H104</f>
        <v>0</v>
      </c>
      <c r="Q104" s="188">
        <v>0</v>
      </c>
      <c r="R104" s="188">
        <f>Q104*H104</f>
        <v>0</v>
      </c>
      <c r="S104" s="188">
        <v>0</v>
      </c>
      <c r="T104" s="188">
        <f>S104*H104</f>
        <v>0</v>
      </c>
      <c r="U104" s="189" t="s">
        <v>21</v>
      </c>
      <c r="V104" s="36"/>
      <c r="W104" s="36"/>
      <c r="X104" s="36"/>
      <c r="Y104" s="36"/>
      <c r="Z104" s="36"/>
      <c r="AA104" s="36"/>
      <c r="AB104" s="36"/>
      <c r="AC104" s="36"/>
      <c r="AD104" s="36"/>
      <c r="AE104" s="36"/>
      <c r="AR104" s="190" t="s">
        <v>300</v>
      </c>
      <c r="AT104" s="190" t="s">
        <v>208</v>
      </c>
      <c r="AU104" s="190" t="s">
        <v>83</v>
      </c>
      <c r="AY104" s="19" t="s">
        <v>204</v>
      </c>
      <c r="BE104" s="191">
        <f>IF(N104="základní",J104,0)</f>
        <v>0</v>
      </c>
      <c r="BF104" s="191">
        <f>IF(N104="snížená",J104,0)</f>
        <v>0</v>
      </c>
      <c r="BG104" s="191">
        <f>IF(N104="zákl. přenesená",J104,0)</f>
        <v>0</v>
      </c>
      <c r="BH104" s="191">
        <f>IF(N104="sníž. přenesená",J104,0)</f>
        <v>0</v>
      </c>
      <c r="BI104" s="191">
        <f>IF(N104="nulová",J104,0)</f>
        <v>0</v>
      </c>
      <c r="BJ104" s="19" t="s">
        <v>81</v>
      </c>
      <c r="BK104" s="191">
        <f>ROUND(I104*H104,1)</f>
        <v>0</v>
      </c>
      <c r="BL104" s="19" t="s">
        <v>300</v>
      </c>
      <c r="BM104" s="190" t="s">
        <v>3126</v>
      </c>
    </row>
    <row r="105" spans="1:47" s="2" customFormat="1" ht="11.25">
      <c r="A105" s="36"/>
      <c r="B105" s="37"/>
      <c r="C105" s="38"/>
      <c r="D105" s="192" t="s">
        <v>216</v>
      </c>
      <c r="E105" s="38"/>
      <c r="F105" s="193" t="s">
        <v>3127</v>
      </c>
      <c r="G105" s="38"/>
      <c r="H105" s="38"/>
      <c r="I105" s="194"/>
      <c r="J105" s="38"/>
      <c r="K105" s="38"/>
      <c r="L105" s="41"/>
      <c r="M105" s="195"/>
      <c r="N105" s="196"/>
      <c r="O105" s="66"/>
      <c r="P105" s="66"/>
      <c r="Q105" s="66"/>
      <c r="R105" s="66"/>
      <c r="S105" s="66"/>
      <c r="T105" s="66"/>
      <c r="U105" s="67"/>
      <c r="V105" s="36"/>
      <c r="W105" s="36"/>
      <c r="X105" s="36"/>
      <c r="Y105" s="36"/>
      <c r="Z105" s="36"/>
      <c r="AA105" s="36"/>
      <c r="AB105" s="36"/>
      <c r="AC105" s="36"/>
      <c r="AD105" s="36"/>
      <c r="AE105" s="36"/>
      <c r="AT105" s="19" t="s">
        <v>216</v>
      </c>
      <c r="AU105" s="19" t="s">
        <v>83</v>
      </c>
    </row>
    <row r="106" spans="1:65" s="2" customFormat="1" ht="16.5" customHeight="1">
      <c r="A106" s="36"/>
      <c r="B106" s="37"/>
      <c r="C106" s="242" t="s">
        <v>250</v>
      </c>
      <c r="D106" s="242" t="s">
        <v>466</v>
      </c>
      <c r="E106" s="243" t="s">
        <v>3128</v>
      </c>
      <c r="F106" s="244" t="s">
        <v>3129</v>
      </c>
      <c r="G106" s="245" t="s">
        <v>469</v>
      </c>
      <c r="H106" s="246">
        <v>36</v>
      </c>
      <c r="I106" s="247"/>
      <c r="J106" s="248">
        <f>ROUND(I106*H106,1)</f>
        <v>0</v>
      </c>
      <c r="K106" s="244" t="s">
        <v>212</v>
      </c>
      <c r="L106" s="249"/>
      <c r="M106" s="250" t="s">
        <v>21</v>
      </c>
      <c r="N106" s="251" t="s">
        <v>44</v>
      </c>
      <c r="O106" s="66"/>
      <c r="P106" s="188">
        <f>O106*H106</f>
        <v>0</v>
      </c>
      <c r="Q106" s="188">
        <v>0.00017</v>
      </c>
      <c r="R106" s="188">
        <f>Q106*H106</f>
        <v>0.0061200000000000004</v>
      </c>
      <c r="S106" s="188">
        <v>0</v>
      </c>
      <c r="T106" s="188">
        <f>S106*H106</f>
        <v>0</v>
      </c>
      <c r="U106" s="189" t="s">
        <v>21</v>
      </c>
      <c r="V106" s="36"/>
      <c r="W106" s="36"/>
      <c r="X106" s="36"/>
      <c r="Y106" s="36"/>
      <c r="Z106" s="36"/>
      <c r="AA106" s="36"/>
      <c r="AB106" s="36"/>
      <c r="AC106" s="36"/>
      <c r="AD106" s="36"/>
      <c r="AE106" s="36"/>
      <c r="AR106" s="190" t="s">
        <v>473</v>
      </c>
      <c r="AT106" s="190" t="s">
        <v>466</v>
      </c>
      <c r="AU106" s="190" t="s">
        <v>83</v>
      </c>
      <c r="AY106" s="19" t="s">
        <v>204</v>
      </c>
      <c r="BE106" s="191">
        <f>IF(N106="základní",J106,0)</f>
        <v>0</v>
      </c>
      <c r="BF106" s="191">
        <f>IF(N106="snížená",J106,0)</f>
        <v>0</v>
      </c>
      <c r="BG106" s="191">
        <f>IF(N106="zákl. přenesená",J106,0)</f>
        <v>0</v>
      </c>
      <c r="BH106" s="191">
        <f>IF(N106="sníž. přenesená",J106,0)</f>
        <v>0</v>
      </c>
      <c r="BI106" s="191">
        <f>IF(N106="nulová",J106,0)</f>
        <v>0</v>
      </c>
      <c r="BJ106" s="19" t="s">
        <v>81</v>
      </c>
      <c r="BK106" s="191">
        <f>ROUND(I106*H106,1)</f>
        <v>0</v>
      </c>
      <c r="BL106" s="19" t="s">
        <v>300</v>
      </c>
      <c r="BM106" s="190" t="s">
        <v>3130</v>
      </c>
    </row>
    <row r="107" spans="1:47" s="2" customFormat="1" ht="11.25">
      <c r="A107" s="36"/>
      <c r="B107" s="37"/>
      <c r="C107" s="38"/>
      <c r="D107" s="192" t="s">
        <v>216</v>
      </c>
      <c r="E107" s="38"/>
      <c r="F107" s="193" t="s">
        <v>3131</v>
      </c>
      <c r="G107" s="38"/>
      <c r="H107" s="38"/>
      <c r="I107" s="194"/>
      <c r="J107" s="38"/>
      <c r="K107" s="38"/>
      <c r="L107" s="41"/>
      <c r="M107" s="195"/>
      <c r="N107" s="196"/>
      <c r="O107" s="66"/>
      <c r="P107" s="66"/>
      <c r="Q107" s="66"/>
      <c r="R107" s="66"/>
      <c r="S107" s="66"/>
      <c r="T107" s="66"/>
      <c r="U107" s="67"/>
      <c r="V107" s="36"/>
      <c r="W107" s="36"/>
      <c r="X107" s="36"/>
      <c r="Y107" s="36"/>
      <c r="Z107" s="36"/>
      <c r="AA107" s="36"/>
      <c r="AB107" s="36"/>
      <c r="AC107" s="36"/>
      <c r="AD107" s="36"/>
      <c r="AE107" s="36"/>
      <c r="AT107" s="19" t="s">
        <v>216</v>
      </c>
      <c r="AU107" s="19" t="s">
        <v>83</v>
      </c>
    </row>
    <row r="108" spans="2:51" s="13" customFormat="1" ht="11.25">
      <c r="B108" s="197"/>
      <c r="C108" s="198"/>
      <c r="D108" s="199" t="s">
        <v>218</v>
      </c>
      <c r="E108" s="200" t="s">
        <v>21</v>
      </c>
      <c r="F108" s="201" t="s">
        <v>3132</v>
      </c>
      <c r="G108" s="198"/>
      <c r="H108" s="202">
        <v>36</v>
      </c>
      <c r="I108" s="203"/>
      <c r="J108" s="198"/>
      <c r="K108" s="198"/>
      <c r="L108" s="204"/>
      <c r="M108" s="205"/>
      <c r="N108" s="206"/>
      <c r="O108" s="206"/>
      <c r="P108" s="206"/>
      <c r="Q108" s="206"/>
      <c r="R108" s="206"/>
      <c r="S108" s="206"/>
      <c r="T108" s="206"/>
      <c r="U108" s="207"/>
      <c r="AT108" s="208" t="s">
        <v>218</v>
      </c>
      <c r="AU108" s="208" t="s">
        <v>83</v>
      </c>
      <c r="AV108" s="13" t="s">
        <v>83</v>
      </c>
      <c r="AW108" s="13" t="s">
        <v>34</v>
      </c>
      <c r="AX108" s="13" t="s">
        <v>81</v>
      </c>
      <c r="AY108" s="208" t="s">
        <v>204</v>
      </c>
    </row>
    <row r="109" spans="1:65" s="2" customFormat="1" ht="24.2" customHeight="1">
      <c r="A109" s="36"/>
      <c r="B109" s="37"/>
      <c r="C109" s="179" t="s">
        <v>257</v>
      </c>
      <c r="D109" s="179" t="s">
        <v>208</v>
      </c>
      <c r="E109" s="180" t="s">
        <v>3133</v>
      </c>
      <c r="F109" s="181" t="s">
        <v>3134</v>
      </c>
      <c r="G109" s="182" t="s">
        <v>469</v>
      </c>
      <c r="H109" s="183">
        <v>15</v>
      </c>
      <c r="I109" s="184"/>
      <c r="J109" s="185">
        <f>ROUND(I109*H109,1)</f>
        <v>0</v>
      </c>
      <c r="K109" s="181" t="s">
        <v>212</v>
      </c>
      <c r="L109" s="41"/>
      <c r="M109" s="186" t="s">
        <v>21</v>
      </c>
      <c r="N109" s="187" t="s">
        <v>44</v>
      </c>
      <c r="O109" s="66"/>
      <c r="P109" s="188">
        <f>O109*H109</f>
        <v>0</v>
      </c>
      <c r="Q109" s="188">
        <v>0</v>
      </c>
      <c r="R109" s="188">
        <f>Q109*H109</f>
        <v>0</v>
      </c>
      <c r="S109" s="188">
        <v>0</v>
      </c>
      <c r="T109" s="188">
        <f>S109*H109</f>
        <v>0</v>
      </c>
      <c r="U109" s="189" t="s">
        <v>21</v>
      </c>
      <c r="V109" s="36"/>
      <c r="W109" s="36"/>
      <c r="X109" s="36"/>
      <c r="Y109" s="36"/>
      <c r="Z109" s="36"/>
      <c r="AA109" s="36"/>
      <c r="AB109" s="36"/>
      <c r="AC109" s="36"/>
      <c r="AD109" s="36"/>
      <c r="AE109" s="36"/>
      <c r="AR109" s="190" t="s">
        <v>300</v>
      </c>
      <c r="AT109" s="190" t="s">
        <v>208</v>
      </c>
      <c r="AU109" s="190" t="s">
        <v>83</v>
      </c>
      <c r="AY109" s="19" t="s">
        <v>204</v>
      </c>
      <c r="BE109" s="191">
        <f>IF(N109="základní",J109,0)</f>
        <v>0</v>
      </c>
      <c r="BF109" s="191">
        <f>IF(N109="snížená",J109,0)</f>
        <v>0</v>
      </c>
      <c r="BG109" s="191">
        <f>IF(N109="zákl. přenesená",J109,0)</f>
        <v>0</v>
      </c>
      <c r="BH109" s="191">
        <f>IF(N109="sníž. přenesená",J109,0)</f>
        <v>0</v>
      </c>
      <c r="BI109" s="191">
        <f>IF(N109="nulová",J109,0)</f>
        <v>0</v>
      </c>
      <c r="BJ109" s="19" t="s">
        <v>81</v>
      </c>
      <c r="BK109" s="191">
        <f>ROUND(I109*H109,1)</f>
        <v>0</v>
      </c>
      <c r="BL109" s="19" t="s">
        <v>300</v>
      </c>
      <c r="BM109" s="190" t="s">
        <v>3135</v>
      </c>
    </row>
    <row r="110" spans="1:47" s="2" customFormat="1" ht="11.25">
      <c r="A110" s="36"/>
      <c r="B110" s="37"/>
      <c r="C110" s="38"/>
      <c r="D110" s="192" t="s">
        <v>216</v>
      </c>
      <c r="E110" s="38"/>
      <c r="F110" s="193" t="s">
        <v>3136</v>
      </c>
      <c r="G110" s="38"/>
      <c r="H110" s="38"/>
      <c r="I110" s="194"/>
      <c r="J110" s="38"/>
      <c r="K110" s="38"/>
      <c r="L110" s="41"/>
      <c r="M110" s="195"/>
      <c r="N110" s="196"/>
      <c r="O110" s="66"/>
      <c r="P110" s="66"/>
      <c r="Q110" s="66"/>
      <c r="R110" s="66"/>
      <c r="S110" s="66"/>
      <c r="T110" s="66"/>
      <c r="U110" s="67"/>
      <c r="V110" s="36"/>
      <c r="W110" s="36"/>
      <c r="X110" s="36"/>
      <c r="Y110" s="36"/>
      <c r="Z110" s="36"/>
      <c r="AA110" s="36"/>
      <c r="AB110" s="36"/>
      <c r="AC110" s="36"/>
      <c r="AD110" s="36"/>
      <c r="AE110" s="36"/>
      <c r="AT110" s="19" t="s">
        <v>216</v>
      </c>
      <c r="AU110" s="19" t="s">
        <v>83</v>
      </c>
    </row>
    <row r="111" spans="1:65" s="2" customFormat="1" ht="16.5" customHeight="1">
      <c r="A111" s="36"/>
      <c r="B111" s="37"/>
      <c r="C111" s="242" t="s">
        <v>268</v>
      </c>
      <c r="D111" s="242" t="s">
        <v>466</v>
      </c>
      <c r="E111" s="243" t="s">
        <v>3137</v>
      </c>
      <c r="F111" s="244" t="s">
        <v>3138</v>
      </c>
      <c r="G111" s="245" t="s">
        <v>469</v>
      </c>
      <c r="H111" s="246">
        <v>18</v>
      </c>
      <c r="I111" s="247"/>
      <c r="J111" s="248">
        <f>ROUND(I111*H111,1)</f>
        <v>0</v>
      </c>
      <c r="K111" s="244" t="s">
        <v>212</v>
      </c>
      <c r="L111" s="249"/>
      <c r="M111" s="250" t="s">
        <v>21</v>
      </c>
      <c r="N111" s="251" t="s">
        <v>44</v>
      </c>
      <c r="O111" s="66"/>
      <c r="P111" s="188">
        <f>O111*H111</f>
        <v>0</v>
      </c>
      <c r="Q111" s="188">
        <v>0.00025</v>
      </c>
      <c r="R111" s="188">
        <f>Q111*H111</f>
        <v>0.0045000000000000005</v>
      </c>
      <c r="S111" s="188">
        <v>0</v>
      </c>
      <c r="T111" s="188">
        <f>S111*H111</f>
        <v>0</v>
      </c>
      <c r="U111" s="189" t="s">
        <v>21</v>
      </c>
      <c r="V111" s="36"/>
      <c r="W111" s="36"/>
      <c r="X111" s="36"/>
      <c r="Y111" s="36"/>
      <c r="Z111" s="36"/>
      <c r="AA111" s="36"/>
      <c r="AB111" s="36"/>
      <c r="AC111" s="36"/>
      <c r="AD111" s="36"/>
      <c r="AE111" s="36"/>
      <c r="AR111" s="190" t="s">
        <v>473</v>
      </c>
      <c r="AT111" s="190" t="s">
        <v>466</v>
      </c>
      <c r="AU111" s="190" t="s">
        <v>83</v>
      </c>
      <c r="AY111" s="19" t="s">
        <v>204</v>
      </c>
      <c r="BE111" s="191">
        <f>IF(N111="základní",J111,0)</f>
        <v>0</v>
      </c>
      <c r="BF111" s="191">
        <f>IF(N111="snížená",J111,0)</f>
        <v>0</v>
      </c>
      <c r="BG111" s="191">
        <f>IF(N111="zákl. přenesená",J111,0)</f>
        <v>0</v>
      </c>
      <c r="BH111" s="191">
        <f>IF(N111="sníž. přenesená",J111,0)</f>
        <v>0</v>
      </c>
      <c r="BI111" s="191">
        <f>IF(N111="nulová",J111,0)</f>
        <v>0</v>
      </c>
      <c r="BJ111" s="19" t="s">
        <v>81</v>
      </c>
      <c r="BK111" s="191">
        <f>ROUND(I111*H111,1)</f>
        <v>0</v>
      </c>
      <c r="BL111" s="19" t="s">
        <v>300</v>
      </c>
      <c r="BM111" s="190" t="s">
        <v>3139</v>
      </c>
    </row>
    <row r="112" spans="1:47" s="2" customFormat="1" ht="11.25">
      <c r="A112" s="36"/>
      <c r="B112" s="37"/>
      <c r="C112" s="38"/>
      <c r="D112" s="192" t="s">
        <v>216</v>
      </c>
      <c r="E112" s="38"/>
      <c r="F112" s="193" t="s">
        <v>3140</v>
      </c>
      <c r="G112" s="38"/>
      <c r="H112" s="38"/>
      <c r="I112" s="194"/>
      <c r="J112" s="38"/>
      <c r="K112" s="38"/>
      <c r="L112" s="41"/>
      <c r="M112" s="195"/>
      <c r="N112" s="196"/>
      <c r="O112" s="66"/>
      <c r="P112" s="66"/>
      <c r="Q112" s="66"/>
      <c r="R112" s="66"/>
      <c r="S112" s="66"/>
      <c r="T112" s="66"/>
      <c r="U112" s="67"/>
      <c r="V112" s="36"/>
      <c r="W112" s="36"/>
      <c r="X112" s="36"/>
      <c r="Y112" s="36"/>
      <c r="Z112" s="36"/>
      <c r="AA112" s="36"/>
      <c r="AB112" s="36"/>
      <c r="AC112" s="36"/>
      <c r="AD112" s="36"/>
      <c r="AE112" s="36"/>
      <c r="AT112" s="19" t="s">
        <v>216</v>
      </c>
      <c r="AU112" s="19" t="s">
        <v>83</v>
      </c>
    </row>
    <row r="113" spans="2:51" s="13" customFormat="1" ht="11.25">
      <c r="B113" s="197"/>
      <c r="C113" s="198"/>
      <c r="D113" s="199" t="s">
        <v>218</v>
      </c>
      <c r="E113" s="200" t="s">
        <v>21</v>
      </c>
      <c r="F113" s="201" t="s">
        <v>3141</v>
      </c>
      <c r="G113" s="198"/>
      <c r="H113" s="202">
        <v>18</v>
      </c>
      <c r="I113" s="203"/>
      <c r="J113" s="198"/>
      <c r="K113" s="198"/>
      <c r="L113" s="204"/>
      <c r="M113" s="205"/>
      <c r="N113" s="206"/>
      <c r="O113" s="206"/>
      <c r="P113" s="206"/>
      <c r="Q113" s="206"/>
      <c r="R113" s="206"/>
      <c r="S113" s="206"/>
      <c r="T113" s="206"/>
      <c r="U113" s="207"/>
      <c r="AT113" s="208" t="s">
        <v>218</v>
      </c>
      <c r="AU113" s="208" t="s">
        <v>83</v>
      </c>
      <c r="AV113" s="13" t="s">
        <v>83</v>
      </c>
      <c r="AW113" s="13" t="s">
        <v>34</v>
      </c>
      <c r="AX113" s="13" t="s">
        <v>81</v>
      </c>
      <c r="AY113" s="208" t="s">
        <v>204</v>
      </c>
    </row>
    <row r="114" spans="1:65" s="2" customFormat="1" ht="24.2" customHeight="1">
      <c r="A114" s="36"/>
      <c r="B114" s="37"/>
      <c r="C114" s="179" t="s">
        <v>206</v>
      </c>
      <c r="D114" s="179" t="s">
        <v>208</v>
      </c>
      <c r="E114" s="180" t="s">
        <v>3142</v>
      </c>
      <c r="F114" s="181" t="s">
        <v>3143</v>
      </c>
      <c r="G114" s="182" t="s">
        <v>469</v>
      </c>
      <c r="H114" s="183">
        <v>26</v>
      </c>
      <c r="I114" s="184"/>
      <c r="J114" s="185">
        <f>ROUND(I114*H114,1)</f>
        <v>0</v>
      </c>
      <c r="K114" s="181" t="s">
        <v>212</v>
      </c>
      <c r="L114" s="41"/>
      <c r="M114" s="186" t="s">
        <v>21</v>
      </c>
      <c r="N114" s="187" t="s">
        <v>44</v>
      </c>
      <c r="O114" s="66"/>
      <c r="P114" s="188">
        <f>O114*H114</f>
        <v>0</v>
      </c>
      <c r="Q114" s="188">
        <v>0</v>
      </c>
      <c r="R114" s="188">
        <f>Q114*H114</f>
        <v>0</v>
      </c>
      <c r="S114" s="188">
        <v>0</v>
      </c>
      <c r="T114" s="188">
        <f>S114*H114</f>
        <v>0</v>
      </c>
      <c r="U114" s="189" t="s">
        <v>21</v>
      </c>
      <c r="V114" s="36"/>
      <c r="W114" s="36"/>
      <c r="X114" s="36"/>
      <c r="Y114" s="36"/>
      <c r="Z114" s="36"/>
      <c r="AA114" s="36"/>
      <c r="AB114" s="36"/>
      <c r="AC114" s="36"/>
      <c r="AD114" s="36"/>
      <c r="AE114" s="36"/>
      <c r="AR114" s="190" t="s">
        <v>300</v>
      </c>
      <c r="AT114" s="190" t="s">
        <v>208</v>
      </c>
      <c r="AU114" s="190" t="s">
        <v>83</v>
      </c>
      <c r="AY114" s="19" t="s">
        <v>204</v>
      </c>
      <c r="BE114" s="191">
        <f>IF(N114="základní",J114,0)</f>
        <v>0</v>
      </c>
      <c r="BF114" s="191">
        <f>IF(N114="snížená",J114,0)</f>
        <v>0</v>
      </c>
      <c r="BG114" s="191">
        <f>IF(N114="zákl. přenesená",J114,0)</f>
        <v>0</v>
      </c>
      <c r="BH114" s="191">
        <f>IF(N114="sníž. přenesená",J114,0)</f>
        <v>0</v>
      </c>
      <c r="BI114" s="191">
        <f>IF(N114="nulová",J114,0)</f>
        <v>0</v>
      </c>
      <c r="BJ114" s="19" t="s">
        <v>81</v>
      </c>
      <c r="BK114" s="191">
        <f>ROUND(I114*H114,1)</f>
        <v>0</v>
      </c>
      <c r="BL114" s="19" t="s">
        <v>300</v>
      </c>
      <c r="BM114" s="190" t="s">
        <v>3144</v>
      </c>
    </row>
    <row r="115" spans="1:47" s="2" customFormat="1" ht="11.25">
      <c r="A115" s="36"/>
      <c r="B115" s="37"/>
      <c r="C115" s="38"/>
      <c r="D115" s="192" t="s">
        <v>216</v>
      </c>
      <c r="E115" s="38"/>
      <c r="F115" s="193" t="s">
        <v>3145</v>
      </c>
      <c r="G115" s="38"/>
      <c r="H115" s="38"/>
      <c r="I115" s="194"/>
      <c r="J115" s="38"/>
      <c r="K115" s="38"/>
      <c r="L115" s="41"/>
      <c r="M115" s="195"/>
      <c r="N115" s="196"/>
      <c r="O115" s="66"/>
      <c r="P115" s="66"/>
      <c r="Q115" s="66"/>
      <c r="R115" s="66"/>
      <c r="S115" s="66"/>
      <c r="T115" s="66"/>
      <c r="U115" s="67"/>
      <c r="V115" s="36"/>
      <c r="W115" s="36"/>
      <c r="X115" s="36"/>
      <c r="Y115" s="36"/>
      <c r="Z115" s="36"/>
      <c r="AA115" s="36"/>
      <c r="AB115" s="36"/>
      <c r="AC115" s="36"/>
      <c r="AD115" s="36"/>
      <c r="AE115" s="36"/>
      <c r="AT115" s="19" t="s">
        <v>216</v>
      </c>
      <c r="AU115" s="19" t="s">
        <v>83</v>
      </c>
    </row>
    <row r="116" spans="1:65" s="2" customFormat="1" ht="16.5" customHeight="1">
      <c r="A116" s="36"/>
      <c r="B116" s="37"/>
      <c r="C116" s="242" t="s">
        <v>255</v>
      </c>
      <c r="D116" s="242" t="s">
        <v>466</v>
      </c>
      <c r="E116" s="243" t="s">
        <v>3146</v>
      </c>
      <c r="F116" s="244" t="s">
        <v>3147</v>
      </c>
      <c r="G116" s="245" t="s">
        <v>469</v>
      </c>
      <c r="H116" s="246">
        <v>31.2</v>
      </c>
      <c r="I116" s="247"/>
      <c r="J116" s="248">
        <f>ROUND(I116*H116,1)</f>
        <v>0</v>
      </c>
      <c r="K116" s="244" t="s">
        <v>212</v>
      </c>
      <c r="L116" s="249"/>
      <c r="M116" s="250" t="s">
        <v>21</v>
      </c>
      <c r="N116" s="251" t="s">
        <v>44</v>
      </c>
      <c r="O116" s="66"/>
      <c r="P116" s="188">
        <f>O116*H116</f>
        <v>0</v>
      </c>
      <c r="Q116" s="188">
        <v>0.0001</v>
      </c>
      <c r="R116" s="188">
        <f>Q116*H116</f>
        <v>0.00312</v>
      </c>
      <c r="S116" s="188">
        <v>0</v>
      </c>
      <c r="T116" s="188">
        <f>S116*H116</f>
        <v>0</v>
      </c>
      <c r="U116" s="189" t="s">
        <v>21</v>
      </c>
      <c r="V116" s="36"/>
      <c r="W116" s="36"/>
      <c r="X116" s="36"/>
      <c r="Y116" s="36"/>
      <c r="Z116" s="36"/>
      <c r="AA116" s="36"/>
      <c r="AB116" s="36"/>
      <c r="AC116" s="36"/>
      <c r="AD116" s="36"/>
      <c r="AE116" s="36"/>
      <c r="AR116" s="190" t="s">
        <v>473</v>
      </c>
      <c r="AT116" s="190" t="s">
        <v>466</v>
      </c>
      <c r="AU116" s="190" t="s">
        <v>83</v>
      </c>
      <c r="AY116" s="19" t="s">
        <v>204</v>
      </c>
      <c r="BE116" s="191">
        <f>IF(N116="základní",J116,0)</f>
        <v>0</v>
      </c>
      <c r="BF116" s="191">
        <f>IF(N116="snížená",J116,0)</f>
        <v>0</v>
      </c>
      <c r="BG116" s="191">
        <f>IF(N116="zákl. přenesená",J116,0)</f>
        <v>0</v>
      </c>
      <c r="BH116" s="191">
        <f>IF(N116="sníž. přenesená",J116,0)</f>
        <v>0</v>
      </c>
      <c r="BI116" s="191">
        <f>IF(N116="nulová",J116,0)</f>
        <v>0</v>
      </c>
      <c r="BJ116" s="19" t="s">
        <v>81</v>
      </c>
      <c r="BK116" s="191">
        <f>ROUND(I116*H116,1)</f>
        <v>0</v>
      </c>
      <c r="BL116" s="19" t="s">
        <v>300</v>
      </c>
      <c r="BM116" s="190" t="s">
        <v>3148</v>
      </c>
    </row>
    <row r="117" spans="1:47" s="2" customFormat="1" ht="11.25">
      <c r="A117" s="36"/>
      <c r="B117" s="37"/>
      <c r="C117" s="38"/>
      <c r="D117" s="192" t="s">
        <v>216</v>
      </c>
      <c r="E117" s="38"/>
      <c r="F117" s="193" t="s">
        <v>3149</v>
      </c>
      <c r="G117" s="38"/>
      <c r="H117" s="38"/>
      <c r="I117" s="194"/>
      <c r="J117" s="38"/>
      <c r="K117" s="38"/>
      <c r="L117" s="41"/>
      <c r="M117" s="195"/>
      <c r="N117" s="196"/>
      <c r="O117" s="66"/>
      <c r="P117" s="66"/>
      <c r="Q117" s="66"/>
      <c r="R117" s="66"/>
      <c r="S117" s="66"/>
      <c r="T117" s="66"/>
      <c r="U117" s="67"/>
      <c r="V117" s="36"/>
      <c r="W117" s="36"/>
      <c r="X117" s="36"/>
      <c r="Y117" s="36"/>
      <c r="Z117" s="36"/>
      <c r="AA117" s="36"/>
      <c r="AB117" s="36"/>
      <c r="AC117" s="36"/>
      <c r="AD117" s="36"/>
      <c r="AE117" s="36"/>
      <c r="AT117" s="19" t="s">
        <v>216</v>
      </c>
      <c r="AU117" s="19" t="s">
        <v>83</v>
      </c>
    </row>
    <row r="118" spans="2:51" s="13" customFormat="1" ht="11.25">
      <c r="B118" s="197"/>
      <c r="C118" s="198"/>
      <c r="D118" s="199" t="s">
        <v>218</v>
      </c>
      <c r="E118" s="200" t="s">
        <v>21</v>
      </c>
      <c r="F118" s="201" t="s">
        <v>3150</v>
      </c>
      <c r="G118" s="198"/>
      <c r="H118" s="202">
        <v>31.2</v>
      </c>
      <c r="I118" s="203"/>
      <c r="J118" s="198"/>
      <c r="K118" s="198"/>
      <c r="L118" s="204"/>
      <c r="M118" s="205"/>
      <c r="N118" s="206"/>
      <c r="O118" s="206"/>
      <c r="P118" s="206"/>
      <c r="Q118" s="206"/>
      <c r="R118" s="206"/>
      <c r="S118" s="206"/>
      <c r="T118" s="206"/>
      <c r="U118" s="207"/>
      <c r="AT118" s="208" t="s">
        <v>218</v>
      </c>
      <c r="AU118" s="208" t="s">
        <v>83</v>
      </c>
      <c r="AV118" s="13" t="s">
        <v>83</v>
      </c>
      <c r="AW118" s="13" t="s">
        <v>34</v>
      </c>
      <c r="AX118" s="13" t="s">
        <v>81</v>
      </c>
      <c r="AY118" s="208" t="s">
        <v>204</v>
      </c>
    </row>
    <row r="119" spans="1:65" s="2" customFormat="1" ht="24.2" customHeight="1">
      <c r="A119" s="36"/>
      <c r="B119" s="37"/>
      <c r="C119" s="179" t="s">
        <v>266</v>
      </c>
      <c r="D119" s="179" t="s">
        <v>208</v>
      </c>
      <c r="E119" s="180" t="s">
        <v>3151</v>
      </c>
      <c r="F119" s="181" t="s">
        <v>3152</v>
      </c>
      <c r="G119" s="182" t="s">
        <v>469</v>
      </c>
      <c r="H119" s="183">
        <v>26</v>
      </c>
      <c r="I119" s="184"/>
      <c r="J119" s="185">
        <f>ROUND(I119*H119,1)</f>
        <v>0</v>
      </c>
      <c r="K119" s="181" t="s">
        <v>212</v>
      </c>
      <c r="L119" s="41"/>
      <c r="M119" s="186" t="s">
        <v>21</v>
      </c>
      <c r="N119" s="187" t="s">
        <v>44</v>
      </c>
      <c r="O119" s="66"/>
      <c r="P119" s="188">
        <f>O119*H119</f>
        <v>0</v>
      </c>
      <c r="Q119" s="188">
        <v>0</v>
      </c>
      <c r="R119" s="188">
        <f>Q119*H119</f>
        <v>0</v>
      </c>
      <c r="S119" s="188">
        <v>0</v>
      </c>
      <c r="T119" s="188">
        <f>S119*H119</f>
        <v>0</v>
      </c>
      <c r="U119" s="189" t="s">
        <v>21</v>
      </c>
      <c r="V119" s="36"/>
      <c r="W119" s="36"/>
      <c r="X119" s="36"/>
      <c r="Y119" s="36"/>
      <c r="Z119" s="36"/>
      <c r="AA119" s="36"/>
      <c r="AB119" s="36"/>
      <c r="AC119" s="36"/>
      <c r="AD119" s="36"/>
      <c r="AE119" s="36"/>
      <c r="AR119" s="190" t="s">
        <v>300</v>
      </c>
      <c r="AT119" s="190" t="s">
        <v>208</v>
      </c>
      <c r="AU119" s="190" t="s">
        <v>83</v>
      </c>
      <c r="AY119" s="19" t="s">
        <v>204</v>
      </c>
      <c r="BE119" s="191">
        <f>IF(N119="základní",J119,0)</f>
        <v>0</v>
      </c>
      <c r="BF119" s="191">
        <f>IF(N119="snížená",J119,0)</f>
        <v>0</v>
      </c>
      <c r="BG119" s="191">
        <f>IF(N119="zákl. přenesená",J119,0)</f>
        <v>0</v>
      </c>
      <c r="BH119" s="191">
        <f>IF(N119="sníž. přenesená",J119,0)</f>
        <v>0</v>
      </c>
      <c r="BI119" s="191">
        <f>IF(N119="nulová",J119,0)</f>
        <v>0</v>
      </c>
      <c r="BJ119" s="19" t="s">
        <v>81</v>
      </c>
      <c r="BK119" s="191">
        <f>ROUND(I119*H119,1)</f>
        <v>0</v>
      </c>
      <c r="BL119" s="19" t="s">
        <v>300</v>
      </c>
      <c r="BM119" s="190" t="s">
        <v>3153</v>
      </c>
    </row>
    <row r="120" spans="1:47" s="2" customFormat="1" ht="11.25">
      <c r="A120" s="36"/>
      <c r="B120" s="37"/>
      <c r="C120" s="38"/>
      <c r="D120" s="192" t="s">
        <v>216</v>
      </c>
      <c r="E120" s="38"/>
      <c r="F120" s="193" t="s">
        <v>3154</v>
      </c>
      <c r="G120" s="38"/>
      <c r="H120" s="38"/>
      <c r="I120" s="194"/>
      <c r="J120" s="38"/>
      <c r="K120" s="38"/>
      <c r="L120" s="41"/>
      <c r="M120" s="195"/>
      <c r="N120" s="196"/>
      <c r="O120" s="66"/>
      <c r="P120" s="66"/>
      <c r="Q120" s="66"/>
      <c r="R120" s="66"/>
      <c r="S120" s="66"/>
      <c r="T120" s="66"/>
      <c r="U120" s="67"/>
      <c r="V120" s="36"/>
      <c r="W120" s="36"/>
      <c r="X120" s="36"/>
      <c r="Y120" s="36"/>
      <c r="Z120" s="36"/>
      <c r="AA120" s="36"/>
      <c r="AB120" s="36"/>
      <c r="AC120" s="36"/>
      <c r="AD120" s="36"/>
      <c r="AE120" s="36"/>
      <c r="AT120" s="19" t="s">
        <v>216</v>
      </c>
      <c r="AU120" s="19" t="s">
        <v>83</v>
      </c>
    </row>
    <row r="121" spans="1:65" s="2" customFormat="1" ht="16.5" customHeight="1">
      <c r="A121" s="36"/>
      <c r="B121" s="37"/>
      <c r="C121" s="242" t="s">
        <v>310</v>
      </c>
      <c r="D121" s="242" t="s">
        <v>466</v>
      </c>
      <c r="E121" s="243" t="s">
        <v>3155</v>
      </c>
      <c r="F121" s="244" t="s">
        <v>3156</v>
      </c>
      <c r="G121" s="245" t="s">
        <v>469</v>
      </c>
      <c r="H121" s="246">
        <v>31.2</v>
      </c>
      <c r="I121" s="247"/>
      <c r="J121" s="248">
        <f>ROUND(I121*H121,1)</f>
        <v>0</v>
      </c>
      <c r="K121" s="244" t="s">
        <v>212</v>
      </c>
      <c r="L121" s="249"/>
      <c r="M121" s="250" t="s">
        <v>21</v>
      </c>
      <c r="N121" s="251" t="s">
        <v>44</v>
      </c>
      <c r="O121" s="66"/>
      <c r="P121" s="188">
        <f>O121*H121</f>
        <v>0</v>
      </c>
      <c r="Q121" s="188">
        <v>0.00064</v>
      </c>
      <c r="R121" s="188">
        <f>Q121*H121</f>
        <v>0.019968</v>
      </c>
      <c r="S121" s="188">
        <v>0</v>
      </c>
      <c r="T121" s="188">
        <f>S121*H121</f>
        <v>0</v>
      </c>
      <c r="U121" s="189" t="s">
        <v>21</v>
      </c>
      <c r="V121" s="36"/>
      <c r="W121" s="36"/>
      <c r="X121" s="36"/>
      <c r="Y121" s="36"/>
      <c r="Z121" s="36"/>
      <c r="AA121" s="36"/>
      <c r="AB121" s="36"/>
      <c r="AC121" s="36"/>
      <c r="AD121" s="36"/>
      <c r="AE121" s="36"/>
      <c r="AR121" s="190" t="s">
        <v>473</v>
      </c>
      <c r="AT121" s="190" t="s">
        <v>466</v>
      </c>
      <c r="AU121" s="190" t="s">
        <v>83</v>
      </c>
      <c r="AY121" s="19" t="s">
        <v>204</v>
      </c>
      <c r="BE121" s="191">
        <f>IF(N121="základní",J121,0)</f>
        <v>0</v>
      </c>
      <c r="BF121" s="191">
        <f>IF(N121="snížená",J121,0)</f>
        <v>0</v>
      </c>
      <c r="BG121" s="191">
        <f>IF(N121="zákl. přenesená",J121,0)</f>
        <v>0</v>
      </c>
      <c r="BH121" s="191">
        <f>IF(N121="sníž. přenesená",J121,0)</f>
        <v>0</v>
      </c>
      <c r="BI121" s="191">
        <f>IF(N121="nulová",J121,0)</f>
        <v>0</v>
      </c>
      <c r="BJ121" s="19" t="s">
        <v>81</v>
      </c>
      <c r="BK121" s="191">
        <f>ROUND(I121*H121,1)</f>
        <v>0</v>
      </c>
      <c r="BL121" s="19" t="s">
        <v>300</v>
      </c>
      <c r="BM121" s="190" t="s">
        <v>3157</v>
      </c>
    </row>
    <row r="122" spans="1:47" s="2" customFormat="1" ht="11.25">
      <c r="A122" s="36"/>
      <c r="B122" s="37"/>
      <c r="C122" s="38"/>
      <c r="D122" s="192" t="s">
        <v>216</v>
      </c>
      <c r="E122" s="38"/>
      <c r="F122" s="193" t="s">
        <v>3158</v>
      </c>
      <c r="G122" s="38"/>
      <c r="H122" s="38"/>
      <c r="I122" s="194"/>
      <c r="J122" s="38"/>
      <c r="K122" s="38"/>
      <c r="L122" s="41"/>
      <c r="M122" s="195"/>
      <c r="N122" s="196"/>
      <c r="O122" s="66"/>
      <c r="P122" s="66"/>
      <c r="Q122" s="66"/>
      <c r="R122" s="66"/>
      <c r="S122" s="66"/>
      <c r="T122" s="66"/>
      <c r="U122" s="67"/>
      <c r="V122" s="36"/>
      <c r="W122" s="36"/>
      <c r="X122" s="36"/>
      <c r="Y122" s="36"/>
      <c r="Z122" s="36"/>
      <c r="AA122" s="36"/>
      <c r="AB122" s="36"/>
      <c r="AC122" s="36"/>
      <c r="AD122" s="36"/>
      <c r="AE122" s="36"/>
      <c r="AT122" s="19" t="s">
        <v>216</v>
      </c>
      <c r="AU122" s="19" t="s">
        <v>83</v>
      </c>
    </row>
    <row r="123" spans="2:51" s="13" customFormat="1" ht="11.25">
      <c r="B123" s="197"/>
      <c r="C123" s="198"/>
      <c r="D123" s="199" t="s">
        <v>218</v>
      </c>
      <c r="E123" s="200" t="s">
        <v>21</v>
      </c>
      <c r="F123" s="201" t="s">
        <v>3150</v>
      </c>
      <c r="G123" s="198"/>
      <c r="H123" s="202">
        <v>31.2</v>
      </c>
      <c r="I123" s="203"/>
      <c r="J123" s="198"/>
      <c r="K123" s="198"/>
      <c r="L123" s="204"/>
      <c r="M123" s="205"/>
      <c r="N123" s="206"/>
      <c r="O123" s="206"/>
      <c r="P123" s="206"/>
      <c r="Q123" s="206"/>
      <c r="R123" s="206"/>
      <c r="S123" s="206"/>
      <c r="T123" s="206"/>
      <c r="U123" s="207"/>
      <c r="AT123" s="208" t="s">
        <v>218</v>
      </c>
      <c r="AU123" s="208" t="s">
        <v>83</v>
      </c>
      <c r="AV123" s="13" t="s">
        <v>83</v>
      </c>
      <c r="AW123" s="13" t="s">
        <v>34</v>
      </c>
      <c r="AX123" s="13" t="s">
        <v>81</v>
      </c>
      <c r="AY123" s="208" t="s">
        <v>204</v>
      </c>
    </row>
    <row r="124" spans="1:65" s="2" customFormat="1" ht="16.5" customHeight="1">
      <c r="A124" s="36"/>
      <c r="B124" s="37"/>
      <c r="C124" s="179" t="s">
        <v>8</v>
      </c>
      <c r="D124" s="179" t="s">
        <v>208</v>
      </c>
      <c r="E124" s="180" t="s">
        <v>3159</v>
      </c>
      <c r="F124" s="181" t="s">
        <v>3160</v>
      </c>
      <c r="G124" s="182" t="s">
        <v>469</v>
      </c>
      <c r="H124" s="183">
        <v>2</v>
      </c>
      <c r="I124" s="184"/>
      <c r="J124" s="185">
        <f>ROUND(I124*H124,1)</f>
        <v>0</v>
      </c>
      <c r="K124" s="181" t="s">
        <v>212</v>
      </c>
      <c r="L124" s="41"/>
      <c r="M124" s="186" t="s">
        <v>21</v>
      </c>
      <c r="N124" s="187" t="s">
        <v>44</v>
      </c>
      <c r="O124" s="66"/>
      <c r="P124" s="188">
        <f>O124*H124</f>
        <v>0</v>
      </c>
      <c r="Q124" s="188">
        <v>0</v>
      </c>
      <c r="R124" s="188">
        <f>Q124*H124</f>
        <v>0</v>
      </c>
      <c r="S124" s="188">
        <v>0</v>
      </c>
      <c r="T124" s="188">
        <f>S124*H124</f>
        <v>0</v>
      </c>
      <c r="U124" s="189" t="s">
        <v>21</v>
      </c>
      <c r="V124" s="36"/>
      <c r="W124" s="36"/>
      <c r="X124" s="36"/>
      <c r="Y124" s="36"/>
      <c r="Z124" s="36"/>
      <c r="AA124" s="36"/>
      <c r="AB124" s="36"/>
      <c r="AC124" s="36"/>
      <c r="AD124" s="36"/>
      <c r="AE124" s="36"/>
      <c r="AR124" s="190" t="s">
        <v>300</v>
      </c>
      <c r="AT124" s="190" t="s">
        <v>208</v>
      </c>
      <c r="AU124" s="190" t="s">
        <v>83</v>
      </c>
      <c r="AY124" s="19" t="s">
        <v>204</v>
      </c>
      <c r="BE124" s="191">
        <f>IF(N124="základní",J124,0)</f>
        <v>0</v>
      </c>
      <c r="BF124" s="191">
        <f>IF(N124="snížená",J124,0)</f>
        <v>0</v>
      </c>
      <c r="BG124" s="191">
        <f>IF(N124="zákl. přenesená",J124,0)</f>
        <v>0</v>
      </c>
      <c r="BH124" s="191">
        <f>IF(N124="sníž. přenesená",J124,0)</f>
        <v>0</v>
      </c>
      <c r="BI124" s="191">
        <f>IF(N124="nulová",J124,0)</f>
        <v>0</v>
      </c>
      <c r="BJ124" s="19" t="s">
        <v>81</v>
      </c>
      <c r="BK124" s="191">
        <f>ROUND(I124*H124,1)</f>
        <v>0</v>
      </c>
      <c r="BL124" s="19" t="s">
        <v>300</v>
      </c>
      <c r="BM124" s="190" t="s">
        <v>3161</v>
      </c>
    </row>
    <row r="125" spans="1:47" s="2" customFormat="1" ht="11.25">
      <c r="A125" s="36"/>
      <c r="B125" s="37"/>
      <c r="C125" s="38"/>
      <c r="D125" s="192" t="s">
        <v>216</v>
      </c>
      <c r="E125" s="38"/>
      <c r="F125" s="193" t="s">
        <v>3162</v>
      </c>
      <c r="G125" s="38"/>
      <c r="H125" s="38"/>
      <c r="I125" s="194"/>
      <c r="J125" s="38"/>
      <c r="K125" s="38"/>
      <c r="L125" s="41"/>
      <c r="M125" s="195"/>
      <c r="N125" s="196"/>
      <c r="O125" s="66"/>
      <c r="P125" s="66"/>
      <c r="Q125" s="66"/>
      <c r="R125" s="66"/>
      <c r="S125" s="66"/>
      <c r="T125" s="66"/>
      <c r="U125" s="67"/>
      <c r="V125" s="36"/>
      <c r="W125" s="36"/>
      <c r="X125" s="36"/>
      <c r="Y125" s="36"/>
      <c r="Z125" s="36"/>
      <c r="AA125" s="36"/>
      <c r="AB125" s="36"/>
      <c r="AC125" s="36"/>
      <c r="AD125" s="36"/>
      <c r="AE125" s="36"/>
      <c r="AT125" s="19" t="s">
        <v>216</v>
      </c>
      <c r="AU125" s="19" t="s">
        <v>83</v>
      </c>
    </row>
    <row r="126" spans="1:65" s="2" customFormat="1" ht="16.5" customHeight="1">
      <c r="A126" s="36"/>
      <c r="B126" s="37"/>
      <c r="C126" s="242" t="s">
        <v>300</v>
      </c>
      <c r="D126" s="242" t="s">
        <v>466</v>
      </c>
      <c r="E126" s="243" t="s">
        <v>3163</v>
      </c>
      <c r="F126" s="244" t="s">
        <v>3164</v>
      </c>
      <c r="G126" s="245" t="s">
        <v>469</v>
      </c>
      <c r="H126" s="246">
        <v>2.4</v>
      </c>
      <c r="I126" s="247"/>
      <c r="J126" s="248">
        <f>ROUND(I126*H126,1)</f>
        <v>0</v>
      </c>
      <c r="K126" s="244" t="s">
        <v>21</v>
      </c>
      <c r="L126" s="249"/>
      <c r="M126" s="250" t="s">
        <v>21</v>
      </c>
      <c r="N126" s="251" t="s">
        <v>44</v>
      </c>
      <c r="O126" s="66"/>
      <c r="P126" s="188">
        <f>O126*H126</f>
        <v>0</v>
      </c>
      <c r="Q126" s="188">
        <v>5E-05</v>
      </c>
      <c r="R126" s="188">
        <f>Q126*H126</f>
        <v>0.00012</v>
      </c>
      <c r="S126" s="188">
        <v>0</v>
      </c>
      <c r="T126" s="188">
        <f>S126*H126</f>
        <v>0</v>
      </c>
      <c r="U126" s="189" t="s">
        <v>21</v>
      </c>
      <c r="V126" s="36"/>
      <c r="W126" s="36"/>
      <c r="X126" s="36"/>
      <c r="Y126" s="36"/>
      <c r="Z126" s="36"/>
      <c r="AA126" s="36"/>
      <c r="AB126" s="36"/>
      <c r="AC126" s="36"/>
      <c r="AD126" s="36"/>
      <c r="AE126" s="36"/>
      <c r="AR126" s="190" t="s">
        <v>473</v>
      </c>
      <c r="AT126" s="190" t="s">
        <v>466</v>
      </c>
      <c r="AU126" s="190" t="s">
        <v>83</v>
      </c>
      <c r="AY126" s="19" t="s">
        <v>204</v>
      </c>
      <c r="BE126" s="191">
        <f>IF(N126="základní",J126,0)</f>
        <v>0</v>
      </c>
      <c r="BF126" s="191">
        <f>IF(N126="snížená",J126,0)</f>
        <v>0</v>
      </c>
      <c r="BG126" s="191">
        <f>IF(N126="zákl. přenesená",J126,0)</f>
        <v>0</v>
      </c>
      <c r="BH126" s="191">
        <f>IF(N126="sníž. přenesená",J126,0)</f>
        <v>0</v>
      </c>
      <c r="BI126" s="191">
        <f>IF(N126="nulová",J126,0)</f>
        <v>0</v>
      </c>
      <c r="BJ126" s="19" t="s">
        <v>81</v>
      </c>
      <c r="BK126" s="191">
        <f>ROUND(I126*H126,1)</f>
        <v>0</v>
      </c>
      <c r="BL126" s="19" t="s">
        <v>300</v>
      </c>
      <c r="BM126" s="190" t="s">
        <v>3165</v>
      </c>
    </row>
    <row r="127" spans="2:51" s="13" customFormat="1" ht="11.25">
      <c r="B127" s="197"/>
      <c r="C127" s="198"/>
      <c r="D127" s="199" t="s">
        <v>218</v>
      </c>
      <c r="E127" s="200" t="s">
        <v>21</v>
      </c>
      <c r="F127" s="201" t="s">
        <v>3166</v>
      </c>
      <c r="G127" s="198"/>
      <c r="H127" s="202">
        <v>2.4</v>
      </c>
      <c r="I127" s="203"/>
      <c r="J127" s="198"/>
      <c r="K127" s="198"/>
      <c r="L127" s="204"/>
      <c r="M127" s="205"/>
      <c r="N127" s="206"/>
      <c r="O127" s="206"/>
      <c r="P127" s="206"/>
      <c r="Q127" s="206"/>
      <c r="R127" s="206"/>
      <c r="S127" s="206"/>
      <c r="T127" s="206"/>
      <c r="U127" s="207"/>
      <c r="AT127" s="208" t="s">
        <v>218</v>
      </c>
      <c r="AU127" s="208" t="s">
        <v>83</v>
      </c>
      <c r="AV127" s="13" t="s">
        <v>83</v>
      </c>
      <c r="AW127" s="13" t="s">
        <v>34</v>
      </c>
      <c r="AX127" s="13" t="s">
        <v>81</v>
      </c>
      <c r="AY127" s="208" t="s">
        <v>204</v>
      </c>
    </row>
    <row r="128" spans="1:65" s="2" customFormat="1" ht="24.2" customHeight="1">
      <c r="A128" s="36"/>
      <c r="B128" s="37"/>
      <c r="C128" s="179" t="s">
        <v>323</v>
      </c>
      <c r="D128" s="179" t="s">
        <v>208</v>
      </c>
      <c r="E128" s="180" t="s">
        <v>3167</v>
      </c>
      <c r="F128" s="181" t="s">
        <v>3168</v>
      </c>
      <c r="G128" s="182" t="s">
        <v>211</v>
      </c>
      <c r="H128" s="183">
        <v>2</v>
      </c>
      <c r="I128" s="184"/>
      <c r="J128" s="185">
        <f>ROUND(I128*H128,1)</f>
        <v>0</v>
      </c>
      <c r="K128" s="181" t="s">
        <v>212</v>
      </c>
      <c r="L128" s="41"/>
      <c r="M128" s="186" t="s">
        <v>21</v>
      </c>
      <c r="N128" s="187" t="s">
        <v>44</v>
      </c>
      <c r="O128" s="66"/>
      <c r="P128" s="188">
        <f>O128*H128</f>
        <v>0</v>
      </c>
      <c r="Q128" s="188">
        <v>0</v>
      </c>
      <c r="R128" s="188">
        <f>Q128*H128</f>
        <v>0</v>
      </c>
      <c r="S128" s="188">
        <v>0</v>
      </c>
      <c r="T128" s="188">
        <f>S128*H128</f>
        <v>0</v>
      </c>
      <c r="U128" s="189" t="s">
        <v>21</v>
      </c>
      <c r="V128" s="36"/>
      <c r="W128" s="36"/>
      <c r="X128" s="36"/>
      <c r="Y128" s="36"/>
      <c r="Z128" s="36"/>
      <c r="AA128" s="36"/>
      <c r="AB128" s="36"/>
      <c r="AC128" s="36"/>
      <c r="AD128" s="36"/>
      <c r="AE128" s="36"/>
      <c r="AR128" s="190" t="s">
        <v>300</v>
      </c>
      <c r="AT128" s="190" t="s">
        <v>208</v>
      </c>
      <c r="AU128" s="190" t="s">
        <v>83</v>
      </c>
      <c r="AY128" s="19" t="s">
        <v>204</v>
      </c>
      <c r="BE128" s="191">
        <f>IF(N128="základní",J128,0)</f>
        <v>0</v>
      </c>
      <c r="BF128" s="191">
        <f>IF(N128="snížená",J128,0)</f>
        <v>0</v>
      </c>
      <c r="BG128" s="191">
        <f>IF(N128="zákl. přenesená",J128,0)</f>
        <v>0</v>
      </c>
      <c r="BH128" s="191">
        <f>IF(N128="sníž. přenesená",J128,0)</f>
        <v>0</v>
      </c>
      <c r="BI128" s="191">
        <f>IF(N128="nulová",J128,0)</f>
        <v>0</v>
      </c>
      <c r="BJ128" s="19" t="s">
        <v>81</v>
      </c>
      <c r="BK128" s="191">
        <f>ROUND(I128*H128,1)</f>
        <v>0</v>
      </c>
      <c r="BL128" s="19" t="s">
        <v>300</v>
      </c>
      <c r="BM128" s="190" t="s">
        <v>3169</v>
      </c>
    </row>
    <row r="129" spans="1:47" s="2" customFormat="1" ht="11.25">
      <c r="A129" s="36"/>
      <c r="B129" s="37"/>
      <c r="C129" s="38"/>
      <c r="D129" s="192" t="s">
        <v>216</v>
      </c>
      <c r="E129" s="38"/>
      <c r="F129" s="193" t="s">
        <v>3170</v>
      </c>
      <c r="G129" s="38"/>
      <c r="H129" s="38"/>
      <c r="I129" s="194"/>
      <c r="J129" s="38"/>
      <c r="K129" s="38"/>
      <c r="L129" s="41"/>
      <c r="M129" s="195"/>
      <c r="N129" s="196"/>
      <c r="O129" s="66"/>
      <c r="P129" s="66"/>
      <c r="Q129" s="66"/>
      <c r="R129" s="66"/>
      <c r="S129" s="66"/>
      <c r="T129" s="66"/>
      <c r="U129" s="67"/>
      <c r="V129" s="36"/>
      <c r="W129" s="36"/>
      <c r="X129" s="36"/>
      <c r="Y129" s="36"/>
      <c r="Z129" s="36"/>
      <c r="AA129" s="36"/>
      <c r="AB129" s="36"/>
      <c r="AC129" s="36"/>
      <c r="AD129" s="36"/>
      <c r="AE129" s="36"/>
      <c r="AT129" s="19" t="s">
        <v>216</v>
      </c>
      <c r="AU129" s="19" t="s">
        <v>83</v>
      </c>
    </row>
    <row r="130" spans="1:65" s="2" customFormat="1" ht="24.2" customHeight="1">
      <c r="A130" s="36"/>
      <c r="B130" s="37"/>
      <c r="C130" s="179" t="s">
        <v>336</v>
      </c>
      <c r="D130" s="179" t="s">
        <v>208</v>
      </c>
      <c r="E130" s="180" t="s">
        <v>3171</v>
      </c>
      <c r="F130" s="181" t="s">
        <v>3172</v>
      </c>
      <c r="G130" s="182" t="s">
        <v>211</v>
      </c>
      <c r="H130" s="183">
        <v>7</v>
      </c>
      <c r="I130" s="184"/>
      <c r="J130" s="185">
        <f>ROUND(I130*H130,1)</f>
        <v>0</v>
      </c>
      <c r="K130" s="181" t="s">
        <v>212</v>
      </c>
      <c r="L130" s="41"/>
      <c r="M130" s="186" t="s">
        <v>21</v>
      </c>
      <c r="N130" s="187" t="s">
        <v>44</v>
      </c>
      <c r="O130" s="66"/>
      <c r="P130" s="188">
        <f>O130*H130</f>
        <v>0</v>
      </c>
      <c r="Q130" s="188">
        <v>0</v>
      </c>
      <c r="R130" s="188">
        <f>Q130*H130</f>
        <v>0</v>
      </c>
      <c r="S130" s="188">
        <v>0</v>
      </c>
      <c r="T130" s="188">
        <f>S130*H130</f>
        <v>0</v>
      </c>
      <c r="U130" s="189" t="s">
        <v>21</v>
      </c>
      <c r="V130" s="36"/>
      <c r="W130" s="36"/>
      <c r="X130" s="36"/>
      <c r="Y130" s="36"/>
      <c r="Z130" s="36"/>
      <c r="AA130" s="36"/>
      <c r="AB130" s="36"/>
      <c r="AC130" s="36"/>
      <c r="AD130" s="36"/>
      <c r="AE130" s="36"/>
      <c r="AR130" s="190" t="s">
        <v>300</v>
      </c>
      <c r="AT130" s="190" t="s">
        <v>208</v>
      </c>
      <c r="AU130" s="190" t="s">
        <v>83</v>
      </c>
      <c r="AY130" s="19" t="s">
        <v>204</v>
      </c>
      <c r="BE130" s="191">
        <f>IF(N130="základní",J130,0)</f>
        <v>0</v>
      </c>
      <c r="BF130" s="191">
        <f>IF(N130="snížená",J130,0)</f>
        <v>0</v>
      </c>
      <c r="BG130" s="191">
        <f>IF(N130="zákl. přenesená",J130,0)</f>
        <v>0</v>
      </c>
      <c r="BH130" s="191">
        <f>IF(N130="sníž. přenesená",J130,0)</f>
        <v>0</v>
      </c>
      <c r="BI130" s="191">
        <f>IF(N130="nulová",J130,0)</f>
        <v>0</v>
      </c>
      <c r="BJ130" s="19" t="s">
        <v>81</v>
      </c>
      <c r="BK130" s="191">
        <f>ROUND(I130*H130,1)</f>
        <v>0</v>
      </c>
      <c r="BL130" s="19" t="s">
        <v>300</v>
      </c>
      <c r="BM130" s="190" t="s">
        <v>3173</v>
      </c>
    </row>
    <row r="131" spans="1:47" s="2" customFormat="1" ht="11.25">
      <c r="A131" s="36"/>
      <c r="B131" s="37"/>
      <c r="C131" s="38"/>
      <c r="D131" s="192" t="s">
        <v>216</v>
      </c>
      <c r="E131" s="38"/>
      <c r="F131" s="193" t="s">
        <v>3174</v>
      </c>
      <c r="G131" s="38"/>
      <c r="H131" s="38"/>
      <c r="I131" s="194"/>
      <c r="J131" s="38"/>
      <c r="K131" s="38"/>
      <c r="L131" s="41"/>
      <c r="M131" s="195"/>
      <c r="N131" s="196"/>
      <c r="O131" s="66"/>
      <c r="P131" s="66"/>
      <c r="Q131" s="66"/>
      <c r="R131" s="66"/>
      <c r="S131" s="66"/>
      <c r="T131" s="66"/>
      <c r="U131" s="67"/>
      <c r="V131" s="36"/>
      <c r="W131" s="36"/>
      <c r="X131" s="36"/>
      <c r="Y131" s="36"/>
      <c r="Z131" s="36"/>
      <c r="AA131" s="36"/>
      <c r="AB131" s="36"/>
      <c r="AC131" s="36"/>
      <c r="AD131" s="36"/>
      <c r="AE131" s="36"/>
      <c r="AT131" s="19" t="s">
        <v>216</v>
      </c>
      <c r="AU131" s="19" t="s">
        <v>83</v>
      </c>
    </row>
    <row r="132" spans="1:65" s="2" customFormat="1" ht="21.75" customHeight="1">
      <c r="A132" s="36"/>
      <c r="B132" s="37"/>
      <c r="C132" s="179" t="s">
        <v>343</v>
      </c>
      <c r="D132" s="179" t="s">
        <v>208</v>
      </c>
      <c r="E132" s="180" t="s">
        <v>3175</v>
      </c>
      <c r="F132" s="181" t="s">
        <v>3176</v>
      </c>
      <c r="G132" s="182" t="s">
        <v>211</v>
      </c>
      <c r="H132" s="183">
        <v>2</v>
      </c>
      <c r="I132" s="184"/>
      <c r="J132" s="185">
        <f>ROUND(I132*H132,1)</f>
        <v>0</v>
      </c>
      <c r="K132" s="181" t="s">
        <v>212</v>
      </c>
      <c r="L132" s="41"/>
      <c r="M132" s="186" t="s">
        <v>21</v>
      </c>
      <c r="N132" s="187" t="s">
        <v>44</v>
      </c>
      <c r="O132" s="66"/>
      <c r="P132" s="188">
        <f>O132*H132</f>
        <v>0</v>
      </c>
      <c r="Q132" s="188">
        <v>0</v>
      </c>
      <c r="R132" s="188">
        <f>Q132*H132</f>
        <v>0</v>
      </c>
      <c r="S132" s="188">
        <v>0</v>
      </c>
      <c r="T132" s="188">
        <f>S132*H132</f>
        <v>0</v>
      </c>
      <c r="U132" s="189" t="s">
        <v>21</v>
      </c>
      <c r="V132" s="36"/>
      <c r="W132" s="36"/>
      <c r="X132" s="36"/>
      <c r="Y132" s="36"/>
      <c r="Z132" s="36"/>
      <c r="AA132" s="36"/>
      <c r="AB132" s="36"/>
      <c r="AC132" s="36"/>
      <c r="AD132" s="36"/>
      <c r="AE132" s="36"/>
      <c r="AR132" s="190" t="s">
        <v>300</v>
      </c>
      <c r="AT132" s="190" t="s">
        <v>208</v>
      </c>
      <c r="AU132" s="190" t="s">
        <v>83</v>
      </c>
      <c r="AY132" s="19" t="s">
        <v>204</v>
      </c>
      <c r="BE132" s="191">
        <f>IF(N132="základní",J132,0)</f>
        <v>0</v>
      </c>
      <c r="BF132" s="191">
        <f>IF(N132="snížená",J132,0)</f>
        <v>0</v>
      </c>
      <c r="BG132" s="191">
        <f>IF(N132="zákl. přenesená",J132,0)</f>
        <v>0</v>
      </c>
      <c r="BH132" s="191">
        <f>IF(N132="sníž. přenesená",J132,0)</f>
        <v>0</v>
      </c>
      <c r="BI132" s="191">
        <f>IF(N132="nulová",J132,0)</f>
        <v>0</v>
      </c>
      <c r="BJ132" s="19" t="s">
        <v>81</v>
      </c>
      <c r="BK132" s="191">
        <f>ROUND(I132*H132,1)</f>
        <v>0</v>
      </c>
      <c r="BL132" s="19" t="s">
        <v>300</v>
      </c>
      <c r="BM132" s="190" t="s">
        <v>3177</v>
      </c>
    </row>
    <row r="133" spans="1:47" s="2" customFormat="1" ht="11.25">
      <c r="A133" s="36"/>
      <c r="B133" s="37"/>
      <c r="C133" s="38"/>
      <c r="D133" s="192" t="s">
        <v>216</v>
      </c>
      <c r="E133" s="38"/>
      <c r="F133" s="193" t="s">
        <v>3178</v>
      </c>
      <c r="G133" s="38"/>
      <c r="H133" s="38"/>
      <c r="I133" s="194"/>
      <c r="J133" s="38"/>
      <c r="K133" s="38"/>
      <c r="L133" s="41"/>
      <c r="M133" s="195"/>
      <c r="N133" s="196"/>
      <c r="O133" s="66"/>
      <c r="P133" s="66"/>
      <c r="Q133" s="66"/>
      <c r="R133" s="66"/>
      <c r="S133" s="66"/>
      <c r="T133" s="66"/>
      <c r="U133" s="67"/>
      <c r="V133" s="36"/>
      <c r="W133" s="36"/>
      <c r="X133" s="36"/>
      <c r="Y133" s="36"/>
      <c r="Z133" s="36"/>
      <c r="AA133" s="36"/>
      <c r="AB133" s="36"/>
      <c r="AC133" s="36"/>
      <c r="AD133" s="36"/>
      <c r="AE133" s="36"/>
      <c r="AT133" s="19" t="s">
        <v>216</v>
      </c>
      <c r="AU133" s="19" t="s">
        <v>83</v>
      </c>
    </row>
    <row r="134" spans="1:65" s="2" customFormat="1" ht="24.2" customHeight="1">
      <c r="A134" s="36"/>
      <c r="B134" s="37"/>
      <c r="C134" s="179" t="s">
        <v>350</v>
      </c>
      <c r="D134" s="179" t="s">
        <v>208</v>
      </c>
      <c r="E134" s="180" t="s">
        <v>3179</v>
      </c>
      <c r="F134" s="181" t="s">
        <v>3180</v>
      </c>
      <c r="G134" s="182" t="s">
        <v>211</v>
      </c>
      <c r="H134" s="183">
        <v>2</v>
      </c>
      <c r="I134" s="184"/>
      <c r="J134" s="185">
        <f>ROUND(I134*H134,1)</f>
        <v>0</v>
      </c>
      <c r="K134" s="181" t="s">
        <v>212</v>
      </c>
      <c r="L134" s="41"/>
      <c r="M134" s="186" t="s">
        <v>21</v>
      </c>
      <c r="N134" s="187" t="s">
        <v>44</v>
      </c>
      <c r="O134" s="66"/>
      <c r="P134" s="188">
        <f>O134*H134</f>
        <v>0</v>
      </c>
      <c r="Q134" s="188">
        <v>0</v>
      </c>
      <c r="R134" s="188">
        <f>Q134*H134</f>
        <v>0</v>
      </c>
      <c r="S134" s="188">
        <v>0</v>
      </c>
      <c r="T134" s="188">
        <f>S134*H134</f>
        <v>0</v>
      </c>
      <c r="U134" s="189" t="s">
        <v>21</v>
      </c>
      <c r="V134" s="36"/>
      <c r="W134" s="36"/>
      <c r="X134" s="36"/>
      <c r="Y134" s="36"/>
      <c r="Z134" s="36"/>
      <c r="AA134" s="36"/>
      <c r="AB134" s="36"/>
      <c r="AC134" s="36"/>
      <c r="AD134" s="36"/>
      <c r="AE134" s="36"/>
      <c r="AR134" s="190" t="s">
        <v>300</v>
      </c>
      <c r="AT134" s="190" t="s">
        <v>208</v>
      </c>
      <c r="AU134" s="190" t="s">
        <v>83</v>
      </c>
      <c r="AY134" s="19" t="s">
        <v>204</v>
      </c>
      <c r="BE134" s="191">
        <f>IF(N134="základní",J134,0)</f>
        <v>0</v>
      </c>
      <c r="BF134" s="191">
        <f>IF(N134="snížená",J134,0)</f>
        <v>0</v>
      </c>
      <c r="BG134" s="191">
        <f>IF(N134="zákl. přenesená",J134,0)</f>
        <v>0</v>
      </c>
      <c r="BH134" s="191">
        <f>IF(N134="sníž. přenesená",J134,0)</f>
        <v>0</v>
      </c>
      <c r="BI134" s="191">
        <f>IF(N134="nulová",J134,0)</f>
        <v>0</v>
      </c>
      <c r="BJ134" s="19" t="s">
        <v>81</v>
      </c>
      <c r="BK134" s="191">
        <f>ROUND(I134*H134,1)</f>
        <v>0</v>
      </c>
      <c r="BL134" s="19" t="s">
        <v>300</v>
      </c>
      <c r="BM134" s="190" t="s">
        <v>3181</v>
      </c>
    </row>
    <row r="135" spans="1:47" s="2" customFormat="1" ht="11.25">
      <c r="A135" s="36"/>
      <c r="B135" s="37"/>
      <c r="C135" s="38"/>
      <c r="D135" s="192" t="s">
        <v>216</v>
      </c>
      <c r="E135" s="38"/>
      <c r="F135" s="193" t="s">
        <v>3182</v>
      </c>
      <c r="G135" s="38"/>
      <c r="H135" s="38"/>
      <c r="I135" s="194"/>
      <c r="J135" s="38"/>
      <c r="K135" s="38"/>
      <c r="L135" s="41"/>
      <c r="M135" s="195"/>
      <c r="N135" s="196"/>
      <c r="O135" s="66"/>
      <c r="P135" s="66"/>
      <c r="Q135" s="66"/>
      <c r="R135" s="66"/>
      <c r="S135" s="66"/>
      <c r="T135" s="66"/>
      <c r="U135" s="67"/>
      <c r="V135" s="36"/>
      <c r="W135" s="36"/>
      <c r="X135" s="36"/>
      <c r="Y135" s="36"/>
      <c r="Z135" s="36"/>
      <c r="AA135" s="36"/>
      <c r="AB135" s="36"/>
      <c r="AC135" s="36"/>
      <c r="AD135" s="36"/>
      <c r="AE135" s="36"/>
      <c r="AT135" s="19" t="s">
        <v>216</v>
      </c>
      <c r="AU135" s="19" t="s">
        <v>83</v>
      </c>
    </row>
    <row r="136" spans="1:65" s="2" customFormat="1" ht="21.75" customHeight="1">
      <c r="A136" s="36"/>
      <c r="B136" s="37"/>
      <c r="C136" s="179" t="s">
        <v>7</v>
      </c>
      <c r="D136" s="179" t="s">
        <v>208</v>
      </c>
      <c r="E136" s="180" t="s">
        <v>3183</v>
      </c>
      <c r="F136" s="181" t="s">
        <v>3184</v>
      </c>
      <c r="G136" s="182" t="s">
        <v>211</v>
      </c>
      <c r="H136" s="183">
        <v>1</v>
      </c>
      <c r="I136" s="184"/>
      <c r="J136" s="185">
        <f>ROUND(I136*H136,1)</f>
        <v>0</v>
      </c>
      <c r="K136" s="181" t="s">
        <v>212</v>
      </c>
      <c r="L136" s="41"/>
      <c r="M136" s="186" t="s">
        <v>21</v>
      </c>
      <c r="N136" s="187" t="s">
        <v>44</v>
      </c>
      <c r="O136" s="66"/>
      <c r="P136" s="188">
        <f>O136*H136</f>
        <v>0</v>
      </c>
      <c r="Q136" s="188">
        <v>0</v>
      </c>
      <c r="R136" s="188">
        <f>Q136*H136</f>
        <v>0</v>
      </c>
      <c r="S136" s="188">
        <v>0</v>
      </c>
      <c r="T136" s="188">
        <f>S136*H136</f>
        <v>0</v>
      </c>
      <c r="U136" s="189" t="s">
        <v>21</v>
      </c>
      <c r="V136" s="36"/>
      <c r="W136" s="36"/>
      <c r="X136" s="36"/>
      <c r="Y136" s="36"/>
      <c r="Z136" s="36"/>
      <c r="AA136" s="36"/>
      <c r="AB136" s="36"/>
      <c r="AC136" s="36"/>
      <c r="AD136" s="36"/>
      <c r="AE136" s="36"/>
      <c r="AR136" s="190" t="s">
        <v>300</v>
      </c>
      <c r="AT136" s="190" t="s">
        <v>208</v>
      </c>
      <c r="AU136" s="190" t="s">
        <v>83</v>
      </c>
      <c r="AY136" s="19" t="s">
        <v>204</v>
      </c>
      <c r="BE136" s="191">
        <f>IF(N136="základní",J136,0)</f>
        <v>0</v>
      </c>
      <c r="BF136" s="191">
        <f>IF(N136="snížená",J136,0)</f>
        <v>0</v>
      </c>
      <c r="BG136" s="191">
        <f>IF(N136="zákl. přenesená",J136,0)</f>
        <v>0</v>
      </c>
      <c r="BH136" s="191">
        <f>IF(N136="sníž. přenesená",J136,0)</f>
        <v>0</v>
      </c>
      <c r="BI136" s="191">
        <f>IF(N136="nulová",J136,0)</f>
        <v>0</v>
      </c>
      <c r="BJ136" s="19" t="s">
        <v>81</v>
      </c>
      <c r="BK136" s="191">
        <f>ROUND(I136*H136,1)</f>
        <v>0</v>
      </c>
      <c r="BL136" s="19" t="s">
        <v>300</v>
      </c>
      <c r="BM136" s="190" t="s">
        <v>3185</v>
      </c>
    </row>
    <row r="137" spans="1:47" s="2" customFormat="1" ht="11.25">
      <c r="A137" s="36"/>
      <c r="B137" s="37"/>
      <c r="C137" s="38"/>
      <c r="D137" s="192" t="s">
        <v>216</v>
      </c>
      <c r="E137" s="38"/>
      <c r="F137" s="193" t="s">
        <v>3186</v>
      </c>
      <c r="G137" s="38"/>
      <c r="H137" s="38"/>
      <c r="I137" s="194"/>
      <c r="J137" s="38"/>
      <c r="K137" s="38"/>
      <c r="L137" s="41"/>
      <c r="M137" s="195"/>
      <c r="N137" s="196"/>
      <c r="O137" s="66"/>
      <c r="P137" s="66"/>
      <c r="Q137" s="66"/>
      <c r="R137" s="66"/>
      <c r="S137" s="66"/>
      <c r="T137" s="66"/>
      <c r="U137" s="67"/>
      <c r="V137" s="36"/>
      <c r="W137" s="36"/>
      <c r="X137" s="36"/>
      <c r="Y137" s="36"/>
      <c r="Z137" s="36"/>
      <c r="AA137" s="36"/>
      <c r="AB137" s="36"/>
      <c r="AC137" s="36"/>
      <c r="AD137" s="36"/>
      <c r="AE137" s="36"/>
      <c r="AT137" s="19" t="s">
        <v>216</v>
      </c>
      <c r="AU137" s="19" t="s">
        <v>83</v>
      </c>
    </row>
    <row r="138" spans="1:65" s="2" customFormat="1" ht="24.2" customHeight="1">
      <c r="A138" s="36"/>
      <c r="B138" s="37"/>
      <c r="C138" s="179" t="s">
        <v>367</v>
      </c>
      <c r="D138" s="179" t="s">
        <v>208</v>
      </c>
      <c r="E138" s="180" t="s">
        <v>3187</v>
      </c>
      <c r="F138" s="181" t="s">
        <v>3188</v>
      </c>
      <c r="G138" s="182" t="s">
        <v>211</v>
      </c>
      <c r="H138" s="183">
        <v>2</v>
      </c>
      <c r="I138" s="184"/>
      <c r="J138" s="185">
        <f>ROUND(I138*H138,1)</f>
        <v>0</v>
      </c>
      <c r="K138" s="181" t="s">
        <v>212</v>
      </c>
      <c r="L138" s="41"/>
      <c r="M138" s="186" t="s">
        <v>21</v>
      </c>
      <c r="N138" s="187" t="s">
        <v>44</v>
      </c>
      <c r="O138" s="66"/>
      <c r="P138" s="188">
        <f>O138*H138</f>
        <v>0</v>
      </c>
      <c r="Q138" s="188">
        <v>0</v>
      </c>
      <c r="R138" s="188">
        <f>Q138*H138</f>
        <v>0</v>
      </c>
      <c r="S138" s="188">
        <v>0</v>
      </c>
      <c r="T138" s="188">
        <f>S138*H138</f>
        <v>0</v>
      </c>
      <c r="U138" s="189" t="s">
        <v>21</v>
      </c>
      <c r="V138" s="36"/>
      <c r="W138" s="36"/>
      <c r="X138" s="36"/>
      <c r="Y138" s="36"/>
      <c r="Z138" s="36"/>
      <c r="AA138" s="36"/>
      <c r="AB138" s="36"/>
      <c r="AC138" s="36"/>
      <c r="AD138" s="36"/>
      <c r="AE138" s="36"/>
      <c r="AR138" s="190" t="s">
        <v>300</v>
      </c>
      <c r="AT138" s="190" t="s">
        <v>208</v>
      </c>
      <c r="AU138" s="190" t="s">
        <v>83</v>
      </c>
      <c r="AY138" s="19" t="s">
        <v>204</v>
      </c>
      <c r="BE138" s="191">
        <f>IF(N138="základní",J138,0)</f>
        <v>0</v>
      </c>
      <c r="BF138" s="191">
        <f>IF(N138="snížená",J138,0)</f>
        <v>0</v>
      </c>
      <c r="BG138" s="191">
        <f>IF(N138="zákl. přenesená",J138,0)</f>
        <v>0</v>
      </c>
      <c r="BH138" s="191">
        <f>IF(N138="sníž. přenesená",J138,0)</f>
        <v>0</v>
      </c>
      <c r="BI138" s="191">
        <f>IF(N138="nulová",J138,0)</f>
        <v>0</v>
      </c>
      <c r="BJ138" s="19" t="s">
        <v>81</v>
      </c>
      <c r="BK138" s="191">
        <f>ROUND(I138*H138,1)</f>
        <v>0</v>
      </c>
      <c r="BL138" s="19" t="s">
        <v>300</v>
      </c>
      <c r="BM138" s="190" t="s">
        <v>3189</v>
      </c>
    </row>
    <row r="139" spans="1:47" s="2" customFormat="1" ht="11.25">
      <c r="A139" s="36"/>
      <c r="B139" s="37"/>
      <c r="C139" s="38"/>
      <c r="D139" s="192" t="s">
        <v>216</v>
      </c>
      <c r="E139" s="38"/>
      <c r="F139" s="193" t="s">
        <v>3190</v>
      </c>
      <c r="G139" s="38"/>
      <c r="H139" s="38"/>
      <c r="I139" s="194"/>
      <c r="J139" s="38"/>
      <c r="K139" s="38"/>
      <c r="L139" s="41"/>
      <c r="M139" s="195"/>
      <c r="N139" s="196"/>
      <c r="O139" s="66"/>
      <c r="P139" s="66"/>
      <c r="Q139" s="66"/>
      <c r="R139" s="66"/>
      <c r="S139" s="66"/>
      <c r="T139" s="66"/>
      <c r="U139" s="67"/>
      <c r="V139" s="36"/>
      <c r="W139" s="36"/>
      <c r="X139" s="36"/>
      <c r="Y139" s="36"/>
      <c r="Z139" s="36"/>
      <c r="AA139" s="36"/>
      <c r="AB139" s="36"/>
      <c r="AC139" s="36"/>
      <c r="AD139" s="36"/>
      <c r="AE139" s="36"/>
      <c r="AT139" s="19" t="s">
        <v>216</v>
      </c>
      <c r="AU139" s="19" t="s">
        <v>83</v>
      </c>
    </row>
    <row r="140" spans="1:65" s="2" customFormat="1" ht="16.5" customHeight="1">
      <c r="A140" s="36"/>
      <c r="B140" s="37"/>
      <c r="C140" s="242" t="s">
        <v>380</v>
      </c>
      <c r="D140" s="242" t="s">
        <v>466</v>
      </c>
      <c r="E140" s="243" t="s">
        <v>3191</v>
      </c>
      <c r="F140" s="244" t="s">
        <v>3192</v>
      </c>
      <c r="G140" s="245" t="s">
        <v>211</v>
      </c>
      <c r="H140" s="246">
        <v>2</v>
      </c>
      <c r="I140" s="247"/>
      <c r="J140" s="248">
        <f>ROUND(I140*H140,1)</f>
        <v>0</v>
      </c>
      <c r="K140" s="244" t="s">
        <v>21</v>
      </c>
      <c r="L140" s="249"/>
      <c r="M140" s="250" t="s">
        <v>21</v>
      </c>
      <c r="N140" s="251" t="s">
        <v>44</v>
      </c>
      <c r="O140" s="66"/>
      <c r="P140" s="188">
        <f>O140*H140</f>
        <v>0</v>
      </c>
      <c r="Q140" s="188">
        <v>5E-05</v>
      </c>
      <c r="R140" s="188">
        <f>Q140*H140</f>
        <v>0.0001</v>
      </c>
      <c r="S140" s="188">
        <v>0</v>
      </c>
      <c r="T140" s="188">
        <f>S140*H140</f>
        <v>0</v>
      </c>
      <c r="U140" s="189" t="s">
        <v>21</v>
      </c>
      <c r="V140" s="36"/>
      <c r="W140" s="36"/>
      <c r="X140" s="36"/>
      <c r="Y140" s="36"/>
      <c r="Z140" s="36"/>
      <c r="AA140" s="36"/>
      <c r="AB140" s="36"/>
      <c r="AC140" s="36"/>
      <c r="AD140" s="36"/>
      <c r="AE140" s="36"/>
      <c r="AR140" s="190" t="s">
        <v>473</v>
      </c>
      <c r="AT140" s="190" t="s">
        <v>466</v>
      </c>
      <c r="AU140" s="190" t="s">
        <v>83</v>
      </c>
      <c r="AY140" s="19" t="s">
        <v>204</v>
      </c>
      <c r="BE140" s="191">
        <f>IF(N140="základní",J140,0)</f>
        <v>0</v>
      </c>
      <c r="BF140" s="191">
        <f>IF(N140="snížená",J140,0)</f>
        <v>0</v>
      </c>
      <c r="BG140" s="191">
        <f>IF(N140="zákl. přenesená",J140,0)</f>
        <v>0</v>
      </c>
      <c r="BH140" s="191">
        <f>IF(N140="sníž. přenesená",J140,0)</f>
        <v>0</v>
      </c>
      <c r="BI140" s="191">
        <f>IF(N140="nulová",J140,0)</f>
        <v>0</v>
      </c>
      <c r="BJ140" s="19" t="s">
        <v>81</v>
      </c>
      <c r="BK140" s="191">
        <f>ROUND(I140*H140,1)</f>
        <v>0</v>
      </c>
      <c r="BL140" s="19" t="s">
        <v>300</v>
      </c>
      <c r="BM140" s="190" t="s">
        <v>3193</v>
      </c>
    </row>
    <row r="141" spans="1:65" s="2" customFormat="1" ht="21.75" customHeight="1">
      <c r="A141" s="36"/>
      <c r="B141" s="37"/>
      <c r="C141" s="179" t="s">
        <v>397</v>
      </c>
      <c r="D141" s="179" t="s">
        <v>208</v>
      </c>
      <c r="E141" s="180" t="s">
        <v>3194</v>
      </c>
      <c r="F141" s="181" t="s">
        <v>3195</v>
      </c>
      <c r="G141" s="182" t="s">
        <v>211</v>
      </c>
      <c r="H141" s="183">
        <v>4</v>
      </c>
      <c r="I141" s="184"/>
      <c r="J141" s="185">
        <f>ROUND(I141*H141,1)</f>
        <v>0</v>
      </c>
      <c r="K141" s="181" t="s">
        <v>212</v>
      </c>
      <c r="L141" s="41"/>
      <c r="M141" s="186" t="s">
        <v>21</v>
      </c>
      <c r="N141" s="187" t="s">
        <v>44</v>
      </c>
      <c r="O141" s="66"/>
      <c r="P141" s="188">
        <f>O141*H141</f>
        <v>0</v>
      </c>
      <c r="Q141" s="188">
        <v>0</v>
      </c>
      <c r="R141" s="188">
        <f>Q141*H141</f>
        <v>0</v>
      </c>
      <c r="S141" s="188">
        <v>0</v>
      </c>
      <c r="T141" s="188">
        <f>S141*H141</f>
        <v>0</v>
      </c>
      <c r="U141" s="189" t="s">
        <v>21</v>
      </c>
      <c r="V141" s="36"/>
      <c r="W141" s="36"/>
      <c r="X141" s="36"/>
      <c r="Y141" s="36"/>
      <c r="Z141" s="36"/>
      <c r="AA141" s="36"/>
      <c r="AB141" s="36"/>
      <c r="AC141" s="36"/>
      <c r="AD141" s="36"/>
      <c r="AE141" s="36"/>
      <c r="AR141" s="190" t="s">
        <v>300</v>
      </c>
      <c r="AT141" s="190" t="s">
        <v>208</v>
      </c>
      <c r="AU141" s="190" t="s">
        <v>83</v>
      </c>
      <c r="AY141" s="19" t="s">
        <v>204</v>
      </c>
      <c r="BE141" s="191">
        <f>IF(N141="základní",J141,0)</f>
        <v>0</v>
      </c>
      <c r="BF141" s="191">
        <f>IF(N141="snížená",J141,0)</f>
        <v>0</v>
      </c>
      <c r="BG141" s="191">
        <f>IF(N141="zákl. přenesená",J141,0)</f>
        <v>0</v>
      </c>
      <c r="BH141" s="191">
        <f>IF(N141="sníž. přenesená",J141,0)</f>
        <v>0</v>
      </c>
      <c r="BI141" s="191">
        <f>IF(N141="nulová",J141,0)</f>
        <v>0</v>
      </c>
      <c r="BJ141" s="19" t="s">
        <v>81</v>
      </c>
      <c r="BK141" s="191">
        <f>ROUND(I141*H141,1)</f>
        <v>0</v>
      </c>
      <c r="BL141" s="19" t="s">
        <v>300</v>
      </c>
      <c r="BM141" s="190" t="s">
        <v>3196</v>
      </c>
    </row>
    <row r="142" spans="1:47" s="2" customFormat="1" ht="11.25">
      <c r="A142" s="36"/>
      <c r="B142" s="37"/>
      <c r="C142" s="38"/>
      <c r="D142" s="192" t="s">
        <v>216</v>
      </c>
      <c r="E142" s="38"/>
      <c r="F142" s="193" t="s">
        <v>3197</v>
      </c>
      <c r="G142" s="38"/>
      <c r="H142" s="38"/>
      <c r="I142" s="194"/>
      <c r="J142" s="38"/>
      <c r="K142" s="38"/>
      <c r="L142" s="41"/>
      <c r="M142" s="195"/>
      <c r="N142" s="196"/>
      <c r="O142" s="66"/>
      <c r="P142" s="66"/>
      <c r="Q142" s="66"/>
      <c r="R142" s="66"/>
      <c r="S142" s="66"/>
      <c r="T142" s="66"/>
      <c r="U142" s="67"/>
      <c r="V142" s="36"/>
      <c r="W142" s="36"/>
      <c r="X142" s="36"/>
      <c r="Y142" s="36"/>
      <c r="Z142" s="36"/>
      <c r="AA142" s="36"/>
      <c r="AB142" s="36"/>
      <c r="AC142" s="36"/>
      <c r="AD142" s="36"/>
      <c r="AE142" s="36"/>
      <c r="AT142" s="19" t="s">
        <v>216</v>
      </c>
      <c r="AU142" s="19" t="s">
        <v>83</v>
      </c>
    </row>
    <row r="143" spans="1:65" s="2" customFormat="1" ht="16.5" customHeight="1">
      <c r="A143" s="36"/>
      <c r="B143" s="37"/>
      <c r="C143" s="242" t="s">
        <v>411</v>
      </c>
      <c r="D143" s="242" t="s">
        <v>466</v>
      </c>
      <c r="E143" s="243" t="s">
        <v>3198</v>
      </c>
      <c r="F143" s="244" t="s">
        <v>3199</v>
      </c>
      <c r="G143" s="245" t="s">
        <v>211</v>
      </c>
      <c r="H143" s="246">
        <v>4</v>
      </c>
      <c r="I143" s="247"/>
      <c r="J143" s="248">
        <f>ROUND(I143*H143,1)</f>
        <v>0</v>
      </c>
      <c r="K143" s="244" t="s">
        <v>21</v>
      </c>
      <c r="L143" s="249"/>
      <c r="M143" s="250" t="s">
        <v>21</v>
      </c>
      <c r="N143" s="251" t="s">
        <v>44</v>
      </c>
      <c r="O143" s="66"/>
      <c r="P143" s="188">
        <f>O143*H143</f>
        <v>0</v>
      </c>
      <c r="Q143" s="188">
        <v>0.00022</v>
      </c>
      <c r="R143" s="188">
        <f>Q143*H143</f>
        <v>0.00088</v>
      </c>
      <c r="S143" s="188">
        <v>0</v>
      </c>
      <c r="T143" s="188">
        <f>S143*H143</f>
        <v>0</v>
      </c>
      <c r="U143" s="189" t="s">
        <v>21</v>
      </c>
      <c r="V143" s="36"/>
      <c r="W143" s="36"/>
      <c r="X143" s="36"/>
      <c r="Y143" s="36"/>
      <c r="Z143" s="36"/>
      <c r="AA143" s="36"/>
      <c r="AB143" s="36"/>
      <c r="AC143" s="36"/>
      <c r="AD143" s="36"/>
      <c r="AE143" s="36"/>
      <c r="AR143" s="190" t="s">
        <v>473</v>
      </c>
      <c r="AT143" s="190" t="s">
        <v>466</v>
      </c>
      <c r="AU143" s="190" t="s">
        <v>83</v>
      </c>
      <c r="AY143" s="19" t="s">
        <v>204</v>
      </c>
      <c r="BE143" s="191">
        <f>IF(N143="základní",J143,0)</f>
        <v>0</v>
      </c>
      <c r="BF143" s="191">
        <f>IF(N143="snížená",J143,0)</f>
        <v>0</v>
      </c>
      <c r="BG143" s="191">
        <f>IF(N143="zákl. přenesená",J143,0)</f>
        <v>0</v>
      </c>
      <c r="BH143" s="191">
        <f>IF(N143="sníž. přenesená",J143,0)</f>
        <v>0</v>
      </c>
      <c r="BI143" s="191">
        <f>IF(N143="nulová",J143,0)</f>
        <v>0</v>
      </c>
      <c r="BJ143" s="19" t="s">
        <v>81</v>
      </c>
      <c r="BK143" s="191">
        <f>ROUND(I143*H143,1)</f>
        <v>0</v>
      </c>
      <c r="BL143" s="19" t="s">
        <v>300</v>
      </c>
      <c r="BM143" s="190" t="s">
        <v>3200</v>
      </c>
    </row>
    <row r="144" spans="1:65" s="2" customFormat="1" ht="16.5" customHeight="1">
      <c r="A144" s="36"/>
      <c r="B144" s="37"/>
      <c r="C144" s="179" t="s">
        <v>417</v>
      </c>
      <c r="D144" s="179" t="s">
        <v>208</v>
      </c>
      <c r="E144" s="180" t="s">
        <v>3201</v>
      </c>
      <c r="F144" s="181" t="s">
        <v>3202</v>
      </c>
      <c r="G144" s="182" t="s">
        <v>211</v>
      </c>
      <c r="H144" s="183">
        <v>1</v>
      </c>
      <c r="I144" s="184"/>
      <c r="J144" s="185">
        <f>ROUND(I144*H144,1)</f>
        <v>0</v>
      </c>
      <c r="K144" s="181" t="s">
        <v>212</v>
      </c>
      <c r="L144" s="41"/>
      <c r="M144" s="186" t="s">
        <v>21</v>
      </c>
      <c r="N144" s="187" t="s">
        <v>44</v>
      </c>
      <c r="O144" s="66"/>
      <c r="P144" s="188">
        <f>O144*H144</f>
        <v>0</v>
      </c>
      <c r="Q144" s="188">
        <v>0</v>
      </c>
      <c r="R144" s="188">
        <f>Q144*H144</f>
        <v>0</v>
      </c>
      <c r="S144" s="188">
        <v>0</v>
      </c>
      <c r="T144" s="188">
        <f>S144*H144</f>
        <v>0</v>
      </c>
      <c r="U144" s="189" t="s">
        <v>21</v>
      </c>
      <c r="V144" s="36"/>
      <c r="W144" s="36"/>
      <c r="X144" s="36"/>
      <c r="Y144" s="36"/>
      <c r="Z144" s="36"/>
      <c r="AA144" s="36"/>
      <c r="AB144" s="36"/>
      <c r="AC144" s="36"/>
      <c r="AD144" s="36"/>
      <c r="AE144" s="36"/>
      <c r="AR144" s="190" t="s">
        <v>300</v>
      </c>
      <c r="AT144" s="190" t="s">
        <v>208</v>
      </c>
      <c r="AU144" s="190" t="s">
        <v>83</v>
      </c>
      <c r="AY144" s="19" t="s">
        <v>204</v>
      </c>
      <c r="BE144" s="191">
        <f>IF(N144="základní",J144,0)</f>
        <v>0</v>
      </c>
      <c r="BF144" s="191">
        <f>IF(N144="snížená",J144,0)</f>
        <v>0</v>
      </c>
      <c r="BG144" s="191">
        <f>IF(N144="zákl. přenesená",J144,0)</f>
        <v>0</v>
      </c>
      <c r="BH144" s="191">
        <f>IF(N144="sníž. přenesená",J144,0)</f>
        <v>0</v>
      </c>
      <c r="BI144" s="191">
        <f>IF(N144="nulová",J144,0)</f>
        <v>0</v>
      </c>
      <c r="BJ144" s="19" t="s">
        <v>81</v>
      </c>
      <c r="BK144" s="191">
        <f>ROUND(I144*H144,1)</f>
        <v>0</v>
      </c>
      <c r="BL144" s="19" t="s">
        <v>300</v>
      </c>
      <c r="BM144" s="190" t="s">
        <v>3203</v>
      </c>
    </row>
    <row r="145" spans="1:47" s="2" customFormat="1" ht="11.25">
      <c r="A145" s="36"/>
      <c r="B145" s="37"/>
      <c r="C145" s="38"/>
      <c r="D145" s="192" t="s">
        <v>216</v>
      </c>
      <c r="E145" s="38"/>
      <c r="F145" s="193" t="s">
        <v>3204</v>
      </c>
      <c r="G145" s="38"/>
      <c r="H145" s="38"/>
      <c r="I145" s="194"/>
      <c r="J145" s="38"/>
      <c r="K145" s="38"/>
      <c r="L145" s="41"/>
      <c r="M145" s="195"/>
      <c r="N145" s="196"/>
      <c r="O145" s="66"/>
      <c r="P145" s="66"/>
      <c r="Q145" s="66"/>
      <c r="R145" s="66"/>
      <c r="S145" s="66"/>
      <c r="T145" s="66"/>
      <c r="U145" s="67"/>
      <c r="V145" s="36"/>
      <c r="W145" s="36"/>
      <c r="X145" s="36"/>
      <c r="Y145" s="36"/>
      <c r="Z145" s="36"/>
      <c r="AA145" s="36"/>
      <c r="AB145" s="36"/>
      <c r="AC145" s="36"/>
      <c r="AD145" s="36"/>
      <c r="AE145" s="36"/>
      <c r="AT145" s="19" t="s">
        <v>216</v>
      </c>
      <c r="AU145" s="19" t="s">
        <v>83</v>
      </c>
    </row>
    <row r="146" spans="1:65" s="2" customFormat="1" ht="16.5" customHeight="1">
      <c r="A146" s="36"/>
      <c r="B146" s="37"/>
      <c r="C146" s="242" t="s">
        <v>365</v>
      </c>
      <c r="D146" s="242" t="s">
        <v>466</v>
      </c>
      <c r="E146" s="243" t="s">
        <v>3205</v>
      </c>
      <c r="F146" s="244" t="s">
        <v>3206</v>
      </c>
      <c r="G146" s="245" t="s">
        <v>211</v>
      </c>
      <c r="H146" s="246">
        <v>1</v>
      </c>
      <c r="I146" s="247"/>
      <c r="J146" s="248">
        <f>ROUND(I146*H146,1)</f>
        <v>0</v>
      </c>
      <c r="K146" s="244" t="s">
        <v>21</v>
      </c>
      <c r="L146" s="249"/>
      <c r="M146" s="250" t="s">
        <v>21</v>
      </c>
      <c r="N146" s="251" t="s">
        <v>44</v>
      </c>
      <c r="O146" s="66"/>
      <c r="P146" s="188">
        <f>O146*H146</f>
        <v>0</v>
      </c>
      <c r="Q146" s="188">
        <v>0.00028</v>
      </c>
      <c r="R146" s="188">
        <f>Q146*H146</f>
        <v>0.00028</v>
      </c>
      <c r="S146" s="188">
        <v>0</v>
      </c>
      <c r="T146" s="188">
        <f>S146*H146</f>
        <v>0</v>
      </c>
      <c r="U146" s="189" t="s">
        <v>21</v>
      </c>
      <c r="V146" s="36"/>
      <c r="W146" s="36"/>
      <c r="X146" s="36"/>
      <c r="Y146" s="36"/>
      <c r="Z146" s="36"/>
      <c r="AA146" s="36"/>
      <c r="AB146" s="36"/>
      <c r="AC146" s="36"/>
      <c r="AD146" s="36"/>
      <c r="AE146" s="36"/>
      <c r="AR146" s="190" t="s">
        <v>473</v>
      </c>
      <c r="AT146" s="190" t="s">
        <v>466</v>
      </c>
      <c r="AU146" s="190" t="s">
        <v>83</v>
      </c>
      <c r="AY146" s="19" t="s">
        <v>204</v>
      </c>
      <c r="BE146" s="191">
        <f>IF(N146="základní",J146,0)</f>
        <v>0</v>
      </c>
      <c r="BF146" s="191">
        <f>IF(N146="snížená",J146,0)</f>
        <v>0</v>
      </c>
      <c r="BG146" s="191">
        <f>IF(N146="zákl. přenesená",J146,0)</f>
        <v>0</v>
      </c>
      <c r="BH146" s="191">
        <f>IF(N146="sníž. přenesená",J146,0)</f>
        <v>0</v>
      </c>
      <c r="BI146" s="191">
        <f>IF(N146="nulová",J146,0)</f>
        <v>0</v>
      </c>
      <c r="BJ146" s="19" t="s">
        <v>81</v>
      </c>
      <c r="BK146" s="191">
        <f>ROUND(I146*H146,1)</f>
        <v>0</v>
      </c>
      <c r="BL146" s="19" t="s">
        <v>300</v>
      </c>
      <c r="BM146" s="190" t="s">
        <v>3207</v>
      </c>
    </row>
    <row r="147" spans="1:65" s="2" customFormat="1" ht="24.2" customHeight="1">
      <c r="A147" s="36"/>
      <c r="B147" s="37"/>
      <c r="C147" s="179" t="s">
        <v>441</v>
      </c>
      <c r="D147" s="179" t="s">
        <v>208</v>
      </c>
      <c r="E147" s="180" t="s">
        <v>3208</v>
      </c>
      <c r="F147" s="181" t="s">
        <v>3209</v>
      </c>
      <c r="G147" s="182" t="s">
        <v>211</v>
      </c>
      <c r="H147" s="183">
        <v>5</v>
      </c>
      <c r="I147" s="184"/>
      <c r="J147" s="185">
        <f>ROUND(I147*H147,1)</f>
        <v>0</v>
      </c>
      <c r="K147" s="181" t="s">
        <v>212</v>
      </c>
      <c r="L147" s="41"/>
      <c r="M147" s="186" t="s">
        <v>21</v>
      </c>
      <c r="N147" s="187" t="s">
        <v>44</v>
      </c>
      <c r="O147" s="66"/>
      <c r="P147" s="188">
        <f>O147*H147</f>
        <v>0</v>
      </c>
      <c r="Q147" s="188">
        <v>0</v>
      </c>
      <c r="R147" s="188">
        <f>Q147*H147</f>
        <v>0</v>
      </c>
      <c r="S147" s="188">
        <v>0</v>
      </c>
      <c r="T147" s="188">
        <f>S147*H147</f>
        <v>0</v>
      </c>
      <c r="U147" s="189" t="s">
        <v>21</v>
      </c>
      <c r="V147" s="36"/>
      <c r="W147" s="36"/>
      <c r="X147" s="36"/>
      <c r="Y147" s="36"/>
      <c r="Z147" s="36"/>
      <c r="AA147" s="36"/>
      <c r="AB147" s="36"/>
      <c r="AC147" s="36"/>
      <c r="AD147" s="36"/>
      <c r="AE147" s="36"/>
      <c r="AR147" s="190" t="s">
        <v>300</v>
      </c>
      <c r="AT147" s="190" t="s">
        <v>208</v>
      </c>
      <c r="AU147" s="190" t="s">
        <v>83</v>
      </c>
      <c r="AY147" s="19" t="s">
        <v>204</v>
      </c>
      <c r="BE147" s="191">
        <f>IF(N147="základní",J147,0)</f>
        <v>0</v>
      </c>
      <c r="BF147" s="191">
        <f>IF(N147="snížená",J147,0)</f>
        <v>0</v>
      </c>
      <c r="BG147" s="191">
        <f>IF(N147="zákl. přenesená",J147,0)</f>
        <v>0</v>
      </c>
      <c r="BH147" s="191">
        <f>IF(N147="sníž. přenesená",J147,0)</f>
        <v>0</v>
      </c>
      <c r="BI147" s="191">
        <f>IF(N147="nulová",J147,0)</f>
        <v>0</v>
      </c>
      <c r="BJ147" s="19" t="s">
        <v>81</v>
      </c>
      <c r="BK147" s="191">
        <f>ROUND(I147*H147,1)</f>
        <v>0</v>
      </c>
      <c r="BL147" s="19" t="s">
        <v>300</v>
      </c>
      <c r="BM147" s="190" t="s">
        <v>3210</v>
      </c>
    </row>
    <row r="148" spans="1:47" s="2" customFormat="1" ht="11.25">
      <c r="A148" s="36"/>
      <c r="B148" s="37"/>
      <c r="C148" s="38"/>
      <c r="D148" s="192" t="s">
        <v>216</v>
      </c>
      <c r="E148" s="38"/>
      <c r="F148" s="193" t="s">
        <v>3211</v>
      </c>
      <c r="G148" s="38"/>
      <c r="H148" s="38"/>
      <c r="I148" s="194"/>
      <c r="J148" s="38"/>
      <c r="K148" s="38"/>
      <c r="L148" s="41"/>
      <c r="M148" s="195"/>
      <c r="N148" s="196"/>
      <c r="O148" s="66"/>
      <c r="P148" s="66"/>
      <c r="Q148" s="66"/>
      <c r="R148" s="66"/>
      <c r="S148" s="66"/>
      <c r="T148" s="66"/>
      <c r="U148" s="67"/>
      <c r="V148" s="36"/>
      <c r="W148" s="36"/>
      <c r="X148" s="36"/>
      <c r="Y148" s="36"/>
      <c r="Z148" s="36"/>
      <c r="AA148" s="36"/>
      <c r="AB148" s="36"/>
      <c r="AC148" s="36"/>
      <c r="AD148" s="36"/>
      <c r="AE148" s="36"/>
      <c r="AT148" s="19" t="s">
        <v>216</v>
      </c>
      <c r="AU148" s="19" t="s">
        <v>83</v>
      </c>
    </row>
    <row r="149" spans="1:65" s="2" customFormat="1" ht="16.5" customHeight="1">
      <c r="A149" s="36"/>
      <c r="B149" s="37"/>
      <c r="C149" s="242" t="s">
        <v>450</v>
      </c>
      <c r="D149" s="242" t="s">
        <v>466</v>
      </c>
      <c r="E149" s="243" t="s">
        <v>3212</v>
      </c>
      <c r="F149" s="244" t="s">
        <v>3213</v>
      </c>
      <c r="G149" s="245" t="s">
        <v>211</v>
      </c>
      <c r="H149" s="246">
        <v>2</v>
      </c>
      <c r="I149" s="247"/>
      <c r="J149" s="248">
        <f>ROUND(I149*H149,1)</f>
        <v>0</v>
      </c>
      <c r="K149" s="244" t="s">
        <v>21</v>
      </c>
      <c r="L149" s="249"/>
      <c r="M149" s="250" t="s">
        <v>21</v>
      </c>
      <c r="N149" s="251" t="s">
        <v>44</v>
      </c>
      <c r="O149" s="66"/>
      <c r="P149" s="188">
        <f>O149*H149</f>
        <v>0</v>
      </c>
      <c r="Q149" s="188">
        <v>0</v>
      </c>
      <c r="R149" s="188">
        <f>Q149*H149</f>
        <v>0</v>
      </c>
      <c r="S149" s="188">
        <v>0</v>
      </c>
      <c r="T149" s="188">
        <f>S149*H149</f>
        <v>0</v>
      </c>
      <c r="U149" s="189" t="s">
        <v>21</v>
      </c>
      <c r="V149" s="36"/>
      <c r="W149" s="36"/>
      <c r="X149" s="36"/>
      <c r="Y149" s="36"/>
      <c r="Z149" s="36"/>
      <c r="AA149" s="36"/>
      <c r="AB149" s="36"/>
      <c r="AC149" s="36"/>
      <c r="AD149" s="36"/>
      <c r="AE149" s="36"/>
      <c r="AR149" s="190" t="s">
        <v>473</v>
      </c>
      <c r="AT149" s="190" t="s">
        <v>466</v>
      </c>
      <c r="AU149" s="190" t="s">
        <v>83</v>
      </c>
      <c r="AY149" s="19" t="s">
        <v>204</v>
      </c>
      <c r="BE149" s="191">
        <f>IF(N149="základní",J149,0)</f>
        <v>0</v>
      </c>
      <c r="BF149" s="191">
        <f>IF(N149="snížená",J149,0)</f>
        <v>0</v>
      </c>
      <c r="BG149" s="191">
        <f>IF(N149="zákl. přenesená",J149,0)</f>
        <v>0</v>
      </c>
      <c r="BH149" s="191">
        <f>IF(N149="sníž. přenesená",J149,0)</f>
        <v>0</v>
      </c>
      <c r="BI149" s="191">
        <f>IF(N149="nulová",J149,0)</f>
        <v>0</v>
      </c>
      <c r="BJ149" s="19" t="s">
        <v>81</v>
      </c>
      <c r="BK149" s="191">
        <f>ROUND(I149*H149,1)</f>
        <v>0</v>
      </c>
      <c r="BL149" s="19" t="s">
        <v>300</v>
      </c>
      <c r="BM149" s="190" t="s">
        <v>3214</v>
      </c>
    </row>
    <row r="150" spans="1:65" s="2" customFormat="1" ht="24.2" customHeight="1">
      <c r="A150" s="36"/>
      <c r="B150" s="37"/>
      <c r="C150" s="242" t="s">
        <v>457</v>
      </c>
      <c r="D150" s="242" t="s">
        <v>466</v>
      </c>
      <c r="E150" s="243" t="s">
        <v>3215</v>
      </c>
      <c r="F150" s="244" t="s">
        <v>3216</v>
      </c>
      <c r="G150" s="245" t="s">
        <v>211</v>
      </c>
      <c r="H150" s="246">
        <v>3</v>
      </c>
      <c r="I150" s="247"/>
      <c r="J150" s="248">
        <f>ROUND(I150*H150,1)</f>
        <v>0</v>
      </c>
      <c r="K150" s="244" t="s">
        <v>21</v>
      </c>
      <c r="L150" s="249"/>
      <c r="M150" s="250" t="s">
        <v>21</v>
      </c>
      <c r="N150" s="251" t="s">
        <v>44</v>
      </c>
      <c r="O150" s="66"/>
      <c r="P150" s="188">
        <f>O150*H150</f>
        <v>0</v>
      </c>
      <c r="Q150" s="188">
        <v>0.0022</v>
      </c>
      <c r="R150" s="188">
        <f>Q150*H150</f>
        <v>0.0066</v>
      </c>
      <c r="S150" s="188">
        <v>0</v>
      </c>
      <c r="T150" s="188">
        <f>S150*H150</f>
        <v>0</v>
      </c>
      <c r="U150" s="189" t="s">
        <v>21</v>
      </c>
      <c r="V150" s="36"/>
      <c r="W150" s="36"/>
      <c r="X150" s="36"/>
      <c r="Y150" s="36"/>
      <c r="Z150" s="36"/>
      <c r="AA150" s="36"/>
      <c r="AB150" s="36"/>
      <c r="AC150" s="36"/>
      <c r="AD150" s="36"/>
      <c r="AE150" s="36"/>
      <c r="AR150" s="190" t="s">
        <v>473</v>
      </c>
      <c r="AT150" s="190" t="s">
        <v>466</v>
      </c>
      <c r="AU150" s="190" t="s">
        <v>83</v>
      </c>
      <c r="AY150" s="19" t="s">
        <v>204</v>
      </c>
      <c r="BE150" s="191">
        <f>IF(N150="základní",J150,0)</f>
        <v>0</v>
      </c>
      <c r="BF150" s="191">
        <f>IF(N150="snížená",J150,0)</f>
        <v>0</v>
      </c>
      <c r="BG150" s="191">
        <f>IF(N150="zákl. přenesená",J150,0)</f>
        <v>0</v>
      </c>
      <c r="BH150" s="191">
        <f>IF(N150="sníž. přenesená",J150,0)</f>
        <v>0</v>
      </c>
      <c r="BI150" s="191">
        <f>IF(N150="nulová",J150,0)</f>
        <v>0</v>
      </c>
      <c r="BJ150" s="19" t="s">
        <v>81</v>
      </c>
      <c r="BK150" s="191">
        <f>ROUND(I150*H150,1)</f>
        <v>0</v>
      </c>
      <c r="BL150" s="19" t="s">
        <v>300</v>
      </c>
      <c r="BM150" s="190" t="s">
        <v>3217</v>
      </c>
    </row>
    <row r="151" spans="1:65" s="2" customFormat="1" ht="24.2" customHeight="1">
      <c r="A151" s="36"/>
      <c r="B151" s="37"/>
      <c r="C151" s="179" t="s">
        <v>465</v>
      </c>
      <c r="D151" s="179" t="s">
        <v>208</v>
      </c>
      <c r="E151" s="180" t="s">
        <v>3218</v>
      </c>
      <c r="F151" s="181" t="s">
        <v>3219</v>
      </c>
      <c r="G151" s="182" t="s">
        <v>211</v>
      </c>
      <c r="H151" s="183">
        <v>2</v>
      </c>
      <c r="I151" s="184"/>
      <c r="J151" s="185">
        <f>ROUND(I151*H151,1)</f>
        <v>0</v>
      </c>
      <c r="K151" s="181" t="s">
        <v>212</v>
      </c>
      <c r="L151" s="41"/>
      <c r="M151" s="186" t="s">
        <v>21</v>
      </c>
      <c r="N151" s="187" t="s">
        <v>44</v>
      </c>
      <c r="O151" s="66"/>
      <c r="P151" s="188">
        <f>O151*H151</f>
        <v>0</v>
      </c>
      <c r="Q151" s="188">
        <v>0</v>
      </c>
      <c r="R151" s="188">
        <f>Q151*H151</f>
        <v>0</v>
      </c>
      <c r="S151" s="188">
        <v>0</v>
      </c>
      <c r="T151" s="188">
        <f>S151*H151</f>
        <v>0</v>
      </c>
      <c r="U151" s="189" t="s">
        <v>21</v>
      </c>
      <c r="V151" s="36"/>
      <c r="W151" s="36"/>
      <c r="X151" s="36"/>
      <c r="Y151" s="36"/>
      <c r="Z151" s="36"/>
      <c r="AA151" s="36"/>
      <c r="AB151" s="36"/>
      <c r="AC151" s="36"/>
      <c r="AD151" s="36"/>
      <c r="AE151" s="36"/>
      <c r="AR151" s="190" t="s">
        <v>300</v>
      </c>
      <c r="AT151" s="190" t="s">
        <v>208</v>
      </c>
      <c r="AU151" s="190" t="s">
        <v>83</v>
      </c>
      <c r="AY151" s="19" t="s">
        <v>204</v>
      </c>
      <c r="BE151" s="191">
        <f>IF(N151="základní",J151,0)</f>
        <v>0</v>
      </c>
      <c r="BF151" s="191">
        <f>IF(N151="snížená",J151,0)</f>
        <v>0</v>
      </c>
      <c r="BG151" s="191">
        <f>IF(N151="zákl. přenesená",J151,0)</f>
        <v>0</v>
      </c>
      <c r="BH151" s="191">
        <f>IF(N151="sníž. přenesená",J151,0)</f>
        <v>0</v>
      </c>
      <c r="BI151" s="191">
        <f>IF(N151="nulová",J151,0)</f>
        <v>0</v>
      </c>
      <c r="BJ151" s="19" t="s">
        <v>81</v>
      </c>
      <c r="BK151" s="191">
        <f>ROUND(I151*H151,1)</f>
        <v>0</v>
      </c>
      <c r="BL151" s="19" t="s">
        <v>300</v>
      </c>
      <c r="BM151" s="190" t="s">
        <v>3220</v>
      </c>
    </row>
    <row r="152" spans="1:47" s="2" customFormat="1" ht="11.25">
      <c r="A152" s="36"/>
      <c r="B152" s="37"/>
      <c r="C152" s="38"/>
      <c r="D152" s="192" t="s">
        <v>216</v>
      </c>
      <c r="E152" s="38"/>
      <c r="F152" s="193" t="s">
        <v>3221</v>
      </c>
      <c r="G152" s="38"/>
      <c r="H152" s="38"/>
      <c r="I152" s="194"/>
      <c r="J152" s="38"/>
      <c r="K152" s="38"/>
      <c r="L152" s="41"/>
      <c r="M152" s="195"/>
      <c r="N152" s="196"/>
      <c r="O152" s="66"/>
      <c r="P152" s="66"/>
      <c r="Q152" s="66"/>
      <c r="R152" s="66"/>
      <c r="S152" s="66"/>
      <c r="T152" s="66"/>
      <c r="U152" s="67"/>
      <c r="V152" s="36"/>
      <c r="W152" s="36"/>
      <c r="X152" s="36"/>
      <c r="Y152" s="36"/>
      <c r="Z152" s="36"/>
      <c r="AA152" s="36"/>
      <c r="AB152" s="36"/>
      <c r="AC152" s="36"/>
      <c r="AD152" s="36"/>
      <c r="AE152" s="36"/>
      <c r="AT152" s="19" t="s">
        <v>216</v>
      </c>
      <c r="AU152" s="19" t="s">
        <v>83</v>
      </c>
    </row>
    <row r="153" spans="1:65" s="2" customFormat="1" ht="24.2" customHeight="1">
      <c r="A153" s="36"/>
      <c r="B153" s="37"/>
      <c r="C153" s="242" t="s">
        <v>473</v>
      </c>
      <c r="D153" s="242" t="s">
        <v>466</v>
      </c>
      <c r="E153" s="243" t="s">
        <v>3222</v>
      </c>
      <c r="F153" s="244" t="s">
        <v>3223</v>
      </c>
      <c r="G153" s="245" t="s">
        <v>211</v>
      </c>
      <c r="H153" s="246">
        <v>2</v>
      </c>
      <c r="I153" s="247"/>
      <c r="J153" s="248">
        <f>ROUND(I153*H153,1)</f>
        <v>0</v>
      </c>
      <c r="K153" s="244" t="s">
        <v>21</v>
      </c>
      <c r="L153" s="249"/>
      <c r="M153" s="250" t="s">
        <v>21</v>
      </c>
      <c r="N153" s="251" t="s">
        <v>44</v>
      </c>
      <c r="O153" s="66"/>
      <c r="P153" s="188">
        <f>O153*H153</f>
        <v>0</v>
      </c>
      <c r="Q153" s="188">
        <v>0.0015</v>
      </c>
      <c r="R153" s="188">
        <f>Q153*H153</f>
        <v>0.003</v>
      </c>
      <c r="S153" s="188">
        <v>0</v>
      </c>
      <c r="T153" s="188">
        <f>S153*H153</f>
        <v>0</v>
      </c>
      <c r="U153" s="189" t="s">
        <v>21</v>
      </c>
      <c r="V153" s="36"/>
      <c r="W153" s="36"/>
      <c r="X153" s="36"/>
      <c r="Y153" s="36"/>
      <c r="Z153" s="36"/>
      <c r="AA153" s="36"/>
      <c r="AB153" s="36"/>
      <c r="AC153" s="36"/>
      <c r="AD153" s="36"/>
      <c r="AE153" s="36"/>
      <c r="AR153" s="190" t="s">
        <v>473</v>
      </c>
      <c r="AT153" s="190" t="s">
        <v>466</v>
      </c>
      <c r="AU153" s="190" t="s">
        <v>83</v>
      </c>
      <c r="AY153" s="19" t="s">
        <v>204</v>
      </c>
      <c r="BE153" s="191">
        <f>IF(N153="základní",J153,0)</f>
        <v>0</v>
      </c>
      <c r="BF153" s="191">
        <f>IF(N153="snížená",J153,0)</f>
        <v>0</v>
      </c>
      <c r="BG153" s="191">
        <f>IF(N153="zákl. přenesená",J153,0)</f>
        <v>0</v>
      </c>
      <c r="BH153" s="191">
        <f>IF(N153="sníž. přenesená",J153,0)</f>
        <v>0</v>
      </c>
      <c r="BI153" s="191">
        <f>IF(N153="nulová",J153,0)</f>
        <v>0</v>
      </c>
      <c r="BJ153" s="19" t="s">
        <v>81</v>
      </c>
      <c r="BK153" s="191">
        <f>ROUND(I153*H153,1)</f>
        <v>0</v>
      </c>
      <c r="BL153" s="19" t="s">
        <v>300</v>
      </c>
      <c r="BM153" s="190" t="s">
        <v>3224</v>
      </c>
    </row>
    <row r="154" spans="1:65" s="2" customFormat="1" ht="24.2" customHeight="1">
      <c r="A154" s="36"/>
      <c r="B154" s="37"/>
      <c r="C154" s="179" t="s">
        <v>482</v>
      </c>
      <c r="D154" s="179" t="s">
        <v>208</v>
      </c>
      <c r="E154" s="180" t="s">
        <v>3225</v>
      </c>
      <c r="F154" s="181" t="s">
        <v>3226</v>
      </c>
      <c r="G154" s="182" t="s">
        <v>469</v>
      </c>
      <c r="H154" s="183">
        <v>27</v>
      </c>
      <c r="I154" s="184"/>
      <c r="J154" s="185">
        <f>ROUND(I154*H154,1)</f>
        <v>0</v>
      </c>
      <c r="K154" s="181" t="s">
        <v>212</v>
      </c>
      <c r="L154" s="41"/>
      <c r="M154" s="186" t="s">
        <v>21</v>
      </c>
      <c r="N154" s="187" t="s">
        <v>44</v>
      </c>
      <c r="O154" s="66"/>
      <c r="P154" s="188">
        <f>O154*H154</f>
        <v>0</v>
      </c>
      <c r="Q154" s="188">
        <v>0</v>
      </c>
      <c r="R154" s="188">
        <f>Q154*H154</f>
        <v>0</v>
      </c>
      <c r="S154" s="188">
        <v>0</v>
      </c>
      <c r="T154" s="188">
        <f>S154*H154</f>
        <v>0</v>
      </c>
      <c r="U154" s="189" t="s">
        <v>21</v>
      </c>
      <c r="V154" s="36"/>
      <c r="W154" s="36"/>
      <c r="X154" s="36"/>
      <c r="Y154" s="36"/>
      <c r="Z154" s="36"/>
      <c r="AA154" s="36"/>
      <c r="AB154" s="36"/>
      <c r="AC154" s="36"/>
      <c r="AD154" s="36"/>
      <c r="AE154" s="36"/>
      <c r="AR154" s="190" t="s">
        <v>300</v>
      </c>
      <c r="AT154" s="190" t="s">
        <v>208</v>
      </c>
      <c r="AU154" s="190" t="s">
        <v>83</v>
      </c>
      <c r="AY154" s="19" t="s">
        <v>204</v>
      </c>
      <c r="BE154" s="191">
        <f>IF(N154="základní",J154,0)</f>
        <v>0</v>
      </c>
      <c r="BF154" s="191">
        <f>IF(N154="snížená",J154,0)</f>
        <v>0</v>
      </c>
      <c r="BG154" s="191">
        <f>IF(N154="zákl. přenesená",J154,0)</f>
        <v>0</v>
      </c>
      <c r="BH154" s="191">
        <f>IF(N154="sníž. přenesená",J154,0)</f>
        <v>0</v>
      </c>
      <c r="BI154" s="191">
        <f>IF(N154="nulová",J154,0)</f>
        <v>0</v>
      </c>
      <c r="BJ154" s="19" t="s">
        <v>81</v>
      </c>
      <c r="BK154" s="191">
        <f>ROUND(I154*H154,1)</f>
        <v>0</v>
      </c>
      <c r="BL154" s="19" t="s">
        <v>300</v>
      </c>
      <c r="BM154" s="190" t="s">
        <v>3227</v>
      </c>
    </row>
    <row r="155" spans="1:47" s="2" customFormat="1" ht="11.25">
      <c r="A155" s="36"/>
      <c r="B155" s="37"/>
      <c r="C155" s="38"/>
      <c r="D155" s="192" t="s">
        <v>216</v>
      </c>
      <c r="E155" s="38"/>
      <c r="F155" s="193" t="s">
        <v>3228</v>
      </c>
      <c r="G155" s="38"/>
      <c r="H155" s="38"/>
      <c r="I155" s="194"/>
      <c r="J155" s="38"/>
      <c r="K155" s="38"/>
      <c r="L155" s="41"/>
      <c r="M155" s="195"/>
      <c r="N155" s="196"/>
      <c r="O155" s="66"/>
      <c r="P155" s="66"/>
      <c r="Q155" s="66"/>
      <c r="R155" s="66"/>
      <c r="S155" s="66"/>
      <c r="T155" s="66"/>
      <c r="U155" s="67"/>
      <c r="V155" s="36"/>
      <c r="W155" s="36"/>
      <c r="X155" s="36"/>
      <c r="Y155" s="36"/>
      <c r="Z155" s="36"/>
      <c r="AA155" s="36"/>
      <c r="AB155" s="36"/>
      <c r="AC155" s="36"/>
      <c r="AD155" s="36"/>
      <c r="AE155" s="36"/>
      <c r="AT155" s="19" t="s">
        <v>216</v>
      </c>
      <c r="AU155" s="19" t="s">
        <v>83</v>
      </c>
    </row>
    <row r="156" spans="1:65" s="2" customFormat="1" ht="16.5" customHeight="1">
      <c r="A156" s="36"/>
      <c r="B156" s="37"/>
      <c r="C156" s="242" t="s">
        <v>489</v>
      </c>
      <c r="D156" s="242" t="s">
        <v>466</v>
      </c>
      <c r="E156" s="243" t="s">
        <v>3229</v>
      </c>
      <c r="F156" s="244" t="s">
        <v>3230</v>
      </c>
      <c r="G156" s="245" t="s">
        <v>1185</v>
      </c>
      <c r="H156" s="246">
        <v>28.2</v>
      </c>
      <c r="I156" s="247"/>
      <c r="J156" s="248">
        <f>ROUND(I156*H156,1)</f>
        <v>0</v>
      </c>
      <c r="K156" s="244" t="s">
        <v>212</v>
      </c>
      <c r="L156" s="249"/>
      <c r="M156" s="250" t="s">
        <v>21</v>
      </c>
      <c r="N156" s="251" t="s">
        <v>44</v>
      </c>
      <c r="O156" s="66"/>
      <c r="P156" s="188">
        <f>O156*H156</f>
        <v>0</v>
      </c>
      <c r="Q156" s="188">
        <v>0.001</v>
      </c>
      <c r="R156" s="188">
        <f>Q156*H156</f>
        <v>0.0282</v>
      </c>
      <c r="S156" s="188">
        <v>0</v>
      </c>
      <c r="T156" s="188">
        <f>S156*H156</f>
        <v>0</v>
      </c>
      <c r="U156" s="189" t="s">
        <v>21</v>
      </c>
      <c r="V156" s="36"/>
      <c r="W156" s="36"/>
      <c r="X156" s="36"/>
      <c r="Y156" s="36"/>
      <c r="Z156" s="36"/>
      <c r="AA156" s="36"/>
      <c r="AB156" s="36"/>
      <c r="AC156" s="36"/>
      <c r="AD156" s="36"/>
      <c r="AE156" s="36"/>
      <c r="AR156" s="190" t="s">
        <v>473</v>
      </c>
      <c r="AT156" s="190" t="s">
        <v>466</v>
      </c>
      <c r="AU156" s="190" t="s">
        <v>83</v>
      </c>
      <c r="AY156" s="19" t="s">
        <v>204</v>
      </c>
      <c r="BE156" s="191">
        <f>IF(N156="základní",J156,0)</f>
        <v>0</v>
      </c>
      <c r="BF156" s="191">
        <f>IF(N156="snížená",J156,0)</f>
        <v>0</v>
      </c>
      <c r="BG156" s="191">
        <f>IF(N156="zákl. přenesená",J156,0)</f>
        <v>0</v>
      </c>
      <c r="BH156" s="191">
        <f>IF(N156="sníž. přenesená",J156,0)</f>
        <v>0</v>
      </c>
      <c r="BI156" s="191">
        <f>IF(N156="nulová",J156,0)</f>
        <v>0</v>
      </c>
      <c r="BJ156" s="19" t="s">
        <v>81</v>
      </c>
      <c r="BK156" s="191">
        <f>ROUND(I156*H156,1)</f>
        <v>0</v>
      </c>
      <c r="BL156" s="19" t="s">
        <v>300</v>
      </c>
      <c r="BM156" s="190" t="s">
        <v>3231</v>
      </c>
    </row>
    <row r="157" spans="1:47" s="2" customFormat="1" ht="11.25">
      <c r="A157" s="36"/>
      <c r="B157" s="37"/>
      <c r="C157" s="38"/>
      <c r="D157" s="192" t="s">
        <v>216</v>
      </c>
      <c r="E157" s="38"/>
      <c r="F157" s="193" t="s">
        <v>3232</v>
      </c>
      <c r="G157" s="38"/>
      <c r="H157" s="38"/>
      <c r="I157" s="194"/>
      <c r="J157" s="38"/>
      <c r="K157" s="38"/>
      <c r="L157" s="41"/>
      <c r="M157" s="195"/>
      <c r="N157" s="196"/>
      <c r="O157" s="66"/>
      <c r="P157" s="66"/>
      <c r="Q157" s="66"/>
      <c r="R157" s="66"/>
      <c r="S157" s="66"/>
      <c r="T157" s="66"/>
      <c r="U157" s="67"/>
      <c r="V157" s="36"/>
      <c r="W157" s="36"/>
      <c r="X157" s="36"/>
      <c r="Y157" s="36"/>
      <c r="Z157" s="36"/>
      <c r="AA157" s="36"/>
      <c r="AB157" s="36"/>
      <c r="AC157" s="36"/>
      <c r="AD157" s="36"/>
      <c r="AE157" s="36"/>
      <c r="AT157" s="19" t="s">
        <v>216</v>
      </c>
      <c r="AU157" s="19" t="s">
        <v>83</v>
      </c>
    </row>
    <row r="158" spans="1:65" s="2" customFormat="1" ht="24.2" customHeight="1">
      <c r="A158" s="36"/>
      <c r="B158" s="37"/>
      <c r="C158" s="179" t="s">
        <v>495</v>
      </c>
      <c r="D158" s="179" t="s">
        <v>208</v>
      </c>
      <c r="E158" s="180" t="s">
        <v>2997</v>
      </c>
      <c r="F158" s="181" t="s">
        <v>2998</v>
      </c>
      <c r="G158" s="182" t="s">
        <v>1412</v>
      </c>
      <c r="H158" s="252"/>
      <c r="I158" s="184"/>
      <c r="J158" s="185">
        <f>ROUND(I158*H158,1)</f>
        <v>0</v>
      </c>
      <c r="K158" s="181" t="s">
        <v>212</v>
      </c>
      <c r="L158" s="41"/>
      <c r="M158" s="186" t="s">
        <v>21</v>
      </c>
      <c r="N158" s="187" t="s">
        <v>44</v>
      </c>
      <c r="O158" s="66"/>
      <c r="P158" s="188">
        <f>O158*H158</f>
        <v>0</v>
      </c>
      <c r="Q158" s="188">
        <v>0</v>
      </c>
      <c r="R158" s="188">
        <f>Q158*H158</f>
        <v>0</v>
      </c>
      <c r="S158" s="188">
        <v>0</v>
      </c>
      <c r="T158" s="188">
        <f>S158*H158</f>
        <v>0</v>
      </c>
      <c r="U158" s="189" t="s">
        <v>21</v>
      </c>
      <c r="V158" s="36"/>
      <c r="W158" s="36"/>
      <c r="X158" s="36"/>
      <c r="Y158" s="36"/>
      <c r="Z158" s="36"/>
      <c r="AA158" s="36"/>
      <c r="AB158" s="36"/>
      <c r="AC158" s="36"/>
      <c r="AD158" s="36"/>
      <c r="AE158" s="36"/>
      <c r="AR158" s="190" t="s">
        <v>300</v>
      </c>
      <c r="AT158" s="190" t="s">
        <v>208</v>
      </c>
      <c r="AU158" s="190" t="s">
        <v>83</v>
      </c>
      <c r="AY158" s="19" t="s">
        <v>204</v>
      </c>
      <c r="BE158" s="191">
        <f>IF(N158="základní",J158,0)</f>
        <v>0</v>
      </c>
      <c r="BF158" s="191">
        <f>IF(N158="snížená",J158,0)</f>
        <v>0</v>
      </c>
      <c r="BG158" s="191">
        <f>IF(N158="zákl. přenesená",J158,0)</f>
        <v>0</v>
      </c>
      <c r="BH158" s="191">
        <f>IF(N158="sníž. přenesená",J158,0)</f>
        <v>0</v>
      </c>
      <c r="BI158" s="191">
        <f>IF(N158="nulová",J158,0)</f>
        <v>0</v>
      </c>
      <c r="BJ158" s="19" t="s">
        <v>81</v>
      </c>
      <c r="BK158" s="191">
        <f>ROUND(I158*H158,1)</f>
        <v>0</v>
      </c>
      <c r="BL158" s="19" t="s">
        <v>300</v>
      </c>
      <c r="BM158" s="190" t="s">
        <v>3233</v>
      </c>
    </row>
    <row r="159" spans="1:47" s="2" customFormat="1" ht="11.25">
      <c r="A159" s="36"/>
      <c r="B159" s="37"/>
      <c r="C159" s="38"/>
      <c r="D159" s="192" t="s">
        <v>216</v>
      </c>
      <c r="E159" s="38"/>
      <c r="F159" s="193" t="s">
        <v>3000</v>
      </c>
      <c r="G159" s="38"/>
      <c r="H159" s="38"/>
      <c r="I159" s="194"/>
      <c r="J159" s="38"/>
      <c r="K159" s="38"/>
      <c r="L159" s="41"/>
      <c r="M159" s="195"/>
      <c r="N159" s="196"/>
      <c r="O159" s="66"/>
      <c r="P159" s="66"/>
      <c r="Q159" s="66"/>
      <c r="R159" s="66"/>
      <c r="S159" s="66"/>
      <c r="T159" s="66"/>
      <c r="U159" s="67"/>
      <c r="V159" s="36"/>
      <c r="W159" s="36"/>
      <c r="X159" s="36"/>
      <c r="Y159" s="36"/>
      <c r="Z159" s="36"/>
      <c r="AA159" s="36"/>
      <c r="AB159" s="36"/>
      <c r="AC159" s="36"/>
      <c r="AD159" s="36"/>
      <c r="AE159" s="36"/>
      <c r="AT159" s="19" t="s">
        <v>216</v>
      </c>
      <c r="AU159" s="19" t="s">
        <v>83</v>
      </c>
    </row>
    <row r="160" spans="2:63" s="12" customFormat="1" ht="25.9" customHeight="1">
      <c r="B160" s="163"/>
      <c r="C160" s="164"/>
      <c r="D160" s="165" t="s">
        <v>72</v>
      </c>
      <c r="E160" s="166" t="s">
        <v>466</v>
      </c>
      <c r="F160" s="166" t="s">
        <v>3001</v>
      </c>
      <c r="G160" s="164"/>
      <c r="H160" s="164"/>
      <c r="I160" s="167"/>
      <c r="J160" s="168">
        <f>BK160</f>
        <v>0</v>
      </c>
      <c r="K160" s="164"/>
      <c r="L160" s="169"/>
      <c r="M160" s="170"/>
      <c r="N160" s="171"/>
      <c r="O160" s="171"/>
      <c r="P160" s="172">
        <f>P161</f>
        <v>0</v>
      </c>
      <c r="Q160" s="171"/>
      <c r="R160" s="172">
        <f>R161</f>
        <v>0.0039900000000000005</v>
      </c>
      <c r="S160" s="171"/>
      <c r="T160" s="172">
        <f>T161</f>
        <v>0</v>
      </c>
      <c r="U160" s="173"/>
      <c r="AR160" s="174" t="s">
        <v>214</v>
      </c>
      <c r="AT160" s="175" t="s">
        <v>72</v>
      </c>
      <c r="AU160" s="175" t="s">
        <v>73</v>
      </c>
      <c r="AY160" s="174" t="s">
        <v>204</v>
      </c>
      <c r="BK160" s="176">
        <f>BK161</f>
        <v>0</v>
      </c>
    </row>
    <row r="161" spans="2:63" s="12" customFormat="1" ht="22.9" customHeight="1">
      <c r="B161" s="163"/>
      <c r="C161" s="164"/>
      <c r="D161" s="165" t="s">
        <v>72</v>
      </c>
      <c r="E161" s="177" t="s">
        <v>3017</v>
      </c>
      <c r="F161" s="177" t="s">
        <v>3018</v>
      </c>
      <c r="G161" s="164"/>
      <c r="H161" s="164"/>
      <c r="I161" s="167"/>
      <c r="J161" s="178">
        <f>BK161</f>
        <v>0</v>
      </c>
      <c r="K161" s="164"/>
      <c r="L161" s="169"/>
      <c r="M161" s="170"/>
      <c r="N161" s="171"/>
      <c r="O161" s="171"/>
      <c r="P161" s="172">
        <f>SUM(P162:P170)</f>
        <v>0</v>
      </c>
      <c r="Q161" s="171"/>
      <c r="R161" s="172">
        <f>SUM(R162:R170)</f>
        <v>0.0039900000000000005</v>
      </c>
      <c r="S161" s="171"/>
      <c r="T161" s="172">
        <f>SUM(T162:T170)</f>
        <v>0</v>
      </c>
      <c r="U161" s="173"/>
      <c r="AR161" s="174" t="s">
        <v>214</v>
      </c>
      <c r="AT161" s="175" t="s">
        <v>72</v>
      </c>
      <c r="AU161" s="175" t="s">
        <v>81</v>
      </c>
      <c r="AY161" s="174" t="s">
        <v>204</v>
      </c>
      <c r="BK161" s="176">
        <f>SUM(BK162:BK170)</f>
        <v>0</v>
      </c>
    </row>
    <row r="162" spans="1:65" s="2" customFormat="1" ht="37.9" customHeight="1">
      <c r="A162" s="36"/>
      <c r="B162" s="37"/>
      <c r="C162" s="179" t="s">
        <v>501</v>
      </c>
      <c r="D162" s="179" t="s">
        <v>208</v>
      </c>
      <c r="E162" s="180" t="s">
        <v>3039</v>
      </c>
      <c r="F162" s="181" t="s">
        <v>3040</v>
      </c>
      <c r="G162" s="182" t="s">
        <v>469</v>
      </c>
      <c r="H162" s="183">
        <v>21</v>
      </c>
      <c r="I162" s="184"/>
      <c r="J162" s="185">
        <f>ROUND(I162*H162,1)</f>
        <v>0</v>
      </c>
      <c r="K162" s="181" t="s">
        <v>212</v>
      </c>
      <c r="L162" s="41"/>
      <c r="M162" s="186" t="s">
        <v>21</v>
      </c>
      <c r="N162" s="187" t="s">
        <v>44</v>
      </c>
      <c r="O162" s="66"/>
      <c r="P162" s="188">
        <f>O162*H162</f>
        <v>0</v>
      </c>
      <c r="Q162" s="188">
        <v>0</v>
      </c>
      <c r="R162" s="188">
        <f>Q162*H162</f>
        <v>0</v>
      </c>
      <c r="S162" s="188">
        <v>0</v>
      </c>
      <c r="T162" s="188">
        <f>S162*H162</f>
        <v>0</v>
      </c>
      <c r="U162" s="189" t="s">
        <v>21</v>
      </c>
      <c r="V162" s="36"/>
      <c r="W162" s="36"/>
      <c r="X162" s="36"/>
      <c r="Y162" s="36"/>
      <c r="Z162" s="36"/>
      <c r="AA162" s="36"/>
      <c r="AB162" s="36"/>
      <c r="AC162" s="36"/>
      <c r="AD162" s="36"/>
      <c r="AE162" s="36"/>
      <c r="AR162" s="190" t="s">
        <v>702</v>
      </c>
      <c r="AT162" s="190" t="s">
        <v>208</v>
      </c>
      <c r="AU162" s="190" t="s">
        <v>83</v>
      </c>
      <c r="AY162" s="19" t="s">
        <v>204</v>
      </c>
      <c r="BE162" s="191">
        <f>IF(N162="základní",J162,0)</f>
        <v>0</v>
      </c>
      <c r="BF162" s="191">
        <f>IF(N162="snížená",J162,0)</f>
        <v>0</v>
      </c>
      <c r="BG162" s="191">
        <f>IF(N162="zákl. přenesená",J162,0)</f>
        <v>0</v>
      </c>
      <c r="BH162" s="191">
        <f>IF(N162="sníž. přenesená",J162,0)</f>
        <v>0</v>
      </c>
      <c r="BI162" s="191">
        <f>IF(N162="nulová",J162,0)</f>
        <v>0</v>
      </c>
      <c r="BJ162" s="19" t="s">
        <v>81</v>
      </c>
      <c r="BK162" s="191">
        <f>ROUND(I162*H162,1)</f>
        <v>0</v>
      </c>
      <c r="BL162" s="19" t="s">
        <v>702</v>
      </c>
      <c r="BM162" s="190" t="s">
        <v>3234</v>
      </c>
    </row>
    <row r="163" spans="1:47" s="2" customFormat="1" ht="11.25">
      <c r="A163" s="36"/>
      <c r="B163" s="37"/>
      <c r="C163" s="38"/>
      <c r="D163" s="192" t="s">
        <v>216</v>
      </c>
      <c r="E163" s="38"/>
      <c r="F163" s="193" t="s">
        <v>3042</v>
      </c>
      <c r="G163" s="38"/>
      <c r="H163" s="38"/>
      <c r="I163" s="194"/>
      <c r="J163" s="38"/>
      <c r="K163" s="38"/>
      <c r="L163" s="41"/>
      <c r="M163" s="195"/>
      <c r="N163" s="196"/>
      <c r="O163" s="66"/>
      <c r="P163" s="66"/>
      <c r="Q163" s="66"/>
      <c r="R163" s="66"/>
      <c r="S163" s="66"/>
      <c r="T163" s="66"/>
      <c r="U163" s="67"/>
      <c r="V163" s="36"/>
      <c r="W163" s="36"/>
      <c r="X163" s="36"/>
      <c r="Y163" s="36"/>
      <c r="Z163" s="36"/>
      <c r="AA163" s="36"/>
      <c r="AB163" s="36"/>
      <c r="AC163" s="36"/>
      <c r="AD163" s="36"/>
      <c r="AE163" s="36"/>
      <c r="AT163" s="19" t="s">
        <v>216</v>
      </c>
      <c r="AU163" s="19" t="s">
        <v>83</v>
      </c>
    </row>
    <row r="164" spans="1:65" s="2" customFormat="1" ht="21.75" customHeight="1">
      <c r="A164" s="36"/>
      <c r="B164" s="37"/>
      <c r="C164" s="179" t="s">
        <v>508</v>
      </c>
      <c r="D164" s="179" t="s">
        <v>208</v>
      </c>
      <c r="E164" s="180" t="s">
        <v>3051</v>
      </c>
      <c r="F164" s="181" t="s">
        <v>3052</v>
      </c>
      <c r="G164" s="182" t="s">
        <v>469</v>
      </c>
      <c r="H164" s="183">
        <v>21</v>
      </c>
      <c r="I164" s="184"/>
      <c r="J164" s="185">
        <f>ROUND(I164*H164,1)</f>
        <v>0</v>
      </c>
      <c r="K164" s="181" t="s">
        <v>212</v>
      </c>
      <c r="L164" s="41"/>
      <c r="M164" s="186" t="s">
        <v>21</v>
      </c>
      <c r="N164" s="187" t="s">
        <v>44</v>
      </c>
      <c r="O164" s="66"/>
      <c r="P164" s="188">
        <f>O164*H164</f>
        <v>0</v>
      </c>
      <c r="Q164" s="188">
        <v>0</v>
      </c>
      <c r="R164" s="188">
        <f>Q164*H164</f>
        <v>0</v>
      </c>
      <c r="S164" s="188">
        <v>0</v>
      </c>
      <c r="T164" s="188">
        <f>S164*H164</f>
        <v>0</v>
      </c>
      <c r="U164" s="189" t="s">
        <v>21</v>
      </c>
      <c r="V164" s="36"/>
      <c r="W164" s="36"/>
      <c r="X164" s="36"/>
      <c r="Y164" s="36"/>
      <c r="Z164" s="36"/>
      <c r="AA164" s="36"/>
      <c r="AB164" s="36"/>
      <c r="AC164" s="36"/>
      <c r="AD164" s="36"/>
      <c r="AE164" s="36"/>
      <c r="AR164" s="190" t="s">
        <v>702</v>
      </c>
      <c r="AT164" s="190" t="s">
        <v>208</v>
      </c>
      <c r="AU164" s="190" t="s">
        <v>83</v>
      </c>
      <c r="AY164" s="19" t="s">
        <v>204</v>
      </c>
      <c r="BE164" s="191">
        <f>IF(N164="základní",J164,0)</f>
        <v>0</v>
      </c>
      <c r="BF164" s="191">
        <f>IF(N164="snížená",J164,0)</f>
        <v>0</v>
      </c>
      <c r="BG164" s="191">
        <f>IF(N164="zákl. přenesená",J164,0)</f>
        <v>0</v>
      </c>
      <c r="BH164" s="191">
        <f>IF(N164="sníž. přenesená",J164,0)</f>
        <v>0</v>
      </c>
      <c r="BI164" s="191">
        <f>IF(N164="nulová",J164,0)</f>
        <v>0</v>
      </c>
      <c r="BJ164" s="19" t="s">
        <v>81</v>
      </c>
      <c r="BK164" s="191">
        <f>ROUND(I164*H164,1)</f>
        <v>0</v>
      </c>
      <c r="BL164" s="19" t="s">
        <v>702</v>
      </c>
      <c r="BM164" s="190" t="s">
        <v>3235</v>
      </c>
    </row>
    <row r="165" spans="1:47" s="2" customFormat="1" ht="11.25">
      <c r="A165" s="36"/>
      <c r="B165" s="37"/>
      <c r="C165" s="38"/>
      <c r="D165" s="192" t="s">
        <v>216</v>
      </c>
      <c r="E165" s="38"/>
      <c r="F165" s="193" t="s">
        <v>3054</v>
      </c>
      <c r="G165" s="38"/>
      <c r="H165" s="38"/>
      <c r="I165" s="194"/>
      <c r="J165" s="38"/>
      <c r="K165" s="38"/>
      <c r="L165" s="41"/>
      <c r="M165" s="195"/>
      <c r="N165" s="196"/>
      <c r="O165" s="66"/>
      <c r="P165" s="66"/>
      <c r="Q165" s="66"/>
      <c r="R165" s="66"/>
      <c r="S165" s="66"/>
      <c r="T165" s="66"/>
      <c r="U165" s="67"/>
      <c r="V165" s="36"/>
      <c r="W165" s="36"/>
      <c r="X165" s="36"/>
      <c r="Y165" s="36"/>
      <c r="Z165" s="36"/>
      <c r="AA165" s="36"/>
      <c r="AB165" s="36"/>
      <c r="AC165" s="36"/>
      <c r="AD165" s="36"/>
      <c r="AE165" s="36"/>
      <c r="AT165" s="19" t="s">
        <v>216</v>
      </c>
      <c r="AU165" s="19" t="s">
        <v>83</v>
      </c>
    </row>
    <row r="166" spans="1:65" s="2" customFormat="1" ht="16.5" customHeight="1">
      <c r="A166" s="36"/>
      <c r="B166" s="37"/>
      <c r="C166" s="242" t="s">
        <v>513</v>
      </c>
      <c r="D166" s="242" t="s">
        <v>466</v>
      </c>
      <c r="E166" s="243" t="s">
        <v>3055</v>
      </c>
      <c r="F166" s="244" t="s">
        <v>3056</v>
      </c>
      <c r="G166" s="245" t="s">
        <v>469</v>
      </c>
      <c r="H166" s="246">
        <v>21</v>
      </c>
      <c r="I166" s="247"/>
      <c r="J166" s="248">
        <f>ROUND(I166*H166,1)</f>
        <v>0</v>
      </c>
      <c r="K166" s="244" t="s">
        <v>212</v>
      </c>
      <c r="L166" s="249"/>
      <c r="M166" s="250" t="s">
        <v>21</v>
      </c>
      <c r="N166" s="251" t="s">
        <v>44</v>
      </c>
      <c r="O166" s="66"/>
      <c r="P166" s="188">
        <f>O166*H166</f>
        <v>0</v>
      </c>
      <c r="Q166" s="188">
        <v>0.00019</v>
      </c>
      <c r="R166" s="188">
        <f>Q166*H166</f>
        <v>0.0039900000000000005</v>
      </c>
      <c r="S166" s="188">
        <v>0</v>
      </c>
      <c r="T166" s="188">
        <f>S166*H166</f>
        <v>0</v>
      </c>
      <c r="U166" s="189" t="s">
        <v>21</v>
      </c>
      <c r="V166" s="36"/>
      <c r="W166" s="36"/>
      <c r="X166" s="36"/>
      <c r="Y166" s="36"/>
      <c r="Z166" s="36"/>
      <c r="AA166" s="36"/>
      <c r="AB166" s="36"/>
      <c r="AC166" s="36"/>
      <c r="AD166" s="36"/>
      <c r="AE166" s="36"/>
      <c r="AR166" s="190" t="s">
        <v>1134</v>
      </c>
      <c r="AT166" s="190" t="s">
        <v>466</v>
      </c>
      <c r="AU166" s="190" t="s">
        <v>83</v>
      </c>
      <c r="AY166" s="19" t="s">
        <v>204</v>
      </c>
      <c r="BE166" s="191">
        <f>IF(N166="základní",J166,0)</f>
        <v>0</v>
      </c>
      <c r="BF166" s="191">
        <f>IF(N166="snížená",J166,0)</f>
        <v>0</v>
      </c>
      <c r="BG166" s="191">
        <f>IF(N166="zákl. přenesená",J166,0)</f>
        <v>0</v>
      </c>
      <c r="BH166" s="191">
        <f>IF(N166="sníž. přenesená",J166,0)</f>
        <v>0</v>
      </c>
      <c r="BI166" s="191">
        <f>IF(N166="nulová",J166,0)</f>
        <v>0</v>
      </c>
      <c r="BJ166" s="19" t="s">
        <v>81</v>
      </c>
      <c r="BK166" s="191">
        <f>ROUND(I166*H166,1)</f>
        <v>0</v>
      </c>
      <c r="BL166" s="19" t="s">
        <v>1134</v>
      </c>
      <c r="BM166" s="190" t="s">
        <v>3236</v>
      </c>
    </row>
    <row r="167" spans="1:47" s="2" customFormat="1" ht="11.25">
      <c r="A167" s="36"/>
      <c r="B167" s="37"/>
      <c r="C167" s="38"/>
      <c r="D167" s="192" t="s">
        <v>216</v>
      </c>
      <c r="E167" s="38"/>
      <c r="F167" s="193" t="s">
        <v>3058</v>
      </c>
      <c r="G167" s="38"/>
      <c r="H167" s="38"/>
      <c r="I167" s="194"/>
      <c r="J167" s="38"/>
      <c r="K167" s="38"/>
      <c r="L167" s="41"/>
      <c r="M167" s="195"/>
      <c r="N167" s="196"/>
      <c r="O167" s="66"/>
      <c r="P167" s="66"/>
      <c r="Q167" s="66"/>
      <c r="R167" s="66"/>
      <c r="S167" s="66"/>
      <c r="T167" s="66"/>
      <c r="U167" s="67"/>
      <c r="V167" s="36"/>
      <c r="W167" s="36"/>
      <c r="X167" s="36"/>
      <c r="Y167" s="36"/>
      <c r="Z167" s="36"/>
      <c r="AA167" s="36"/>
      <c r="AB167" s="36"/>
      <c r="AC167" s="36"/>
      <c r="AD167" s="36"/>
      <c r="AE167" s="36"/>
      <c r="AT167" s="19" t="s">
        <v>216</v>
      </c>
      <c r="AU167" s="19" t="s">
        <v>83</v>
      </c>
    </row>
    <row r="168" spans="1:65" s="2" customFormat="1" ht="33" customHeight="1">
      <c r="A168" s="36"/>
      <c r="B168" s="37"/>
      <c r="C168" s="179" t="s">
        <v>521</v>
      </c>
      <c r="D168" s="179" t="s">
        <v>208</v>
      </c>
      <c r="E168" s="180" t="s">
        <v>3063</v>
      </c>
      <c r="F168" s="181" t="s">
        <v>3064</v>
      </c>
      <c r="G168" s="182" t="s">
        <v>469</v>
      </c>
      <c r="H168" s="183">
        <v>21</v>
      </c>
      <c r="I168" s="184"/>
      <c r="J168" s="185">
        <f>ROUND(I168*H168,1)</f>
        <v>0</v>
      </c>
      <c r="K168" s="181" t="s">
        <v>212</v>
      </c>
      <c r="L168" s="41"/>
      <c r="M168" s="186" t="s">
        <v>21</v>
      </c>
      <c r="N168" s="187" t="s">
        <v>44</v>
      </c>
      <c r="O168" s="66"/>
      <c r="P168" s="188">
        <f>O168*H168</f>
        <v>0</v>
      </c>
      <c r="Q168" s="188">
        <v>0</v>
      </c>
      <c r="R168" s="188">
        <f>Q168*H168</f>
        <v>0</v>
      </c>
      <c r="S168" s="188">
        <v>0</v>
      </c>
      <c r="T168" s="188">
        <f>S168*H168</f>
        <v>0</v>
      </c>
      <c r="U168" s="189" t="s">
        <v>21</v>
      </c>
      <c r="V168" s="36"/>
      <c r="W168" s="36"/>
      <c r="X168" s="36"/>
      <c r="Y168" s="36"/>
      <c r="Z168" s="36"/>
      <c r="AA168" s="36"/>
      <c r="AB168" s="36"/>
      <c r="AC168" s="36"/>
      <c r="AD168" s="36"/>
      <c r="AE168" s="36"/>
      <c r="AR168" s="190" t="s">
        <v>702</v>
      </c>
      <c r="AT168" s="190" t="s">
        <v>208</v>
      </c>
      <c r="AU168" s="190" t="s">
        <v>83</v>
      </c>
      <c r="AY168" s="19" t="s">
        <v>204</v>
      </c>
      <c r="BE168" s="191">
        <f>IF(N168="základní",J168,0)</f>
        <v>0</v>
      </c>
      <c r="BF168" s="191">
        <f>IF(N168="snížená",J168,0)</f>
        <v>0</v>
      </c>
      <c r="BG168" s="191">
        <f>IF(N168="zákl. přenesená",J168,0)</f>
        <v>0</v>
      </c>
      <c r="BH168" s="191">
        <f>IF(N168="sníž. přenesená",J168,0)</f>
        <v>0</v>
      </c>
      <c r="BI168" s="191">
        <f>IF(N168="nulová",J168,0)</f>
        <v>0</v>
      </c>
      <c r="BJ168" s="19" t="s">
        <v>81</v>
      </c>
      <c r="BK168" s="191">
        <f>ROUND(I168*H168,1)</f>
        <v>0</v>
      </c>
      <c r="BL168" s="19" t="s">
        <v>702</v>
      </c>
      <c r="BM168" s="190" t="s">
        <v>3237</v>
      </c>
    </row>
    <row r="169" spans="1:47" s="2" customFormat="1" ht="11.25">
      <c r="A169" s="36"/>
      <c r="B169" s="37"/>
      <c r="C169" s="38"/>
      <c r="D169" s="192" t="s">
        <v>216</v>
      </c>
      <c r="E169" s="38"/>
      <c r="F169" s="193" t="s">
        <v>3066</v>
      </c>
      <c r="G169" s="38"/>
      <c r="H169" s="38"/>
      <c r="I169" s="194"/>
      <c r="J169" s="38"/>
      <c r="K169" s="38"/>
      <c r="L169" s="41"/>
      <c r="M169" s="195"/>
      <c r="N169" s="196"/>
      <c r="O169" s="66"/>
      <c r="P169" s="66"/>
      <c r="Q169" s="66"/>
      <c r="R169" s="66"/>
      <c r="S169" s="66"/>
      <c r="T169" s="66"/>
      <c r="U169" s="67"/>
      <c r="V169" s="36"/>
      <c r="W169" s="36"/>
      <c r="X169" s="36"/>
      <c r="Y169" s="36"/>
      <c r="Z169" s="36"/>
      <c r="AA169" s="36"/>
      <c r="AB169" s="36"/>
      <c r="AC169" s="36"/>
      <c r="AD169" s="36"/>
      <c r="AE169" s="36"/>
      <c r="AT169" s="19" t="s">
        <v>216</v>
      </c>
      <c r="AU169" s="19" t="s">
        <v>83</v>
      </c>
    </row>
    <row r="170" spans="1:65" s="2" customFormat="1" ht="16.5" customHeight="1">
      <c r="A170" s="36"/>
      <c r="B170" s="37"/>
      <c r="C170" s="179" t="s">
        <v>527</v>
      </c>
      <c r="D170" s="179" t="s">
        <v>208</v>
      </c>
      <c r="E170" s="180" t="s">
        <v>3071</v>
      </c>
      <c r="F170" s="181" t="s">
        <v>3072</v>
      </c>
      <c r="G170" s="182" t="s">
        <v>346</v>
      </c>
      <c r="H170" s="183">
        <v>8.4</v>
      </c>
      <c r="I170" s="184"/>
      <c r="J170" s="185">
        <f>ROUND(I170*H170,1)</f>
        <v>0</v>
      </c>
      <c r="K170" s="181" t="s">
        <v>21</v>
      </c>
      <c r="L170" s="41"/>
      <c r="M170" s="257" t="s">
        <v>21</v>
      </c>
      <c r="N170" s="258" t="s">
        <v>44</v>
      </c>
      <c r="O170" s="255"/>
      <c r="P170" s="259">
        <f>O170*H170</f>
        <v>0</v>
      </c>
      <c r="Q170" s="259">
        <v>0</v>
      </c>
      <c r="R170" s="259">
        <f>Q170*H170</f>
        <v>0</v>
      </c>
      <c r="S170" s="259">
        <v>0</v>
      </c>
      <c r="T170" s="259">
        <f>S170*H170</f>
        <v>0</v>
      </c>
      <c r="U170" s="260" t="s">
        <v>21</v>
      </c>
      <c r="V170" s="36"/>
      <c r="W170" s="36"/>
      <c r="X170" s="36"/>
      <c r="Y170" s="36"/>
      <c r="Z170" s="36"/>
      <c r="AA170" s="36"/>
      <c r="AB170" s="36"/>
      <c r="AC170" s="36"/>
      <c r="AD170" s="36"/>
      <c r="AE170" s="36"/>
      <c r="AR170" s="190" t="s">
        <v>702</v>
      </c>
      <c r="AT170" s="190" t="s">
        <v>208</v>
      </c>
      <c r="AU170" s="190" t="s">
        <v>83</v>
      </c>
      <c r="AY170" s="19" t="s">
        <v>204</v>
      </c>
      <c r="BE170" s="191">
        <f>IF(N170="základní",J170,0)</f>
        <v>0</v>
      </c>
      <c r="BF170" s="191">
        <f>IF(N170="snížená",J170,0)</f>
        <v>0</v>
      </c>
      <c r="BG170" s="191">
        <f>IF(N170="zákl. přenesená",J170,0)</f>
        <v>0</v>
      </c>
      <c r="BH170" s="191">
        <f>IF(N170="sníž. přenesená",J170,0)</f>
        <v>0</v>
      </c>
      <c r="BI170" s="191">
        <f>IF(N170="nulová",J170,0)</f>
        <v>0</v>
      </c>
      <c r="BJ170" s="19" t="s">
        <v>81</v>
      </c>
      <c r="BK170" s="191">
        <f>ROUND(I170*H170,1)</f>
        <v>0</v>
      </c>
      <c r="BL170" s="19" t="s">
        <v>702</v>
      </c>
      <c r="BM170" s="190" t="s">
        <v>3238</v>
      </c>
    </row>
    <row r="171" spans="1:31" s="2" customFormat="1" ht="6.95" customHeight="1">
      <c r="A171" s="36"/>
      <c r="B171" s="49"/>
      <c r="C171" s="50"/>
      <c r="D171" s="50"/>
      <c r="E171" s="50"/>
      <c r="F171" s="50"/>
      <c r="G171" s="50"/>
      <c r="H171" s="50"/>
      <c r="I171" s="50"/>
      <c r="J171" s="50"/>
      <c r="K171" s="50"/>
      <c r="L171" s="41"/>
      <c r="M171" s="36"/>
      <c r="O171" s="36"/>
      <c r="P171" s="36"/>
      <c r="Q171" s="36"/>
      <c r="R171" s="36"/>
      <c r="S171" s="36"/>
      <c r="T171" s="36"/>
      <c r="U171" s="36"/>
      <c r="V171" s="36"/>
      <c r="W171" s="36"/>
      <c r="X171" s="36"/>
      <c r="Y171" s="36"/>
      <c r="Z171" s="36"/>
      <c r="AA171" s="36"/>
      <c r="AB171" s="36"/>
      <c r="AC171" s="36"/>
      <c r="AD171" s="36"/>
      <c r="AE171" s="36"/>
    </row>
  </sheetData>
  <sheetProtection algorithmName="SHA-512" hashValue="VVkqmnXvjIIMIFu/7lAzd0nDO+KPBAfLM4L2ULcMPduehsRft8uyD8v1hwgWGR7gMEW16wOrxfxRlDyaJhpk2Q==" saltValue="qJJtuxzxEO5+NalotdzxnCZZg8sy+YgvBXM0+PIGrmscViw1uJp1nB1SMWwaaKSGfB3BiLvqnCxnOr2NyD0iCw==" spinCount="100000" sheet="1" objects="1" scenarios="1" formatColumns="0" formatRows="0" autoFilter="0"/>
  <autoFilter ref="C88:K170"/>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3" r:id="rId1" display="https://podminky.urs.cz/item/CS_URS_2021_02/741110001"/>
    <hyperlink ref="F95" r:id="rId2" display="https://podminky.urs.cz/item/CS_URS_2021_02/34571106"/>
    <hyperlink ref="F97" r:id="rId3" display="https://podminky.urs.cz/item/CS_URS_2021_02/741112111"/>
    <hyperlink ref="F100" r:id="rId4" display="https://podminky.urs.cz/item/CS_URS_2021_02/741122015"/>
    <hyperlink ref="F102" r:id="rId5" display="https://podminky.urs.cz/item/CS_URS_2021_02/34111030"/>
    <hyperlink ref="F105" r:id="rId6" display="https://podminky.urs.cz/item/CS_URS_2021_02/741122016"/>
    <hyperlink ref="F107" r:id="rId7" display="https://podminky.urs.cz/item/CS_URS_2021_02/34111036"/>
    <hyperlink ref="F110" r:id="rId8" display="https://podminky.urs.cz/item/CS_URS_2021_02/741122031"/>
    <hyperlink ref="F112" r:id="rId9" display="https://podminky.urs.cz/item/CS_URS_2021_02/34111094"/>
    <hyperlink ref="F115" r:id="rId10" display="https://podminky.urs.cz/item/CS_URS_2021_02/741122122"/>
    <hyperlink ref="F117" r:id="rId11" display="https://podminky.urs.cz/item/CS_URS_2021_02/34111005"/>
    <hyperlink ref="F120" r:id="rId12" display="https://podminky.urs.cz/item/CS_URS_2021_02/741122133"/>
    <hyperlink ref="F122" r:id="rId13" display="https://podminky.urs.cz/item/CS_URS_2021_02/34111076"/>
    <hyperlink ref="F125" r:id="rId14" display="https://podminky.urs.cz/item/CS_URS_2021_02/741124603"/>
    <hyperlink ref="F129" r:id="rId15" display="https://podminky.urs.cz/item/CS_URS_2021_02/741132101"/>
    <hyperlink ref="F131" r:id="rId16" display="https://podminky.urs.cz/item/CS_URS_2021_02/741132103"/>
    <hyperlink ref="F133" r:id="rId17" display="https://podminky.urs.cz/item/CS_URS_2021_02/741132132"/>
    <hyperlink ref="F135" r:id="rId18" display="https://podminky.urs.cz/item/CS_URS_2021_02/741132145"/>
    <hyperlink ref="F137" r:id="rId19" display="https://podminky.urs.cz/item/CS_URS_2021_02/741210002"/>
    <hyperlink ref="F139" r:id="rId20" display="https://podminky.urs.cz/item/CS_URS_2021_02/741310251"/>
    <hyperlink ref="F142" r:id="rId21" display="https://podminky.urs.cz/item/CS_URS_2021_02/741313082"/>
    <hyperlink ref="F145" r:id="rId22" display="https://podminky.urs.cz/item/CS_URS_2021_02/741313121"/>
    <hyperlink ref="F148" r:id="rId23" display="https://podminky.urs.cz/item/CS_URS_2021_02/741372021"/>
    <hyperlink ref="F152" r:id="rId24" display="https://podminky.urs.cz/item/CS_URS_2021_02/741372062"/>
    <hyperlink ref="F155" r:id="rId25" display="https://podminky.urs.cz/item/CS_URS_2021_02/741410021"/>
    <hyperlink ref="F157" r:id="rId26" display="https://podminky.urs.cz/item/CS_URS_2021_02/35442062"/>
    <hyperlink ref="F159" r:id="rId27" display="https://podminky.urs.cz/item/CS_URS_2021_02/998741201"/>
    <hyperlink ref="F163" r:id="rId28" display="https://podminky.urs.cz/item/CS_URS_2021_02/460150173"/>
    <hyperlink ref="F165" r:id="rId29" display="https://podminky.urs.cz/item/CS_URS_2021_02/460520172"/>
    <hyperlink ref="F167" r:id="rId30" display="https://podminky.urs.cz/item/CS_URS_2021_02/34571350"/>
    <hyperlink ref="F169" r:id="rId31" display="https://podminky.urs.cz/item/CS_URS_2021_02/460560173"/>
  </hyperlinks>
  <printOptions/>
  <pageMargins left="0.3937007874015748" right="0.3937007874015748" top="0.3937007874015748" bottom="0.3937007874015748" header="0" footer="0"/>
  <pageSetup fitToHeight="100" fitToWidth="1" horizontalDpi="600" verticalDpi="600" orientation="landscape" paperSize="9" scale="84" r:id="rId33"/>
  <headerFooter>
    <oddFooter>&amp;CStrana &amp;P z &amp;N</oddFooter>
  </headerFooter>
  <drawing r:id="rId3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114</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128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6" t="str">
        <f>'Rekapitulace stavby'!K6</f>
        <v>ZOO DĚČÍN - NOVOSTAVBA PAVILONU PRO PUMY na p.p.č.426/1, k.ú.Podmokly</v>
      </c>
      <c r="F7" s="387"/>
      <c r="G7" s="387"/>
      <c r="H7" s="387"/>
      <c r="L7" s="22"/>
    </row>
    <row r="8" spans="2:12" s="1" customFormat="1" ht="12" customHeight="1">
      <c r="B8" s="22"/>
      <c r="D8" s="114" t="s">
        <v>129</v>
      </c>
      <c r="L8" s="22"/>
    </row>
    <row r="9" spans="1:31" s="2" customFormat="1" ht="16.5" customHeight="1">
      <c r="A9" s="36"/>
      <c r="B9" s="41"/>
      <c r="C9" s="36"/>
      <c r="D9" s="36"/>
      <c r="E9" s="386" t="s">
        <v>2880</v>
      </c>
      <c r="F9" s="389"/>
      <c r="G9" s="389"/>
      <c r="H9" s="389"/>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2881</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8" t="s">
        <v>3239</v>
      </c>
      <c r="F11" s="389"/>
      <c r="G11" s="389"/>
      <c r="H11" s="389"/>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21</v>
      </c>
      <c r="G13" s="36"/>
      <c r="H13" s="36"/>
      <c r="I13" s="114" t="s">
        <v>20</v>
      </c>
      <c r="J13" s="105" t="s">
        <v>21</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22</v>
      </c>
      <c r="E14" s="36"/>
      <c r="F14" s="105" t="s">
        <v>23</v>
      </c>
      <c r="G14" s="36"/>
      <c r="H14" s="36"/>
      <c r="I14" s="114" t="s">
        <v>24</v>
      </c>
      <c r="J14" s="116" t="str">
        <f>'Rekapitulace stavby'!AN8</f>
        <v>18. 8. 2021</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26</v>
      </c>
      <c r="E16" s="36"/>
      <c r="F16" s="36"/>
      <c r="G16" s="36"/>
      <c r="H16" s="36"/>
      <c r="I16" s="114" t="s">
        <v>27</v>
      </c>
      <c r="J16" s="105" t="s">
        <v>21</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4" t="s">
        <v>29</v>
      </c>
      <c r="J17" s="105" t="s">
        <v>21</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27</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0" t="str">
        <f>'Rekapitulace stavby'!E14</f>
        <v>Vyplň údaj</v>
      </c>
      <c r="F20" s="391"/>
      <c r="G20" s="391"/>
      <c r="H20" s="391"/>
      <c r="I20" s="114" t="s">
        <v>29</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27</v>
      </c>
      <c r="J22" s="105" t="s">
        <v>21</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29</v>
      </c>
      <c r="J23" s="105" t="s">
        <v>21</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27</v>
      </c>
      <c r="J25" s="105" t="s">
        <v>21</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2883</v>
      </c>
      <c r="F26" s="36"/>
      <c r="G26" s="36"/>
      <c r="H26" s="36"/>
      <c r="I26" s="114" t="s">
        <v>29</v>
      </c>
      <c r="J26" s="105" t="s">
        <v>21</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37</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47.25" customHeight="1">
      <c r="A29" s="117"/>
      <c r="B29" s="118"/>
      <c r="C29" s="117"/>
      <c r="D29" s="117"/>
      <c r="E29" s="392" t="s">
        <v>38</v>
      </c>
      <c r="F29" s="392"/>
      <c r="G29" s="392"/>
      <c r="H29" s="392"/>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39</v>
      </c>
      <c r="E32" s="36"/>
      <c r="F32" s="36"/>
      <c r="G32" s="36"/>
      <c r="H32" s="36"/>
      <c r="I32" s="36"/>
      <c r="J32" s="122">
        <f>ROUND(J87,1)</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41</v>
      </c>
      <c r="G34" s="36"/>
      <c r="H34" s="36"/>
      <c r="I34" s="123" t="s">
        <v>40</v>
      </c>
      <c r="J34" s="123" t="s">
        <v>42</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43</v>
      </c>
      <c r="E35" s="114" t="s">
        <v>44</v>
      </c>
      <c r="F35" s="125">
        <f>ROUND((SUM(BE87:BE107)),1)</f>
        <v>0</v>
      </c>
      <c r="G35" s="36"/>
      <c r="H35" s="36"/>
      <c r="I35" s="126">
        <v>0.21</v>
      </c>
      <c r="J35" s="125">
        <f>ROUND(((SUM(BE87:BE107))*I35),1)</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45</v>
      </c>
      <c r="F36" s="125">
        <f>ROUND((SUM(BF87:BF107)),1)</f>
        <v>0</v>
      </c>
      <c r="G36" s="36"/>
      <c r="H36" s="36"/>
      <c r="I36" s="126">
        <v>0.15</v>
      </c>
      <c r="J36" s="125">
        <f>ROUND(((SUM(BF87:BF107))*I36),1)</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46</v>
      </c>
      <c r="F37" s="125">
        <f>ROUND((SUM(BG87:BG107)),1)</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47</v>
      </c>
      <c r="F38" s="125">
        <f>ROUND((SUM(BH87:BH107)),1)</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48</v>
      </c>
      <c r="F39" s="125">
        <f>ROUND((SUM(BI87:BI107)),1)</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49</v>
      </c>
      <c r="E41" s="129"/>
      <c r="F41" s="129"/>
      <c r="G41" s="130" t="s">
        <v>50</v>
      </c>
      <c r="H41" s="131" t="s">
        <v>51</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131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3" t="str">
        <f>E7</f>
        <v>ZOO DĚČÍN - NOVOSTAVBA PAVILONU PRO PUMY na p.p.č.426/1, k.ú.Podmokly</v>
      </c>
      <c r="F50" s="394"/>
      <c r="G50" s="394"/>
      <c r="H50" s="394"/>
      <c r="I50" s="38"/>
      <c r="J50" s="38"/>
      <c r="K50" s="38"/>
      <c r="L50" s="115"/>
      <c r="S50" s="36"/>
      <c r="T50" s="36"/>
      <c r="U50" s="36"/>
      <c r="V50" s="36"/>
      <c r="W50" s="36"/>
      <c r="X50" s="36"/>
      <c r="Y50" s="36"/>
      <c r="Z50" s="36"/>
      <c r="AA50" s="36"/>
      <c r="AB50" s="36"/>
      <c r="AC50" s="36"/>
      <c r="AD50" s="36"/>
      <c r="AE50" s="36"/>
    </row>
    <row r="51" spans="2:12" s="1" customFormat="1" ht="12" customHeight="1">
      <c r="B51" s="23"/>
      <c r="C51" s="31" t="s">
        <v>129</v>
      </c>
      <c r="D51" s="24"/>
      <c r="E51" s="24"/>
      <c r="F51" s="24"/>
      <c r="G51" s="24"/>
      <c r="H51" s="24"/>
      <c r="I51" s="24"/>
      <c r="J51" s="24"/>
      <c r="K51" s="24"/>
      <c r="L51" s="22"/>
    </row>
    <row r="52" spans="1:31" s="2" customFormat="1" ht="16.5" customHeight="1">
      <c r="A52" s="36"/>
      <c r="B52" s="37"/>
      <c r="C52" s="38"/>
      <c r="D52" s="38"/>
      <c r="E52" s="393" t="s">
        <v>2880</v>
      </c>
      <c r="F52" s="395"/>
      <c r="G52" s="395"/>
      <c r="H52" s="395"/>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2881</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7" t="str">
        <f>E11</f>
        <v>E1623-2/19-03 - hlavní a doplňující pospojování</v>
      </c>
      <c r="F54" s="395"/>
      <c r="G54" s="395"/>
      <c r="H54" s="395"/>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p.p.č.426/1, k.ú.Podmokly</v>
      </c>
      <c r="G56" s="38"/>
      <c r="H56" s="38"/>
      <c r="I56" s="31" t="s">
        <v>24</v>
      </c>
      <c r="J56" s="61" t="str">
        <f>IF(J14="","",J14)</f>
        <v>18. 8. 2021</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26</v>
      </c>
      <c r="D58" s="38"/>
      <c r="E58" s="38"/>
      <c r="F58" s="29" t="str">
        <f>E17</f>
        <v xml:space="preserve">STATUTÁRNÍ MĚSTO DĚČÍN </v>
      </c>
      <c r="G58" s="38"/>
      <c r="H58" s="38"/>
      <c r="I58" s="31" t="s">
        <v>32</v>
      </c>
      <c r="J58" s="34" t="str">
        <f>E23</f>
        <v>AK Jiřího z Poděbrad, Děčín</v>
      </c>
      <c r="K58" s="38"/>
      <c r="L58" s="115"/>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31" t="s">
        <v>35</v>
      </c>
      <c r="J59" s="34" t="str">
        <f>E26</f>
        <v>M. Kučaba</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132</v>
      </c>
      <c r="D61" s="139"/>
      <c r="E61" s="139"/>
      <c r="F61" s="139"/>
      <c r="G61" s="139"/>
      <c r="H61" s="139"/>
      <c r="I61" s="139"/>
      <c r="J61" s="140" t="s">
        <v>133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71</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134</v>
      </c>
    </row>
    <row r="64" spans="2:12" s="9" customFormat="1" ht="24.95" customHeight="1">
      <c r="B64" s="142"/>
      <c r="C64" s="143"/>
      <c r="D64" s="144" t="s">
        <v>172</v>
      </c>
      <c r="E64" s="145"/>
      <c r="F64" s="145"/>
      <c r="G64" s="145"/>
      <c r="H64" s="145"/>
      <c r="I64" s="145"/>
      <c r="J64" s="146">
        <f>J88</f>
        <v>0</v>
      </c>
      <c r="K64" s="143"/>
      <c r="L64" s="147"/>
    </row>
    <row r="65" spans="2:12" s="10" customFormat="1" ht="19.9" customHeight="1">
      <c r="B65" s="148"/>
      <c r="C65" s="99"/>
      <c r="D65" s="149" t="s">
        <v>2884</v>
      </c>
      <c r="E65" s="150"/>
      <c r="F65" s="150"/>
      <c r="G65" s="150"/>
      <c r="H65" s="150"/>
      <c r="I65" s="150"/>
      <c r="J65" s="151">
        <f>J89</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188</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393" t="str">
        <f>E7</f>
        <v>ZOO DĚČÍN - NOVOSTAVBA PAVILONU PRO PUMY na p.p.č.426/1, k.ú.Podmokly</v>
      </c>
      <c r="F75" s="394"/>
      <c r="G75" s="394"/>
      <c r="H75" s="394"/>
      <c r="I75" s="38"/>
      <c r="J75" s="38"/>
      <c r="K75" s="38"/>
      <c r="L75" s="115"/>
      <c r="S75" s="36"/>
      <c r="T75" s="36"/>
      <c r="U75" s="36"/>
      <c r="V75" s="36"/>
      <c r="W75" s="36"/>
      <c r="X75" s="36"/>
      <c r="Y75" s="36"/>
      <c r="Z75" s="36"/>
      <c r="AA75" s="36"/>
      <c r="AB75" s="36"/>
      <c r="AC75" s="36"/>
      <c r="AD75" s="36"/>
      <c r="AE75" s="36"/>
    </row>
    <row r="76" spans="2:12" s="1" customFormat="1" ht="12" customHeight="1">
      <c r="B76" s="23"/>
      <c r="C76" s="31" t="s">
        <v>129</v>
      </c>
      <c r="D76" s="24"/>
      <c r="E76" s="24"/>
      <c r="F76" s="24"/>
      <c r="G76" s="24"/>
      <c r="H76" s="24"/>
      <c r="I76" s="24"/>
      <c r="J76" s="24"/>
      <c r="K76" s="24"/>
      <c r="L76" s="22"/>
    </row>
    <row r="77" spans="1:31" s="2" customFormat="1" ht="16.5" customHeight="1">
      <c r="A77" s="36"/>
      <c r="B77" s="37"/>
      <c r="C77" s="38"/>
      <c r="D77" s="38"/>
      <c r="E77" s="393" t="s">
        <v>2880</v>
      </c>
      <c r="F77" s="395"/>
      <c r="G77" s="395"/>
      <c r="H77" s="395"/>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2881</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47" t="str">
        <f>E11</f>
        <v>E1623-2/19-03 - hlavní a doplňující pospojování</v>
      </c>
      <c r="F79" s="395"/>
      <c r="G79" s="395"/>
      <c r="H79" s="395"/>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22</v>
      </c>
      <c r="D81" s="38"/>
      <c r="E81" s="38"/>
      <c r="F81" s="29" t="str">
        <f>F14</f>
        <v>p.p.č.426/1, k.ú.Podmokly</v>
      </c>
      <c r="G81" s="38"/>
      <c r="H81" s="38"/>
      <c r="I81" s="31" t="s">
        <v>24</v>
      </c>
      <c r="J81" s="61" t="str">
        <f>IF(J14="","",J14)</f>
        <v>18. 8. 2021</v>
      </c>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25.7" customHeight="1">
      <c r="A83" s="36"/>
      <c r="B83" s="37"/>
      <c r="C83" s="31" t="s">
        <v>26</v>
      </c>
      <c r="D83" s="38"/>
      <c r="E83" s="38"/>
      <c r="F83" s="29" t="str">
        <f>E17</f>
        <v xml:space="preserve">STATUTÁRNÍ MĚSTO DĚČÍN </v>
      </c>
      <c r="G83" s="38"/>
      <c r="H83" s="38"/>
      <c r="I83" s="31" t="s">
        <v>32</v>
      </c>
      <c r="J83" s="34" t="str">
        <f>E23</f>
        <v>AK Jiřího z Poděbrad, Děčín</v>
      </c>
      <c r="K83" s="38"/>
      <c r="L83" s="115"/>
      <c r="S83" s="36"/>
      <c r="T83" s="36"/>
      <c r="U83" s="36"/>
      <c r="V83" s="36"/>
      <c r="W83" s="36"/>
      <c r="X83" s="36"/>
      <c r="Y83" s="36"/>
      <c r="Z83" s="36"/>
      <c r="AA83" s="36"/>
      <c r="AB83" s="36"/>
      <c r="AC83" s="36"/>
      <c r="AD83" s="36"/>
      <c r="AE83" s="36"/>
    </row>
    <row r="84" spans="1:31" s="2" customFormat="1" ht="15.2" customHeight="1">
      <c r="A84" s="36"/>
      <c r="B84" s="37"/>
      <c r="C84" s="31" t="s">
        <v>30</v>
      </c>
      <c r="D84" s="38"/>
      <c r="E84" s="38"/>
      <c r="F84" s="29" t="str">
        <f>IF(E20="","",E20)</f>
        <v>Vyplň údaj</v>
      </c>
      <c r="G84" s="38"/>
      <c r="H84" s="38"/>
      <c r="I84" s="31" t="s">
        <v>35</v>
      </c>
      <c r="J84" s="34" t="str">
        <f>E26</f>
        <v>M. Kučaba</v>
      </c>
      <c r="K84" s="38"/>
      <c r="L84" s="115"/>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11" customFormat="1" ht="29.25" customHeight="1">
      <c r="A86" s="153"/>
      <c r="B86" s="154"/>
      <c r="C86" s="155" t="s">
        <v>189</v>
      </c>
      <c r="D86" s="156" t="s">
        <v>58</v>
      </c>
      <c r="E86" s="156" t="s">
        <v>54</v>
      </c>
      <c r="F86" s="156" t="s">
        <v>55</v>
      </c>
      <c r="G86" s="156" t="s">
        <v>190</v>
      </c>
      <c r="H86" s="156" t="s">
        <v>191</v>
      </c>
      <c r="I86" s="156" t="s">
        <v>192</v>
      </c>
      <c r="J86" s="156" t="s">
        <v>133</v>
      </c>
      <c r="K86" s="157" t="s">
        <v>193</v>
      </c>
      <c r="L86" s="158"/>
      <c r="M86" s="70" t="s">
        <v>21</v>
      </c>
      <c r="N86" s="71" t="s">
        <v>43</v>
      </c>
      <c r="O86" s="71" t="s">
        <v>194</v>
      </c>
      <c r="P86" s="71" t="s">
        <v>195</v>
      </c>
      <c r="Q86" s="71" t="s">
        <v>196</v>
      </c>
      <c r="R86" s="71" t="s">
        <v>197</v>
      </c>
      <c r="S86" s="71" t="s">
        <v>198</v>
      </c>
      <c r="T86" s="71" t="s">
        <v>199</v>
      </c>
      <c r="U86" s="72" t="s">
        <v>200</v>
      </c>
      <c r="V86" s="153"/>
      <c r="W86" s="153"/>
      <c r="X86" s="153"/>
      <c r="Y86" s="153"/>
      <c r="Z86" s="153"/>
      <c r="AA86" s="153"/>
      <c r="AB86" s="153"/>
      <c r="AC86" s="153"/>
      <c r="AD86" s="153"/>
      <c r="AE86" s="153"/>
    </row>
    <row r="87" spans="1:63" s="2" customFormat="1" ht="22.9" customHeight="1">
      <c r="A87" s="36"/>
      <c r="B87" s="37"/>
      <c r="C87" s="77" t="s">
        <v>201</v>
      </c>
      <c r="D87" s="38"/>
      <c r="E87" s="38"/>
      <c r="F87" s="38"/>
      <c r="G87" s="38"/>
      <c r="H87" s="38"/>
      <c r="I87" s="38"/>
      <c r="J87" s="159">
        <f>BK87</f>
        <v>0</v>
      </c>
      <c r="K87" s="38"/>
      <c r="L87" s="41"/>
      <c r="M87" s="73"/>
      <c r="N87" s="160"/>
      <c r="O87" s="74"/>
      <c r="P87" s="161">
        <f>P88</f>
        <v>0</v>
      </c>
      <c r="Q87" s="74"/>
      <c r="R87" s="161">
        <f>R88</f>
        <v>0.00541</v>
      </c>
      <c r="S87" s="74"/>
      <c r="T87" s="161">
        <f>T88</f>
        <v>0</v>
      </c>
      <c r="U87" s="75"/>
      <c r="V87" s="36"/>
      <c r="W87" s="36"/>
      <c r="X87" s="36"/>
      <c r="Y87" s="36"/>
      <c r="Z87" s="36"/>
      <c r="AA87" s="36"/>
      <c r="AB87" s="36"/>
      <c r="AC87" s="36"/>
      <c r="AD87" s="36"/>
      <c r="AE87" s="36"/>
      <c r="AT87" s="19" t="s">
        <v>72</v>
      </c>
      <c r="AU87" s="19" t="s">
        <v>134</v>
      </c>
      <c r="BK87" s="162">
        <f>BK88</f>
        <v>0</v>
      </c>
    </row>
    <row r="88" spans="2:63" s="12" customFormat="1" ht="25.9" customHeight="1">
      <c r="B88" s="163"/>
      <c r="C88" s="164"/>
      <c r="D88" s="165" t="s">
        <v>72</v>
      </c>
      <c r="E88" s="166" t="s">
        <v>1338</v>
      </c>
      <c r="F88" s="166" t="s">
        <v>1339</v>
      </c>
      <c r="G88" s="164"/>
      <c r="H88" s="164"/>
      <c r="I88" s="167"/>
      <c r="J88" s="168">
        <f>BK88</f>
        <v>0</v>
      </c>
      <c r="K88" s="164"/>
      <c r="L88" s="169"/>
      <c r="M88" s="170"/>
      <c r="N88" s="171"/>
      <c r="O88" s="171"/>
      <c r="P88" s="172">
        <f>P89</f>
        <v>0</v>
      </c>
      <c r="Q88" s="171"/>
      <c r="R88" s="172">
        <f>R89</f>
        <v>0.00541</v>
      </c>
      <c r="S88" s="171"/>
      <c r="T88" s="172">
        <f>T89</f>
        <v>0</v>
      </c>
      <c r="U88" s="173"/>
      <c r="AR88" s="174" t="s">
        <v>83</v>
      </c>
      <c r="AT88" s="175" t="s">
        <v>72</v>
      </c>
      <c r="AU88" s="175" t="s">
        <v>73</v>
      </c>
      <c r="AY88" s="174" t="s">
        <v>204</v>
      </c>
      <c r="BK88" s="176">
        <f>BK89</f>
        <v>0</v>
      </c>
    </row>
    <row r="89" spans="2:63" s="12" customFormat="1" ht="22.9" customHeight="1">
      <c r="B89" s="163"/>
      <c r="C89" s="164"/>
      <c r="D89" s="165" t="s">
        <v>72</v>
      </c>
      <c r="E89" s="177" t="s">
        <v>2892</v>
      </c>
      <c r="F89" s="177" t="s">
        <v>2893</v>
      </c>
      <c r="G89" s="164"/>
      <c r="H89" s="164"/>
      <c r="I89" s="167"/>
      <c r="J89" s="178">
        <f>BK89</f>
        <v>0</v>
      </c>
      <c r="K89" s="164"/>
      <c r="L89" s="169"/>
      <c r="M89" s="170"/>
      <c r="N89" s="171"/>
      <c r="O89" s="171"/>
      <c r="P89" s="172">
        <f>SUM(P90:P107)</f>
        <v>0</v>
      </c>
      <c r="Q89" s="171"/>
      <c r="R89" s="172">
        <f>SUM(R90:R107)</f>
        <v>0.00541</v>
      </c>
      <c r="S89" s="171"/>
      <c r="T89" s="172">
        <f>SUM(T90:T107)</f>
        <v>0</v>
      </c>
      <c r="U89" s="173"/>
      <c r="AR89" s="174" t="s">
        <v>83</v>
      </c>
      <c r="AT89" s="175" t="s">
        <v>72</v>
      </c>
      <c r="AU89" s="175" t="s">
        <v>81</v>
      </c>
      <c r="AY89" s="174" t="s">
        <v>204</v>
      </c>
      <c r="BK89" s="176">
        <f>SUM(BK90:BK107)</f>
        <v>0</v>
      </c>
    </row>
    <row r="90" spans="1:65" s="2" customFormat="1" ht="33" customHeight="1">
      <c r="A90" s="36"/>
      <c r="B90" s="37"/>
      <c r="C90" s="179" t="s">
        <v>81</v>
      </c>
      <c r="D90" s="179" t="s">
        <v>208</v>
      </c>
      <c r="E90" s="180" t="s">
        <v>3240</v>
      </c>
      <c r="F90" s="181" t="s">
        <v>3241</v>
      </c>
      <c r="G90" s="182" t="s">
        <v>211</v>
      </c>
      <c r="H90" s="183">
        <v>2</v>
      </c>
      <c r="I90" s="184"/>
      <c r="J90" s="185">
        <f>ROUND(I90*H90,1)</f>
        <v>0</v>
      </c>
      <c r="K90" s="181" t="s">
        <v>212</v>
      </c>
      <c r="L90" s="41"/>
      <c r="M90" s="186" t="s">
        <v>21</v>
      </c>
      <c r="N90" s="187" t="s">
        <v>44</v>
      </c>
      <c r="O90" s="66"/>
      <c r="P90" s="188">
        <f>O90*H90</f>
        <v>0</v>
      </c>
      <c r="Q90" s="188">
        <v>0</v>
      </c>
      <c r="R90" s="188">
        <f>Q90*H90</f>
        <v>0</v>
      </c>
      <c r="S90" s="188">
        <v>0</v>
      </c>
      <c r="T90" s="188">
        <f>S90*H90</f>
        <v>0</v>
      </c>
      <c r="U90" s="189" t="s">
        <v>21</v>
      </c>
      <c r="V90" s="36"/>
      <c r="W90" s="36"/>
      <c r="X90" s="36"/>
      <c r="Y90" s="36"/>
      <c r="Z90" s="36"/>
      <c r="AA90" s="36"/>
      <c r="AB90" s="36"/>
      <c r="AC90" s="36"/>
      <c r="AD90" s="36"/>
      <c r="AE90" s="36"/>
      <c r="AR90" s="190" t="s">
        <v>300</v>
      </c>
      <c r="AT90" s="190" t="s">
        <v>208</v>
      </c>
      <c r="AU90" s="190" t="s">
        <v>83</v>
      </c>
      <c r="AY90" s="19" t="s">
        <v>204</v>
      </c>
      <c r="BE90" s="191">
        <f>IF(N90="základní",J90,0)</f>
        <v>0</v>
      </c>
      <c r="BF90" s="191">
        <f>IF(N90="snížená",J90,0)</f>
        <v>0</v>
      </c>
      <c r="BG90" s="191">
        <f>IF(N90="zákl. přenesená",J90,0)</f>
        <v>0</v>
      </c>
      <c r="BH90" s="191">
        <f>IF(N90="sníž. přenesená",J90,0)</f>
        <v>0</v>
      </c>
      <c r="BI90" s="191">
        <f>IF(N90="nulová",J90,0)</f>
        <v>0</v>
      </c>
      <c r="BJ90" s="19" t="s">
        <v>81</v>
      </c>
      <c r="BK90" s="191">
        <f>ROUND(I90*H90,1)</f>
        <v>0</v>
      </c>
      <c r="BL90" s="19" t="s">
        <v>300</v>
      </c>
      <c r="BM90" s="190" t="s">
        <v>3242</v>
      </c>
    </row>
    <row r="91" spans="1:47" s="2" customFormat="1" ht="11.25">
      <c r="A91" s="36"/>
      <c r="B91" s="37"/>
      <c r="C91" s="38"/>
      <c r="D91" s="192" t="s">
        <v>216</v>
      </c>
      <c r="E91" s="38"/>
      <c r="F91" s="193" t="s">
        <v>3243</v>
      </c>
      <c r="G91" s="38"/>
      <c r="H91" s="38"/>
      <c r="I91" s="194"/>
      <c r="J91" s="38"/>
      <c r="K91" s="38"/>
      <c r="L91" s="41"/>
      <c r="M91" s="195"/>
      <c r="N91" s="196"/>
      <c r="O91" s="66"/>
      <c r="P91" s="66"/>
      <c r="Q91" s="66"/>
      <c r="R91" s="66"/>
      <c r="S91" s="66"/>
      <c r="T91" s="66"/>
      <c r="U91" s="67"/>
      <c r="V91" s="36"/>
      <c r="W91" s="36"/>
      <c r="X91" s="36"/>
      <c r="Y91" s="36"/>
      <c r="Z91" s="36"/>
      <c r="AA91" s="36"/>
      <c r="AB91" s="36"/>
      <c r="AC91" s="36"/>
      <c r="AD91" s="36"/>
      <c r="AE91" s="36"/>
      <c r="AT91" s="19" t="s">
        <v>216</v>
      </c>
      <c r="AU91" s="19" t="s">
        <v>83</v>
      </c>
    </row>
    <row r="92" spans="1:65" s="2" customFormat="1" ht="16.5" customHeight="1">
      <c r="A92" s="36"/>
      <c r="B92" s="37"/>
      <c r="C92" s="242" t="s">
        <v>83</v>
      </c>
      <c r="D92" s="242" t="s">
        <v>466</v>
      </c>
      <c r="E92" s="243" t="s">
        <v>3244</v>
      </c>
      <c r="F92" s="244" t="s">
        <v>3245</v>
      </c>
      <c r="G92" s="245" t="s">
        <v>211</v>
      </c>
      <c r="H92" s="246">
        <v>2</v>
      </c>
      <c r="I92" s="247"/>
      <c r="J92" s="248">
        <f>ROUND(I92*H92,1)</f>
        <v>0</v>
      </c>
      <c r="K92" s="244" t="s">
        <v>21</v>
      </c>
      <c r="L92" s="249"/>
      <c r="M92" s="250" t="s">
        <v>21</v>
      </c>
      <c r="N92" s="251" t="s">
        <v>44</v>
      </c>
      <c r="O92" s="66"/>
      <c r="P92" s="188">
        <f>O92*H92</f>
        <v>0</v>
      </c>
      <c r="Q92" s="188">
        <v>0.00033</v>
      </c>
      <c r="R92" s="188">
        <f>Q92*H92</f>
        <v>0.00066</v>
      </c>
      <c r="S92" s="188">
        <v>0</v>
      </c>
      <c r="T92" s="188">
        <f>S92*H92</f>
        <v>0</v>
      </c>
      <c r="U92" s="189" t="s">
        <v>21</v>
      </c>
      <c r="V92" s="36"/>
      <c r="W92" s="36"/>
      <c r="X92" s="36"/>
      <c r="Y92" s="36"/>
      <c r="Z92" s="36"/>
      <c r="AA92" s="36"/>
      <c r="AB92" s="36"/>
      <c r="AC92" s="36"/>
      <c r="AD92" s="36"/>
      <c r="AE92" s="36"/>
      <c r="AR92" s="190" t="s">
        <v>473</v>
      </c>
      <c r="AT92" s="190" t="s">
        <v>466</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300</v>
      </c>
      <c r="BM92" s="190" t="s">
        <v>3246</v>
      </c>
    </row>
    <row r="93" spans="1:65" s="2" customFormat="1" ht="16.5" customHeight="1">
      <c r="A93" s="36"/>
      <c r="B93" s="37"/>
      <c r="C93" s="242" t="s">
        <v>214</v>
      </c>
      <c r="D93" s="242" t="s">
        <v>466</v>
      </c>
      <c r="E93" s="243" t="s">
        <v>3247</v>
      </c>
      <c r="F93" s="244" t="s">
        <v>3248</v>
      </c>
      <c r="G93" s="245" t="s">
        <v>211</v>
      </c>
      <c r="H93" s="246">
        <v>2</v>
      </c>
      <c r="I93" s="247"/>
      <c r="J93" s="248">
        <f>ROUND(I93*H93,1)</f>
        <v>0</v>
      </c>
      <c r="K93" s="244" t="s">
        <v>21</v>
      </c>
      <c r="L93" s="249"/>
      <c r="M93" s="250" t="s">
        <v>21</v>
      </c>
      <c r="N93" s="251" t="s">
        <v>44</v>
      </c>
      <c r="O93" s="66"/>
      <c r="P93" s="188">
        <f>O93*H93</f>
        <v>0</v>
      </c>
      <c r="Q93" s="188">
        <v>0</v>
      </c>
      <c r="R93" s="188">
        <f>Q93*H93</f>
        <v>0</v>
      </c>
      <c r="S93" s="188">
        <v>0</v>
      </c>
      <c r="T93" s="188">
        <f>S93*H93</f>
        <v>0</v>
      </c>
      <c r="U93" s="189" t="s">
        <v>21</v>
      </c>
      <c r="V93" s="36"/>
      <c r="W93" s="36"/>
      <c r="X93" s="36"/>
      <c r="Y93" s="36"/>
      <c r="Z93" s="36"/>
      <c r="AA93" s="36"/>
      <c r="AB93" s="36"/>
      <c r="AC93" s="36"/>
      <c r="AD93" s="36"/>
      <c r="AE93" s="36"/>
      <c r="AR93" s="190" t="s">
        <v>473</v>
      </c>
      <c r="AT93" s="190" t="s">
        <v>466</v>
      </c>
      <c r="AU93" s="190" t="s">
        <v>83</v>
      </c>
      <c r="AY93" s="19" t="s">
        <v>204</v>
      </c>
      <c r="BE93" s="191">
        <f>IF(N93="základní",J93,0)</f>
        <v>0</v>
      </c>
      <c r="BF93" s="191">
        <f>IF(N93="snížená",J93,0)</f>
        <v>0</v>
      </c>
      <c r="BG93" s="191">
        <f>IF(N93="zákl. přenesená",J93,0)</f>
        <v>0</v>
      </c>
      <c r="BH93" s="191">
        <f>IF(N93="sníž. přenesená",J93,0)</f>
        <v>0</v>
      </c>
      <c r="BI93" s="191">
        <f>IF(N93="nulová",J93,0)</f>
        <v>0</v>
      </c>
      <c r="BJ93" s="19" t="s">
        <v>81</v>
      </c>
      <c r="BK93" s="191">
        <f>ROUND(I93*H93,1)</f>
        <v>0</v>
      </c>
      <c r="BL93" s="19" t="s">
        <v>300</v>
      </c>
      <c r="BM93" s="190" t="s">
        <v>3249</v>
      </c>
    </row>
    <row r="94" spans="1:65" s="2" customFormat="1" ht="33" customHeight="1">
      <c r="A94" s="36"/>
      <c r="B94" s="37"/>
      <c r="C94" s="179" t="s">
        <v>213</v>
      </c>
      <c r="D94" s="179" t="s">
        <v>208</v>
      </c>
      <c r="E94" s="180" t="s">
        <v>3250</v>
      </c>
      <c r="F94" s="181" t="s">
        <v>3251</v>
      </c>
      <c r="G94" s="182" t="s">
        <v>211</v>
      </c>
      <c r="H94" s="183">
        <v>1</v>
      </c>
      <c r="I94" s="184"/>
      <c r="J94" s="185">
        <f>ROUND(I94*H94,1)</f>
        <v>0</v>
      </c>
      <c r="K94" s="181" t="s">
        <v>212</v>
      </c>
      <c r="L94" s="41"/>
      <c r="M94" s="186" t="s">
        <v>21</v>
      </c>
      <c r="N94" s="187" t="s">
        <v>44</v>
      </c>
      <c r="O94" s="66"/>
      <c r="P94" s="188">
        <f>O94*H94</f>
        <v>0</v>
      </c>
      <c r="Q94" s="188">
        <v>0</v>
      </c>
      <c r="R94" s="188">
        <f>Q94*H94</f>
        <v>0</v>
      </c>
      <c r="S94" s="188">
        <v>0</v>
      </c>
      <c r="T94" s="188">
        <f>S94*H94</f>
        <v>0</v>
      </c>
      <c r="U94" s="189" t="s">
        <v>21</v>
      </c>
      <c r="V94" s="36"/>
      <c r="W94" s="36"/>
      <c r="X94" s="36"/>
      <c r="Y94" s="36"/>
      <c r="Z94" s="36"/>
      <c r="AA94" s="36"/>
      <c r="AB94" s="36"/>
      <c r="AC94" s="36"/>
      <c r="AD94" s="36"/>
      <c r="AE94" s="36"/>
      <c r="AR94" s="190" t="s">
        <v>300</v>
      </c>
      <c r="AT94" s="190" t="s">
        <v>208</v>
      </c>
      <c r="AU94" s="190" t="s">
        <v>83</v>
      </c>
      <c r="AY94" s="19" t="s">
        <v>204</v>
      </c>
      <c r="BE94" s="191">
        <f>IF(N94="základní",J94,0)</f>
        <v>0</v>
      </c>
      <c r="BF94" s="191">
        <f>IF(N94="snížená",J94,0)</f>
        <v>0</v>
      </c>
      <c r="BG94" s="191">
        <f>IF(N94="zákl. přenesená",J94,0)</f>
        <v>0</v>
      </c>
      <c r="BH94" s="191">
        <f>IF(N94="sníž. přenesená",J94,0)</f>
        <v>0</v>
      </c>
      <c r="BI94" s="191">
        <f>IF(N94="nulová",J94,0)</f>
        <v>0</v>
      </c>
      <c r="BJ94" s="19" t="s">
        <v>81</v>
      </c>
      <c r="BK94" s="191">
        <f>ROUND(I94*H94,1)</f>
        <v>0</v>
      </c>
      <c r="BL94" s="19" t="s">
        <v>300</v>
      </c>
      <c r="BM94" s="190" t="s">
        <v>3252</v>
      </c>
    </row>
    <row r="95" spans="1:47" s="2" customFormat="1" ht="11.25">
      <c r="A95" s="36"/>
      <c r="B95" s="37"/>
      <c r="C95" s="38"/>
      <c r="D95" s="192" t="s">
        <v>216</v>
      </c>
      <c r="E95" s="38"/>
      <c r="F95" s="193" t="s">
        <v>3253</v>
      </c>
      <c r="G95" s="38"/>
      <c r="H95" s="38"/>
      <c r="I95" s="194"/>
      <c r="J95" s="38"/>
      <c r="K95" s="38"/>
      <c r="L95" s="41"/>
      <c r="M95" s="195"/>
      <c r="N95" s="196"/>
      <c r="O95" s="66"/>
      <c r="P95" s="66"/>
      <c r="Q95" s="66"/>
      <c r="R95" s="66"/>
      <c r="S95" s="66"/>
      <c r="T95" s="66"/>
      <c r="U95" s="67"/>
      <c r="V95" s="36"/>
      <c r="W95" s="36"/>
      <c r="X95" s="36"/>
      <c r="Y95" s="36"/>
      <c r="Z95" s="36"/>
      <c r="AA95" s="36"/>
      <c r="AB95" s="36"/>
      <c r="AC95" s="36"/>
      <c r="AD95" s="36"/>
      <c r="AE95" s="36"/>
      <c r="AT95" s="19" t="s">
        <v>216</v>
      </c>
      <c r="AU95" s="19" t="s">
        <v>83</v>
      </c>
    </row>
    <row r="96" spans="1:65" s="2" customFormat="1" ht="16.5" customHeight="1">
      <c r="A96" s="36"/>
      <c r="B96" s="37"/>
      <c r="C96" s="242" t="s">
        <v>234</v>
      </c>
      <c r="D96" s="242" t="s">
        <v>466</v>
      </c>
      <c r="E96" s="243" t="s">
        <v>3254</v>
      </c>
      <c r="F96" s="244" t="s">
        <v>3255</v>
      </c>
      <c r="G96" s="245" t="s">
        <v>211</v>
      </c>
      <c r="H96" s="246">
        <v>1</v>
      </c>
      <c r="I96" s="247"/>
      <c r="J96" s="248">
        <f>ROUND(I96*H96,1)</f>
        <v>0</v>
      </c>
      <c r="K96" s="244" t="s">
        <v>21</v>
      </c>
      <c r="L96" s="249"/>
      <c r="M96" s="250" t="s">
        <v>21</v>
      </c>
      <c r="N96" s="251" t="s">
        <v>44</v>
      </c>
      <c r="O96" s="66"/>
      <c r="P96" s="188">
        <f>O96*H96</f>
        <v>0</v>
      </c>
      <c r="Q96" s="188">
        <v>0</v>
      </c>
      <c r="R96" s="188">
        <f>Q96*H96</f>
        <v>0</v>
      </c>
      <c r="S96" s="188">
        <v>0</v>
      </c>
      <c r="T96" s="188">
        <f>S96*H96</f>
        <v>0</v>
      </c>
      <c r="U96" s="189" t="s">
        <v>21</v>
      </c>
      <c r="V96" s="36"/>
      <c r="W96" s="36"/>
      <c r="X96" s="36"/>
      <c r="Y96" s="36"/>
      <c r="Z96" s="36"/>
      <c r="AA96" s="36"/>
      <c r="AB96" s="36"/>
      <c r="AC96" s="36"/>
      <c r="AD96" s="36"/>
      <c r="AE96" s="36"/>
      <c r="AR96" s="190" t="s">
        <v>473</v>
      </c>
      <c r="AT96" s="190" t="s">
        <v>466</v>
      </c>
      <c r="AU96" s="190" t="s">
        <v>83</v>
      </c>
      <c r="AY96" s="19" t="s">
        <v>204</v>
      </c>
      <c r="BE96" s="191">
        <f>IF(N96="základní",J96,0)</f>
        <v>0</v>
      </c>
      <c r="BF96" s="191">
        <f>IF(N96="snížená",J96,0)</f>
        <v>0</v>
      </c>
      <c r="BG96" s="191">
        <f>IF(N96="zákl. přenesená",J96,0)</f>
        <v>0</v>
      </c>
      <c r="BH96" s="191">
        <f>IF(N96="sníž. přenesená",J96,0)</f>
        <v>0</v>
      </c>
      <c r="BI96" s="191">
        <f>IF(N96="nulová",J96,0)</f>
        <v>0</v>
      </c>
      <c r="BJ96" s="19" t="s">
        <v>81</v>
      </c>
      <c r="BK96" s="191">
        <f>ROUND(I96*H96,1)</f>
        <v>0</v>
      </c>
      <c r="BL96" s="19" t="s">
        <v>300</v>
      </c>
      <c r="BM96" s="190" t="s">
        <v>3256</v>
      </c>
    </row>
    <row r="97" spans="1:65" s="2" customFormat="1" ht="16.5" customHeight="1">
      <c r="A97" s="36"/>
      <c r="B97" s="37"/>
      <c r="C97" s="242" t="s">
        <v>239</v>
      </c>
      <c r="D97" s="242" t="s">
        <v>466</v>
      </c>
      <c r="E97" s="243" t="s">
        <v>3257</v>
      </c>
      <c r="F97" s="244" t="s">
        <v>3258</v>
      </c>
      <c r="G97" s="245" t="s">
        <v>211</v>
      </c>
      <c r="H97" s="246">
        <v>1</v>
      </c>
      <c r="I97" s="247"/>
      <c r="J97" s="248">
        <f>ROUND(I97*H97,1)</f>
        <v>0</v>
      </c>
      <c r="K97" s="244" t="s">
        <v>21</v>
      </c>
      <c r="L97" s="249"/>
      <c r="M97" s="250" t="s">
        <v>21</v>
      </c>
      <c r="N97" s="251" t="s">
        <v>44</v>
      </c>
      <c r="O97" s="66"/>
      <c r="P97" s="188">
        <f>O97*H97</f>
        <v>0</v>
      </c>
      <c r="Q97" s="188">
        <v>0</v>
      </c>
      <c r="R97" s="188">
        <f>Q97*H97</f>
        <v>0</v>
      </c>
      <c r="S97" s="188">
        <v>0</v>
      </c>
      <c r="T97" s="188">
        <f>S97*H97</f>
        <v>0</v>
      </c>
      <c r="U97" s="189" t="s">
        <v>21</v>
      </c>
      <c r="V97" s="36"/>
      <c r="W97" s="36"/>
      <c r="X97" s="36"/>
      <c r="Y97" s="36"/>
      <c r="Z97" s="36"/>
      <c r="AA97" s="36"/>
      <c r="AB97" s="36"/>
      <c r="AC97" s="36"/>
      <c r="AD97" s="36"/>
      <c r="AE97" s="36"/>
      <c r="AR97" s="190" t="s">
        <v>473</v>
      </c>
      <c r="AT97" s="190" t="s">
        <v>466</v>
      </c>
      <c r="AU97" s="190" t="s">
        <v>83</v>
      </c>
      <c r="AY97" s="19" t="s">
        <v>204</v>
      </c>
      <c r="BE97" s="191">
        <f>IF(N97="základní",J97,0)</f>
        <v>0</v>
      </c>
      <c r="BF97" s="191">
        <f>IF(N97="snížená",J97,0)</f>
        <v>0</v>
      </c>
      <c r="BG97" s="191">
        <f>IF(N97="zákl. přenesená",J97,0)</f>
        <v>0</v>
      </c>
      <c r="BH97" s="191">
        <f>IF(N97="sníž. přenesená",J97,0)</f>
        <v>0</v>
      </c>
      <c r="BI97" s="191">
        <f>IF(N97="nulová",J97,0)</f>
        <v>0</v>
      </c>
      <c r="BJ97" s="19" t="s">
        <v>81</v>
      </c>
      <c r="BK97" s="191">
        <f>ROUND(I97*H97,1)</f>
        <v>0</v>
      </c>
      <c r="BL97" s="19" t="s">
        <v>300</v>
      </c>
      <c r="BM97" s="190" t="s">
        <v>3259</v>
      </c>
    </row>
    <row r="98" spans="1:65" s="2" customFormat="1" ht="24.2" customHeight="1">
      <c r="A98" s="36"/>
      <c r="B98" s="37"/>
      <c r="C98" s="179" t="s">
        <v>245</v>
      </c>
      <c r="D98" s="179" t="s">
        <v>208</v>
      </c>
      <c r="E98" s="180" t="s">
        <v>3260</v>
      </c>
      <c r="F98" s="181" t="s">
        <v>3261</v>
      </c>
      <c r="G98" s="182" t="s">
        <v>469</v>
      </c>
      <c r="H98" s="183">
        <v>41</v>
      </c>
      <c r="I98" s="184"/>
      <c r="J98" s="185">
        <f>ROUND(I98*H98,1)</f>
        <v>0</v>
      </c>
      <c r="K98" s="181" t="s">
        <v>212</v>
      </c>
      <c r="L98" s="41"/>
      <c r="M98" s="186" t="s">
        <v>21</v>
      </c>
      <c r="N98" s="187" t="s">
        <v>44</v>
      </c>
      <c r="O98" s="66"/>
      <c r="P98" s="188">
        <f>O98*H98</f>
        <v>0</v>
      </c>
      <c r="Q98" s="188">
        <v>0</v>
      </c>
      <c r="R98" s="188">
        <f>Q98*H98</f>
        <v>0</v>
      </c>
      <c r="S98" s="188">
        <v>0</v>
      </c>
      <c r="T98" s="188">
        <f>S98*H98</f>
        <v>0</v>
      </c>
      <c r="U98" s="189" t="s">
        <v>21</v>
      </c>
      <c r="V98" s="36"/>
      <c r="W98" s="36"/>
      <c r="X98" s="36"/>
      <c r="Y98" s="36"/>
      <c r="Z98" s="36"/>
      <c r="AA98" s="36"/>
      <c r="AB98" s="36"/>
      <c r="AC98" s="36"/>
      <c r="AD98" s="36"/>
      <c r="AE98" s="36"/>
      <c r="AR98" s="190" t="s">
        <v>300</v>
      </c>
      <c r="AT98" s="190" t="s">
        <v>208</v>
      </c>
      <c r="AU98" s="190" t="s">
        <v>83</v>
      </c>
      <c r="AY98" s="19" t="s">
        <v>204</v>
      </c>
      <c r="BE98" s="191">
        <f>IF(N98="základní",J98,0)</f>
        <v>0</v>
      </c>
      <c r="BF98" s="191">
        <f>IF(N98="snížená",J98,0)</f>
        <v>0</v>
      </c>
      <c r="BG98" s="191">
        <f>IF(N98="zákl. přenesená",J98,0)</f>
        <v>0</v>
      </c>
      <c r="BH98" s="191">
        <f>IF(N98="sníž. přenesená",J98,0)</f>
        <v>0</v>
      </c>
      <c r="BI98" s="191">
        <f>IF(N98="nulová",J98,0)</f>
        <v>0</v>
      </c>
      <c r="BJ98" s="19" t="s">
        <v>81</v>
      </c>
      <c r="BK98" s="191">
        <f>ROUND(I98*H98,1)</f>
        <v>0</v>
      </c>
      <c r="BL98" s="19" t="s">
        <v>300</v>
      </c>
      <c r="BM98" s="190" t="s">
        <v>3262</v>
      </c>
    </row>
    <row r="99" spans="1:47" s="2" customFormat="1" ht="11.25">
      <c r="A99" s="36"/>
      <c r="B99" s="37"/>
      <c r="C99" s="38"/>
      <c r="D99" s="192" t="s">
        <v>216</v>
      </c>
      <c r="E99" s="38"/>
      <c r="F99" s="193" t="s">
        <v>3263</v>
      </c>
      <c r="G99" s="38"/>
      <c r="H99" s="38"/>
      <c r="I99" s="194"/>
      <c r="J99" s="38"/>
      <c r="K99" s="38"/>
      <c r="L99" s="41"/>
      <c r="M99" s="195"/>
      <c r="N99" s="196"/>
      <c r="O99" s="66"/>
      <c r="P99" s="66"/>
      <c r="Q99" s="66"/>
      <c r="R99" s="66"/>
      <c r="S99" s="66"/>
      <c r="T99" s="66"/>
      <c r="U99" s="67"/>
      <c r="V99" s="36"/>
      <c r="W99" s="36"/>
      <c r="X99" s="36"/>
      <c r="Y99" s="36"/>
      <c r="Z99" s="36"/>
      <c r="AA99" s="36"/>
      <c r="AB99" s="36"/>
      <c r="AC99" s="36"/>
      <c r="AD99" s="36"/>
      <c r="AE99" s="36"/>
      <c r="AT99" s="19" t="s">
        <v>216</v>
      </c>
      <c r="AU99" s="19" t="s">
        <v>83</v>
      </c>
    </row>
    <row r="100" spans="1:65" s="2" customFormat="1" ht="16.5" customHeight="1">
      <c r="A100" s="36"/>
      <c r="B100" s="37"/>
      <c r="C100" s="242" t="s">
        <v>250</v>
      </c>
      <c r="D100" s="242" t="s">
        <v>466</v>
      </c>
      <c r="E100" s="243" t="s">
        <v>3264</v>
      </c>
      <c r="F100" s="244" t="s">
        <v>3265</v>
      </c>
      <c r="G100" s="245" t="s">
        <v>469</v>
      </c>
      <c r="H100" s="246">
        <v>20</v>
      </c>
      <c r="I100" s="247"/>
      <c r="J100" s="248">
        <f>ROUND(I100*H100,1)</f>
        <v>0</v>
      </c>
      <c r="K100" s="244" t="s">
        <v>212</v>
      </c>
      <c r="L100" s="249"/>
      <c r="M100" s="250" t="s">
        <v>21</v>
      </c>
      <c r="N100" s="251" t="s">
        <v>44</v>
      </c>
      <c r="O100" s="66"/>
      <c r="P100" s="188">
        <f>O100*H100</f>
        <v>0</v>
      </c>
      <c r="Q100" s="188">
        <v>8E-05</v>
      </c>
      <c r="R100" s="188">
        <f>Q100*H100</f>
        <v>0.0016</v>
      </c>
      <c r="S100" s="188">
        <v>0</v>
      </c>
      <c r="T100" s="188">
        <f>S100*H100</f>
        <v>0</v>
      </c>
      <c r="U100" s="189" t="s">
        <v>21</v>
      </c>
      <c r="V100" s="36"/>
      <c r="W100" s="36"/>
      <c r="X100" s="36"/>
      <c r="Y100" s="36"/>
      <c r="Z100" s="36"/>
      <c r="AA100" s="36"/>
      <c r="AB100" s="36"/>
      <c r="AC100" s="36"/>
      <c r="AD100" s="36"/>
      <c r="AE100" s="36"/>
      <c r="AR100" s="190" t="s">
        <v>473</v>
      </c>
      <c r="AT100" s="190" t="s">
        <v>466</v>
      </c>
      <c r="AU100" s="190" t="s">
        <v>83</v>
      </c>
      <c r="AY100" s="19" t="s">
        <v>204</v>
      </c>
      <c r="BE100" s="191">
        <f>IF(N100="základní",J100,0)</f>
        <v>0</v>
      </c>
      <c r="BF100" s="191">
        <f>IF(N100="snížená",J100,0)</f>
        <v>0</v>
      </c>
      <c r="BG100" s="191">
        <f>IF(N100="zákl. přenesená",J100,0)</f>
        <v>0</v>
      </c>
      <c r="BH100" s="191">
        <f>IF(N100="sníž. přenesená",J100,0)</f>
        <v>0</v>
      </c>
      <c r="BI100" s="191">
        <f>IF(N100="nulová",J100,0)</f>
        <v>0</v>
      </c>
      <c r="BJ100" s="19" t="s">
        <v>81</v>
      </c>
      <c r="BK100" s="191">
        <f>ROUND(I100*H100,1)</f>
        <v>0</v>
      </c>
      <c r="BL100" s="19" t="s">
        <v>300</v>
      </c>
      <c r="BM100" s="190" t="s">
        <v>3266</v>
      </c>
    </row>
    <row r="101" spans="1:47" s="2" customFormat="1" ht="11.25">
      <c r="A101" s="36"/>
      <c r="B101" s="37"/>
      <c r="C101" s="38"/>
      <c r="D101" s="192" t="s">
        <v>216</v>
      </c>
      <c r="E101" s="38"/>
      <c r="F101" s="193" t="s">
        <v>3267</v>
      </c>
      <c r="G101" s="38"/>
      <c r="H101" s="38"/>
      <c r="I101" s="194"/>
      <c r="J101" s="38"/>
      <c r="K101" s="38"/>
      <c r="L101" s="41"/>
      <c r="M101" s="195"/>
      <c r="N101" s="196"/>
      <c r="O101" s="66"/>
      <c r="P101" s="66"/>
      <c r="Q101" s="66"/>
      <c r="R101" s="66"/>
      <c r="S101" s="66"/>
      <c r="T101" s="66"/>
      <c r="U101" s="67"/>
      <c r="V101" s="36"/>
      <c r="W101" s="36"/>
      <c r="X101" s="36"/>
      <c r="Y101" s="36"/>
      <c r="Z101" s="36"/>
      <c r="AA101" s="36"/>
      <c r="AB101" s="36"/>
      <c r="AC101" s="36"/>
      <c r="AD101" s="36"/>
      <c r="AE101" s="36"/>
      <c r="AT101" s="19" t="s">
        <v>216</v>
      </c>
      <c r="AU101" s="19" t="s">
        <v>83</v>
      </c>
    </row>
    <row r="102" spans="1:65" s="2" customFormat="1" ht="16.5" customHeight="1">
      <c r="A102" s="36"/>
      <c r="B102" s="37"/>
      <c r="C102" s="242" t="s">
        <v>257</v>
      </c>
      <c r="D102" s="242" t="s">
        <v>466</v>
      </c>
      <c r="E102" s="243" t="s">
        <v>3268</v>
      </c>
      <c r="F102" s="244" t="s">
        <v>3269</v>
      </c>
      <c r="G102" s="245" t="s">
        <v>469</v>
      </c>
      <c r="H102" s="246">
        <v>15</v>
      </c>
      <c r="I102" s="247"/>
      <c r="J102" s="248">
        <f>ROUND(I102*H102,1)</f>
        <v>0</v>
      </c>
      <c r="K102" s="244" t="s">
        <v>212</v>
      </c>
      <c r="L102" s="249"/>
      <c r="M102" s="250" t="s">
        <v>21</v>
      </c>
      <c r="N102" s="251" t="s">
        <v>44</v>
      </c>
      <c r="O102" s="66"/>
      <c r="P102" s="188">
        <f>O102*H102</f>
        <v>0</v>
      </c>
      <c r="Q102" s="188">
        <v>0.00013</v>
      </c>
      <c r="R102" s="188">
        <f>Q102*H102</f>
        <v>0.00195</v>
      </c>
      <c r="S102" s="188">
        <v>0</v>
      </c>
      <c r="T102" s="188">
        <f>S102*H102</f>
        <v>0</v>
      </c>
      <c r="U102" s="189" t="s">
        <v>21</v>
      </c>
      <c r="V102" s="36"/>
      <c r="W102" s="36"/>
      <c r="X102" s="36"/>
      <c r="Y102" s="36"/>
      <c r="Z102" s="36"/>
      <c r="AA102" s="36"/>
      <c r="AB102" s="36"/>
      <c r="AC102" s="36"/>
      <c r="AD102" s="36"/>
      <c r="AE102" s="36"/>
      <c r="AR102" s="190" t="s">
        <v>473</v>
      </c>
      <c r="AT102" s="190" t="s">
        <v>466</v>
      </c>
      <c r="AU102" s="190" t="s">
        <v>83</v>
      </c>
      <c r="AY102" s="19" t="s">
        <v>204</v>
      </c>
      <c r="BE102" s="191">
        <f>IF(N102="základní",J102,0)</f>
        <v>0</v>
      </c>
      <c r="BF102" s="191">
        <f>IF(N102="snížená",J102,0)</f>
        <v>0</v>
      </c>
      <c r="BG102" s="191">
        <f>IF(N102="zákl. přenesená",J102,0)</f>
        <v>0</v>
      </c>
      <c r="BH102" s="191">
        <f>IF(N102="sníž. přenesená",J102,0)</f>
        <v>0</v>
      </c>
      <c r="BI102" s="191">
        <f>IF(N102="nulová",J102,0)</f>
        <v>0</v>
      </c>
      <c r="BJ102" s="19" t="s">
        <v>81</v>
      </c>
      <c r="BK102" s="191">
        <f>ROUND(I102*H102,1)</f>
        <v>0</v>
      </c>
      <c r="BL102" s="19" t="s">
        <v>300</v>
      </c>
      <c r="BM102" s="190" t="s">
        <v>3270</v>
      </c>
    </row>
    <row r="103" spans="1:47" s="2" customFormat="1" ht="11.25">
      <c r="A103" s="36"/>
      <c r="B103" s="37"/>
      <c r="C103" s="38"/>
      <c r="D103" s="192" t="s">
        <v>216</v>
      </c>
      <c r="E103" s="38"/>
      <c r="F103" s="193" t="s">
        <v>3271</v>
      </c>
      <c r="G103" s="38"/>
      <c r="H103" s="38"/>
      <c r="I103" s="194"/>
      <c r="J103" s="38"/>
      <c r="K103" s="38"/>
      <c r="L103" s="41"/>
      <c r="M103" s="195"/>
      <c r="N103" s="196"/>
      <c r="O103" s="66"/>
      <c r="P103" s="66"/>
      <c r="Q103" s="66"/>
      <c r="R103" s="66"/>
      <c r="S103" s="66"/>
      <c r="T103" s="66"/>
      <c r="U103" s="67"/>
      <c r="V103" s="36"/>
      <c r="W103" s="36"/>
      <c r="X103" s="36"/>
      <c r="Y103" s="36"/>
      <c r="Z103" s="36"/>
      <c r="AA103" s="36"/>
      <c r="AB103" s="36"/>
      <c r="AC103" s="36"/>
      <c r="AD103" s="36"/>
      <c r="AE103" s="36"/>
      <c r="AT103" s="19" t="s">
        <v>216</v>
      </c>
      <c r="AU103" s="19" t="s">
        <v>83</v>
      </c>
    </row>
    <row r="104" spans="1:65" s="2" customFormat="1" ht="16.5" customHeight="1">
      <c r="A104" s="36"/>
      <c r="B104" s="37"/>
      <c r="C104" s="242" t="s">
        <v>268</v>
      </c>
      <c r="D104" s="242" t="s">
        <v>466</v>
      </c>
      <c r="E104" s="243" t="s">
        <v>3272</v>
      </c>
      <c r="F104" s="244" t="s">
        <v>3273</v>
      </c>
      <c r="G104" s="245" t="s">
        <v>469</v>
      </c>
      <c r="H104" s="246">
        <v>6</v>
      </c>
      <c r="I104" s="247"/>
      <c r="J104" s="248">
        <f>ROUND(I104*H104,1)</f>
        <v>0</v>
      </c>
      <c r="K104" s="244" t="s">
        <v>212</v>
      </c>
      <c r="L104" s="249"/>
      <c r="M104" s="250" t="s">
        <v>21</v>
      </c>
      <c r="N104" s="251" t="s">
        <v>44</v>
      </c>
      <c r="O104" s="66"/>
      <c r="P104" s="188">
        <f>O104*H104</f>
        <v>0</v>
      </c>
      <c r="Q104" s="188">
        <v>0.0002</v>
      </c>
      <c r="R104" s="188">
        <f>Q104*H104</f>
        <v>0.0012000000000000001</v>
      </c>
      <c r="S104" s="188">
        <v>0</v>
      </c>
      <c r="T104" s="188">
        <f>S104*H104</f>
        <v>0</v>
      </c>
      <c r="U104" s="189" t="s">
        <v>21</v>
      </c>
      <c r="V104" s="36"/>
      <c r="W104" s="36"/>
      <c r="X104" s="36"/>
      <c r="Y104" s="36"/>
      <c r="Z104" s="36"/>
      <c r="AA104" s="36"/>
      <c r="AB104" s="36"/>
      <c r="AC104" s="36"/>
      <c r="AD104" s="36"/>
      <c r="AE104" s="36"/>
      <c r="AR104" s="190" t="s">
        <v>473</v>
      </c>
      <c r="AT104" s="190" t="s">
        <v>466</v>
      </c>
      <c r="AU104" s="190" t="s">
        <v>83</v>
      </c>
      <c r="AY104" s="19" t="s">
        <v>204</v>
      </c>
      <c r="BE104" s="191">
        <f>IF(N104="základní",J104,0)</f>
        <v>0</v>
      </c>
      <c r="BF104" s="191">
        <f>IF(N104="snížená",J104,0)</f>
        <v>0</v>
      </c>
      <c r="BG104" s="191">
        <f>IF(N104="zákl. přenesená",J104,0)</f>
        <v>0</v>
      </c>
      <c r="BH104" s="191">
        <f>IF(N104="sníž. přenesená",J104,0)</f>
        <v>0</v>
      </c>
      <c r="BI104" s="191">
        <f>IF(N104="nulová",J104,0)</f>
        <v>0</v>
      </c>
      <c r="BJ104" s="19" t="s">
        <v>81</v>
      </c>
      <c r="BK104" s="191">
        <f>ROUND(I104*H104,1)</f>
        <v>0</v>
      </c>
      <c r="BL104" s="19" t="s">
        <v>300</v>
      </c>
      <c r="BM104" s="190" t="s">
        <v>3274</v>
      </c>
    </row>
    <row r="105" spans="1:47" s="2" customFormat="1" ht="11.25">
      <c r="A105" s="36"/>
      <c r="B105" s="37"/>
      <c r="C105" s="38"/>
      <c r="D105" s="192" t="s">
        <v>216</v>
      </c>
      <c r="E105" s="38"/>
      <c r="F105" s="193" t="s">
        <v>3275</v>
      </c>
      <c r="G105" s="38"/>
      <c r="H105" s="38"/>
      <c r="I105" s="194"/>
      <c r="J105" s="38"/>
      <c r="K105" s="38"/>
      <c r="L105" s="41"/>
      <c r="M105" s="195"/>
      <c r="N105" s="196"/>
      <c r="O105" s="66"/>
      <c r="P105" s="66"/>
      <c r="Q105" s="66"/>
      <c r="R105" s="66"/>
      <c r="S105" s="66"/>
      <c r="T105" s="66"/>
      <c r="U105" s="67"/>
      <c r="V105" s="36"/>
      <c r="W105" s="36"/>
      <c r="X105" s="36"/>
      <c r="Y105" s="36"/>
      <c r="Z105" s="36"/>
      <c r="AA105" s="36"/>
      <c r="AB105" s="36"/>
      <c r="AC105" s="36"/>
      <c r="AD105" s="36"/>
      <c r="AE105" s="36"/>
      <c r="AT105" s="19" t="s">
        <v>216</v>
      </c>
      <c r="AU105" s="19" t="s">
        <v>83</v>
      </c>
    </row>
    <row r="106" spans="1:65" s="2" customFormat="1" ht="24.2" customHeight="1">
      <c r="A106" s="36"/>
      <c r="B106" s="37"/>
      <c r="C106" s="179" t="s">
        <v>206</v>
      </c>
      <c r="D106" s="179" t="s">
        <v>208</v>
      </c>
      <c r="E106" s="180" t="s">
        <v>2997</v>
      </c>
      <c r="F106" s="181" t="s">
        <v>2998</v>
      </c>
      <c r="G106" s="182" t="s">
        <v>1412</v>
      </c>
      <c r="H106" s="252"/>
      <c r="I106" s="184"/>
      <c r="J106" s="185">
        <f>ROUND(I106*H106,1)</f>
        <v>0</v>
      </c>
      <c r="K106" s="181" t="s">
        <v>212</v>
      </c>
      <c r="L106" s="41"/>
      <c r="M106" s="186" t="s">
        <v>21</v>
      </c>
      <c r="N106" s="187" t="s">
        <v>44</v>
      </c>
      <c r="O106" s="66"/>
      <c r="P106" s="188">
        <f>O106*H106</f>
        <v>0</v>
      </c>
      <c r="Q106" s="188">
        <v>0</v>
      </c>
      <c r="R106" s="188">
        <f>Q106*H106</f>
        <v>0</v>
      </c>
      <c r="S106" s="188">
        <v>0</v>
      </c>
      <c r="T106" s="188">
        <f>S106*H106</f>
        <v>0</v>
      </c>
      <c r="U106" s="189" t="s">
        <v>21</v>
      </c>
      <c r="V106" s="36"/>
      <c r="W106" s="36"/>
      <c r="X106" s="36"/>
      <c r="Y106" s="36"/>
      <c r="Z106" s="36"/>
      <c r="AA106" s="36"/>
      <c r="AB106" s="36"/>
      <c r="AC106" s="36"/>
      <c r="AD106" s="36"/>
      <c r="AE106" s="36"/>
      <c r="AR106" s="190" t="s">
        <v>300</v>
      </c>
      <c r="AT106" s="190" t="s">
        <v>208</v>
      </c>
      <c r="AU106" s="190" t="s">
        <v>83</v>
      </c>
      <c r="AY106" s="19" t="s">
        <v>204</v>
      </c>
      <c r="BE106" s="191">
        <f>IF(N106="základní",J106,0)</f>
        <v>0</v>
      </c>
      <c r="BF106" s="191">
        <f>IF(N106="snížená",J106,0)</f>
        <v>0</v>
      </c>
      <c r="BG106" s="191">
        <f>IF(N106="zákl. přenesená",J106,0)</f>
        <v>0</v>
      </c>
      <c r="BH106" s="191">
        <f>IF(N106="sníž. přenesená",J106,0)</f>
        <v>0</v>
      </c>
      <c r="BI106" s="191">
        <f>IF(N106="nulová",J106,0)</f>
        <v>0</v>
      </c>
      <c r="BJ106" s="19" t="s">
        <v>81</v>
      </c>
      <c r="BK106" s="191">
        <f>ROUND(I106*H106,1)</f>
        <v>0</v>
      </c>
      <c r="BL106" s="19" t="s">
        <v>300</v>
      </c>
      <c r="BM106" s="190" t="s">
        <v>3276</v>
      </c>
    </row>
    <row r="107" spans="1:47" s="2" customFormat="1" ht="11.25">
      <c r="A107" s="36"/>
      <c r="B107" s="37"/>
      <c r="C107" s="38"/>
      <c r="D107" s="192" t="s">
        <v>216</v>
      </c>
      <c r="E107" s="38"/>
      <c r="F107" s="193" t="s">
        <v>3000</v>
      </c>
      <c r="G107" s="38"/>
      <c r="H107" s="38"/>
      <c r="I107" s="194"/>
      <c r="J107" s="38"/>
      <c r="K107" s="38"/>
      <c r="L107" s="41"/>
      <c r="M107" s="253"/>
      <c r="N107" s="254"/>
      <c r="O107" s="255"/>
      <c r="P107" s="255"/>
      <c r="Q107" s="255"/>
      <c r="R107" s="255"/>
      <c r="S107" s="255"/>
      <c r="T107" s="255"/>
      <c r="U107" s="256"/>
      <c r="V107" s="36"/>
      <c r="W107" s="36"/>
      <c r="X107" s="36"/>
      <c r="Y107" s="36"/>
      <c r="Z107" s="36"/>
      <c r="AA107" s="36"/>
      <c r="AB107" s="36"/>
      <c r="AC107" s="36"/>
      <c r="AD107" s="36"/>
      <c r="AE107" s="36"/>
      <c r="AT107" s="19" t="s">
        <v>216</v>
      </c>
      <c r="AU107" s="19" t="s">
        <v>83</v>
      </c>
    </row>
    <row r="108" spans="1:31" s="2" customFormat="1" ht="6.95" customHeight="1">
      <c r="A108" s="36"/>
      <c r="B108" s="49"/>
      <c r="C108" s="50"/>
      <c r="D108" s="50"/>
      <c r="E108" s="50"/>
      <c r="F108" s="50"/>
      <c r="G108" s="50"/>
      <c r="H108" s="50"/>
      <c r="I108" s="50"/>
      <c r="J108" s="50"/>
      <c r="K108" s="50"/>
      <c r="L108" s="41"/>
      <c r="M108" s="36"/>
      <c r="O108" s="36"/>
      <c r="P108" s="36"/>
      <c r="Q108" s="36"/>
      <c r="R108" s="36"/>
      <c r="S108" s="36"/>
      <c r="T108" s="36"/>
      <c r="U108" s="36"/>
      <c r="V108" s="36"/>
      <c r="W108" s="36"/>
      <c r="X108" s="36"/>
      <c r="Y108" s="36"/>
      <c r="Z108" s="36"/>
      <c r="AA108" s="36"/>
      <c r="AB108" s="36"/>
      <c r="AC108" s="36"/>
      <c r="AD108" s="36"/>
      <c r="AE108" s="36"/>
    </row>
  </sheetData>
  <sheetProtection algorithmName="SHA-512" hashValue="SqDDoHnGR3b53Hb/73TWme/PLnCs5WSiSPERywl+fpyYOCn0VC1xR8fa3uxXxEV+oo9VsFnl4cYmMbwPp/IBCA==" saltValue="ov6AoEyLttRvW/Q8b82cJ99CD5+H/S7PyAojvbmpGaqknJRd5YFe3WsDowEfyuavwVW/KiDU1qKFtneTxKSJGQ==" spinCount="100000" sheet="1" objects="1" scenarios="1" formatColumns="0" formatRows="0" autoFilter="0"/>
  <autoFilter ref="C86:K107"/>
  <mergeCells count="12">
    <mergeCell ref="E79:H79"/>
    <mergeCell ref="L2:V2"/>
    <mergeCell ref="E50:H50"/>
    <mergeCell ref="E52:H52"/>
    <mergeCell ref="E54:H54"/>
    <mergeCell ref="E75:H75"/>
    <mergeCell ref="E77:H77"/>
    <mergeCell ref="E7:H7"/>
    <mergeCell ref="E9:H9"/>
    <mergeCell ref="E11:H11"/>
    <mergeCell ref="E20:H20"/>
    <mergeCell ref="E29:H29"/>
  </mergeCells>
  <hyperlinks>
    <hyperlink ref="F91" r:id="rId1" display="https://podminky.urs.cz/item/CS_URS_2021_02/741112112"/>
    <hyperlink ref="F95" r:id="rId2" display="https://podminky.urs.cz/item/CS_URS_2021_02/741112113"/>
    <hyperlink ref="F99" r:id="rId3" display="https://podminky.urs.cz/item/CS_URS_2021_02/741410071"/>
    <hyperlink ref="F101" r:id="rId4" display="https://podminky.urs.cz/item/CS_URS_2021_02/34141357"/>
    <hyperlink ref="F103" r:id="rId5" display="https://podminky.urs.cz/item/CS_URS_2021_02/34141358"/>
    <hyperlink ref="F105" r:id="rId6" display="https://podminky.urs.cz/item/CS_URS_2021_02/34141359"/>
    <hyperlink ref="F107" r:id="rId7" display="https://podminky.urs.cz/item/CS_URS_2021_02/998741201"/>
  </hyperlinks>
  <printOptions/>
  <pageMargins left="0.3937007874015748" right="0.3937007874015748" top="0.3937007874015748" bottom="0.3937007874015748" header="0" footer="0"/>
  <pageSetup fitToHeight="100" fitToWidth="1" horizontalDpi="600" verticalDpi="600" orientation="landscape" paperSize="9" scale="84" r:id="rId9"/>
  <headerFooter>
    <oddFooter>&amp;CStrana &amp;P z &amp;N</oddFooter>
  </headerFooter>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1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117</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128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6" t="str">
        <f>'Rekapitulace stavby'!K6</f>
        <v>ZOO DĚČÍN - NOVOSTAVBA PAVILONU PRO PUMY na p.p.č.426/1, k.ú.Podmokly</v>
      </c>
      <c r="F7" s="387"/>
      <c r="G7" s="387"/>
      <c r="H7" s="387"/>
      <c r="L7" s="22"/>
    </row>
    <row r="8" spans="2:12" s="1" customFormat="1" ht="12" customHeight="1">
      <c r="B8" s="22"/>
      <c r="D8" s="114" t="s">
        <v>129</v>
      </c>
      <c r="L8" s="22"/>
    </row>
    <row r="9" spans="1:31" s="2" customFormat="1" ht="16.5" customHeight="1">
      <c r="A9" s="36"/>
      <c r="B9" s="41"/>
      <c r="C9" s="36"/>
      <c r="D9" s="36"/>
      <c r="E9" s="386" t="s">
        <v>2880</v>
      </c>
      <c r="F9" s="389"/>
      <c r="G9" s="389"/>
      <c r="H9" s="389"/>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2881</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8" t="s">
        <v>3277</v>
      </c>
      <c r="F11" s="389"/>
      <c r="G11" s="389"/>
      <c r="H11" s="389"/>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21</v>
      </c>
      <c r="G13" s="36"/>
      <c r="H13" s="36"/>
      <c r="I13" s="114" t="s">
        <v>20</v>
      </c>
      <c r="J13" s="105" t="s">
        <v>21</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22</v>
      </c>
      <c r="E14" s="36"/>
      <c r="F14" s="105" t="s">
        <v>23</v>
      </c>
      <c r="G14" s="36"/>
      <c r="H14" s="36"/>
      <c r="I14" s="114" t="s">
        <v>24</v>
      </c>
      <c r="J14" s="116" t="str">
        <f>'Rekapitulace stavby'!AN8</f>
        <v>18. 8. 2021</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26</v>
      </c>
      <c r="E16" s="36"/>
      <c r="F16" s="36"/>
      <c r="G16" s="36"/>
      <c r="H16" s="36"/>
      <c r="I16" s="114" t="s">
        <v>27</v>
      </c>
      <c r="J16" s="105" t="s">
        <v>21</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4" t="s">
        <v>29</v>
      </c>
      <c r="J17" s="105" t="s">
        <v>21</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27</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0" t="str">
        <f>'Rekapitulace stavby'!E14</f>
        <v>Vyplň údaj</v>
      </c>
      <c r="F20" s="391"/>
      <c r="G20" s="391"/>
      <c r="H20" s="391"/>
      <c r="I20" s="114" t="s">
        <v>29</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27</v>
      </c>
      <c r="J22" s="105" t="s">
        <v>21</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29</v>
      </c>
      <c r="J23" s="105" t="s">
        <v>21</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27</v>
      </c>
      <c r="J25" s="105" t="s">
        <v>21</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2883</v>
      </c>
      <c r="F26" s="36"/>
      <c r="G26" s="36"/>
      <c r="H26" s="36"/>
      <c r="I26" s="114" t="s">
        <v>29</v>
      </c>
      <c r="J26" s="105" t="s">
        <v>21</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37</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47.25" customHeight="1">
      <c r="A29" s="117"/>
      <c r="B29" s="118"/>
      <c r="C29" s="117"/>
      <c r="D29" s="117"/>
      <c r="E29" s="392" t="s">
        <v>38</v>
      </c>
      <c r="F29" s="392"/>
      <c r="G29" s="392"/>
      <c r="H29" s="392"/>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39</v>
      </c>
      <c r="E32" s="36"/>
      <c r="F32" s="36"/>
      <c r="G32" s="36"/>
      <c r="H32" s="36"/>
      <c r="I32" s="36"/>
      <c r="J32" s="122">
        <f>ROUND(J87,1)</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41</v>
      </c>
      <c r="G34" s="36"/>
      <c r="H34" s="36"/>
      <c r="I34" s="123" t="s">
        <v>40</v>
      </c>
      <c r="J34" s="123" t="s">
        <v>42</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43</v>
      </c>
      <c r="E35" s="114" t="s">
        <v>44</v>
      </c>
      <c r="F35" s="125">
        <f>ROUND((SUM(BE87:BE108)),1)</f>
        <v>0</v>
      </c>
      <c r="G35" s="36"/>
      <c r="H35" s="36"/>
      <c r="I35" s="126">
        <v>0.21</v>
      </c>
      <c r="J35" s="125">
        <f>ROUND(((SUM(BE87:BE108))*I35),1)</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45</v>
      </c>
      <c r="F36" s="125">
        <f>ROUND((SUM(BF87:BF108)),1)</f>
        <v>0</v>
      </c>
      <c r="G36" s="36"/>
      <c r="H36" s="36"/>
      <c r="I36" s="126">
        <v>0.15</v>
      </c>
      <c r="J36" s="125">
        <f>ROUND(((SUM(BF87:BF108))*I36),1)</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46</v>
      </c>
      <c r="F37" s="125">
        <f>ROUND((SUM(BG87:BG108)),1)</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47</v>
      </c>
      <c r="F38" s="125">
        <f>ROUND((SUM(BH87:BH108)),1)</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48</v>
      </c>
      <c r="F39" s="125">
        <f>ROUND((SUM(BI87:BI108)),1)</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49</v>
      </c>
      <c r="E41" s="129"/>
      <c r="F41" s="129"/>
      <c r="G41" s="130" t="s">
        <v>50</v>
      </c>
      <c r="H41" s="131" t="s">
        <v>51</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131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3" t="str">
        <f>E7</f>
        <v>ZOO DĚČÍN - NOVOSTAVBA PAVILONU PRO PUMY na p.p.č.426/1, k.ú.Podmokly</v>
      </c>
      <c r="F50" s="394"/>
      <c r="G50" s="394"/>
      <c r="H50" s="394"/>
      <c r="I50" s="38"/>
      <c r="J50" s="38"/>
      <c r="K50" s="38"/>
      <c r="L50" s="115"/>
      <c r="S50" s="36"/>
      <c r="T50" s="36"/>
      <c r="U50" s="36"/>
      <c r="V50" s="36"/>
      <c r="W50" s="36"/>
      <c r="X50" s="36"/>
      <c r="Y50" s="36"/>
      <c r="Z50" s="36"/>
      <c r="AA50" s="36"/>
      <c r="AB50" s="36"/>
      <c r="AC50" s="36"/>
      <c r="AD50" s="36"/>
      <c r="AE50" s="36"/>
    </row>
    <row r="51" spans="2:12" s="1" customFormat="1" ht="12" customHeight="1">
      <c r="B51" s="23"/>
      <c r="C51" s="31" t="s">
        <v>129</v>
      </c>
      <c r="D51" s="24"/>
      <c r="E51" s="24"/>
      <c r="F51" s="24"/>
      <c r="G51" s="24"/>
      <c r="H51" s="24"/>
      <c r="I51" s="24"/>
      <c r="J51" s="24"/>
      <c r="K51" s="24"/>
      <c r="L51" s="22"/>
    </row>
    <row r="52" spans="1:31" s="2" customFormat="1" ht="16.5" customHeight="1">
      <c r="A52" s="36"/>
      <c r="B52" s="37"/>
      <c r="C52" s="38"/>
      <c r="D52" s="38"/>
      <c r="E52" s="393" t="s">
        <v>2880</v>
      </c>
      <c r="F52" s="395"/>
      <c r="G52" s="395"/>
      <c r="H52" s="395"/>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2881</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7" t="str">
        <f>E11</f>
        <v>E1623-2/19-04 - hromosvod</v>
      </c>
      <c r="F54" s="395"/>
      <c r="G54" s="395"/>
      <c r="H54" s="395"/>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p.p.č.426/1, k.ú.Podmokly</v>
      </c>
      <c r="G56" s="38"/>
      <c r="H56" s="38"/>
      <c r="I56" s="31" t="s">
        <v>24</v>
      </c>
      <c r="J56" s="61" t="str">
        <f>IF(J14="","",J14)</f>
        <v>18. 8. 2021</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26</v>
      </c>
      <c r="D58" s="38"/>
      <c r="E58" s="38"/>
      <c r="F58" s="29" t="str">
        <f>E17</f>
        <v xml:space="preserve">STATUTÁRNÍ MĚSTO DĚČÍN </v>
      </c>
      <c r="G58" s="38"/>
      <c r="H58" s="38"/>
      <c r="I58" s="31" t="s">
        <v>32</v>
      </c>
      <c r="J58" s="34" t="str">
        <f>E23</f>
        <v>AK Jiřího z Poděbrad, Děčín</v>
      </c>
      <c r="K58" s="38"/>
      <c r="L58" s="115"/>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31" t="s">
        <v>35</v>
      </c>
      <c r="J59" s="34" t="str">
        <f>E26</f>
        <v>M. Kučaba</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132</v>
      </c>
      <c r="D61" s="139"/>
      <c r="E61" s="139"/>
      <c r="F61" s="139"/>
      <c r="G61" s="139"/>
      <c r="H61" s="139"/>
      <c r="I61" s="139"/>
      <c r="J61" s="140" t="s">
        <v>133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71</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134</v>
      </c>
    </row>
    <row r="64" spans="2:12" s="9" customFormat="1" ht="24.95" customHeight="1">
      <c r="B64" s="142"/>
      <c r="C64" s="143"/>
      <c r="D64" s="144" t="s">
        <v>172</v>
      </c>
      <c r="E64" s="145"/>
      <c r="F64" s="145"/>
      <c r="G64" s="145"/>
      <c r="H64" s="145"/>
      <c r="I64" s="145"/>
      <c r="J64" s="146">
        <f>J88</f>
        <v>0</v>
      </c>
      <c r="K64" s="143"/>
      <c r="L64" s="147"/>
    </row>
    <row r="65" spans="2:12" s="10" customFormat="1" ht="19.9" customHeight="1">
      <c r="B65" s="148"/>
      <c r="C65" s="99"/>
      <c r="D65" s="149" t="s">
        <v>2884</v>
      </c>
      <c r="E65" s="150"/>
      <c r="F65" s="150"/>
      <c r="G65" s="150"/>
      <c r="H65" s="150"/>
      <c r="I65" s="150"/>
      <c r="J65" s="151">
        <f>J89</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188</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393" t="str">
        <f>E7</f>
        <v>ZOO DĚČÍN - NOVOSTAVBA PAVILONU PRO PUMY na p.p.č.426/1, k.ú.Podmokly</v>
      </c>
      <c r="F75" s="394"/>
      <c r="G75" s="394"/>
      <c r="H75" s="394"/>
      <c r="I75" s="38"/>
      <c r="J75" s="38"/>
      <c r="K75" s="38"/>
      <c r="L75" s="115"/>
      <c r="S75" s="36"/>
      <c r="T75" s="36"/>
      <c r="U75" s="36"/>
      <c r="V75" s="36"/>
      <c r="W75" s="36"/>
      <c r="X75" s="36"/>
      <c r="Y75" s="36"/>
      <c r="Z75" s="36"/>
      <c r="AA75" s="36"/>
      <c r="AB75" s="36"/>
      <c r="AC75" s="36"/>
      <c r="AD75" s="36"/>
      <c r="AE75" s="36"/>
    </row>
    <row r="76" spans="2:12" s="1" customFormat="1" ht="12" customHeight="1">
      <c r="B76" s="23"/>
      <c r="C76" s="31" t="s">
        <v>129</v>
      </c>
      <c r="D76" s="24"/>
      <c r="E76" s="24"/>
      <c r="F76" s="24"/>
      <c r="G76" s="24"/>
      <c r="H76" s="24"/>
      <c r="I76" s="24"/>
      <c r="J76" s="24"/>
      <c r="K76" s="24"/>
      <c r="L76" s="22"/>
    </row>
    <row r="77" spans="1:31" s="2" customFormat="1" ht="16.5" customHeight="1">
      <c r="A77" s="36"/>
      <c r="B77" s="37"/>
      <c r="C77" s="38"/>
      <c r="D77" s="38"/>
      <c r="E77" s="393" t="s">
        <v>2880</v>
      </c>
      <c r="F77" s="395"/>
      <c r="G77" s="395"/>
      <c r="H77" s="395"/>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2881</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47" t="str">
        <f>E11</f>
        <v>E1623-2/19-04 - hromosvod</v>
      </c>
      <c r="F79" s="395"/>
      <c r="G79" s="395"/>
      <c r="H79" s="395"/>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22</v>
      </c>
      <c r="D81" s="38"/>
      <c r="E81" s="38"/>
      <c r="F81" s="29" t="str">
        <f>F14</f>
        <v>p.p.č.426/1, k.ú.Podmokly</v>
      </c>
      <c r="G81" s="38"/>
      <c r="H81" s="38"/>
      <c r="I81" s="31" t="s">
        <v>24</v>
      </c>
      <c r="J81" s="61" t="str">
        <f>IF(J14="","",J14)</f>
        <v>18. 8. 2021</v>
      </c>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25.7" customHeight="1">
      <c r="A83" s="36"/>
      <c r="B83" s="37"/>
      <c r="C83" s="31" t="s">
        <v>26</v>
      </c>
      <c r="D83" s="38"/>
      <c r="E83" s="38"/>
      <c r="F83" s="29" t="str">
        <f>E17</f>
        <v xml:space="preserve">STATUTÁRNÍ MĚSTO DĚČÍN </v>
      </c>
      <c r="G83" s="38"/>
      <c r="H83" s="38"/>
      <c r="I83" s="31" t="s">
        <v>32</v>
      </c>
      <c r="J83" s="34" t="str">
        <f>E23</f>
        <v>AK Jiřího z Poděbrad, Děčín</v>
      </c>
      <c r="K83" s="38"/>
      <c r="L83" s="115"/>
      <c r="S83" s="36"/>
      <c r="T83" s="36"/>
      <c r="U83" s="36"/>
      <c r="V83" s="36"/>
      <c r="W83" s="36"/>
      <c r="X83" s="36"/>
      <c r="Y83" s="36"/>
      <c r="Z83" s="36"/>
      <c r="AA83" s="36"/>
      <c r="AB83" s="36"/>
      <c r="AC83" s="36"/>
      <c r="AD83" s="36"/>
      <c r="AE83" s="36"/>
    </row>
    <row r="84" spans="1:31" s="2" customFormat="1" ht="15.2" customHeight="1">
      <c r="A84" s="36"/>
      <c r="B84" s="37"/>
      <c r="C84" s="31" t="s">
        <v>30</v>
      </c>
      <c r="D84" s="38"/>
      <c r="E84" s="38"/>
      <c r="F84" s="29" t="str">
        <f>IF(E20="","",E20)</f>
        <v>Vyplň údaj</v>
      </c>
      <c r="G84" s="38"/>
      <c r="H84" s="38"/>
      <c r="I84" s="31" t="s">
        <v>35</v>
      </c>
      <c r="J84" s="34" t="str">
        <f>E26</f>
        <v>M. Kučaba</v>
      </c>
      <c r="K84" s="38"/>
      <c r="L84" s="115"/>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11" customFormat="1" ht="29.25" customHeight="1">
      <c r="A86" s="153"/>
      <c r="B86" s="154"/>
      <c r="C86" s="155" t="s">
        <v>189</v>
      </c>
      <c r="D86" s="156" t="s">
        <v>58</v>
      </c>
      <c r="E86" s="156" t="s">
        <v>54</v>
      </c>
      <c r="F86" s="156" t="s">
        <v>55</v>
      </c>
      <c r="G86" s="156" t="s">
        <v>190</v>
      </c>
      <c r="H86" s="156" t="s">
        <v>191</v>
      </c>
      <c r="I86" s="156" t="s">
        <v>192</v>
      </c>
      <c r="J86" s="156" t="s">
        <v>133</v>
      </c>
      <c r="K86" s="157" t="s">
        <v>193</v>
      </c>
      <c r="L86" s="158"/>
      <c r="M86" s="70" t="s">
        <v>21</v>
      </c>
      <c r="N86" s="71" t="s">
        <v>43</v>
      </c>
      <c r="O86" s="71" t="s">
        <v>194</v>
      </c>
      <c r="P86" s="71" t="s">
        <v>195</v>
      </c>
      <c r="Q86" s="71" t="s">
        <v>196</v>
      </c>
      <c r="R86" s="71" t="s">
        <v>197</v>
      </c>
      <c r="S86" s="71" t="s">
        <v>198</v>
      </c>
      <c r="T86" s="71" t="s">
        <v>199</v>
      </c>
      <c r="U86" s="72" t="s">
        <v>200</v>
      </c>
      <c r="V86" s="153"/>
      <c r="W86" s="153"/>
      <c r="X86" s="153"/>
      <c r="Y86" s="153"/>
      <c r="Z86" s="153"/>
      <c r="AA86" s="153"/>
      <c r="AB86" s="153"/>
      <c r="AC86" s="153"/>
      <c r="AD86" s="153"/>
      <c r="AE86" s="153"/>
    </row>
    <row r="87" spans="1:63" s="2" customFormat="1" ht="22.9" customHeight="1">
      <c r="A87" s="36"/>
      <c r="B87" s="37"/>
      <c r="C87" s="77" t="s">
        <v>201</v>
      </c>
      <c r="D87" s="38"/>
      <c r="E87" s="38"/>
      <c r="F87" s="38"/>
      <c r="G87" s="38"/>
      <c r="H87" s="38"/>
      <c r="I87" s="38"/>
      <c r="J87" s="159">
        <f>BK87</f>
        <v>0</v>
      </c>
      <c r="K87" s="38"/>
      <c r="L87" s="41"/>
      <c r="M87" s="73"/>
      <c r="N87" s="160"/>
      <c r="O87" s="74"/>
      <c r="P87" s="161">
        <f>P88</f>
        <v>0</v>
      </c>
      <c r="Q87" s="74"/>
      <c r="R87" s="161">
        <f>R88</f>
        <v>0.059899999999999995</v>
      </c>
      <c r="S87" s="74"/>
      <c r="T87" s="161">
        <f>T88</f>
        <v>0</v>
      </c>
      <c r="U87" s="75"/>
      <c r="V87" s="36"/>
      <c r="W87" s="36"/>
      <c r="X87" s="36"/>
      <c r="Y87" s="36"/>
      <c r="Z87" s="36"/>
      <c r="AA87" s="36"/>
      <c r="AB87" s="36"/>
      <c r="AC87" s="36"/>
      <c r="AD87" s="36"/>
      <c r="AE87" s="36"/>
      <c r="AT87" s="19" t="s">
        <v>72</v>
      </c>
      <c r="AU87" s="19" t="s">
        <v>134</v>
      </c>
      <c r="BK87" s="162">
        <f>BK88</f>
        <v>0</v>
      </c>
    </row>
    <row r="88" spans="2:63" s="12" customFormat="1" ht="25.9" customHeight="1">
      <c r="B88" s="163"/>
      <c r="C88" s="164"/>
      <c r="D88" s="165" t="s">
        <v>72</v>
      </c>
      <c r="E88" s="166" t="s">
        <v>1338</v>
      </c>
      <c r="F88" s="166" t="s">
        <v>1339</v>
      </c>
      <c r="G88" s="164"/>
      <c r="H88" s="164"/>
      <c r="I88" s="167"/>
      <c r="J88" s="168">
        <f>BK88</f>
        <v>0</v>
      </c>
      <c r="K88" s="164"/>
      <c r="L88" s="169"/>
      <c r="M88" s="170"/>
      <c r="N88" s="171"/>
      <c r="O88" s="171"/>
      <c r="P88" s="172">
        <f>P89</f>
        <v>0</v>
      </c>
      <c r="Q88" s="171"/>
      <c r="R88" s="172">
        <f>R89</f>
        <v>0.059899999999999995</v>
      </c>
      <c r="S88" s="171"/>
      <c r="T88" s="172">
        <f>T89</f>
        <v>0</v>
      </c>
      <c r="U88" s="173"/>
      <c r="AR88" s="174" t="s">
        <v>83</v>
      </c>
      <c r="AT88" s="175" t="s">
        <v>72</v>
      </c>
      <c r="AU88" s="175" t="s">
        <v>73</v>
      </c>
      <c r="AY88" s="174" t="s">
        <v>204</v>
      </c>
      <c r="BK88" s="176">
        <f>BK89</f>
        <v>0</v>
      </c>
    </row>
    <row r="89" spans="2:63" s="12" customFormat="1" ht="22.9" customHeight="1">
      <c r="B89" s="163"/>
      <c r="C89" s="164"/>
      <c r="D89" s="165" t="s">
        <v>72</v>
      </c>
      <c r="E89" s="177" t="s">
        <v>2892</v>
      </c>
      <c r="F89" s="177" t="s">
        <v>2893</v>
      </c>
      <c r="G89" s="164"/>
      <c r="H89" s="164"/>
      <c r="I89" s="167"/>
      <c r="J89" s="178">
        <f>BK89</f>
        <v>0</v>
      </c>
      <c r="K89" s="164"/>
      <c r="L89" s="169"/>
      <c r="M89" s="170"/>
      <c r="N89" s="171"/>
      <c r="O89" s="171"/>
      <c r="P89" s="172">
        <f>SUM(P90:P108)</f>
        <v>0</v>
      </c>
      <c r="Q89" s="171"/>
      <c r="R89" s="172">
        <f>SUM(R90:R108)</f>
        <v>0.059899999999999995</v>
      </c>
      <c r="S89" s="171"/>
      <c r="T89" s="172">
        <f>SUM(T90:T108)</f>
        <v>0</v>
      </c>
      <c r="U89" s="173"/>
      <c r="AR89" s="174" t="s">
        <v>83</v>
      </c>
      <c r="AT89" s="175" t="s">
        <v>72</v>
      </c>
      <c r="AU89" s="175" t="s">
        <v>81</v>
      </c>
      <c r="AY89" s="174" t="s">
        <v>204</v>
      </c>
      <c r="BK89" s="176">
        <f>SUM(BK90:BK108)</f>
        <v>0</v>
      </c>
    </row>
    <row r="90" spans="1:65" s="2" customFormat="1" ht="24.2" customHeight="1">
      <c r="A90" s="36"/>
      <c r="B90" s="37"/>
      <c r="C90" s="179" t="s">
        <v>81</v>
      </c>
      <c r="D90" s="179" t="s">
        <v>208</v>
      </c>
      <c r="E90" s="180" t="s">
        <v>3278</v>
      </c>
      <c r="F90" s="181" t="s">
        <v>3279</v>
      </c>
      <c r="G90" s="182" t="s">
        <v>469</v>
      </c>
      <c r="H90" s="183">
        <v>90</v>
      </c>
      <c r="I90" s="184"/>
      <c r="J90" s="185">
        <f>ROUND(I90*H90,1)</f>
        <v>0</v>
      </c>
      <c r="K90" s="181" t="s">
        <v>212</v>
      </c>
      <c r="L90" s="41"/>
      <c r="M90" s="186" t="s">
        <v>21</v>
      </c>
      <c r="N90" s="187" t="s">
        <v>44</v>
      </c>
      <c r="O90" s="66"/>
      <c r="P90" s="188">
        <f>O90*H90</f>
        <v>0</v>
      </c>
      <c r="Q90" s="188">
        <v>0</v>
      </c>
      <c r="R90" s="188">
        <f>Q90*H90</f>
        <v>0</v>
      </c>
      <c r="S90" s="188">
        <v>0</v>
      </c>
      <c r="T90" s="188">
        <f>S90*H90</f>
        <v>0</v>
      </c>
      <c r="U90" s="189" t="s">
        <v>21</v>
      </c>
      <c r="V90" s="36"/>
      <c r="W90" s="36"/>
      <c r="X90" s="36"/>
      <c r="Y90" s="36"/>
      <c r="Z90" s="36"/>
      <c r="AA90" s="36"/>
      <c r="AB90" s="36"/>
      <c r="AC90" s="36"/>
      <c r="AD90" s="36"/>
      <c r="AE90" s="36"/>
      <c r="AR90" s="190" t="s">
        <v>300</v>
      </c>
      <c r="AT90" s="190" t="s">
        <v>208</v>
      </c>
      <c r="AU90" s="190" t="s">
        <v>83</v>
      </c>
      <c r="AY90" s="19" t="s">
        <v>204</v>
      </c>
      <c r="BE90" s="191">
        <f>IF(N90="základní",J90,0)</f>
        <v>0</v>
      </c>
      <c r="BF90" s="191">
        <f>IF(N90="snížená",J90,0)</f>
        <v>0</v>
      </c>
      <c r="BG90" s="191">
        <f>IF(N90="zákl. přenesená",J90,0)</f>
        <v>0</v>
      </c>
      <c r="BH90" s="191">
        <f>IF(N90="sníž. přenesená",J90,0)</f>
        <v>0</v>
      </c>
      <c r="BI90" s="191">
        <f>IF(N90="nulová",J90,0)</f>
        <v>0</v>
      </c>
      <c r="BJ90" s="19" t="s">
        <v>81</v>
      </c>
      <c r="BK90" s="191">
        <f>ROUND(I90*H90,1)</f>
        <v>0</v>
      </c>
      <c r="BL90" s="19" t="s">
        <v>300</v>
      </c>
      <c r="BM90" s="190" t="s">
        <v>3280</v>
      </c>
    </row>
    <row r="91" spans="1:47" s="2" customFormat="1" ht="11.25">
      <c r="A91" s="36"/>
      <c r="B91" s="37"/>
      <c r="C91" s="38"/>
      <c r="D91" s="192" t="s">
        <v>216</v>
      </c>
      <c r="E91" s="38"/>
      <c r="F91" s="193" t="s">
        <v>3281</v>
      </c>
      <c r="G91" s="38"/>
      <c r="H91" s="38"/>
      <c r="I91" s="194"/>
      <c r="J91" s="38"/>
      <c r="K91" s="38"/>
      <c r="L91" s="41"/>
      <c r="M91" s="195"/>
      <c r="N91" s="196"/>
      <c r="O91" s="66"/>
      <c r="P91" s="66"/>
      <c r="Q91" s="66"/>
      <c r="R91" s="66"/>
      <c r="S91" s="66"/>
      <c r="T91" s="66"/>
      <c r="U91" s="67"/>
      <c r="V91" s="36"/>
      <c r="W91" s="36"/>
      <c r="X91" s="36"/>
      <c r="Y91" s="36"/>
      <c r="Z91" s="36"/>
      <c r="AA91" s="36"/>
      <c r="AB91" s="36"/>
      <c r="AC91" s="36"/>
      <c r="AD91" s="36"/>
      <c r="AE91" s="36"/>
      <c r="AT91" s="19" t="s">
        <v>216</v>
      </c>
      <c r="AU91" s="19" t="s">
        <v>83</v>
      </c>
    </row>
    <row r="92" spans="1:65" s="2" customFormat="1" ht="16.5" customHeight="1">
      <c r="A92" s="36"/>
      <c r="B92" s="37"/>
      <c r="C92" s="242" t="s">
        <v>83</v>
      </c>
      <c r="D92" s="242" t="s">
        <v>466</v>
      </c>
      <c r="E92" s="243" t="s">
        <v>3282</v>
      </c>
      <c r="F92" s="244" t="s">
        <v>3283</v>
      </c>
      <c r="G92" s="245" t="s">
        <v>1185</v>
      </c>
      <c r="H92" s="246">
        <v>55.8</v>
      </c>
      <c r="I92" s="247"/>
      <c r="J92" s="248">
        <f>ROUND(I92*H92,1)</f>
        <v>0</v>
      </c>
      <c r="K92" s="244" t="s">
        <v>212</v>
      </c>
      <c r="L92" s="249"/>
      <c r="M92" s="250" t="s">
        <v>21</v>
      </c>
      <c r="N92" s="251" t="s">
        <v>44</v>
      </c>
      <c r="O92" s="66"/>
      <c r="P92" s="188">
        <f>O92*H92</f>
        <v>0</v>
      </c>
      <c r="Q92" s="188">
        <v>0.001</v>
      </c>
      <c r="R92" s="188">
        <f>Q92*H92</f>
        <v>0.055799999999999995</v>
      </c>
      <c r="S92" s="188">
        <v>0</v>
      </c>
      <c r="T92" s="188">
        <f>S92*H92</f>
        <v>0</v>
      </c>
      <c r="U92" s="189" t="s">
        <v>21</v>
      </c>
      <c r="V92" s="36"/>
      <c r="W92" s="36"/>
      <c r="X92" s="36"/>
      <c r="Y92" s="36"/>
      <c r="Z92" s="36"/>
      <c r="AA92" s="36"/>
      <c r="AB92" s="36"/>
      <c r="AC92" s="36"/>
      <c r="AD92" s="36"/>
      <c r="AE92" s="36"/>
      <c r="AR92" s="190" t="s">
        <v>473</v>
      </c>
      <c r="AT92" s="190" t="s">
        <v>466</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300</v>
      </c>
      <c r="BM92" s="190" t="s">
        <v>3284</v>
      </c>
    </row>
    <row r="93" spans="1:47" s="2" customFormat="1" ht="11.25">
      <c r="A93" s="36"/>
      <c r="B93" s="37"/>
      <c r="C93" s="38"/>
      <c r="D93" s="192" t="s">
        <v>216</v>
      </c>
      <c r="E93" s="38"/>
      <c r="F93" s="193" t="s">
        <v>3285</v>
      </c>
      <c r="G93" s="38"/>
      <c r="H93" s="38"/>
      <c r="I93" s="194"/>
      <c r="J93" s="38"/>
      <c r="K93" s="38"/>
      <c r="L93" s="41"/>
      <c r="M93" s="195"/>
      <c r="N93" s="196"/>
      <c r="O93" s="66"/>
      <c r="P93" s="66"/>
      <c r="Q93" s="66"/>
      <c r="R93" s="66"/>
      <c r="S93" s="66"/>
      <c r="T93" s="66"/>
      <c r="U93" s="67"/>
      <c r="V93" s="36"/>
      <c r="W93" s="36"/>
      <c r="X93" s="36"/>
      <c r="Y93" s="36"/>
      <c r="Z93" s="36"/>
      <c r="AA93" s="36"/>
      <c r="AB93" s="36"/>
      <c r="AC93" s="36"/>
      <c r="AD93" s="36"/>
      <c r="AE93" s="36"/>
      <c r="AT93" s="19" t="s">
        <v>216</v>
      </c>
      <c r="AU93" s="19" t="s">
        <v>83</v>
      </c>
    </row>
    <row r="94" spans="1:65" s="2" customFormat="1" ht="16.5" customHeight="1">
      <c r="A94" s="36"/>
      <c r="B94" s="37"/>
      <c r="C94" s="242" t="s">
        <v>214</v>
      </c>
      <c r="D94" s="242" t="s">
        <v>466</v>
      </c>
      <c r="E94" s="243" t="s">
        <v>3286</v>
      </c>
      <c r="F94" s="244" t="s">
        <v>3287</v>
      </c>
      <c r="G94" s="245" t="s">
        <v>211</v>
      </c>
      <c r="H94" s="246">
        <v>90</v>
      </c>
      <c r="I94" s="247"/>
      <c r="J94" s="248">
        <f>ROUND(I94*H94,1)</f>
        <v>0</v>
      </c>
      <c r="K94" s="244" t="s">
        <v>21</v>
      </c>
      <c r="L94" s="249"/>
      <c r="M94" s="250" t="s">
        <v>21</v>
      </c>
      <c r="N94" s="251" t="s">
        <v>44</v>
      </c>
      <c r="O94" s="66"/>
      <c r="P94" s="188">
        <f>O94*H94</f>
        <v>0</v>
      </c>
      <c r="Q94" s="188">
        <v>0</v>
      </c>
      <c r="R94" s="188">
        <f>Q94*H94</f>
        <v>0</v>
      </c>
      <c r="S94" s="188">
        <v>0</v>
      </c>
      <c r="T94" s="188">
        <f>S94*H94</f>
        <v>0</v>
      </c>
      <c r="U94" s="189" t="s">
        <v>21</v>
      </c>
      <c r="V94" s="36"/>
      <c r="W94" s="36"/>
      <c r="X94" s="36"/>
      <c r="Y94" s="36"/>
      <c r="Z94" s="36"/>
      <c r="AA94" s="36"/>
      <c r="AB94" s="36"/>
      <c r="AC94" s="36"/>
      <c r="AD94" s="36"/>
      <c r="AE94" s="36"/>
      <c r="AR94" s="190" t="s">
        <v>473</v>
      </c>
      <c r="AT94" s="190" t="s">
        <v>466</v>
      </c>
      <c r="AU94" s="190" t="s">
        <v>83</v>
      </c>
      <c r="AY94" s="19" t="s">
        <v>204</v>
      </c>
      <c r="BE94" s="191">
        <f>IF(N94="základní",J94,0)</f>
        <v>0</v>
      </c>
      <c r="BF94" s="191">
        <f>IF(N94="snížená",J94,0)</f>
        <v>0</v>
      </c>
      <c r="BG94" s="191">
        <f>IF(N94="zákl. přenesená",J94,0)</f>
        <v>0</v>
      </c>
      <c r="BH94" s="191">
        <f>IF(N94="sníž. přenesená",J94,0)</f>
        <v>0</v>
      </c>
      <c r="BI94" s="191">
        <f>IF(N94="nulová",J94,0)</f>
        <v>0</v>
      </c>
      <c r="BJ94" s="19" t="s">
        <v>81</v>
      </c>
      <c r="BK94" s="191">
        <f>ROUND(I94*H94,1)</f>
        <v>0</v>
      </c>
      <c r="BL94" s="19" t="s">
        <v>300</v>
      </c>
      <c r="BM94" s="190" t="s">
        <v>3288</v>
      </c>
    </row>
    <row r="95" spans="1:65" s="2" customFormat="1" ht="16.5" customHeight="1">
      <c r="A95" s="36"/>
      <c r="B95" s="37"/>
      <c r="C95" s="242" t="s">
        <v>213</v>
      </c>
      <c r="D95" s="242" t="s">
        <v>466</v>
      </c>
      <c r="E95" s="243" t="s">
        <v>3289</v>
      </c>
      <c r="F95" s="244" t="s">
        <v>3290</v>
      </c>
      <c r="G95" s="245" t="s">
        <v>211</v>
      </c>
      <c r="H95" s="246">
        <v>8</v>
      </c>
      <c r="I95" s="247"/>
      <c r="J95" s="248">
        <f>ROUND(I95*H95,1)</f>
        <v>0</v>
      </c>
      <c r="K95" s="244" t="s">
        <v>21</v>
      </c>
      <c r="L95" s="249"/>
      <c r="M95" s="250" t="s">
        <v>21</v>
      </c>
      <c r="N95" s="251" t="s">
        <v>44</v>
      </c>
      <c r="O95" s="66"/>
      <c r="P95" s="188">
        <f>O95*H95</f>
        <v>0</v>
      </c>
      <c r="Q95" s="188">
        <v>0</v>
      </c>
      <c r="R95" s="188">
        <f>Q95*H95</f>
        <v>0</v>
      </c>
      <c r="S95" s="188">
        <v>0</v>
      </c>
      <c r="T95" s="188">
        <f>S95*H95</f>
        <v>0</v>
      </c>
      <c r="U95" s="189" t="s">
        <v>21</v>
      </c>
      <c r="V95" s="36"/>
      <c r="W95" s="36"/>
      <c r="X95" s="36"/>
      <c r="Y95" s="36"/>
      <c r="Z95" s="36"/>
      <c r="AA95" s="36"/>
      <c r="AB95" s="36"/>
      <c r="AC95" s="36"/>
      <c r="AD95" s="36"/>
      <c r="AE95" s="36"/>
      <c r="AR95" s="190" t="s">
        <v>473</v>
      </c>
      <c r="AT95" s="190" t="s">
        <v>466</v>
      </c>
      <c r="AU95" s="190" t="s">
        <v>83</v>
      </c>
      <c r="AY95" s="19" t="s">
        <v>204</v>
      </c>
      <c r="BE95" s="191">
        <f>IF(N95="základní",J95,0)</f>
        <v>0</v>
      </c>
      <c r="BF95" s="191">
        <f>IF(N95="snížená",J95,0)</f>
        <v>0</v>
      </c>
      <c r="BG95" s="191">
        <f>IF(N95="zákl. přenesená",J95,0)</f>
        <v>0</v>
      </c>
      <c r="BH95" s="191">
        <f>IF(N95="sníž. přenesená",J95,0)</f>
        <v>0</v>
      </c>
      <c r="BI95" s="191">
        <f>IF(N95="nulová",J95,0)</f>
        <v>0</v>
      </c>
      <c r="BJ95" s="19" t="s">
        <v>81</v>
      </c>
      <c r="BK95" s="191">
        <f>ROUND(I95*H95,1)</f>
        <v>0</v>
      </c>
      <c r="BL95" s="19" t="s">
        <v>300</v>
      </c>
      <c r="BM95" s="190" t="s">
        <v>3291</v>
      </c>
    </row>
    <row r="96" spans="1:65" s="2" customFormat="1" ht="16.5" customHeight="1">
      <c r="A96" s="36"/>
      <c r="B96" s="37"/>
      <c r="C96" s="242" t="s">
        <v>234</v>
      </c>
      <c r="D96" s="242" t="s">
        <v>466</v>
      </c>
      <c r="E96" s="243" t="s">
        <v>3292</v>
      </c>
      <c r="F96" s="244" t="s">
        <v>3293</v>
      </c>
      <c r="G96" s="245" t="s">
        <v>211</v>
      </c>
      <c r="H96" s="246">
        <v>6</v>
      </c>
      <c r="I96" s="247"/>
      <c r="J96" s="248">
        <f>ROUND(I96*H96,1)</f>
        <v>0</v>
      </c>
      <c r="K96" s="244" t="s">
        <v>21</v>
      </c>
      <c r="L96" s="249"/>
      <c r="M96" s="250" t="s">
        <v>21</v>
      </c>
      <c r="N96" s="251" t="s">
        <v>44</v>
      </c>
      <c r="O96" s="66"/>
      <c r="P96" s="188">
        <f>O96*H96</f>
        <v>0</v>
      </c>
      <c r="Q96" s="188">
        <v>0</v>
      </c>
      <c r="R96" s="188">
        <f>Q96*H96</f>
        <v>0</v>
      </c>
      <c r="S96" s="188">
        <v>0</v>
      </c>
      <c r="T96" s="188">
        <f>S96*H96</f>
        <v>0</v>
      </c>
      <c r="U96" s="189" t="s">
        <v>21</v>
      </c>
      <c r="V96" s="36"/>
      <c r="W96" s="36"/>
      <c r="X96" s="36"/>
      <c r="Y96" s="36"/>
      <c r="Z96" s="36"/>
      <c r="AA96" s="36"/>
      <c r="AB96" s="36"/>
      <c r="AC96" s="36"/>
      <c r="AD96" s="36"/>
      <c r="AE96" s="36"/>
      <c r="AR96" s="190" t="s">
        <v>473</v>
      </c>
      <c r="AT96" s="190" t="s">
        <v>466</v>
      </c>
      <c r="AU96" s="190" t="s">
        <v>83</v>
      </c>
      <c r="AY96" s="19" t="s">
        <v>204</v>
      </c>
      <c r="BE96" s="191">
        <f>IF(N96="základní",J96,0)</f>
        <v>0</v>
      </c>
      <c r="BF96" s="191">
        <f>IF(N96="snížená",J96,0)</f>
        <v>0</v>
      </c>
      <c r="BG96" s="191">
        <f>IF(N96="zákl. přenesená",J96,0)</f>
        <v>0</v>
      </c>
      <c r="BH96" s="191">
        <f>IF(N96="sníž. přenesená",J96,0)</f>
        <v>0</v>
      </c>
      <c r="BI96" s="191">
        <f>IF(N96="nulová",J96,0)</f>
        <v>0</v>
      </c>
      <c r="BJ96" s="19" t="s">
        <v>81</v>
      </c>
      <c r="BK96" s="191">
        <f>ROUND(I96*H96,1)</f>
        <v>0</v>
      </c>
      <c r="BL96" s="19" t="s">
        <v>300</v>
      </c>
      <c r="BM96" s="190" t="s">
        <v>3294</v>
      </c>
    </row>
    <row r="97" spans="1:65" s="2" customFormat="1" ht="16.5" customHeight="1">
      <c r="A97" s="36"/>
      <c r="B97" s="37"/>
      <c r="C97" s="179" t="s">
        <v>239</v>
      </c>
      <c r="D97" s="179" t="s">
        <v>208</v>
      </c>
      <c r="E97" s="180" t="s">
        <v>3295</v>
      </c>
      <c r="F97" s="181" t="s">
        <v>3296</v>
      </c>
      <c r="G97" s="182" t="s">
        <v>469</v>
      </c>
      <c r="H97" s="183">
        <v>29</v>
      </c>
      <c r="I97" s="184"/>
      <c r="J97" s="185">
        <f>ROUND(I97*H97,1)</f>
        <v>0</v>
      </c>
      <c r="K97" s="181" t="s">
        <v>212</v>
      </c>
      <c r="L97" s="41"/>
      <c r="M97" s="186" t="s">
        <v>21</v>
      </c>
      <c r="N97" s="187" t="s">
        <v>44</v>
      </c>
      <c r="O97" s="66"/>
      <c r="P97" s="188">
        <f>O97*H97</f>
        <v>0</v>
      </c>
      <c r="Q97" s="188">
        <v>0</v>
      </c>
      <c r="R97" s="188">
        <f>Q97*H97</f>
        <v>0</v>
      </c>
      <c r="S97" s="188">
        <v>0</v>
      </c>
      <c r="T97" s="188">
        <f>S97*H97</f>
        <v>0</v>
      </c>
      <c r="U97" s="189" t="s">
        <v>21</v>
      </c>
      <c r="V97" s="36"/>
      <c r="W97" s="36"/>
      <c r="X97" s="36"/>
      <c r="Y97" s="36"/>
      <c r="Z97" s="36"/>
      <c r="AA97" s="36"/>
      <c r="AB97" s="36"/>
      <c r="AC97" s="36"/>
      <c r="AD97" s="36"/>
      <c r="AE97" s="36"/>
      <c r="AR97" s="190" t="s">
        <v>300</v>
      </c>
      <c r="AT97" s="190" t="s">
        <v>208</v>
      </c>
      <c r="AU97" s="190" t="s">
        <v>83</v>
      </c>
      <c r="AY97" s="19" t="s">
        <v>204</v>
      </c>
      <c r="BE97" s="191">
        <f>IF(N97="základní",J97,0)</f>
        <v>0</v>
      </c>
      <c r="BF97" s="191">
        <f>IF(N97="snížená",J97,0)</f>
        <v>0</v>
      </c>
      <c r="BG97" s="191">
        <f>IF(N97="zákl. přenesená",J97,0)</f>
        <v>0</v>
      </c>
      <c r="BH97" s="191">
        <f>IF(N97="sníž. přenesená",J97,0)</f>
        <v>0</v>
      </c>
      <c r="BI97" s="191">
        <f>IF(N97="nulová",J97,0)</f>
        <v>0</v>
      </c>
      <c r="BJ97" s="19" t="s">
        <v>81</v>
      </c>
      <c r="BK97" s="191">
        <f>ROUND(I97*H97,1)</f>
        <v>0</v>
      </c>
      <c r="BL97" s="19" t="s">
        <v>300</v>
      </c>
      <c r="BM97" s="190" t="s">
        <v>3297</v>
      </c>
    </row>
    <row r="98" spans="1:47" s="2" customFormat="1" ht="11.25">
      <c r="A98" s="36"/>
      <c r="B98" s="37"/>
      <c r="C98" s="38"/>
      <c r="D98" s="192" t="s">
        <v>216</v>
      </c>
      <c r="E98" s="38"/>
      <c r="F98" s="193" t="s">
        <v>3298</v>
      </c>
      <c r="G98" s="38"/>
      <c r="H98" s="38"/>
      <c r="I98" s="194"/>
      <c r="J98" s="38"/>
      <c r="K98" s="38"/>
      <c r="L98" s="41"/>
      <c r="M98" s="195"/>
      <c r="N98" s="196"/>
      <c r="O98" s="66"/>
      <c r="P98" s="66"/>
      <c r="Q98" s="66"/>
      <c r="R98" s="66"/>
      <c r="S98" s="66"/>
      <c r="T98" s="66"/>
      <c r="U98" s="67"/>
      <c r="V98" s="36"/>
      <c r="W98" s="36"/>
      <c r="X98" s="36"/>
      <c r="Y98" s="36"/>
      <c r="Z98" s="36"/>
      <c r="AA98" s="36"/>
      <c r="AB98" s="36"/>
      <c r="AC98" s="36"/>
      <c r="AD98" s="36"/>
      <c r="AE98" s="36"/>
      <c r="AT98" s="19" t="s">
        <v>216</v>
      </c>
      <c r="AU98" s="19" t="s">
        <v>83</v>
      </c>
    </row>
    <row r="99" spans="1:65" s="2" customFormat="1" ht="16.5" customHeight="1">
      <c r="A99" s="36"/>
      <c r="B99" s="37"/>
      <c r="C99" s="242" t="s">
        <v>245</v>
      </c>
      <c r="D99" s="242" t="s">
        <v>466</v>
      </c>
      <c r="E99" s="243" t="s">
        <v>3299</v>
      </c>
      <c r="F99" s="244" t="s">
        <v>3300</v>
      </c>
      <c r="G99" s="245" t="s">
        <v>1185</v>
      </c>
      <c r="H99" s="246">
        <v>4.1</v>
      </c>
      <c r="I99" s="247"/>
      <c r="J99" s="248">
        <f>ROUND(I99*H99,1)</f>
        <v>0</v>
      </c>
      <c r="K99" s="244" t="s">
        <v>212</v>
      </c>
      <c r="L99" s="249"/>
      <c r="M99" s="250" t="s">
        <v>21</v>
      </c>
      <c r="N99" s="251" t="s">
        <v>44</v>
      </c>
      <c r="O99" s="66"/>
      <c r="P99" s="188">
        <f>O99*H99</f>
        <v>0</v>
      </c>
      <c r="Q99" s="188">
        <v>0.001</v>
      </c>
      <c r="R99" s="188">
        <f>Q99*H99</f>
        <v>0.0040999999999999995</v>
      </c>
      <c r="S99" s="188">
        <v>0</v>
      </c>
      <c r="T99" s="188">
        <f>S99*H99</f>
        <v>0</v>
      </c>
      <c r="U99" s="189" t="s">
        <v>21</v>
      </c>
      <c r="V99" s="36"/>
      <c r="W99" s="36"/>
      <c r="X99" s="36"/>
      <c r="Y99" s="36"/>
      <c r="Z99" s="36"/>
      <c r="AA99" s="36"/>
      <c r="AB99" s="36"/>
      <c r="AC99" s="36"/>
      <c r="AD99" s="36"/>
      <c r="AE99" s="36"/>
      <c r="AR99" s="190" t="s">
        <v>473</v>
      </c>
      <c r="AT99" s="190" t="s">
        <v>466</v>
      </c>
      <c r="AU99" s="190" t="s">
        <v>83</v>
      </c>
      <c r="AY99" s="19" t="s">
        <v>204</v>
      </c>
      <c r="BE99" s="191">
        <f>IF(N99="základní",J99,0)</f>
        <v>0</v>
      </c>
      <c r="BF99" s="191">
        <f>IF(N99="snížená",J99,0)</f>
        <v>0</v>
      </c>
      <c r="BG99" s="191">
        <f>IF(N99="zákl. přenesená",J99,0)</f>
        <v>0</v>
      </c>
      <c r="BH99" s="191">
        <f>IF(N99="sníž. přenesená",J99,0)</f>
        <v>0</v>
      </c>
      <c r="BI99" s="191">
        <f>IF(N99="nulová",J99,0)</f>
        <v>0</v>
      </c>
      <c r="BJ99" s="19" t="s">
        <v>81</v>
      </c>
      <c r="BK99" s="191">
        <f>ROUND(I99*H99,1)</f>
        <v>0</v>
      </c>
      <c r="BL99" s="19" t="s">
        <v>300</v>
      </c>
      <c r="BM99" s="190" t="s">
        <v>3301</v>
      </c>
    </row>
    <row r="100" spans="1:47" s="2" customFormat="1" ht="11.25">
      <c r="A100" s="36"/>
      <c r="B100" s="37"/>
      <c r="C100" s="38"/>
      <c r="D100" s="192" t="s">
        <v>216</v>
      </c>
      <c r="E100" s="38"/>
      <c r="F100" s="193" t="s">
        <v>3302</v>
      </c>
      <c r="G100" s="38"/>
      <c r="H100" s="38"/>
      <c r="I100" s="194"/>
      <c r="J100" s="38"/>
      <c r="K100" s="38"/>
      <c r="L100" s="41"/>
      <c r="M100" s="195"/>
      <c r="N100" s="196"/>
      <c r="O100" s="66"/>
      <c r="P100" s="66"/>
      <c r="Q100" s="66"/>
      <c r="R100" s="66"/>
      <c r="S100" s="66"/>
      <c r="T100" s="66"/>
      <c r="U100" s="67"/>
      <c r="V100" s="36"/>
      <c r="W100" s="36"/>
      <c r="X100" s="36"/>
      <c r="Y100" s="36"/>
      <c r="Z100" s="36"/>
      <c r="AA100" s="36"/>
      <c r="AB100" s="36"/>
      <c r="AC100" s="36"/>
      <c r="AD100" s="36"/>
      <c r="AE100" s="36"/>
      <c r="AT100" s="19" t="s">
        <v>216</v>
      </c>
      <c r="AU100" s="19" t="s">
        <v>83</v>
      </c>
    </row>
    <row r="101" spans="1:65" s="2" customFormat="1" ht="16.5" customHeight="1">
      <c r="A101" s="36"/>
      <c r="B101" s="37"/>
      <c r="C101" s="242" t="s">
        <v>250</v>
      </c>
      <c r="D101" s="242" t="s">
        <v>466</v>
      </c>
      <c r="E101" s="243" t="s">
        <v>3303</v>
      </c>
      <c r="F101" s="244" t="s">
        <v>3304</v>
      </c>
      <c r="G101" s="245" t="s">
        <v>211</v>
      </c>
      <c r="H101" s="246">
        <v>29</v>
      </c>
      <c r="I101" s="247"/>
      <c r="J101" s="248">
        <f>ROUND(I101*H101,1)</f>
        <v>0</v>
      </c>
      <c r="K101" s="244" t="s">
        <v>21</v>
      </c>
      <c r="L101" s="249"/>
      <c r="M101" s="250" t="s">
        <v>21</v>
      </c>
      <c r="N101" s="251" t="s">
        <v>44</v>
      </c>
      <c r="O101" s="66"/>
      <c r="P101" s="188">
        <f>O101*H101</f>
        <v>0</v>
      </c>
      <c r="Q101" s="188">
        <v>0</v>
      </c>
      <c r="R101" s="188">
        <f>Q101*H101</f>
        <v>0</v>
      </c>
      <c r="S101" s="188">
        <v>0</v>
      </c>
      <c r="T101" s="188">
        <f>S101*H101</f>
        <v>0</v>
      </c>
      <c r="U101" s="189" t="s">
        <v>21</v>
      </c>
      <c r="V101" s="36"/>
      <c r="W101" s="36"/>
      <c r="X101" s="36"/>
      <c r="Y101" s="36"/>
      <c r="Z101" s="36"/>
      <c r="AA101" s="36"/>
      <c r="AB101" s="36"/>
      <c r="AC101" s="36"/>
      <c r="AD101" s="36"/>
      <c r="AE101" s="36"/>
      <c r="AR101" s="190" t="s">
        <v>473</v>
      </c>
      <c r="AT101" s="190" t="s">
        <v>466</v>
      </c>
      <c r="AU101" s="190" t="s">
        <v>83</v>
      </c>
      <c r="AY101" s="19" t="s">
        <v>204</v>
      </c>
      <c r="BE101" s="191">
        <f>IF(N101="základní",J101,0)</f>
        <v>0</v>
      </c>
      <c r="BF101" s="191">
        <f>IF(N101="snížená",J101,0)</f>
        <v>0</v>
      </c>
      <c r="BG101" s="191">
        <f>IF(N101="zákl. přenesená",J101,0)</f>
        <v>0</v>
      </c>
      <c r="BH101" s="191">
        <f>IF(N101="sníž. přenesená",J101,0)</f>
        <v>0</v>
      </c>
      <c r="BI101" s="191">
        <f>IF(N101="nulová",J101,0)</f>
        <v>0</v>
      </c>
      <c r="BJ101" s="19" t="s">
        <v>81</v>
      </c>
      <c r="BK101" s="191">
        <f>ROUND(I101*H101,1)</f>
        <v>0</v>
      </c>
      <c r="BL101" s="19" t="s">
        <v>300</v>
      </c>
      <c r="BM101" s="190" t="s">
        <v>3305</v>
      </c>
    </row>
    <row r="102" spans="1:65" s="2" customFormat="1" ht="16.5" customHeight="1">
      <c r="A102" s="36"/>
      <c r="B102" s="37"/>
      <c r="C102" s="179" t="s">
        <v>257</v>
      </c>
      <c r="D102" s="179" t="s">
        <v>208</v>
      </c>
      <c r="E102" s="180" t="s">
        <v>3295</v>
      </c>
      <c r="F102" s="181" t="s">
        <v>3296</v>
      </c>
      <c r="G102" s="182" t="s">
        <v>469</v>
      </c>
      <c r="H102" s="183">
        <v>9</v>
      </c>
      <c r="I102" s="184"/>
      <c r="J102" s="185">
        <f>ROUND(I102*H102,1)</f>
        <v>0</v>
      </c>
      <c r="K102" s="181" t="s">
        <v>212</v>
      </c>
      <c r="L102" s="41"/>
      <c r="M102" s="186" t="s">
        <v>21</v>
      </c>
      <c r="N102" s="187" t="s">
        <v>44</v>
      </c>
      <c r="O102" s="66"/>
      <c r="P102" s="188">
        <f>O102*H102</f>
        <v>0</v>
      </c>
      <c r="Q102" s="188">
        <v>0</v>
      </c>
      <c r="R102" s="188">
        <f>Q102*H102</f>
        <v>0</v>
      </c>
      <c r="S102" s="188">
        <v>0</v>
      </c>
      <c r="T102" s="188">
        <f>S102*H102</f>
        <v>0</v>
      </c>
      <c r="U102" s="189" t="s">
        <v>21</v>
      </c>
      <c r="V102" s="36"/>
      <c r="W102" s="36"/>
      <c r="X102" s="36"/>
      <c r="Y102" s="36"/>
      <c r="Z102" s="36"/>
      <c r="AA102" s="36"/>
      <c r="AB102" s="36"/>
      <c r="AC102" s="36"/>
      <c r="AD102" s="36"/>
      <c r="AE102" s="36"/>
      <c r="AR102" s="190" t="s">
        <v>300</v>
      </c>
      <c r="AT102" s="190" t="s">
        <v>208</v>
      </c>
      <c r="AU102" s="190" t="s">
        <v>83</v>
      </c>
      <c r="AY102" s="19" t="s">
        <v>204</v>
      </c>
      <c r="BE102" s="191">
        <f>IF(N102="základní",J102,0)</f>
        <v>0</v>
      </c>
      <c r="BF102" s="191">
        <f>IF(N102="snížená",J102,0)</f>
        <v>0</v>
      </c>
      <c r="BG102" s="191">
        <f>IF(N102="zákl. přenesená",J102,0)</f>
        <v>0</v>
      </c>
      <c r="BH102" s="191">
        <f>IF(N102="sníž. přenesená",J102,0)</f>
        <v>0</v>
      </c>
      <c r="BI102" s="191">
        <f>IF(N102="nulová",J102,0)</f>
        <v>0</v>
      </c>
      <c r="BJ102" s="19" t="s">
        <v>81</v>
      </c>
      <c r="BK102" s="191">
        <f>ROUND(I102*H102,1)</f>
        <v>0</v>
      </c>
      <c r="BL102" s="19" t="s">
        <v>300</v>
      </c>
      <c r="BM102" s="190" t="s">
        <v>3306</v>
      </c>
    </row>
    <row r="103" spans="1:47" s="2" customFormat="1" ht="11.25">
      <c r="A103" s="36"/>
      <c r="B103" s="37"/>
      <c r="C103" s="38"/>
      <c r="D103" s="192" t="s">
        <v>216</v>
      </c>
      <c r="E103" s="38"/>
      <c r="F103" s="193" t="s">
        <v>3298</v>
      </c>
      <c r="G103" s="38"/>
      <c r="H103" s="38"/>
      <c r="I103" s="194"/>
      <c r="J103" s="38"/>
      <c r="K103" s="38"/>
      <c r="L103" s="41"/>
      <c r="M103" s="195"/>
      <c r="N103" s="196"/>
      <c r="O103" s="66"/>
      <c r="P103" s="66"/>
      <c r="Q103" s="66"/>
      <c r="R103" s="66"/>
      <c r="S103" s="66"/>
      <c r="T103" s="66"/>
      <c r="U103" s="67"/>
      <c r="V103" s="36"/>
      <c r="W103" s="36"/>
      <c r="X103" s="36"/>
      <c r="Y103" s="36"/>
      <c r="Z103" s="36"/>
      <c r="AA103" s="36"/>
      <c r="AB103" s="36"/>
      <c r="AC103" s="36"/>
      <c r="AD103" s="36"/>
      <c r="AE103" s="36"/>
      <c r="AT103" s="19" t="s">
        <v>216</v>
      </c>
      <c r="AU103" s="19" t="s">
        <v>83</v>
      </c>
    </row>
    <row r="104" spans="1:65" s="2" customFormat="1" ht="16.5" customHeight="1">
      <c r="A104" s="36"/>
      <c r="B104" s="37"/>
      <c r="C104" s="242" t="s">
        <v>268</v>
      </c>
      <c r="D104" s="242" t="s">
        <v>466</v>
      </c>
      <c r="E104" s="243" t="s">
        <v>3307</v>
      </c>
      <c r="F104" s="244" t="s">
        <v>3308</v>
      </c>
      <c r="G104" s="245" t="s">
        <v>211</v>
      </c>
      <c r="H104" s="246">
        <v>9</v>
      </c>
      <c r="I104" s="247"/>
      <c r="J104" s="248">
        <f>ROUND(I104*H104,1)</f>
        <v>0</v>
      </c>
      <c r="K104" s="244" t="s">
        <v>21</v>
      </c>
      <c r="L104" s="249"/>
      <c r="M104" s="250" t="s">
        <v>21</v>
      </c>
      <c r="N104" s="251" t="s">
        <v>44</v>
      </c>
      <c r="O104" s="66"/>
      <c r="P104" s="188">
        <f>O104*H104</f>
        <v>0</v>
      </c>
      <c r="Q104" s="188">
        <v>0</v>
      </c>
      <c r="R104" s="188">
        <f>Q104*H104</f>
        <v>0</v>
      </c>
      <c r="S104" s="188">
        <v>0</v>
      </c>
      <c r="T104" s="188">
        <f>S104*H104</f>
        <v>0</v>
      </c>
      <c r="U104" s="189" t="s">
        <v>21</v>
      </c>
      <c r="V104" s="36"/>
      <c r="W104" s="36"/>
      <c r="X104" s="36"/>
      <c r="Y104" s="36"/>
      <c r="Z104" s="36"/>
      <c r="AA104" s="36"/>
      <c r="AB104" s="36"/>
      <c r="AC104" s="36"/>
      <c r="AD104" s="36"/>
      <c r="AE104" s="36"/>
      <c r="AR104" s="190" t="s">
        <v>473</v>
      </c>
      <c r="AT104" s="190" t="s">
        <v>466</v>
      </c>
      <c r="AU104" s="190" t="s">
        <v>83</v>
      </c>
      <c r="AY104" s="19" t="s">
        <v>204</v>
      </c>
      <c r="BE104" s="191">
        <f>IF(N104="základní",J104,0)</f>
        <v>0</v>
      </c>
      <c r="BF104" s="191">
        <f>IF(N104="snížená",J104,0)</f>
        <v>0</v>
      </c>
      <c r="BG104" s="191">
        <f>IF(N104="zákl. přenesená",J104,0)</f>
        <v>0</v>
      </c>
      <c r="BH104" s="191">
        <f>IF(N104="sníž. přenesená",J104,0)</f>
        <v>0</v>
      </c>
      <c r="BI104" s="191">
        <f>IF(N104="nulová",J104,0)</f>
        <v>0</v>
      </c>
      <c r="BJ104" s="19" t="s">
        <v>81</v>
      </c>
      <c r="BK104" s="191">
        <f>ROUND(I104*H104,1)</f>
        <v>0</v>
      </c>
      <c r="BL104" s="19" t="s">
        <v>300</v>
      </c>
      <c r="BM104" s="190" t="s">
        <v>3309</v>
      </c>
    </row>
    <row r="105" spans="1:65" s="2" customFormat="1" ht="16.5" customHeight="1">
      <c r="A105" s="36"/>
      <c r="B105" s="37"/>
      <c r="C105" s="242" t="s">
        <v>206</v>
      </c>
      <c r="D105" s="242" t="s">
        <v>466</v>
      </c>
      <c r="E105" s="243" t="s">
        <v>3310</v>
      </c>
      <c r="F105" s="244" t="s">
        <v>3311</v>
      </c>
      <c r="G105" s="245" t="s">
        <v>211</v>
      </c>
      <c r="H105" s="246">
        <v>6</v>
      </c>
      <c r="I105" s="247"/>
      <c r="J105" s="248">
        <f>ROUND(I105*H105,1)</f>
        <v>0</v>
      </c>
      <c r="K105" s="244" t="s">
        <v>212</v>
      </c>
      <c r="L105" s="249"/>
      <c r="M105" s="250" t="s">
        <v>21</v>
      </c>
      <c r="N105" s="251" t="s">
        <v>44</v>
      </c>
      <c r="O105" s="66"/>
      <c r="P105" s="188">
        <f>O105*H105</f>
        <v>0</v>
      </c>
      <c r="Q105" s="188">
        <v>0</v>
      </c>
      <c r="R105" s="188">
        <f>Q105*H105</f>
        <v>0</v>
      </c>
      <c r="S105" s="188">
        <v>0</v>
      </c>
      <c r="T105" s="188">
        <f>S105*H105</f>
        <v>0</v>
      </c>
      <c r="U105" s="189" t="s">
        <v>21</v>
      </c>
      <c r="V105" s="36"/>
      <c r="W105" s="36"/>
      <c r="X105" s="36"/>
      <c r="Y105" s="36"/>
      <c r="Z105" s="36"/>
      <c r="AA105" s="36"/>
      <c r="AB105" s="36"/>
      <c r="AC105" s="36"/>
      <c r="AD105" s="36"/>
      <c r="AE105" s="36"/>
      <c r="AR105" s="190" t="s">
        <v>473</v>
      </c>
      <c r="AT105" s="190" t="s">
        <v>466</v>
      </c>
      <c r="AU105" s="190" t="s">
        <v>83</v>
      </c>
      <c r="AY105" s="19" t="s">
        <v>204</v>
      </c>
      <c r="BE105" s="191">
        <f>IF(N105="základní",J105,0)</f>
        <v>0</v>
      </c>
      <c r="BF105" s="191">
        <f>IF(N105="snížená",J105,0)</f>
        <v>0</v>
      </c>
      <c r="BG105" s="191">
        <f>IF(N105="zákl. přenesená",J105,0)</f>
        <v>0</v>
      </c>
      <c r="BH105" s="191">
        <f>IF(N105="sníž. přenesená",J105,0)</f>
        <v>0</v>
      </c>
      <c r="BI105" s="191">
        <f>IF(N105="nulová",J105,0)</f>
        <v>0</v>
      </c>
      <c r="BJ105" s="19" t="s">
        <v>81</v>
      </c>
      <c r="BK105" s="191">
        <f>ROUND(I105*H105,1)</f>
        <v>0</v>
      </c>
      <c r="BL105" s="19" t="s">
        <v>300</v>
      </c>
      <c r="BM105" s="190" t="s">
        <v>3312</v>
      </c>
    </row>
    <row r="106" spans="1:47" s="2" customFormat="1" ht="11.25">
      <c r="A106" s="36"/>
      <c r="B106" s="37"/>
      <c r="C106" s="38"/>
      <c r="D106" s="192" t="s">
        <v>216</v>
      </c>
      <c r="E106" s="38"/>
      <c r="F106" s="193" t="s">
        <v>3313</v>
      </c>
      <c r="G106" s="38"/>
      <c r="H106" s="38"/>
      <c r="I106" s="194"/>
      <c r="J106" s="38"/>
      <c r="K106" s="38"/>
      <c r="L106" s="41"/>
      <c r="M106" s="195"/>
      <c r="N106" s="196"/>
      <c r="O106" s="66"/>
      <c r="P106" s="66"/>
      <c r="Q106" s="66"/>
      <c r="R106" s="66"/>
      <c r="S106" s="66"/>
      <c r="T106" s="66"/>
      <c r="U106" s="67"/>
      <c r="V106" s="36"/>
      <c r="W106" s="36"/>
      <c r="X106" s="36"/>
      <c r="Y106" s="36"/>
      <c r="Z106" s="36"/>
      <c r="AA106" s="36"/>
      <c r="AB106" s="36"/>
      <c r="AC106" s="36"/>
      <c r="AD106" s="36"/>
      <c r="AE106" s="36"/>
      <c r="AT106" s="19" t="s">
        <v>216</v>
      </c>
      <c r="AU106" s="19" t="s">
        <v>83</v>
      </c>
    </row>
    <row r="107" spans="1:65" s="2" customFormat="1" ht="24.2" customHeight="1">
      <c r="A107" s="36"/>
      <c r="B107" s="37"/>
      <c r="C107" s="179" t="s">
        <v>255</v>
      </c>
      <c r="D107" s="179" t="s">
        <v>208</v>
      </c>
      <c r="E107" s="180" t="s">
        <v>2997</v>
      </c>
      <c r="F107" s="181" t="s">
        <v>2998</v>
      </c>
      <c r="G107" s="182" t="s">
        <v>1412</v>
      </c>
      <c r="H107" s="252"/>
      <c r="I107" s="184"/>
      <c r="J107" s="185">
        <f>ROUND(I107*H107,1)</f>
        <v>0</v>
      </c>
      <c r="K107" s="181" t="s">
        <v>212</v>
      </c>
      <c r="L107" s="41"/>
      <c r="M107" s="186" t="s">
        <v>21</v>
      </c>
      <c r="N107" s="187" t="s">
        <v>44</v>
      </c>
      <c r="O107" s="66"/>
      <c r="P107" s="188">
        <f>O107*H107</f>
        <v>0</v>
      </c>
      <c r="Q107" s="188">
        <v>0</v>
      </c>
      <c r="R107" s="188">
        <f>Q107*H107</f>
        <v>0</v>
      </c>
      <c r="S107" s="188">
        <v>0</v>
      </c>
      <c r="T107" s="188">
        <f>S107*H107</f>
        <v>0</v>
      </c>
      <c r="U107" s="189" t="s">
        <v>21</v>
      </c>
      <c r="V107" s="36"/>
      <c r="W107" s="36"/>
      <c r="X107" s="36"/>
      <c r="Y107" s="36"/>
      <c r="Z107" s="36"/>
      <c r="AA107" s="36"/>
      <c r="AB107" s="36"/>
      <c r="AC107" s="36"/>
      <c r="AD107" s="36"/>
      <c r="AE107" s="36"/>
      <c r="AR107" s="190" t="s">
        <v>300</v>
      </c>
      <c r="AT107" s="190" t="s">
        <v>208</v>
      </c>
      <c r="AU107" s="190" t="s">
        <v>83</v>
      </c>
      <c r="AY107" s="19" t="s">
        <v>204</v>
      </c>
      <c r="BE107" s="191">
        <f>IF(N107="základní",J107,0)</f>
        <v>0</v>
      </c>
      <c r="BF107" s="191">
        <f>IF(N107="snížená",J107,0)</f>
        <v>0</v>
      </c>
      <c r="BG107" s="191">
        <f>IF(N107="zákl. přenesená",J107,0)</f>
        <v>0</v>
      </c>
      <c r="BH107" s="191">
        <f>IF(N107="sníž. přenesená",J107,0)</f>
        <v>0</v>
      </c>
      <c r="BI107" s="191">
        <f>IF(N107="nulová",J107,0)</f>
        <v>0</v>
      </c>
      <c r="BJ107" s="19" t="s">
        <v>81</v>
      </c>
      <c r="BK107" s="191">
        <f>ROUND(I107*H107,1)</f>
        <v>0</v>
      </c>
      <c r="BL107" s="19" t="s">
        <v>300</v>
      </c>
      <c r="BM107" s="190" t="s">
        <v>3314</v>
      </c>
    </row>
    <row r="108" spans="1:47" s="2" customFormat="1" ht="11.25">
      <c r="A108" s="36"/>
      <c r="B108" s="37"/>
      <c r="C108" s="38"/>
      <c r="D108" s="192" t="s">
        <v>216</v>
      </c>
      <c r="E108" s="38"/>
      <c r="F108" s="193" t="s">
        <v>3000</v>
      </c>
      <c r="G108" s="38"/>
      <c r="H108" s="38"/>
      <c r="I108" s="194"/>
      <c r="J108" s="38"/>
      <c r="K108" s="38"/>
      <c r="L108" s="41"/>
      <c r="M108" s="253"/>
      <c r="N108" s="254"/>
      <c r="O108" s="255"/>
      <c r="P108" s="255"/>
      <c r="Q108" s="255"/>
      <c r="R108" s="255"/>
      <c r="S108" s="255"/>
      <c r="T108" s="255"/>
      <c r="U108" s="256"/>
      <c r="V108" s="36"/>
      <c r="W108" s="36"/>
      <c r="X108" s="36"/>
      <c r="Y108" s="36"/>
      <c r="Z108" s="36"/>
      <c r="AA108" s="36"/>
      <c r="AB108" s="36"/>
      <c r="AC108" s="36"/>
      <c r="AD108" s="36"/>
      <c r="AE108" s="36"/>
      <c r="AT108" s="19" t="s">
        <v>216</v>
      </c>
      <c r="AU108" s="19" t="s">
        <v>83</v>
      </c>
    </row>
    <row r="109" spans="1:31" s="2" customFormat="1" ht="6.95" customHeight="1">
      <c r="A109" s="36"/>
      <c r="B109" s="49"/>
      <c r="C109" s="50"/>
      <c r="D109" s="50"/>
      <c r="E109" s="50"/>
      <c r="F109" s="50"/>
      <c r="G109" s="50"/>
      <c r="H109" s="50"/>
      <c r="I109" s="50"/>
      <c r="J109" s="50"/>
      <c r="K109" s="50"/>
      <c r="L109" s="41"/>
      <c r="M109" s="36"/>
      <c r="O109" s="36"/>
      <c r="P109" s="36"/>
      <c r="Q109" s="36"/>
      <c r="R109" s="36"/>
      <c r="S109" s="36"/>
      <c r="T109" s="36"/>
      <c r="U109" s="36"/>
      <c r="V109" s="36"/>
      <c r="W109" s="36"/>
      <c r="X109" s="36"/>
      <c r="Y109" s="36"/>
      <c r="Z109" s="36"/>
      <c r="AA109" s="36"/>
      <c r="AB109" s="36"/>
      <c r="AC109" s="36"/>
      <c r="AD109" s="36"/>
      <c r="AE109" s="36"/>
    </row>
  </sheetData>
  <sheetProtection algorithmName="SHA-512" hashValue="pRsipSS1GUi8xutoztuBb9NIArH0GCh0U+NVKmVMvfdf6MyBV++kQwirLdrh2e0kpCtJgLXc1OSNolRqBPNQKw==" saltValue="jToz46Hq6vahPL8xfzvUBQcis8BqUfBobP6UzDhNNFL2sYkEkTD+xJ8l25tX4BBWLCj6OmuuNEZzmANrFresug==" spinCount="100000" sheet="1" objects="1" scenarios="1" formatColumns="0" formatRows="0" autoFilter="0"/>
  <autoFilter ref="C86:K108"/>
  <mergeCells count="12">
    <mergeCell ref="E79:H79"/>
    <mergeCell ref="L2:V2"/>
    <mergeCell ref="E50:H50"/>
    <mergeCell ref="E52:H52"/>
    <mergeCell ref="E54:H54"/>
    <mergeCell ref="E75:H75"/>
    <mergeCell ref="E77:H77"/>
    <mergeCell ref="E7:H7"/>
    <mergeCell ref="E9:H9"/>
    <mergeCell ref="E11:H11"/>
    <mergeCell ref="E20:H20"/>
    <mergeCell ref="E29:H29"/>
  </mergeCells>
  <hyperlinks>
    <hyperlink ref="F91" r:id="rId1" display="https://podminky.urs.cz/item/CS_URS_2021_02/741410041"/>
    <hyperlink ref="F93" r:id="rId2" display="https://podminky.urs.cz/item/CS_URS_2021_02/35441073"/>
    <hyperlink ref="F98" r:id="rId3" display="https://podminky.urs.cz/item/CS_URS_2021_02/741420001"/>
    <hyperlink ref="F100" r:id="rId4" display="https://podminky.urs.cz/item/CS_URS_2021_02/35441077"/>
    <hyperlink ref="F103" r:id="rId5" display="https://podminky.urs.cz/item/CS_URS_2021_02/741420001"/>
    <hyperlink ref="F106" r:id="rId6" display="https://podminky.urs.cz/item/CS_URS_2021_02/35442110"/>
    <hyperlink ref="F108" r:id="rId7" display="https://podminky.urs.cz/item/CS_URS_2021_02/998741201"/>
  </hyperlinks>
  <printOptions/>
  <pageMargins left="0.3937007874015748" right="0.3937007874015748" top="0.3937007874015748" bottom="0.3937007874015748" header="0" footer="0"/>
  <pageSetup fitToHeight="100" fitToWidth="1" horizontalDpi="600" verticalDpi="600" orientation="landscape" paperSize="9" scale="84" r:id="rId9"/>
  <headerFooter>
    <oddFooter>&amp;CStrana &amp;P z &amp;N</oddFooter>
  </headerFooter>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12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120</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128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6" t="str">
        <f>'Rekapitulace stavby'!K6</f>
        <v>ZOO DĚČÍN - NOVOSTAVBA PAVILONU PRO PUMY na p.p.č.426/1, k.ú.Podmokly</v>
      </c>
      <c r="F7" s="387"/>
      <c r="G7" s="387"/>
      <c r="H7" s="387"/>
      <c r="L7" s="22"/>
    </row>
    <row r="8" spans="2:12" s="1" customFormat="1" ht="12" customHeight="1">
      <c r="B8" s="22"/>
      <c r="D8" s="114" t="s">
        <v>129</v>
      </c>
      <c r="L8" s="22"/>
    </row>
    <row r="9" spans="1:31" s="2" customFormat="1" ht="16.5" customHeight="1">
      <c r="A9" s="36"/>
      <c r="B9" s="41"/>
      <c r="C9" s="36"/>
      <c r="D9" s="36"/>
      <c r="E9" s="386" t="s">
        <v>2880</v>
      </c>
      <c r="F9" s="389"/>
      <c r="G9" s="389"/>
      <c r="H9" s="389"/>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2881</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8" t="s">
        <v>3315</v>
      </c>
      <c r="F11" s="389"/>
      <c r="G11" s="389"/>
      <c r="H11" s="389"/>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21</v>
      </c>
      <c r="G13" s="36"/>
      <c r="H13" s="36"/>
      <c r="I13" s="114" t="s">
        <v>20</v>
      </c>
      <c r="J13" s="105" t="s">
        <v>21</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22</v>
      </c>
      <c r="E14" s="36"/>
      <c r="F14" s="105" t="s">
        <v>23</v>
      </c>
      <c r="G14" s="36"/>
      <c r="H14" s="36"/>
      <c r="I14" s="114" t="s">
        <v>24</v>
      </c>
      <c r="J14" s="116" t="str">
        <f>'Rekapitulace stavby'!AN8</f>
        <v>18. 8. 2021</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26</v>
      </c>
      <c r="E16" s="36"/>
      <c r="F16" s="36"/>
      <c r="G16" s="36"/>
      <c r="H16" s="36"/>
      <c r="I16" s="114" t="s">
        <v>27</v>
      </c>
      <c r="J16" s="105" t="s">
        <v>21</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4" t="s">
        <v>29</v>
      </c>
      <c r="J17" s="105" t="s">
        <v>21</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27</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0" t="str">
        <f>'Rekapitulace stavby'!E14</f>
        <v>Vyplň údaj</v>
      </c>
      <c r="F20" s="391"/>
      <c r="G20" s="391"/>
      <c r="H20" s="391"/>
      <c r="I20" s="114" t="s">
        <v>29</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27</v>
      </c>
      <c r="J22" s="105" t="s">
        <v>21</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29</v>
      </c>
      <c r="J23" s="105" t="s">
        <v>21</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27</v>
      </c>
      <c r="J25" s="105" t="s">
        <v>21</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2883</v>
      </c>
      <c r="F26" s="36"/>
      <c r="G26" s="36"/>
      <c r="H26" s="36"/>
      <c r="I26" s="114" t="s">
        <v>29</v>
      </c>
      <c r="J26" s="105" t="s">
        <v>21</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37</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47.25" customHeight="1">
      <c r="A29" s="117"/>
      <c r="B29" s="118"/>
      <c r="C29" s="117"/>
      <c r="D29" s="117"/>
      <c r="E29" s="392" t="s">
        <v>38</v>
      </c>
      <c r="F29" s="392"/>
      <c r="G29" s="392"/>
      <c r="H29" s="392"/>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39</v>
      </c>
      <c r="E32" s="36"/>
      <c r="F32" s="36"/>
      <c r="G32" s="36"/>
      <c r="H32" s="36"/>
      <c r="I32" s="36"/>
      <c r="J32" s="122">
        <f>ROUND(J88,1)</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41</v>
      </c>
      <c r="G34" s="36"/>
      <c r="H34" s="36"/>
      <c r="I34" s="123" t="s">
        <v>40</v>
      </c>
      <c r="J34" s="123" t="s">
        <v>42</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43</v>
      </c>
      <c r="E35" s="114" t="s">
        <v>44</v>
      </c>
      <c r="F35" s="125">
        <f>ROUND((SUM(BE88:BE122)),1)</f>
        <v>0</v>
      </c>
      <c r="G35" s="36"/>
      <c r="H35" s="36"/>
      <c r="I35" s="126">
        <v>0.21</v>
      </c>
      <c r="J35" s="125">
        <f>ROUND(((SUM(BE88:BE122))*I35),1)</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45</v>
      </c>
      <c r="F36" s="125">
        <f>ROUND((SUM(BF88:BF122)),1)</f>
        <v>0</v>
      </c>
      <c r="G36" s="36"/>
      <c r="H36" s="36"/>
      <c r="I36" s="126">
        <v>0.15</v>
      </c>
      <c r="J36" s="125">
        <f>ROUND(((SUM(BF88:BF122))*I36),1)</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46</v>
      </c>
      <c r="F37" s="125">
        <f>ROUND((SUM(BG88:BG122)),1)</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47</v>
      </c>
      <c r="F38" s="125">
        <f>ROUND((SUM(BH88:BH122)),1)</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48</v>
      </c>
      <c r="F39" s="125">
        <f>ROUND((SUM(BI88:BI122)),1)</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49</v>
      </c>
      <c r="E41" s="129"/>
      <c r="F41" s="129"/>
      <c r="G41" s="130" t="s">
        <v>50</v>
      </c>
      <c r="H41" s="131" t="s">
        <v>51</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131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3" t="str">
        <f>E7</f>
        <v>ZOO DĚČÍN - NOVOSTAVBA PAVILONU PRO PUMY na p.p.č.426/1, k.ú.Podmokly</v>
      </c>
      <c r="F50" s="394"/>
      <c r="G50" s="394"/>
      <c r="H50" s="394"/>
      <c r="I50" s="38"/>
      <c r="J50" s="38"/>
      <c r="K50" s="38"/>
      <c r="L50" s="115"/>
      <c r="S50" s="36"/>
      <c r="T50" s="36"/>
      <c r="U50" s="36"/>
      <c r="V50" s="36"/>
      <c r="W50" s="36"/>
      <c r="X50" s="36"/>
      <c r="Y50" s="36"/>
      <c r="Z50" s="36"/>
      <c r="AA50" s="36"/>
      <c r="AB50" s="36"/>
      <c r="AC50" s="36"/>
      <c r="AD50" s="36"/>
      <c r="AE50" s="36"/>
    </row>
    <row r="51" spans="2:12" s="1" customFormat="1" ht="12" customHeight="1">
      <c r="B51" s="23"/>
      <c r="C51" s="31" t="s">
        <v>129</v>
      </c>
      <c r="D51" s="24"/>
      <c r="E51" s="24"/>
      <c r="F51" s="24"/>
      <c r="G51" s="24"/>
      <c r="H51" s="24"/>
      <c r="I51" s="24"/>
      <c r="J51" s="24"/>
      <c r="K51" s="24"/>
      <c r="L51" s="22"/>
    </row>
    <row r="52" spans="1:31" s="2" customFormat="1" ht="16.5" customHeight="1">
      <c r="A52" s="36"/>
      <c r="B52" s="37"/>
      <c r="C52" s="38"/>
      <c r="D52" s="38"/>
      <c r="E52" s="393" t="s">
        <v>2880</v>
      </c>
      <c r="F52" s="395"/>
      <c r="G52" s="395"/>
      <c r="H52" s="395"/>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2881</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7" t="str">
        <f>E11</f>
        <v>E1623-2/19-05 - Rozvaděč RP</v>
      </c>
      <c r="F54" s="395"/>
      <c r="G54" s="395"/>
      <c r="H54" s="395"/>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p.p.č.426/1, k.ú.Podmokly</v>
      </c>
      <c r="G56" s="38"/>
      <c r="H56" s="38"/>
      <c r="I56" s="31" t="s">
        <v>24</v>
      </c>
      <c r="J56" s="61" t="str">
        <f>IF(J14="","",J14)</f>
        <v>18. 8. 2021</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26</v>
      </c>
      <c r="D58" s="38"/>
      <c r="E58" s="38"/>
      <c r="F58" s="29" t="str">
        <f>E17</f>
        <v xml:space="preserve">STATUTÁRNÍ MĚSTO DĚČÍN </v>
      </c>
      <c r="G58" s="38"/>
      <c r="H58" s="38"/>
      <c r="I58" s="31" t="s">
        <v>32</v>
      </c>
      <c r="J58" s="34" t="str">
        <f>E23</f>
        <v>AK Jiřího z Poděbrad, Děčín</v>
      </c>
      <c r="K58" s="38"/>
      <c r="L58" s="115"/>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31" t="s">
        <v>35</v>
      </c>
      <c r="J59" s="34" t="str">
        <f>E26</f>
        <v>M. Kučaba</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132</v>
      </c>
      <c r="D61" s="139"/>
      <c r="E61" s="139"/>
      <c r="F61" s="139"/>
      <c r="G61" s="139"/>
      <c r="H61" s="139"/>
      <c r="I61" s="139"/>
      <c r="J61" s="140" t="s">
        <v>133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71</v>
      </c>
      <c r="D63" s="38"/>
      <c r="E63" s="38"/>
      <c r="F63" s="38"/>
      <c r="G63" s="38"/>
      <c r="H63" s="38"/>
      <c r="I63" s="38"/>
      <c r="J63" s="79">
        <f>J88</f>
        <v>0</v>
      </c>
      <c r="K63" s="38"/>
      <c r="L63" s="115"/>
      <c r="S63" s="36"/>
      <c r="T63" s="36"/>
      <c r="U63" s="36"/>
      <c r="V63" s="36"/>
      <c r="W63" s="36"/>
      <c r="X63" s="36"/>
      <c r="Y63" s="36"/>
      <c r="Z63" s="36"/>
      <c r="AA63" s="36"/>
      <c r="AB63" s="36"/>
      <c r="AC63" s="36"/>
      <c r="AD63" s="36"/>
      <c r="AE63" s="36"/>
      <c r="AU63" s="19" t="s">
        <v>134</v>
      </c>
    </row>
    <row r="64" spans="2:12" s="9" customFormat="1" ht="24.95" customHeight="1">
      <c r="B64" s="142"/>
      <c r="C64" s="143"/>
      <c r="D64" s="144" t="s">
        <v>172</v>
      </c>
      <c r="E64" s="145"/>
      <c r="F64" s="145"/>
      <c r="G64" s="145"/>
      <c r="H64" s="145"/>
      <c r="I64" s="145"/>
      <c r="J64" s="146">
        <f>J89</f>
        <v>0</v>
      </c>
      <c r="K64" s="143"/>
      <c r="L64" s="147"/>
    </row>
    <row r="65" spans="2:12" s="10" customFormat="1" ht="19.9" customHeight="1">
      <c r="B65" s="148"/>
      <c r="C65" s="99"/>
      <c r="D65" s="149" t="s">
        <v>3316</v>
      </c>
      <c r="E65" s="150"/>
      <c r="F65" s="150"/>
      <c r="G65" s="150"/>
      <c r="H65" s="150"/>
      <c r="I65" s="150"/>
      <c r="J65" s="151">
        <f>J90</f>
        <v>0</v>
      </c>
      <c r="K65" s="99"/>
      <c r="L65" s="152"/>
    </row>
    <row r="66" spans="2:12" s="10" customFormat="1" ht="19.9" customHeight="1">
      <c r="B66" s="148"/>
      <c r="C66" s="99"/>
      <c r="D66" s="149" t="s">
        <v>2884</v>
      </c>
      <c r="E66" s="150"/>
      <c r="F66" s="150"/>
      <c r="G66" s="150"/>
      <c r="H66" s="150"/>
      <c r="I66" s="150"/>
      <c r="J66" s="151">
        <f>J93</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188</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393" t="str">
        <f>E7</f>
        <v>ZOO DĚČÍN - NOVOSTAVBA PAVILONU PRO PUMY na p.p.č.426/1, k.ú.Podmokly</v>
      </c>
      <c r="F76" s="394"/>
      <c r="G76" s="394"/>
      <c r="H76" s="394"/>
      <c r="I76" s="38"/>
      <c r="J76" s="38"/>
      <c r="K76" s="38"/>
      <c r="L76" s="115"/>
      <c r="S76" s="36"/>
      <c r="T76" s="36"/>
      <c r="U76" s="36"/>
      <c r="V76" s="36"/>
      <c r="W76" s="36"/>
      <c r="X76" s="36"/>
      <c r="Y76" s="36"/>
      <c r="Z76" s="36"/>
      <c r="AA76" s="36"/>
      <c r="AB76" s="36"/>
      <c r="AC76" s="36"/>
      <c r="AD76" s="36"/>
      <c r="AE76" s="36"/>
    </row>
    <row r="77" spans="2:12" s="1" customFormat="1" ht="12" customHeight="1">
      <c r="B77" s="23"/>
      <c r="C77" s="31" t="s">
        <v>129</v>
      </c>
      <c r="D77" s="24"/>
      <c r="E77" s="24"/>
      <c r="F77" s="24"/>
      <c r="G77" s="24"/>
      <c r="H77" s="24"/>
      <c r="I77" s="24"/>
      <c r="J77" s="24"/>
      <c r="K77" s="24"/>
      <c r="L77" s="22"/>
    </row>
    <row r="78" spans="1:31" s="2" customFormat="1" ht="16.5" customHeight="1">
      <c r="A78" s="36"/>
      <c r="B78" s="37"/>
      <c r="C78" s="38"/>
      <c r="D78" s="38"/>
      <c r="E78" s="393" t="s">
        <v>2880</v>
      </c>
      <c r="F78" s="395"/>
      <c r="G78" s="395"/>
      <c r="H78" s="395"/>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2881</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47" t="str">
        <f>E11</f>
        <v>E1623-2/19-05 - Rozvaděč RP</v>
      </c>
      <c r="F80" s="395"/>
      <c r="G80" s="395"/>
      <c r="H80" s="395"/>
      <c r="I80" s="38"/>
      <c r="J80" s="38"/>
      <c r="K80" s="38"/>
      <c r="L80" s="115"/>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2" customHeight="1">
      <c r="A82" s="36"/>
      <c r="B82" s="37"/>
      <c r="C82" s="31" t="s">
        <v>22</v>
      </c>
      <c r="D82" s="38"/>
      <c r="E82" s="38"/>
      <c r="F82" s="29" t="str">
        <f>F14</f>
        <v>p.p.č.426/1, k.ú.Podmokly</v>
      </c>
      <c r="G82" s="38"/>
      <c r="H82" s="38"/>
      <c r="I82" s="31" t="s">
        <v>24</v>
      </c>
      <c r="J82" s="61" t="str">
        <f>IF(J14="","",J14)</f>
        <v>18. 8. 2021</v>
      </c>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25.7" customHeight="1">
      <c r="A84" s="36"/>
      <c r="B84" s="37"/>
      <c r="C84" s="31" t="s">
        <v>26</v>
      </c>
      <c r="D84" s="38"/>
      <c r="E84" s="38"/>
      <c r="F84" s="29" t="str">
        <f>E17</f>
        <v xml:space="preserve">STATUTÁRNÍ MĚSTO DĚČÍN </v>
      </c>
      <c r="G84" s="38"/>
      <c r="H84" s="38"/>
      <c r="I84" s="31" t="s">
        <v>32</v>
      </c>
      <c r="J84" s="34" t="str">
        <f>E23</f>
        <v>AK Jiřího z Poděbrad, Děčín</v>
      </c>
      <c r="K84" s="38"/>
      <c r="L84" s="115"/>
      <c r="S84" s="36"/>
      <c r="T84" s="36"/>
      <c r="U84" s="36"/>
      <c r="V84" s="36"/>
      <c r="W84" s="36"/>
      <c r="X84" s="36"/>
      <c r="Y84" s="36"/>
      <c r="Z84" s="36"/>
      <c r="AA84" s="36"/>
      <c r="AB84" s="36"/>
      <c r="AC84" s="36"/>
      <c r="AD84" s="36"/>
      <c r="AE84" s="36"/>
    </row>
    <row r="85" spans="1:31" s="2" customFormat="1" ht="15.2" customHeight="1">
      <c r="A85" s="36"/>
      <c r="B85" s="37"/>
      <c r="C85" s="31" t="s">
        <v>30</v>
      </c>
      <c r="D85" s="38"/>
      <c r="E85" s="38"/>
      <c r="F85" s="29" t="str">
        <f>IF(E20="","",E20)</f>
        <v>Vyplň údaj</v>
      </c>
      <c r="G85" s="38"/>
      <c r="H85" s="38"/>
      <c r="I85" s="31" t="s">
        <v>35</v>
      </c>
      <c r="J85" s="34" t="str">
        <f>E26</f>
        <v>M. Kučaba</v>
      </c>
      <c r="K85" s="38"/>
      <c r="L85" s="115"/>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11" customFormat="1" ht="29.25" customHeight="1">
      <c r="A87" s="153"/>
      <c r="B87" s="154"/>
      <c r="C87" s="155" t="s">
        <v>189</v>
      </c>
      <c r="D87" s="156" t="s">
        <v>58</v>
      </c>
      <c r="E87" s="156" t="s">
        <v>54</v>
      </c>
      <c r="F87" s="156" t="s">
        <v>55</v>
      </c>
      <c r="G87" s="156" t="s">
        <v>190</v>
      </c>
      <c r="H87" s="156" t="s">
        <v>191</v>
      </c>
      <c r="I87" s="156" t="s">
        <v>192</v>
      </c>
      <c r="J87" s="156" t="s">
        <v>133</v>
      </c>
      <c r="K87" s="157" t="s">
        <v>193</v>
      </c>
      <c r="L87" s="158"/>
      <c r="M87" s="70" t="s">
        <v>21</v>
      </c>
      <c r="N87" s="71" t="s">
        <v>43</v>
      </c>
      <c r="O87" s="71" t="s">
        <v>194</v>
      </c>
      <c r="P87" s="71" t="s">
        <v>195</v>
      </c>
      <c r="Q87" s="71" t="s">
        <v>196</v>
      </c>
      <c r="R87" s="71" t="s">
        <v>197</v>
      </c>
      <c r="S87" s="71" t="s">
        <v>198</v>
      </c>
      <c r="T87" s="71" t="s">
        <v>199</v>
      </c>
      <c r="U87" s="72" t="s">
        <v>200</v>
      </c>
      <c r="V87" s="153"/>
      <c r="W87" s="153"/>
      <c r="X87" s="153"/>
      <c r="Y87" s="153"/>
      <c r="Z87" s="153"/>
      <c r="AA87" s="153"/>
      <c r="AB87" s="153"/>
      <c r="AC87" s="153"/>
      <c r="AD87" s="153"/>
      <c r="AE87" s="153"/>
    </row>
    <row r="88" spans="1:63" s="2" customFormat="1" ht="22.9" customHeight="1">
      <c r="A88" s="36"/>
      <c r="B88" s="37"/>
      <c r="C88" s="77" t="s">
        <v>201</v>
      </c>
      <c r="D88" s="38"/>
      <c r="E88" s="38"/>
      <c r="F88" s="38"/>
      <c r="G88" s="38"/>
      <c r="H88" s="38"/>
      <c r="I88" s="38"/>
      <c r="J88" s="159">
        <f>BK88</f>
        <v>0</v>
      </c>
      <c r="K88" s="38"/>
      <c r="L88" s="41"/>
      <c r="M88" s="73"/>
      <c r="N88" s="160"/>
      <c r="O88" s="74"/>
      <c r="P88" s="161">
        <f>P89</f>
        <v>0</v>
      </c>
      <c r="Q88" s="74"/>
      <c r="R88" s="161">
        <f>R89</f>
        <v>0.00537</v>
      </c>
      <c r="S88" s="74"/>
      <c r="T88" s="161">
        <f>T89</f>
        <v>0</v>
      </c>
      <c r="U88" s="75"/>
      <c r="V88" s="36"/>
      <c r="W88" s="36"/>
      <c r="X88" s="36"/>
      <c r="Y88" s="36"/>
      <c r="Z88" s="36"/>
      <c r="AA88" s="36"/>
      <c r="AB88" s="36"/>
      <c r="AC88" s="36"/>
      <c r="AD88" s="36"/>
      <c r="AE88" s="36"/>
      <c r="AT88" s="19" t="s">
        <v>72</v>
      </c>
      <c r="AU88" s="19" t="s">
        <v>134</v>
      </c>
      <c r="BK88" s="162">
        <f>BK89</f>
        <v>0</v>
      </c>
    </row>
    <row r="89" spans="2:63" s="12" customFormat="1" ht="25.9" customHeight="1">
      <c r="B89" s="163"/>
      <c r="C89" s="164"/>
      <c r="D89" s="165" t="s">
        <v>72</v>
      </c>
      <c r="E89" s="166" t="s">
        <v>1338</v>
      </c>
      <c r="F89" s="166" t="s">
        <v>1339</v>
      </c>
      <c r="G89" s="164"/>
      <c r="H89" s="164"/>
      <c r="I89" s="167"/>
      <c r="J89" s="168">
        <f>BK89</f>
        <v>0</v>
      </c>
      <c r="K89" s="164"/>
      <c r="L89" s="169"/>
      <c r="M89" s="170"/>
      <c r="N89" s="171"/>
      <c r="O89" s="171"/>
      <c r="P89" s="172">
        <f>P90+P93</f>
        <v>0</v>
      </c>
      <c r="Q89" s="171"/>
      <c r="R89" s="172">
        <f>R90+R93</f>
        <v>0.00537</v>
      </c>
      <c r="S89" s="171"/>
      <c r="T89" s="172">
        <f>T90+T93</f>
        <v>0</v>
      </c>
      <c r="U89" s="173"/>
      <c r="AR89" s="174" t="s">
        <v>83</v>
      </c>
      <c r="AT89" s="175" t="s">
        <v>72</v>
      </c>
      <c r="AU89" s="175" t="s">
        <v>73</v>
      </c>
      <c r="AY89" s="174" t="s">
        <v>204</v>
      </c>
      <c r="BK89" s="176">
        <f>BK90+BK93</f>
        <v>0</v>
      </c>
    </row>
    <row r="90" spans="2:63" s="12" customFormat="1" ht="22.9" customHeight="1">
      <c r="B90" s="163"/>
      <c r="C90" s="164"/>
      <c r="D90" s="165" t="s">
        <v>72</v>
      </c>
      <c r="E90" s="177" t="s">
        <v>3317</v>
      </c>
      <c r="F90" s="177" t="s">
        <v>3318</v>
      </c>
      <c r="G90" s="164"/>
      <c r="H90" s="164"/>
      <c r="I90" s="167"/>
      <c r="J90" s="178">
        <f>BK90</f>
        <v>0</v>
      </c>
      <c r="K90" s="164"/>
      <c r="L90" s="169"/>
      <c r="M90" s="170"/>
      <c r="N90" s="171"/>
      <c r="O90" s="171"/>
      <c r="P90" s="172">
        <f>SUM(P91:P92)</f>
        <v>0</v>
      </c>
      <c r="Q90" s="171"/>
      <c r="R90" s="172">
        <f>SUM(R91:R92)</f>
        <v>0.00282</v>
      </c>
      <c r="S90" s="171"/>
      <c r="T90" s="172">
        <f>SUM(T91:T92)</f>
        <v>0</v>
      </c>
      <c r="U90" s="173"/>
      <c r="AR90" s="174" t="s">
        <v>83</v>
      </c>
      <c r="AT90" s="175" t="s">
        <v>72</v>
      </c>
      <c r="AU90" s="175" t="s">
        <v>81</v>
      </c>
      <c r="AY90" s="174" t="s">
        <v>204</v>
      </c>
      <c r="BK90" s="176">
        <f>SUM(BK91:BK92)</f>
        <v>0</v>
      </c>
    </row>
    <row r="91" spans="1:65" s="2" customFormat="1" ht="16.5" customHeight="1">
      <c r="A91" s="36"/>
      <c r="B91" s="37"/>
      <c r="C91" s="242" t="s">
        <v>81</v>
      </c>
      <c r="D91" s="242" t="s">
        <v>466</v>
      </c>
      <c r="E91" s="243" t="s">
        <v>3319</v>
      </c>
      <c r="F91" s="244" t="s">
        <v>3320</v>
      </c>
      <c r="G91" s="245" t="s">
        <v>211</v>
      </c>
      <c r="H91" s="246">
        <v>1</v>
      </c>
      <c r="I91" s="247"/>
      <c r="J91" s="248">
        <f>ROUND(I91*H91,1)</f>
        <v>0</v>
      </c>
      <c r="K91" s="244" t="s">
        <v>212</v>
      </c>
      <c r="L91" s="249"/>
      <c r="M91" s="250" t="s">
        <v>21</v>
      </c>
      <c r="N91" s="251" t="s">
        <v>44</v>
      </c>
      <c r="O91" s="66"/>
      <c r="P91" s="188">
        <f>O91*H91</f>
        <v>0</v>
      </c>
      <c r="Q91" s="188">
        <v>0.00282</v>
      </c>
      <c r="R91" s="188">
        <f>Q91*H91</f>
        <v>0.00282</v>
      </c>
      <c r="S91" s="188">
        <v>0</v>
      </c>
      <c r="T91" s="188">
        <f>S91*H91</f>
        <v>0</v>
      </c>
      <c r="U91" s="189" t="s">
        <v>21</v>
      </c>
      <c r="V91" s="36"/>
      <c r="W91" s="36"/>
      <c r="X91" s="36"/>
      <c r="Y91" s="36"/>
      <c r="Z91" s="36"/>
      <c r="AA91" s="36"/>
      <c r="AB91" s="36"/>
      <c r="AC91" s="36"/>
      <c r="AD91" s="36"/>
      <c r="AE91" s="36"/>
      <c r="AR91" s="190" t="s">
        <v>473</v>
      </c>
      <c r="AT91" s="190" t="s">
        <v>466</v>
      </c>
      <c r="AU91" s="190" t="s">
        <v>83</v>
      </c>
      <c r="AY91" s="19" t="s">
        <v>204</v>
      </c>
      <c r="BE91" s="191">
        <f>IF(N91="základní",J91,0)</f>
        <v>0</v>
      </c>
      <c r="BF91" s="191">
        <f>IF(N91="snížená",J91,0)</f>
        <v>0</v>
      </c>
      <c r="BG91" s="191">
        <f>IF(N91="zákl. přenesená",J91,0)</f>
        <v>0</v>
      </c>
      <c r="BH91" s="191">
        <f>IF(N91="sníž. přenesená",J91,0)</f>
        <v>0</v>
      </c>
      <c r="BI91" s="191">
        <f>IF(N91="nulová",J91,0)</f>
        <v>0</v>
      </c>
      <c r="BJ91" s="19" t="s">
        <v>81</v>
      </c>
      <c r="BK91" s="191">
        <f>ROUND(I91*H91,1)</f>
        <v>0</v>
      </c>
      <c r="BL91" s="19" t="s">
        <v>300</v>
      </c>
      <c r="BM91" s="190" t="s">
        <v>3321</v>
      </c>
    </row>
    <row r="92" spans="1:47" s="2" customFormat="1" ht="11.25">
      <c r="A92" s="36"/>
      <c r="B92" s="37"/>
      <c r="C92" s="38"/>
      <c r="D92" s="192" t="s">
        <v>216</v>
      </c>
      <c r="E92" s="38"/>
      <c r="F92" s="193" t="s">
        <v>3322</v>
      </c>
      <c r="G92" s="38"/>
      <c r="H92" s="38"/>
      <c r="I92" s="194"/>
      <c r="J92" s="38"/>
      <c r="K92" s="38"/>
      <c r="L92" s="41"/>
      <c r="M92" s="195"/>
      <c r="N92" s="196"/>
      <c r="O92" s="66"/>
      <c r="P92" s="66"/>
      <c r="Q92" s="66"/>
      <c r="R92" s="66"/>
      <c r="S92" s="66"/>
      <c r="T92" s="66"/>
      <c r="U92" s="67"/>
      <c r="V92" s="36"/>
      <c r="W92" s="36"/>
      <c r="X92" s="36"/>
      <c r="Y92" s="36"/>
      <c r="Z92" s="36"/>
      <c r="AA92" s="36"/>
      <c r="AB92" s="36"/>
      <c r="AC92" s="36"/>
      <c r="AD92" s="36"/>
      <c r="AE92" s="36"/>
      <c r="AT92" s="19" t="s">
        <v>216</v>
      </c>
      <c r="AU92" s="19" t="s">
        <v>83</v>
      </c>
    </row>
    <row r="93" spans="2:63" s="12" customFormat="1" ht="22.9" customHeight="1">
      <c r="B93" s="163"/>
      <c r="C93" s="164"/>
      <c r="D93" s="165" t="s">
        <v>72</v>
      </c>
      <c r="E93" s="177" t="s">
        <v>2892</v>
      </c>
      <c r="F93" s="177" t="s">
        <v>2893</v>
      </c>
      <c r="G93" s="164"/>
      <c r="H93" s="164"/>
      <c r="I93" s="167"/>
      <c r="J93" s="178">
        <f>BK93</f>
        <v>0</v>
      </c>
      <c r="K93" s="164"/>
      <c r="L93" s="169"/>
      <c r="M93" s="170"/>
      <c r="N93" s="171"/>
      <c r="O93" s="171"/>
      <c r="P93" s="172">
        <f>SUM(P94:P122)</f>
        <v>0</v>
      </c>
      <c r="Q93" s="171"/>
      <c r="R93" s="172">
        <f>SUM(R94:R122)</f>
        <v>0.00255</v>
      </c>
      <c r="S93" s="171"/>
      <c r="T93" s="172">
        <f>SUM(T94:T122)</f>
        <v>0</v>
      </c>
      <c r="U93" s="173"/>
      <c r="AR93" s="174" t="s">
        <v>83</v>
      </c>
      <c r="AT93" s="175" t="s">
        <v>72</v>
      </c>
      <c r="AU93" s="175" t="s">
        <v>81</v>
      </c>
      <c r="AY93" s="174" t="s">
        <v>204</v>
      </c>
      <c r="BK93" s="176">
        <f>SUM(BK94:BK122)</f>
        <v>0</v>
      </c>
    </row>
    <row r="94" spans="1:65" s="2" customFormat="1" ht="16.5" customHeight="1">
      <c r="A94" s="36"/>
      <c r="B94" s="37"/>
      <c r="C94" s="179" t="s">
        <v>83</v>
      </c>
      <c r="D94" s="179" t="s">
        <v>208</v>
      </c>
      <c r="E94" s="180" t="s">
        <v>3323</v>
      </c>
      <c r="F94" s="181" t="s">
        <v>3324</v>
      </c>
      <c r="G94" s="182" t="s">
        <v>211</v>
      </c>
      <c r="H94" s="183">
        <v>3</v>
      </c>
      <c r="I94" s="184"/>
      <c r="J94" s="185">
        <f>ROUND(I94*H94,1)</f>
        <v>0</v>
      </c>
      <c r="K94" s="181" t="s">
        <v>212</v>
      </c>
      <c r="L94" s="41"/>
      <c r="M94" s="186" t="s">
        <v>21</v>
      </c>
      <c r="N94" s="187" t="s">
        <v>44</v>
      </c>
      <c r="O94" s="66"/>
      <c r="P94" s="188">
        <f>O94*H94</f>
        <v>0</v>
      </c>
      <c r="Q94" s="188">
        <v>0</v>
      </c>
      <c r="R94" s="188">
        <f>Q94*H94</f>
        <v>0</v>
      </c>
      <c r="S94" s="188">
        <v>0</v>
      </c>
      <c r="T94" s="188">
        <f>S94*H94</f>
        <v>0</v>
      </c>
      <c r="U94" s="189" t="s">
        <v>21</v>
      </c>
      <c r="V94" s="36"/>
      <c r="W94" s="36"/>
      <c r="X94" s="36"/>
      <c r="Y94" s="36"/>
      <c r="Z94" s="36"/>
      <c r="AA94" s="36"/>
      <c r="AB94" s="36"/>
      <c r="AC94" s="36"/>
      <c r="AD94" s="36"/>
      <c r="AE94" s="36"/>
      <c r="AR94" s="190" t="s">
        <v>300</v>
      </c>
      <c r="AT94" s="190" t="s">
        <v>208</v>
      </c>
      <c r="AU94" s="190" t="s">
        <v>83</v>
      </c>
      <c r="AY94" s="19" t="s">
        <v>204</v>
      </c>
      <c r="BE94" s="191">
        <f>IF(N94="základní",J94,0)</f>
        <v>0</v>
      </c>
      <c r="BF94" s="191">
        <f>IF(N94="snížená",J94,0)</f>
        <v>0</v>
      </c>
      <c r="BG94" s="191">
        <f>IF(N94="zákl. přenesená",J94,0)</f>
        <v>0</v>
      </c>
      <c r="BH94" s="191">
        <f>IF(N94="sníž. přenesená",J94,0)</f>
        <v>0</v>
      </c>
      <c r="BI94" s="191">
        <f>IF(N94="nulová",J94,0)</f>
        <v>0</v>
      </c>
      <c r="BJ94" s="19" t="s">
        <v>81</v>
      </c>
      <c r="BK94" s="191">
        <f>ROUND(I94*H94,1)</f>
        <v>0</v>
      </c>
      <c r="BL94" s="19" t="s">
        <v>300</v>
      </c>
      <c r="BM94" s="190" t="s">
        <v>3325</v>
      </c>
    </row>
    <row r="95" spans="1:47" s="2" customFormat="1" ht="11.25">
      <c r="A95" s="36"/>
      <c r="B95" s="37"/>
      <c r="C95" s="38"/>
      <c r="D95" s="192" t="s">
        <v>216</v>
      </c>
      <c r="E95" s="38"/>
      <c r="F95" s="193" t="s">
        <v>3326</v>
      </c>
      <c r="G95" s="38"/>
      <c r="H95" s="38"/>
      <c r="I95" s="194"/>
      <c r="J95" s="38"/>
      <c r="K95" s="38"/>
      <c r="L95" s="41"/>
      <c r="M95" s="195"/>
      <c r="N95" s="196"/>
      <c r="O95" s="66"/>
      <c r="P95" s="66"/>
      <c r="Q95" s="66"/>
      <c r="R95" s="66"/>
      <c r="S95" s="66"/>
      <c r="T95" s="66"/>
      <c r="U95" s="67"/>
      <c r="V95" s="36"/>
      <c r="W95" s="36"/>
      <c r="X95" s="36"/>
      <c r="Y95" s="36"/>
      <c r="Z95" s="36"/>
      <c r="AA95" s="36"/>
      <c r="AB95" s="36"/>
      <c r="AC95" s="36"/>
      <c r="AD95" s="36"/>
      <c r="AE95" s="36"/>
      <c r="AT95" s="19" t="s">
        <v>216</v>
      </c>
      <c r="AU95" s="19" t="s">
        <v>83</v>
      </c>
    </row>
    <row r="96" spans="1:65" s="2" customFormat="1" ht="16.5" customHeight="1">
      <c r="A96" s="36"/>
      <c r="B96" s="37"/>
      <c r="C96" s="242" t="s">
        <v>214</v>
      </c>
      <c r="D96" s="242" t="s">
        <v>466</v>
      </c>
      <c r="E96" s="243" t="s">
        <v>3247</v>
      </c>
      <c r="F96" s="244" t="s">
        <v>3248</v>
      </c>
      <c r="G96" s="245" t="s">
        <v>211</v>
      </c>
      <c r="H96" s="246">
        <v>3</v>
      </c>
      <c r="I96" s="247"/>
      <c r="J96" s="248">
        <f>ROUND(I96*H96,1)</f>
        <v>0</v>
      </c>
      <c r="K96" s="244" t="s">
        <v>21</v>
      </c>
      <c r="L96" s="249"/>
      <c r="M96" s="250" t="s">
        <v>21</v>
      </c>
      <c r="N96" s="251" t="s">
        <v>44</v>
      </c>
      <c r="O96" s="66"/>
      <c r="P96" s="188">
        <f>O96*H96</f>
        <v>0</v>
      </c>
      <c r="Q96" s="188">
        <v>0</v>
      </c>
      <c r="R96" s="188">
        <f>Q96*H96</f>
        <v>0</v>
      </c>
      <c r="S96" s="188">
        <v>0</v>
      </c>
      <c r="T96" s="188">
        <f>S96*H96</f>
        <v>0</v>
      </c>
      <c r="U96" s="189" t="s">
        <v>21</v>
      </c>
      <c r="V96" s="36"/>
      <c r="W96" s="36"/>
      <c r="X96" s="36"/>
      <c r="Y96" s="36"/>
      <c r="Z96" s="36"/>
      <c r="AA96" s="36"/>
      <c r="AB96" s="36"/>
      <c r="AC96" s="36"/>
      <c r="AD96" s="36"/>
      <c r="AE96" s="36"/>
      <c r="AR96" s="190" t="s">
        <v>473</v>
      </c>
      <c r="AT96" s="190" t="s">
        <v>466</v>
      </c>
      <c r="AU96" s="190" t="s">
        <v>83</v>
      </c>
      <c r="AY96" s="19" t="s">
        <v>204</v>
      </c>
      <c r="BE96" s="191">
        <f>IF(N96="základní",J96,0)</f>
        <v>0</v>
      </c>
      <c r="BF96" s="191">
        <f>IF(N96="snížená",J96,0)</f>
        <v>0</v>
      </c>
      <c r="BG96" s="191">
        <f>IF(N96="zákl. přenesená",J96,0)</f>
        <v>0</v>
      </c>
      <c r="BH96" s="191">
        <f>IF(N96="sníž. přenesená",J96,0)</f>
        <v>0</v>
      </c>
      <c r="BI96" s="191">
        <f>IF(N96="nulová",J96,0)</f>
        <v>0</v>
      </c>
      <c r="BJ96" s="19" t="s">
        <v>81</v>
      </c>
      <c r="BK96" s="191">
        <f>ROUND(I96*H96,1)</f>
        <v>0</v>
      </c>
      <c r="BL96" s="19" t="s">
        <v>300</v>
      </c>
      <c r="BM96" s="190" t="s">
        <v>3327</v>
      </c>
    </row>
    <row r="97" spans="1:65" s="2" customFormat="1" ht="16.5" customHeight="1">
      <c r="A97" s="36"/>
      <c r="B97" s="37"/>
      <c r="C97" s="179" t="s">
        <v>213</v>
      </c>
      <c r="D97" s="179" t="s">
        <v>208</v>
      </c>
      <c r="E97" s="180" t="s">
        <v>3328</v>
      </c>
      <c r="F97" s="181" t="s">
        <v>3329</v>
      </c>
      <c r="G97" s="182" t="s">
        <v>211</v>
      </c>
      <c r="H97" s="183">
        <v>1</v>
      </c>
      <c r="I97" s="184"/>
      <c r="J97" s="185">
        <f>ROUND(I97*H97,1)</f>
        <v>0</v>
      </c>
      <c r="K97" s="181" t="s">
        <v>21</v>
      </c>
      <c r="L97" s="41"/>
      <c r="M97" s="186" t="s">
        <v>21</v>
      </c>
      <c r="N97" s="187" t="s">
        <v>44</v>
      </c>
      <c r="O97" s="66"/>
      <c r="P97" s="188">
        <f>O97*H97</f>
        <v>0</v>
      </c>
      <c r="Q97" s="188">
        <v>0</v>
      </c>
      <c r="R97" s="188">
        <f>Q97*H97</f>
        <v>0</v>
      </c>
      <c r="S97" s="188">
        <v>0</v>
      </c>
      <c r="T97" s="188">
        <f>S97*H97</f>
        <v>0</v>
      </c>
      <c r="U97" s="189" t="s">
        <v>21</v>
      </c>
      <c r="V97" s="36"/>
      <c r="W97" s="36"/>
      <c r="X97" s="36"/>
      <c r="Y97" s="36"/>
      <c r="Z97" s="36"/>
      <c r="AA97" s="36"/>
      <c r="AB97" s="36"/>
      <c r="AC97" s="36"/>
      <c r="AD97" s="36"/>
      <c r="AE97" s="36"/>
      <c r="AR97" s="190" t="s">
        <v>300</v>
      </c>
      <c r="AT97" s="190" t="s">
        <v>208</v>
      </c>
      <c r="AU97" s="190" t="s">
        <v>83</v>
      </c>
      <c r="AY97" s="19" t="s">
        <v>204</v>
      </c>
      <c r="BE97" s="191">
        <f>IF(N97="základní",J97,0)</f>
        <v>0</v>
      </c>
      <c r="BF97" s="191">
        <f>IF(N97="snížená",J97,0)</f>
        <v>0</v>
      </c>
      <c r="BG97" s="191">
        <f>IF(N97="zákl. přenesená",J97,0)</f>
        <v>0</v>
      </c>
      <c r="BH97" s="191">
        <f>IF(N97="sníž. přenesená",J97,0)</f>
        <v>0</v>
      </c>
      <c r="BI97" s="191">
        <f>IF(N97="nulová",J97,0)</f>
        <v>0</v>
      </c>
      <c r="BJ97" s="19" t="s">
        <v>81</v>
      </c>
      <c r="BK97" s="191">
        <f>ROUND(I97*H97,1)</f>
        <v>0</v>
      </c>
      <c r="BL97" s="19" t="s">
        <v>300</v>
      </c>
      <c r="BM97" s="190" t="s">
        <v>3330</v>
      </c>
    </row>
    <row r="98" spans="1:65" s="2" customFormat="1" ht="16.5" customHeight="1">
      <c r="A98" s="36"/>
      <c r="B98" s="37"/>
      <c r="C98" s="242" t="s">
        <v>234</v>
      </c>
      <c r="D98" s="242" t="s">
        <v>466</v>
      </c>
      <c r="E98" s="243" t="s">
        <v>3331</v>
      </c>
      <c r="F98" s="244" t="s">
        <v>3332</v>
      </c>
      <c r="G98" s="245" t="s">
        <v>211</v>
      </c>
      <c r="H98" s="246">
        <v>1</v>
      </c>
      <c r="I98" s="247"/>
      <c r="J98" s="248">
        <f>ROUND(I98*H98,1)</f>
        <v>0</v>
      </c>
      <c r="K98" s="244" t="s">
        <v>21</v>
      </c>
      <c r="L98" s="249"/>
      <c r="M98" s="250" t="s">
        <v>21</v>
      </c>
      <c r="N98" s="251" t="s">
        <v>44</v>
      </c>
      <c r="O98" s="66"/>
      <c r="P98" s="188">
        <f>O98*H98</f>
        <v>0</v>
      </c>
      <c r="Q98" s="188">
        <v>0</v>
      </c>
      <c r="R98" s="188">
        <f>Q98*H98</f>
        <v>0</v>
      </c>
      <c r="S98" s="188">
        <v>0</v>
      </c>
      <c r="T98" s="188">
        <f>S98*H98</f>
        <v>0</v>
      </c>
      <c r="U98" s="189" t="s">
        <v>21</v>
      </c>
      <c r="V98" s="36"/>
      <c r="W98" s="36"/>
      <c r="X98" s="36"/>
      <c r="Y98" s="36"/>
      <c r="Z98" s="36"/>
      <c r="AA98" s="36"/>
      <c r="AB98" s="36"/>
      <c r="AC98" s="36"/>
      <c r="AD98" s="36"/>
      <c r="AE98" s="36"/>
      <c r="AR98" s="190" t="s">
        <v>473</v>
      </c>
      <c r="AT98" s="190" t="s">
        <v>466</v>
      </c>
      <c r="AU98" s="190" t="s">
        <v>83</v>
      </c>
      <c r="AY98" s="19" t="s">
        <v>204</v>
      </c>
      <c r="BE98" s="191">
        <f>IF(N98="základní",J98,0)</f>
        <v>0</v>
      </c>
      <c r="BF98" s="191">
        <f>IF(N98="snížená",J98,0)</f>
        <v>0</v>
      </c>
      <c r="BG98" s="191">
        <f>IF(N98="zákl. přenesená",J98,0)</f>
        <v>0</v>
      </c>
      <c r="BH98" s="191">
        <f>IF(N98="sníž. přenesená",J98,0)</f>
        <v>0</v>
      </c>
      <c r="BI98" s="191">
        <f>IF(N98="nulová",J98,0)</f>
        <v>0</v>
      </c>
      <c r="BJ98" s="19" t="s">
        <v>81</v>
      </c>
      <c r="BK98" s="191">
        <f>ROUND(I98*H98,1)</f>
        <v>0</v>
      </c>
      <c r="BL98" s="19" t="s">
        <v>300</v>
      </c>
      <c r="BM98" s="190" t="s">
        <v>3333</v>
      </c>
    </row>
    <row r="99" spans="1:65" s="2" customFormat="1" ht="16.5" customHeight="1">
      <c r="A99" s="36"/>
      <c r="B99" s="37"/>
      <c r="C99" s="179" t="s">
        <v>239</v>
      </c>
      <c r="D99" s="179" t="s">
        <v>208</v>
      </c>
      <c r="E99" s="180" t="s">
        <v>3334</v>
      </c>
      <c r="F99" s="181" t="s">
        <v>3335</v>
      </c>
      <c r="G99" s="182" t="s">
        <v>211</v>
      </c>
      <c r="H99" s="183">
        <v>5</v>
      </c>
      <c r="I99" s="184"/>
      <c r="J99" s="185">
        <f>ROUND(I99*H99,1)</f>
        <v>0</v>
      </c>
      <c r="K99" s="181" t="s">
        <v>212</v>
      </c>
      <c r="L99" s="41"/>
      <c r="M99" s="186" t="s">
        <v>21</v>
      </c>
      <c r="N99" s="187" t="s">
        <v>44</v>
      </c>
      <c r="O99" s="66"/>
      <c r="P99" s="188">
        <f>O99*H99</f>
        <v>0</v>
      </c>
      <c r="Q99" s="188">
        <v>0</v>
      </c>
      <c r="R99" s="188">
        <f>Q99*H99</f>
        <v>0</v>
      </c>
      <c r="S99" s="188">
        <v>0</v>
      </c>
      <c r="T99" s="188">
        <f>S99*H99</f>
        <v>0</v>
      </c>
      <c r="U99" s="189" t="s">
        <v>21</v>
      </c>
      <c r="V99" s="36"/>
      <c r="W99" s="36"/>
      <c r="X99" s="36"/>
      <c r="Y99" s="36"/>
      <c r="Z99" s="36"/>
      <c r="AA99" s="36"/>
      <c r="AB99" s="36"/>
      <c r="AC99" s="36"/>
      <c r="AD99" s="36"/>
      <c r="AE99" s="36"/>
      <c r="AR99" s="190" t="s">
        <v>300</v>
      </c>
      <c r="AT99" s="190" t="s">
        <v>208</v>
      </c>
      <c r="AU99" s="190" t="s">
        <v>83</v>
      </c>
      <c r="AY99" s="19" t="s">
        <v>204</v>
      </c>
      <c r="BE99" s="191">
        <f>IF(N99="základní",J99,0)</f>
        <v>0</v>
      </c>
      <c r="BF99" s="191">
        <f>IF(N99="snížená",J99,0)</f>
        <v>0</v>
      </c>
      <c r="BG99" s="191">
        <f>IF(N99="zákl. přenesená",J99,0)</f>
        <v>0</v>
      </c>
      <c r="BH99" s="191">
        <f>IF(N99="sníž. přenesená",J99,0)</f>
        <v>0</v>
      </c>
      <c r="BI99" s="191">
        <f>IF(N99="nulová",J99,0)</f>
        <v>0</v>
      </c>
      <c r="BJ99" s="19" t="s">
        <v>81</v>
      </c>
      <c r="BK99" s="191">
        <f>ROUND(I99*H99,1)</f>
        <v>0</v>
      </c>
      <c r="BL99" s="19" t="s">
        <v>300</v>
      </c>
      <c r="BM99" s="190" t="s">
        <v>3336</v>
      </c>
    </row>
    <row r="100" spans="1:47" s="2" customFormat="1" ht="11.25">
      <c r="A100" s="36"/>
      <c r="B100" s="37"/>
      <c r="C100" s="38"/>
      <c r="D100" s="192" t="s">
        <v>216</v>
      </c>
      <c r="E100" s="38"/>
      <c r="F100" s="193" t="s">
        <v>3337</v>
      </c>
      <c r="G100" s="38"/>
      <c r="H100" s="38"/>
      <c r="I100" s="194"/>
      <c r="J100" s="38"/>
      <c r="K100" s="38"/>
      <c r="L100" s="41"/>
      <c r="M100" s="195"/>
      <c r="N100" s="196"/>
      <c r="O100" s="66"/>
      <c r="P100" s="66"/>
      <c r="Q100" s="66"/>
      <c r="R100" s="66"/>
      <c r="S100" s="66"/>
      <c r="T100" s="66"/>
      <c r="U100" s="67"/>
      <c r="V100" s="36"/>
      <c r="W100" s="36"/>
      <c r="X100" s="36"/>
      <c r="Y100" s="36"/>
      <c r="Z100" s="36"/>
      <c r="AA100" s="36"/>
      <c r="AB100" s="36"/>
      <c r="AC100" s="36"/>
      <c r="AD100" s="36"/>
      <c r="AE100" s="36"/>
      <c r="AT100" s="19" t="s">
        <v>216</v>
      </c>
      <c r="AU100" s="19" t="s">
        <v>83</v>
      </c>
    </row>
    <row r="101" spans="1:65" s="2" customFormat="1" ht="16.5" customHeight="1">
      <c r="A101" s="36"/>
      <c r="B101" s="37"/>
      <c r="C101" s="242" t="s">
        <v>245</v>
      </c>
      <c r="D101" s="242" t="s">
        <v>466</v>
      </c>
      <c r="E101" s="243" t="s">
        <v>3338</v>
      </c>
      <c r="F101" s="244" t="s">
        <v>3339</v>
      </c>
      <c r="G101" s="245" t="s">
        <v>211</v>
      </c>
      <c r="H101" s="246">
        <v>5</v>
      </c>
      <c r="I101" s="247"/>
      <c r="J101" s="248">
        <f>ROUND(I101*H101,1)</f>
        <v>0</v>
      </c>
      <c r="K101" s="244" t="s">
        <v>212</v>
      </c>
      <c r="L101" s="249"/>
      <c r="M101" s="250" t="s">
        <v>21</v>
      </c>
      <c r="N101" s="251" t="s">
        <v>44</v>
      </c>
      <c r="O101" s="66"/>
      <c r="P101" s="188">
        <f>O101*H101</f>
        <v>0</v>
      </c>
      <c r="Q101" s="188">
        <v>0.0004</v>
      </c>
      <c r="R101" s="188">
        <f>Q101*H101</f>
        <v>0.002</v>
      </c>
      <c r="S101" s="188">
        <v>0</v>
      </c>
      <c r="T101" s="188">
        <f>S101*H101</f>
        <v>0</v>
      </c>
      <c r="U101" s="189" t="s">
        <v>21</v>
      </c>
      <c r="V101" s="36"/>
      <c r="W101" s="36"/>
      <c r="X101" s="36"/>
      <c r="Y101" s="36"/>
      <c r="Z101" s="36"/>
      <c r="AA101" s="36"/>
      <c r="AB101" s="36"/>
      <c r="AC101" s="36"/>
      <c r="AD101" s="36"/>
      <c r="AE101" s="36"/>
      <c r="AR101" s="190" t="s">
        <v>473</v>
      </c>
      <c r="AT101" s="190" t="s">
        <v>466</v>
      </c>
      <c r="AU101" s="190" t="s">
        <v>83</v>
      </c>
      <c r="AY101" s="19" t="s">
        <v>204</v>
      </c>
      <c r="BE101" s="191">
        <f>IF(N101="základní",J101,0)</f>
        <v>0</v>
      </c>
      <c r="BF101" s="191">
        <f>IF(N101="snížená",J101,0)</f>
        <v>0</v>
      </c>
      <c r="BG101" s="191">
        <f>IF(N101="zákl. přenesená",J101,0)</f>
        <v>0</v>
      </c>
      <c r="BH101" s="191">
        <f>IF(N101="sníž. přenesená",J101,0)</f>
        <v>0</v>
      </c>
      <c r="BI101" s="191">
        <f>IF(N101="nulová",J101,0)</f>
        <v>0</v>
      </c>
      <c r="BJ101" s="19" t="s">
        <v>81</v>
      </c>
      <c r="BK101" s="191">
        <f>ROUND(I101*H101,1)</f>
        <v>0</v>
      </c>
      <c r="BL101" s="19" t="s">
        <v>300</v>
      </c>
      <c r="BM101" s="190" t="s">
        <v>3340</v>
      </c>
    </row>
    <row r="102" spans="1:47" s="2" customFormat="1" ht="11.25">
      <c r="A102" s="36"/>
      <c r="B102" s="37"/>
      <c r="C102" s="38"/>
      <c r="D102" s="192" t="s">
        <v>216</v>
      </c>
      <c r="E102" s="38"/>
      <c r="F102" s="193" t="s">
        <v>3341</v>
      </c>
      <c r="G102" s="38"/>
      <c r="H102" s="38"/>
      <c r="I102" s="194"/>
      <c r="J102" s="38"/>
      <c r="K102" s="38"/>
      <c r="L102" s="41"/>
      <c r="M102" s="195"/>
      <c r="N102" s="196"/>
      <c r="O102" s="66"/>
      <c r="P102" s="66"/>
      <c r="Q102" s="66"/>
      <c r="R102" s="66"/>
      <c r="S102" s="66"/>
      <c r="T102" s="66"/>
      <c r="U102" s="67"/>
      <c r="V102" s="36"/>
      <c r="W102" s="36"/>
      <c r="X102" s="36"/>
      <c r="Y102" s="36"/>
      <c r="Z102" s="36"/>
      <c r="AA102" s="36"/>
      <c r="AB102" s="36"/>
      <c r="AC102" s="36"/>
      <c r="AD102" s="36"/>
      <c r="AE102" s="36"/>
      <c r="AT102" s="19" t="s">
        <v>216</v>
      </c>
      <c r="AU102" s="19" t="s">
        <v>83</v>
      </c>
    </row>
    <row r="103" spans="1:65" s="2" customFormat="1" ht="16.5" customHeight="1">
      <c r="A103" s="36"/>
      <c r="B103" s="37"/>
      <c r="C103" s="179" t="s">
        <v>250</v>
      </c>
      <c r="D103" s="179" t="s">
        <v>208</v>
      </c>
      <c r="E103" s="180" t="s">
        <v>3342</v>
      </c>
      <c r="F103" s="181" t="s">
        <v>3343</v>
      </c>
      <c r="G103" s="182" t="s">
        <v>211</v>
      </c>
      <c r="H103" s="183">
        <v>2</v>
      </c>
      <c r="I103" s="184"/>
      <c r="J103" s="185">
        <f>ROUND(I103*H103,1)</f>
        <v>0</v>
      </c>
      <c r="K103" s="181" t="s">
        <v>212</v>
      </c>
      <c r="L103" s="41"/>
      <c r="M103" s="186" t="s">
        <v>21</v>
      </c>
      <c r="N103" s="187" t="s">
        <v>44</v>
      </c>
      <c r="O103" s="66"/>
      <c r="P103" s="188">
        <f>O103*H103</f>
        <v>0</v>
      </c>
      <c r="Q103" s="188">
        <v>0</v>
      </c>
      <c r="R103" s="188">
        <f>Q103*H103</f>
        <v>0</v>
      </c>
      <c r="S103" s="188">
        <v>0</v>
      </c>
      <c r="T103" s="188">
        <f>S103*H103</f>
        <v>0</v>
      </c>
      <c r="U103" s="189" t="s">
        <v>21</v>
      </c>
      <c r="V103" s="36"/>
      <c r="W103" s="36"/>
      <c r="X103" s="36"/>
      <c r="Y103" s="36"/>
      <c r="Z103" s="36"/>
      <c r="AA103" s="36"/>
      <c r="AB103" s="36"/>
      <c r="AC103" s="36"/>
      <c r="AD103" s="36"/>
      <c r="AE103" s="36"/>
      <c r="AR103" s="190" t="s">
        <v>300</v>
      </c>
      <c r="AT103" s="190" t="s">
        <v>208</v>
      </c>
      <c r="AU103" s="190" t="s">
        <v>83</v>
      </c>
      <c r="AY103" s="19" t="s">
        <v>204</v>
      </c>
      <c r="BE103" s="191">
        <f>IF(N103="základní",J103,0)</f>
        <v>0</v>
      </c>
      <c r="BF103" s="191">
        <f>IF(N103="snížená",J103,0)</f>
        <v>0</v>
      </c>
      <c r="BG103" s="191">
        <f>IF(N103="zákl. přenesená",J103,0)</f>
        <v>0</v>
      </c>
      <c r="BH103" s="191">
        <f>IF(N103="sníž. přenesená",J103,0)</f>
        <v>0</v>
      </c>
      <c r="BI103" s="191">
        <f>IF(N103="nulová",J103,0)</f>
        <v>0</v>
      </c>
      <c r="BJ103" s="19" t="s">
        <v>81</v>
      </c>
      <c r="BK103" s="191">
        <f>ROUND(I103*H103,1)</f>
        <v>0</v>
      </c>
      <c r="BL103" s="19" t="s">
        <v>300</v>
      </c>
      <c r="BM103" s="190" t="s">
        <v>3344</v>
      </c>
    </row>
    <row r="104" spans="1:47" s="2" customFormat="1" ht="11.25">
      <c r="A104" s="36"/>
      <c r="B104" s="37"/>
      <c r="C104" s="38"/>
      <c r="D104" s="192" t="s">
        <v>216</v>
      </c>
      <c r="E104" s="38"/>
      <c r="F104" s="193" t="s">
        <v>3345</v>
      </c>
      <c r="G104" s="38"/>
      <c r="H104" s="38"/>
      <c r="I104" s="194"/>
      <c r="J104" s="38"/>
      <c r="K104" s="38"/>
      <c r="L104" s="41"/>
      <c r="M104" s="195"/>
      <c r="N104" s="196"/>
      <c r="O104" s="66"/>
      <c r="P104" s="66"/>
      <c r="Q104" s="66"/>
      <c r="R104" s="66"/>
      <c r="S104" s="66"/>
      <c r="T104" s="66"/>
      <c r="U104" s="67"/>
      <c r="V104" s="36"/>
      <c r="W104" s="36"/>
      <c r="X104" s="36"/>
      <c r="Y104" s="36"/>
      <c r="Z104" s="36"/>
      <c r="AA104" s="36"/>
      <c r="AB104" s="36"/>
      <c r="AC104" s="36"/>
      <c r="AD104" s="36"/>
      <c r="AE104" s="36"/>
      <c r="AT104" s="19" t="s">
        <v>216</v>
      </c>
      <c r="AU104" s="19" t="s">
        <v>83</v>
      </c>
    </row>
    <row r="105" spans="1:65" s="2" customFormat="1" ht="16.5" customHeight="1">
      <c r="A105" s="36"/>
      <c r="B105" s="37"/>
      <c r="C105" s="242" t="s">
        <v>257</v>
      </c>
      <c r="D105" s="242" t="s">
        <v>466</v>
      </c>
      <c r="E105" s="243" t="s">
        <v>3346</v>
      </c>
      <c r="F105" s="244" t="s">
        <v>3347</v>
      </c>
      <c r="G105" s="245" t="s">
        <v>211</v>
      </c>
      <c r="H105" s="246">
        <v>1</v>
      </c>
      <c r="I105" s="247"/>
      <c r="J105" s="248">
        <f>ROUND(I105*H105,1)</f>
        <v>0</v>
      </c>
      <c r="K105" s="244" t="s">
        <v>21</v>
      </c>
      <c r="L105" s="249"/>
      <c r="M105" s="250" t="s">
        <v>21</v>
      </c>
      <c r="N105" s="251" t="s">
        <v>44</v>
      </c>
      <c r="O105" s="66"/>
      <c r="P105" s="188">
        <f>O105*H105</f>
        <v>0</v>
      </c>
      <c r="Q105" s="188">
        <v>0</v>
      </c>
      <c r="R105" s="188">
        <f>Q105*H105</f>
        <v>0</v>
      </c>
      <c r="S105" s="188">
        <v>0</v>
      </c>
      <c r="T105" s="188">
        <f>S105*H105</f>
        <v>0</v>
      </c>
      <c r="U105" s="189" t="s">
        <v>21</v>
      </c>
      <c r="V105" s="36"/>
      <c r="W105" s="36"/>
      <c r="X105" s="36"/>
      <c r="Y105" s="36"/>
      <c r="Z105" s="36"/>
      <c r="AA105" s="36"/>
      <c r="AB105" s="36"/>
      <c r="AC105" s="36"/>
      <c r="AD105" s="36"/>
      <c r="AE105" s="36"/>
      <c r="AR105" s="190" t="s">
        <v>473</v>
      </c>
      <c r="AT105" s="190" t="s">
        <v>466</v>
      </c>
      <c r="AU105" s="190" t="s">
        <v>83</v>
      </c>
      <c r="AY105" s="19" t="s">
        <v>204</v>
      </c>
      <c r="BE105" s="191">
        <f>IF(N105="základní",J105,0)</f>
        <v>0</v>
      </c>
      <c r="BF105" s="191">
        <f>IF(N105="snížená",J105,0)</f>
        <v>0</v>
      </c>
      <c r="BG105" s="191">
        <f>IF(N105="zákl. přenesená",J105,0)</f>
        <v>0</v>
      </c>
      <c r="BH105" s="191">
        <f>IF(N105="sníž. přenesená",J105,0)</f>
        <v>0</v>
      </c>
      <c r="BI105" s="191">
        <f>IF(N105="nulová",J105,0)</f>
        <v>0</v>
      </c>
      <c r="BJ105" s="19" t="s">
        <v>81</v>
      </c>
      <c r="BK105" s="191">
        <f>ROUND(I105*H105,1)</f>
        <v>0</v>
      </c>
      <c r="BL105" s="19" t="s">
        <v>300</v>
      </c>
      <c r="BM105" s="190" t="s">
        <v>3348</v>
      </c>
    </row>
    <row r="106" spans="1:65" s="2" customFormat="1" ht="16.5" customHeight="1">
      <c r="A106" s="36"/>
      <c r="B106" s="37"/>
      <c r="C106" s="242" t="s">
        <v>268</v>
      </c>
      <c r="D106" s="242" t="s">
        <v>466</v>
      </c>
      <c r="E106" s="243" t="s">
        <v>3349</v>
      </c>
      <c r="F106" s="244" t="s">
        <v>3350</v>
      </c>
      <c r="G106" s="245" t="s">
        <v>211</v>
      </c>
      <c r="H106" s="246">
        <v>1</v>
      </c>
      <c r="I106" s="247"/>
      <c r="J106" s="248">
        <f>ROUND(I106*H106,1)</f>
        <v>0</v>
      </c>
      <c r="K106" s="244" t="s">
        <v>21</v>
      </c>
      <c r="L106" s="249"/>
      <c r="M106" s="250" t="s">
        <v>21</v>
      </c>
      <c r="N106" s="251" t="s">
        <v>44</v>
      </c>
      <c r="O106" s="66"/>
      <c r="P106" s="188">
        <f>O106*H106</f>
        <v>0</v>
      </c>
      <c r="Q106" s="188">
        <v>0</v>
      </c>
      <c r="R106" s="188">
        <f>Q106*H106</f>
        <v>0</v>
      </c>
      <c r="S106" s="188">
        <v>0</v>
      </c>
      <c r="T106" s="188">
        <f>S106*H106</f>
        <v>0</v>
      </c>
      <c r="U106" s="189" t="s">
        <v>21</v>
      </c>
      <c r="V106" s="36"/>
      <c r="W106" s="36"/>
      <c r="X106" s="36"/>
      <c r="Y106" s="36"/>
      <c r="Z106" s="36"/>
      <c r="AA106" s="36"/>
      <c r="AB106" s="36"/>
      <c r="AC106" s="36"/>
      <c r="AD106" s="36"/>
      <c r="AE106" s="36"/>
      <c r="AR106" s="190" t="s">
        <v>473</v>
      </c>
      <c r="AT106" s="190" t="s">
        <v>466</v>
      </c>
      <c r="AU106" s="190" t="s">
        <v>83</v>
      </c>
      <c r="AY106" s="19" t="s">
        <v>204</v>
      </c>
      <c r="BE106" s="191">
        <f>IF(N106="základní",J106,0)</f>
        <v>0</v>
      </c>
      <c r="BF106" s="191">
        <f>IF(N106="snížená",J106,0)</f>
        <v>0</v>
      </c>
      <c r="BG106" s="191">
        <f>IF(N106="zákl. přenesená",J106,0)</f>
        <v>0</v>
      </c>
      <c r="BH106" s="191">
        <f>IF(N106="sníž. přenesená",J106,0)</f>
        <v>0</v>
      </c>
      <c r="BI106" s="191">
        <f>IF(N106="nulová",J106,0)</f>
        <v>0</v>
      </c>
      <c r="BJ106" s="19" t="s">
        <v>81</v>
      </c>
      <c r="BK106" s="191">
        <f>ROUND(I106*H106,1)</f>
        <v>0</v>
      </c>
      <c r="BL106" s="19" t="s">
        <v>300</v>
      </c>
      <c r="BM106" s="190" t="s">
        <v>3351</v>
      </c>
    </row>
    <row r="107" spans="1:65" s="2" customFormat="1" ht="16.5" customHeight="1">
      <c r="A107" s="36"/>
      <c r="B107" s="37"/>
      <c r="C107" s="179" t="s">
        <v>206</v>
      </c>
      <c r="D107" s="179" t="s">
        <v>208</v>
      </c>
      <c r="E107" s="180" t="s">
        <v>3352</v>
      </c>
      <c r="F107" s="181" t="s">
        <v>3353</v>
      </c>
      <c r="G107" s="182" t="s">
        <v>211</v>
      </c>
      <c r="H107" s="183">
        <v>1</v>
      </c>
      <c r="I107" s="184"/>
      <c r="J107" s="185">
        <f>ROUND(I107*H107,1)</f>
        <v>0</v>
      </c>
      <c r="K107" s="181" t="s">
        <v>212</v>
      </c>
      <c r="L107" s="41"/>
      <c r="M107" s="186" t="s">
        <v>21</v>
      </c>
      <c r="N107" s="187" t="s">
        <v>44</v>
      </c>
      <c r="O107" s="66"/>
      <c r="P107" s="188">
        <f>O107*H107</f>
        <v>0</v>
      </c>
      <c r="Q107" s="188">
        <v>0</v>
      </c>
      <c r="R107" s="188">
        <f>Q107*H107</f>
        <v>0</v>
      </c>
      <c r="S107" s="188">
        <v>0</v>
      </c>
      <c r="T107" s="188">
        <f>S107*H107</f>
        <v>0</v>
      </c>
      <c r="U107" s="189" t="s">
        <v>21</v>
      </c>
      <c r="V107" s="36"/>
      <c r="W107" s="36"/>
      <c r="X107" s="36"/>
      <c r="Y107" s="36"/>
      <c r="Z107" s="36"/>
      <c r="AA107" s="36"/>
      <c r="AB107" s="36"/>
      <c r="AC107" s="36"/>
      <c r="AD107" s="36"/>
      <c r="AE107" s="36"/>
      <c r="AR107" s="190" t="s">
        <v>300</v>
      </c>
      <c r="AT107" s="190" t="s">
        <v>208</v>
      </c>
      <c r="AU107" s="190" t="s">
        <v>83</v>
      </c>
      <c r="AY107" s="19" t="s">
        <v>204</v>
      </c>
      <c r="BE107" s="191">
        <f>IF(N107="základní",J107,0)</f>
        <v>0</v>
      </c>
      <c r="BF107" s="191">
        <f>IF(N107="snížená",J107,0)</f>
        <v>0</v>
      </c>
      <c r="BG107" s="191">
        <f>IF(N107="zákl. přenesená",J107,0)</f>
        <v>0</v>
      </c>
      <c r="BH107" s="191">
        <f>IF(N107="sníž. přenesená",J107,0)</f>
        <v>0</v>
      </c>
      <c r="BI107" s="191">
        <f>IF(N107="nulová",J107,0)</f>
        <v>0</v>
      </c>
      <c r="BJ107" s="19" t="s">
        <v>81</v>
      </c>
      <c r="BK107" s="191">
        <f>ROUND(I107*H107,1)</f>
        <v>0</v>
      </c>
      <c r="BL107" s="19" t="s">
        <v>300</v>
      </c>
      <c r="BM107" s="190" t="s">
        <v>3354</v>
      </c>
    </row>
    <row r="108" spans="1:47" s="2" customFormat="1" ht="11.25">
      <c r="A108" s="36"/>
      <c r="B108" s="37"/>
      <c r="C108" s="38"/>
      <c r="D108" s="192" t="s">
        <v>216</v>
      </c>
      <c r="E108" s="38"/>
      <c r="F108" s="193" t="s">
        <v>3355</v>
      </c>
      <c r="G108" s="38"/>
      <c r="H108" s="38"/>
      <c r="I108" s="194"/>
      <c r="J108" s="38"/>
      <c r="K108" s="38"/>
      <c r="L108" s="41"/>
      <c r="M108" s="195"/>
      <c r="N108" s="196"/>
      <c r="O108" s="66"/>
      <c r="P108" s="66"/>
      <c r="Q108" s="66"/>
      <c r="R108" s="66"/>
      <c r="S108" s="66"/>
      <c r="T108" s="66"/>
      <c r="U108" s="67"/>
      <c r="V108" s="36"/>
      <c r="W108" s="36"/>
      <c r="X108" s="36"/>
      <c r="Y108" s="36"/>
      <c r="Z108" s="36"/>
      <c r="AA108" s="36"/>
      <c r="AB108" s="36"/>
      <c r="AC108" s="36"/>
      <c r="AD108" s="36"/>
      <c r="AE108" s="36"/>
      <c r="AT108" s="19" t="s">
        <v>216</v>
      </c>
      <c r="AU108" s="19" t="s">
        <v>83</v>
      </c>
    </row>
    <row r="109" spans="1:65" s="2" customFormat="1" ht="16.5" customHeight="1">
      <c r="A109" s="36"/>
      <c r="B109" s="37"/>
      <c r="C109" s="242" t="s">
        <v>255</v>
      </c>
      <c r="D109" s="242" t="s">
        <v>466</v>
      </c>
      <c r="E109" s="243" t="s">
        <v>3356</v>
      </c>
      <c r="F109" s="244" t="s">
        <v>3357</v>
      </c>
      <c r="G109" s="245" t="s">
        <v>211</v>
      </c>
      <c r="H109" s="246">
        <v>1</v>
      </c>
      <c r="I109" s="247"/>
      <c r="J109" s="248">
        <f>ROUND(I109*H109,1)</f>
        <v>0</v>
      </c>
      <c r="K109" s="244" t="s">
        <v>212</v>
      </c>
      <c r="L109" s="249"/>
      <c r="M109" s="250" t="s">
        <v>21</v>
      </c>
      <c r="N109" s="251" t="s">
        <v>44</v>
      </c>
      <c r="O109" s="66"/>
      <c r="P109" s="188">
        <f>O109*H109</f>
        <v>0</v>
      </c>
      <c r="Q109" s="188">
        <v>0.0004</v>
      </c>
      <c r="R109" s="188">
        <f>Q109*H109</f>
        <v>0.0004</v>
      </c>
      <c r="S109" s="188">
        <v>0</v>
      </c>
      <c r="T109" s="188">
        <f>S109*H109</f>
        <v>0</v>
      </c>
      <c r="U109" s="189" t="s">
        <v>21</v>
      </c>
      <c r="V109" s="36"/>
      <c r="W109" s="36"/>
      <c r="X109" s="36"/>
      <c r="Y109" s="36"/>
      <c r="Z109" s="36"/>
      <c r="AA109" s="36"/>
      <c r="AB109" s="36"/>
      <c r="AC109" s="36"/>
      <c r="AD109" s="36"/>
      <c r="AE109" s="36"/>
      <c r="AR109" s="190" t="s">
        <v>473</v>
      </c>
      <c r="AT109" s="190" t="s">
        <v>466</v>
      </c>
      <c r="AU109" s="190" t="s">
        <v>83</v>
      </c>
      <c r="AY109" s="19" t="s">
        <v>204</v>
      </c>
      <c r="BE109" s="191">
        <f>IF(N109="základní",J109,0)</f>
        <v>0</v>
      </c>
      <c r="BF109" s="191">
        <f>IF(N109="snížená",J109,0)</f>
        <v>0</v>
      </c>
      <c r="BG109" s="191">
        <f>IF(N109="zákl. přenesená",J109,0)</f>
        <v>0</v>
      </c>
      <c r="BH109" s="191">
        <f>IF(N109="sníž. přenesená",J109,0)</f>
        <v>0</v>
      </c>
      <c r="BI109" s="191">
        <f>IF(N109="nulová",J109,0)</f>
        <v>0</v>
      </c>
      <c r="BJ109" s="19" t="s">
        <v>81</v>
      </c>
      <c r="BK109" s="191">
        <f>ROUND(I109*H109,1)</f>
        <v>0</v>
      </c>
      <c r="BL109" s="19" t="s">
        <v>300</v>
      </c>
      <c r="BM109" s="190" t="s">
        <v>3358</v>
      </c>
    </row>
    <row r="110" spans="1:47" s="2" customFormat="1" ht="11.25">
      <c r="A110" s="36"/>
      <c r="B110" s="37"/>
      <c r="C110" s="38"/>
      <c r="D110" s="192" t="s">
        <v>216</v>
      </c>
      <c r="E110" s="38"/>
      <c r="F110" s="193" t="s">
        <v>3359</v>
      </c>
      <c r="G110" s="38"/>
      <c r="H110" s="38"/>
      <c r="I110" s="194"/>
      <c r="J110" s="38"/>
      <c r="K110" s="38"/>
      <c r="L110" s="41"/>
      <c r="M110" s="195"/>
      <c r="N110" s="196"/>
      <c r="O110" s="66"/>
      <c r="P110" s="66"/>
      <c r="Q110" s="66"/>
      <c r="R110" s="66"/>
      <c r="S110" s="66"/>
      <c r="T110" s="66"/>
      <c r="U110" s="67"/>
      <c r="V110" s="36"/>
      <c r="W110" s="36"/>
      <c r="X110" s="36"/>
      <c r="Y110" s="36"/>
      <c r="Z110" s="36"/>
      <c r="AA110" s="36"/>
      <c r="AB110" s="36"/>
      <c r="AC110" s="36"/>
      <c r="AD110" s="36"/>
      <c r="AE110" s="36"/>
      <c r="AT110" s="19" t="s">
        <v>216</v>
      </c>
      <c r="AU110" s="19" t="s">
        <v>83</v>
      </c>
    </row>
    <row r="111" spans="1:65" s="2" customFormat="1" ht="16.5" customHeight="1">
      <c r="A111" s="36"/>
      <c r="B111" s="37"/>
      <c r="C111" s="179" t="s">
        <v>266</v>
      </c>
      <c r="D111" s="179" t="s">
        <v>208</v>
      </c>
      <c r="E111" s="180" t="s">
        <v>3342</v>
      </c>
      <c r="F111" s="181" t="s">
        <v>3343</v>
      </c>
      <c r="G111" s="182" t="s">
        <v>211</v>
      </c>
      <c r="H111" s="183">
        <v>1</v>
      </c>
      <c r="I111" s="184"/>
      <c r="J111" s="185">
        <f>ROUND(I111*H111,1)</f>
        <v>0</v>
      </c>
      <c r="K111" s="181" t="s">
        <v>212</v>
      </c>
      <c r="L111" s="41"/>
      <c r="M111" s="186" t="s">
        <v>21</v>
      </c>
      <c r="N111" s="187" t="s">
        <v>44</v>
      </c>
      <c r="O111" s="66"/>
      <c r="P111" s="188">
        <f>O111*H111</f>
        <v>0</v>
      </c>
      <c r="Q111" s="188">
        <v>0</v>
      </c>
      <c r="R111" s="188">
        <f>Q111*H111</f>
        <v>0</v>
      </c>
      <c r="S111" s="188">
        <v>0</v>
      </c>
      <c r="T111" s="188">
        <f>S111*H111</f>
        <v>0</v>
      </c>
      <c r="U111" s="189" t="s">
        <v>21</v>
      </c>
      <c r="V111" s="36"/>
      <c r="W111" s="36"/>
      <c r="X111" s="36"/>
      <c r="Y111" s="36"/>
      <c r="Z111" s="36"/>
      <c r="AA111" s="36"/>
      <c r="AB111" s="36"/>
      <c r="AC111" s="36"/>
      <c r="AD111" s="36"/>
      <c r="AE111" s="36"/>
      <c r="AR111" s="190" t="s">
        <v>300</v>
      </c>
      <c r="AT111" s="190" t="s">
        <v>208</v>
      </c>
      <c r="AU111" s="190" t="s">
        <v>83</v>
      </c>
      <c r="AY111" s="19" t="s">
        <v>204</v>
      </c>
      <c r="BE111" s="191">
        <f>IF(N111="základní",J111,0)</f>
        <v>0</v>
      </c>
      <c r="BF111" s="191">
        <f>IF(N111="snížená",J111,0)</f>
        <v>0</v>
      </c>
      <c r="BG111" s="191">
        <f>IF(N111="zákl. přenesená",J111,0)</f>
        <v>0</v>
      </c>
      <c r="BH111" s="191">
        <f>IF(N111="sníž. přenesená",J111,0)</f>
        <v>0</v>
      </c>
      <c r="BI111" s="191">
        <f>IF(N111="nulová",J111,0)</f>
        <v>0</v>
      </c>
      <c r="BJ111" s="19" t="s">
        <v>81</v>
      </c>
      <c r="BK111" s="191">
        <f>ROUND(I111*H111,1)</f>
        <v>0</v>
      </c>
      <c r="BL111" s="19" t="s">
        <v>300</v>
      </c>
      <c r="BM111" s="190" t="s">
        <v>3360</v>
      </c>
    </row>
    <row r="112" spans="1:47" s="2" customFormat="1" ht="11.25">
      <c r="A112" s="36"/>
      <c r="B112" s="37"/>
      <c r="C112" s="38"/>
      <c r="D112" s="192" t="s">
        <v>216</v>
      </c>
      <c r="E112" s="38"/>
      <c r="F112" s="193" t="s">
        <v>3345</v>
      </c>
      <c r="G112" s="38"/>
      <c r="H112" s="38"/>
      <c r="I112" s="194"/>
      <c r="J112" s="38"/>
      <c r="K112" s="38"/>
      <c r="L112" s="41"/>
      <c r="M112" s="195"/>
      <c r="N112" s="196"/>
      <c r="O112" s="66"/>
      <c r="P112" s="66"/>
      <c r="Q112" s="66"/>
      <c r="R112" s="66"/>
      <c r="S112" s="66"/>
      <c r="T112" s="66"/>
      <c r="U112" s="67"/>
      <c r="V112" s="36"/>
      <c r="W112" s="36"/>
      <c r="X112" s="36"/>
      <c r="Y112" s="36"/>
      <c r="Z112" s="36"/>
      <c r="AA112" s="36"/>
      <c r="AB112" s="36"/>
      <c r="AC112" s="36"/>
      <c r="AD112" s="36"/>
      <c r="AE112" s="36"/>
      <c r="AT112" s="19" t="s">
        <v>216</v>
      </c>
      <c r="AU112" s="19" t="s">
        <v>83</v>
      </c>
    </row>
    <row r="113" spans="1:65" s="2" customFormat="1" ht="16.5" customHeight="1">
      <c r="A113" s="36"/>
      <c r="B113" s="37"/>
      <c r="C113" s="242" t="s">
        <v>310</v>
      </c>
      <c r="D113" s="242" t="s">
        <v>466</v>
      </c>
      <c r="E113" s="243" t="s">
        <v>3361</v>
      </c>
      <c r="F113" s="244" t="s">
        <v>3362</v>
      </c>
      <c r="G113" s="245" t="s">
        <v>211</v>
      </c>
      <c r="H113" s="246">
        <v>1</v>
      </c>
      <c r="I113" s="247"/>
      <c r="J113" s="248">
        <f>ROUND(I113*H113,1)</f>
        <v>0</v>
      </c>
      <c r="K113" s="244" t="s">
        <v>21</v>
      </c>
      <c r="L113" s="249"/>
      <c r="M113" s="250" t="s">
        <v>21</v>
      </c>
      <c r="N113" s="251" t="s">
        <v>44</v>
      </c>
      <c r="O113" s="66"/>
      <c r="P113" s="188">
        <f>O113*H113</f>
        <v>0</v>
      </c>
      <c r="Q113" s="188">
        <v>0</v>
      </c>
      <c r="R113" s="188">
        <f>Q113*H113</f>
        <v>0</v>
      </c>
      <c r="S113" s="188">
        <v>0</v>
      </c>
      <c r="T113" s="188">
        <f>S113*H113</f>
        <v>0</v>
      </c>
      <c r="U113" s="189" t="s">
        <v>21</v>
      </c>
      <c r="V113" s="36"/>
      <c r="W113" s="36"/>
      <c r="X113" s="36"/>
      <c r="Y113" s="36"/>
      <c r="Z113" s="36"/>
      <c r="AA113" s="36"/>
      <c r="AB113" s="36"/>
      <c r="AC113" s="36"/>
      <c r="AD113" s="36"/>
      <c r="AE113" s="36"/>
      <c r="AR113" s="190" t="s">
        <v>473</v>
      </c>
      <c r="AT113" s="190" t="s">
        <v>466</v>
      </c>
      <c r="AU113" s="190" t="s">
        <v>83</v>
      </c>
      <c r="AY113" s="19" t="s">
        <v>204</v>
      </c>
      <c r="BE113" s="191">
        <f>IF(N113="základní",J113,0)</f>
        <v>0</v>
      </c>
      <c r="BF113" s="191">
        <f>IF(N113="snížená",J113,0)</f>
        <v>0</v>
      </c>
      <c r="BG113" s="191">
        <f>IF(N113="zákl. přenesená",J113,0)</f>
        <v>0</v>
      </c>
      <c r="BH113" s="191">
        <f>IF(N113="sníž. přenesená",J113,0)</f>
        <v>0</v>
      </c>
      <c r="BI113" s="191">
        <f>IF(N113="nulová",J113,0)</f>
        <v>0</v>
      </c>
      <c r="BJ113" s="19" t="s">
        <v>81</v>
      </c>
      <c r="BK113" s="191">
        <f>ROUND(I113*H113,1)</f>
        <v>0</v>
      </c>
      <c r="BL113" s="19" t="s">
        <v>300</v>
      </c>
      <c r="BM113" s="190" t="s">
        <v>3363</v>
      </c>
    </row>
    <row r="114" spans="1:65" s="2" customFormat="1" ht="16.5" customHeight="1">
      <c r="A114" s="36"/>
      <c r="B114" s="37"/>
      <c r="C114" s="179" t="s">
        <v>8</v>
      </c>
      <c r="D114" s="179" t="s">
        <v>208</v>
      </c>
      <c r="E114" s="180" t="s">
        <v>3364</v>
      </c>
      <c r="F114" s="181" t="s">
        <v>3365</v>
      </c>
      <c r="G114" s="182" t="s">
        <v>211</v>
      </c>
      <c r="H114" s="183">
        <v>1</v>
      </c>
      <c r="I114" s="184"/>
      <c r="J114" s="185">
        <f>ROUND(I114*H114,1)</f>
        <v>0</v>
      </c>
      <c r="K114" s="181" t="s">
        <v>212</v>
      </c>
      <c r="L114" s="41"/>
      <c r="M114" s="186" t="s">
        <v>21</v>
      </c>
      <c r="N114" s="187" t="s">
        <v>44</v>
      </c>
      <c r="O114" s="66"/>
      <c r="P114" s="188">
        <f>O114*H114</f>
        <v>0</v>
      </c>
      <c r="Q114" s="188">
        <v>0</v>
      </c>
      <c r="R114" s="188">
        <f>Q114*H114</f>
        <v>0</v>
      </c>
      <c r="S114" s="188">
        <v>0</v>
      </c>
      <c r="T114" s="188">
        <f>S114*H114</f>
        <v>0</v>
      </c>
      <c r="U114" s="189" t="s">
        <v>21</v>
      </c>
      <c r="V114" s="36"/>
      <c r="W114" s="36"/>
      <c r="X114" s="36"/>
      <c r="Y114" s="36"/>
      <c r="Z114" s="36"/>
      <c r="AA114" s="36"/>
      <c r="AB114" s="36"/>
      <c r="AC114" s="36"/>
      <c r="AD114" s="36"/>
      <c r="AE114" s="36"/>
      <c r="AR114" s="190" t="s">
        <v>300</v>
      </c>
      <c r="AT114" s="190" t="s">
        <v>208</v>
      </c>
      <c r="AU114" s="190" t="s">
        <v>83</v>
      </c>
      <c r="AY114" s="19" t="s">
        <v>204</v>
      </c>
      <c r="BE114" s="191">
        <f>IF(N114="základní",J114,0)</f>
        <v>0</v>
      </c>
      <c r="BF114" s="191">
        <f>IF(N114="snížená",J114,0)</f>
        <v>0</v>
      </c>
      <c r="BG114" s="191">
        <f>IF(N114="zákl. přenesená",J114,0)</f>
        <v>0</v>
      </c>
      <c r="BH114" s="191">
        <f>IF(N114="sníž. přenesená",J114,0)</f>
        <v>0</v>
      </c>
      <c r="BI114" s="191">
        <f>IF(N114="nulová",J114,0)</f>
        <v>0</v>
      </c>
      <c r="BJ114" s="19" t="s">
        <v>81</v>
      </c>
      <c r="BK114" s="191">
        <f>ROUND(I114*H114,1)</f>
        <v>0</v>
      </c>
      <c r="BL114" s="19" t="s">
        <v>300</v>
      </c>
      <c r="BM114" s="190" t="s">
        <v>3366</v>
      </c>
    </row>
    <row r="115" spans="1:47" s="2" customFormat="1" ht="11.25">
      <c r="A115" s="36"/>
      <c r="B115" s="37"/>
      <c r="C115" s="38"/>
      <c r="D115" s="192" t="s">
        <v>216</v>
      </c>
      <c r="E115" s="38"/>
      <c r="F115" s="193" t="s">
        <v>3367</v>
      </c>
      <c r="G115" s="38"/>
      <c r="H115" s="38"/>
      <c r="I115" s="194"/>
      <c r="J115" s="38"/>
      <c r="K115" s="38"/>
      <c r="L115" s="41"/>
      <c r="M115" s="195"/>
      <c r="N115" s="196"/>
      <c r="O115" s="66"/>
      <c r="P115" s="66"/>
      <c r="Q115" s="66"/>
      <c r="R115" s="66"/>
      <c r="S115" s="66"/>
      <c r="T115" s="66"/>
      <c r="U115" s="67"/>
      <c r="V115" s="36"/>
      <c r="W115" s="36"/>
      <c r="X115" s="36"/>
      <c r="Y115" s="36"/>
      <c r="Z115" s="36"/>
      <c r="AA115" s="36"/>
      <c r="AB115" s="36"/>
      <c r="AC115" s="36"/>
      <c r="AD115" s="36"/>
      <c r="AE115" s="36"/>
      <c r="AT115" s="19" t="s">
        <v>216</v>
      </c>
      <c r="AU115" s="19" t="s">
        <v>83</v>
      </c>
    </row>
    <row r="116" spans="1:65" s="2" customFormat="1" ht="16.5" customHeight="1">
      <c r="A116" s="36"/>
      <c r="B116" s="37"/>
      <c r="C116" s="242" t="s">
        <v>300</v>
      </c>
      <c r="D116" s="242" t="s">
        <v>466</v>
      </c>
      <c r="E116" s="243" t="s">
        <v>3368</v>
      </c>
      <c r="F116" s="244" t="s">
        <v>3369</v>
      </c>
      <c r="G116" s="245" t="s">
        <v>211</v>
      </c>
      <c r="H116" s="246">
        <v>1</v>
      </c>
      <c r="I116" s="247"/>
      <c r="J116" s="248">
        <f>ROUND(I116*H116,1)</f>
        <v>0</v>
      </c>
      <c r="K116" s="244" t="s">
        <v>21</v>
      </c>
      <c r="L116" s="249"/>
      <c r="M116" s="250" t="s">
        <v>21</v>
      </c>
      <c r="N116" s="251" t="s">
        <v>44</v>
      </c>
      <c r="O116" s="66"/>
      <c r="P116" s="188">
        <f>O116*H116</f>
        <v>0</v>
      </c>
      <c r="Q116" s="188">
        <v>0</v>
      </c>
      <c r="R116" s="188">
        <f>Q116*H116</f>
        <v>0</v>
      </c>
      <c r="S116" s="188">
        <v>0</v>
      </c>
      <c r="T116" s="188">
        <f>S116*H116</f>
        <v>0</v>
      </c>
      <c r="U116" s="189" t="s">
        <v>21</v>
      </c>
      <c r="V116" s="36"/>
      <c r="W116" s="36"/>
      <c r="X116" s="36"/>
      <c r="Y116" s="36"/>
      <c r="Z116" s="36"/>
      <c r="AA116" s="36"/>
      <c r="AB116" s="36"/>
      <c r="AC116" s="36"/>
      <c r="AD116" s="36"/>
      <c r="AE116" s="36"/>
      <c r="AR116" s="190" t="s">
        <v>473</v>
      </c>
      <c r="AT116" s="190" t="s">
        <v>466</v>
      </c>
      <c r="AU116" s="190" t="s">
        <v>83</v>
      </c>
      <c r="AY116" s="19" t="s">
        <v>204</v>
      </c>
      <c r="BE116" s="191">
        <f>IF(N116="základní",J116,0)</f>
        <v>0</v>
      </c>
      <c r="BF116" s="191">
        <f>IF(N116="snížená",J116,0)</f>
        <v>0</v>
      </c>
      <c r="BG116" s="191">
        <f>IF(N116="zákl. přenesená",J116,0)</f>
        <v>0</v>
      </c>
      <c r="BH116" s="191">
        <f>IF(N116="sníž. přenesená",J116,0)</f>
        <v>0</v>
      </c>
      <c r="BI116" s="191">
        <f>IF(N116="nulová",J116,0)</f>
        <v>0</v>
      </c>
      <c r="BJ116" s="19" t="s">
        <v>81</v>
      </c>
      <c r="BK116" s="191">
        <f>ROUND(I116*H116,1)</f>
        <v>0</v>
      </c>
      <c r="BL116" s="19" t="s">
        <v>300</v>
      </c>
      <c r="BM116" s="190" t="s">
        <v>3370</v>
      </c>
    </row>
    <row r="117" spans="1:65" s="2" customFormat="1" ht="16.5" customHeight="1">
      <c r="A117" s="36"/>
      <c r="B117" s="37"/>
      <c r="C117" s="179" t="s">
        <v>323</v>
      </c>
      <c r="D117" s="179" t="s">
        <v>208</v>
      </c>
      <c r="E117" s="180" t="s">
        <v>3371</v>
      </c>
      <c r="F117" s="181" t="s">
        <v>3372</v>
      </c>
      <c r="G117" s="182" t="s">
        <v>211</v>
      </c>
      <c r="H117" s="183">
        <v>1</v>
      </c>
      <c r="I117" s="184"/>
      <c r="J117" s="185">
        <f>ROUND(I117*H117,1)</f>
        <v>0</v>
      </c>
      <c r="K117" s="181" t="s">
        <v>212</v>
      </c>
      <c r="L117" s="41"/>
      <c r="M117" s="186" t="s">
        <v>21</v>
      </c>
      <c r="N117" s="187" t="s">
        <v>44</v>
      </c>
      <c r="O117" s="66"/>
      <c r="P117" s="188">
        <f>O117*H117</f>
        <v>0</v>
      </c>
      <c r="Q117" s="188">
        <v>0</v>
      </c>
      <c r="R117" s="188">
        <f>Q117*H117</f>
        <v>0</v>
      </c>
      <c r="S117" s="188">
        <v>0</v>
      </c>
      <c r="T117" s="188">
        <f>S117*H117</f>
        <v>0</v>
      </c>
      <c r="U117" s="189" t="s">
        <v>21</v>
      </c>
      <c r="V117" s="36"/>
      <c r="W117" s="36"/>
      <c r="X117" s="36"/>
      <c r="Y117" s="36"/>
      <c r="Z117" s="36"/>
      <c r="AA117" s="36"/>
      <c r="AB117" s="36"/>
      <c r="AC117" s="36"/>
      <c r="AD117" s="36"/>
      <c r="AE117" s="36"/>
      <c r="AR117" s="190" t="s">
        <v>300</v>
      </c>
      <c r="AT117" s="190" t="s">
        <v>208</v>
      </c>
      <c r="AU117" s="190" t="s">
        <v>83</v>
      </c>
      <c r="AY117" s="19" t="s">
        <v>204</v>
      </c>
      <c r="BE117" s="191">
        <f>IF(N117="základní",J117,0)</f>
        <v>0</v>
      </c>
      <c r="BF117" s="191">
        <f>IF(N117="snížená",J117,0)</f>
        <v>0</v>
      </c>
      <c r="BG117" s="191">
        <f>IF(N117="zákl. přenesená",J117,0)</f>
        <v>0</v>
      </c>
      <c r="BH117" s="191">
        <f>IF(N117="sníž. přenesená",J117,0)</f>
        <v>0</v>
      </c>
      <c r="BI117" s="191">
        <f>IF(N117="nulová",J117,0)</f>
        <v>0</v>
      </c>
      <c r="BJ117" s="19" t="s">
        <v>81</v>
      </c>
      <c r="BK117" s="191">
        <f>ROUND(I117*H117,1)</f>
        <v>0</v>
      </c>
      <c r="BL117" s="19" t="s">
        <v>300</v>
      </c>
      <c r="BM117" s="190" t="s">
        <v>3373</v>
      </c>
    </row>
    <row r="118" spans="1:47" s="2" customFormat="1" ht="11.25">
      <c r="A118" s="36"/>
      <c r="B118" s="37"/>
      <c r="C118" s="38"/>
      <c r="D118" s="192" t="s">
        <v>216</v>
      </c>
      <c r="E118" s="38"/>
      <c r="F118" s="193" t="s">
        <v>3374</v>
      </c>
      <c r="G118" s="38"/>
      <c r="H118" s="38"/>
      <c r="I118" s="194"/>
      <c r="J118" s="38"/>
      <c r="K118" s="38"/>
      <c r="L118" s="41"/>
      <c r="M118" s="195"/>
      <c r="N118" s="196"/>
      <c r="O118" s="66"/>
      <c r="P118" s="66"/>
      <c r="Q118" s="66"/>
      <c r="R118" s="66"/>
      <c r="S118" s="66"/>
      <c r="T118" s="66"/>
      <c r="U118" s="67"/>
      <c r="V118" s="36"/>
      <c r="W118" s="36"/>
      <c r="X118" s="36"/>
      <c r="Y118" s="36"/>
      <c r="Z118" s="36"/>
      <c r="AA118" s="36"/>
      <c r="AB118" s="36"/>
      <c r="AC118" s="36"/>
      <c r="AD118" s="36"/>
      <c r="AE118" s="36"/>
      <c r="AT118" s="19" t="s">
        <v>216</v>
      </c>
      <c r="AU118" s="19" t="s">
        <v>83</v>
      </c>
    </row>
    <row r="119" spans="1:65" s="2" customFormat="1" ht="16.5" customHeight="1">
      <c r="A119" s="36"/>
      <c r="B119" s="37"/>
      <c r="C119" s="242" t="s">
        <v>336</v>
      </c>
      <c r="D119" s="242" t="s">
        <v>466</v>
      </c>
      <c r="E119" s="243" t="s">
        <v>3375</v>
      </c>
      <c r="F119" s="244" t="s">
        <v>3376</v>
      </c>
      <c r="G119" s="245" t="s">
        <v>211</v>
      </c>
      <c r="H119" s="246">
        <v>1</v>
      </c>
      <c r="I119" s="247"/>
      <c r="J119" s="248">
        <f>ROUND(I119*H119,1)</f>
        <v>0</v>
      </c>
      <c r="K119" s="244" t="s">
        <v>212</v>
      </c>
      <c r="L119" s="249"/>
      <c r="M119" s="250" t="s">
        <v>21</v>
      </c>
      <c r="N119" s="251" t="s">
        <v>44</v>
      </c>
      <c r="O119" s="66"/>
      <c r="P119" s="188">
        <f>O119*H119</f>
        <v>0</v>
      </c>
      <c r="Q119" s="188">
        <v>0.00015</v>
      </c>
      <c r="R119" s="188">
        <f>Q119*H119</f>
        <v>0.00015</v>
      </c>
      <c r="S119" s="188">
        <v>0</v>
      </c>
      <c r="T119" s="188">
        <f>S119*H119</f>
        <v>0</v>
      </c>
      <c r="U119" s="189" t="s">
        <v>21</v>
      </c>
      <c r="V119" s="36"/>
      <c r="W119" s="36"/>
      <c r="X119" s="36"/>
      <c r="Y119" s="36"/>
      <c r="Z119" s="36"/>
      <c r="AA119" s="36"/>
      <c r="AB119" s="36"/>
      <c r="AC119" s="36"/>
      <c r="AD119" s="36"/>
      <c r="AE119" s="36"/>
      <c r="AR119" s="190" t="s">
        <v>473</v>
      </c>
      <c r="AT119" s="190" t="s">
        <v>466</v>
      </c>
      <c r="AU119" s="190" t="s">
        <v>83</v>
      </c>
      <c r="AY119" s="19" t="s">
        <v>204</v>
      </c>
      <c r="BE119" s="191">
        <f>IF(N119="základní",J119,0)</f>
        <v>0</v>
      </c>
      <c r="BF119" s="191">
        <f>IF(N119="snížená",J119,0)</f>
        <v>0</v>
      </c>
      <c r="BG119" s="191">
        <f>IF(N119="zákl. přenesená",J119,0)</f>
        <v>0</v>
      </c>
      <c r="BH119" s="191">
        <f>IF(N119="sníž. přenesená",J119,0)</f>
        <v>0</v>
      </c>
      <c r="BI119" s="191">
        <f>IF(N119="nulová",J119,0)</f>
        <v>0</v>
      </c>
      <c r="BJ119" s="19" t="s">
        <v>81</v>
      </c>
      <c r="BK119" s="191">
        <f>ROUND(I119*H119,1)</f>
        <v>0</v>
      </c>
      <c r="BL119" s="19" t="s">
        <v>300</v>
      </c>
      <c r="BM119" s="190" t="s">
        <v>3377</v>
      </c>
    </row>
    <row r="120" spans="1:47" s="2" customFormat="1" ht="11.25">
      <c r="A120" s="36"/>
      <c r="B120" s="37"/>
      <c r="C120" s="38"/>
      <c r="D120" s="192" t="s">
        <v>216</v>
      </c>
      <c r="E120" s="38"/>
      <c r="F120" s="193" t="s">
        <v>3378</v>
      </c>
      <c r="G120" s="38"/>
      <c r="H120" s="38"/>
      <c r="I120" s="194"/>
      <c r="J120" s="38"/>
      <c r="K120" s="38"/>
      <c r="L120" s="41"/>
      <c r="M120" s="195"/>
      <c r="N120" s="196"/>
      <c r="O120" s="66"/>
      <c r="P120" s="66"/>
      <c r="Q120" s="66"/>
      <c r="R120" s="66"/>
      <c r="S120" s="66"/>
      <c r="T120" s="66"/>
      <c r="U120" s="67"/>
      <c r="V120" s="36"/>
      <c r="W120" s="36"/>
      <c r="X120" s="36"/>
      <c r="Y120" s="36"/>
      <c r="Z120" s="36"/>
      <c r="AA120" s="36"/>
      <c r="AB120" s="36"/>
      <c r="AC120" s="36"/>
      <c r="AD120" s="36"/>
      <c r="AE120" s="36"/>
      <c r="AT120" s="19" t="s">
        <v>216</v>
      </c>
      <c r="AU120" s="19" t="s">
        <v>83</v>
      </c>
    </row>
    <row r="121" spans="1:65" s="2" customFormat="1" ht="24.2" customHeight="1">
      <c r="A121" s="36"/>
      <c r="B121" s="37"/>
      <c r="C121" s="179" t="s">
        <v>343</v>
      </c>
      <c r="D121" s="179" t="s">
        <v>208</v>
      </c>
      <c r="E121" s="180" t="s">
        <v>2997</v>
      </c>
      <c r="F121" s="181" t="s">
        <v>2998</v>
      </c>
      <c r="G121" s="182" t="s">
        <v>1412</v>
      </c>
      <c r="H121" s="252"/>
      <c r="I121" s="184"/>
      <c r="J121" s="185">
        <f>ROUND(I121*H121,1)</f>
        <v>0</v>
      </c>
      <c r="K121" s="181" t="s">
        <v>212</v>
      </c>
      <c r="L121" s="41"/>
      <c r="M121" s="186" t="s">
        <v>21</v>
      </c>
      <c r="N121" s="187" t="s">
        <v>44</v>
      </c>
      <c r="O121" s="66"/>
      <c r="P121" s="188">
        <f>O121*H121</f>
        <v>0</v>
      </c>
      <c r="Q121" s="188">
        <v>0</v>
      </c>
      <c r="R121" s="188">
        <f>Q121*H121</f>
        <v>0</v>
      </c>
      <c r="S121" s="188">
        <v>0</v>
      </c>
      <c r="T121" s="188">
        <f>S121*H121</f>
        <v>0</v>
      </c>
      <c r="U121" s="189" t="s">
        <v>21</v>
      </c>
      <c r="V121" s="36"/>
      <c r="W121" s="36"/>
      <c r="X121" s="36"/>
      <c r="Y121" s="36"/>
      <c r="Z121" s="36"/>
      <c r="AA121" s="36"/>
      <c r="AB121" s="36"/>
      <c r="AC121" s="36"/>
      <c r="AD121" s="36"/>
      <c r="AE121" s="36"/>
      <c r="AR121" s="190" t="s">
        <v>300</v>
      </c>
      <c r="AT121" s="190" t="s">
        <v>208</v>
      </c>
      <c r="AU121" s="190" t="s">
        <v>83</v>
      </c>
      <c r="AY121" s="19" t="s">
        <v>204</v>
      </c>
      <c r="BE121" s="191">
        <f>IF(N121="základní",J121,0)</f>
        <v>0</v>
      </c>
      <c r="BF121" s="191">
        <f>IF(N121="snížená",J121,0)</f>
        <v>0</v>
      </c>
      <c r="BG121" s="191">
        <f>IF(N121="zákl. přenesená",J121,0)</f>
        <v>0</v>
      </c>
      <c r="BH121" s="191">
        <f>IF(N121="sníž. přenesená",J121,0)</f>
        <v>0</v>
      </c>
      <c r="BI121" s="191">
        <f>IF(N121="nulová",J121,0)</f>
        <v>0</v>
      </c>
      <c r="BJ121" s="19" t="s">
        <v>81</v>
      </c>
      <c r="BK121" s="191">
        <f>ROUND(I121*H121,1)</f>
        <v>0</v>
      </c>
      <c r="BL121" s="19" t="s">
        <v>300</v>
      </c>
      <c r="BM121" s="190" t="s">
        <v>3379</v>
      </c>
    </row>
    <row r="122" spans="1:47" s="2" customFormat="1" ht="11.25">
      <c r="A122" s="36"/>
      <c r="B122" s="37"/>
      <c r="C122" s="38"/>
      <c r="D122" s="192" t="s">
        <v>216</v>
      </c>
      <c r="E122" s="38"/>
      <c r="F122" s="193" t="s">
        <v>3000</v>
      </c>
      <c r="G122" s="38"/>
      <c r="H122" s="38"/>
      <c r="I122" s="194"/>
      <c r="J122" s="38"/>
      <c r="K122" s="38"/>
      <c r="L122" s="41"/>
      <c r="M122" s="253"/>
      <c r="N122" s="254"/>
      <c r="O122" s="255"/>
      <c r="P122" s="255"/>
      <c r="Q122" s="255"/>
      <c r="R122" s="255"/>
      <c r="S122" s="255"/>
      <c r="T122" s="255"/>
      <c r="U122" s="256"/>
      <c r="V122" s="36"/>
      <c r="W122" s="36"/>
      <c r="X122" s="36"/>
      <c r="Y122" s="36"/>
      <c r="Z122" s="36"/>
      <c r="AA122" s="36"/>
      <c r="AB122" s="36"/>
      <c r="AC122" s="36"/>
      <c r="AD122" s="36"/>
      <c r="AE122" s="36"/>
      <c r="AT122" s="19" t="s">
        <v>216</v>
      </c>
      <c r="AU122" s="19" t="s">
        <v>83</v>
      </c>
    </row>
    <row r="123" spans="1:31" s="2" customFormat="1" ht="6.95" customHeight="1">
      <c r="A123" s="36"/>
      <c r="B123" s="49"/>
      <c r="C123" s="50"/>
      <c r="D123" s="50"/>
      <c r="E123" s="50"/>
      <c r="F123" s="50"/>
      <c r="G123" s="50"/>
      <c r="H123" s="50"/>
      <c r="I123" s="50"/>
      <c r="J123" s="50"/>
      <c r="K123" s="50"/>
      <c r="L123" s="41"/>
      <c r="M123" s="36"/>
      <c r="O123" s="36"/>
      <c r="P123" s="36"/>
      <c r="Q123" s="36"/>
      <c r="R123" s="36"/>
      <c r="S123" s="36"/>
      <c r="T123" s="36"/>
      <c r="U123" s="36"/>
      <c r="V123" s="36"/>
      <c r="W123" s="36"/>
      <c r="X123" s="36"/>
      <c r="Y123" s="36"/>
      <c r="Z123" s="36"/>
      <c r="AA123" s="36"/>
      <c r="AB123" s="36"/>
      <c r="AC123" s="36"/>
      <c r="AD123" s="36"/>
      <c r="AE123" s="36"/>
    </row>
  </sheetData>
  <sheetProtection algorithmName="SHA-512" hashValue="VV+bMbGk5GtV8tUf+K577VJV9uLhZuq1m08k3QT8Ksuh2KuIEUVgAV8ycogfLpT/bbo977KflfruvJl+VSMQAA==" saltValue="zAlJaiX4q/uP4y52mEXDCN3CcfWp+wdcJoS+J+g6Z219I/vu5RnaBPPeTmw9HXn8zY+qwV+RW2NJGbpGzghMPA==" spinCount="100000" sheet="1" objects="1" scenarios="1" formatColumns="0" formatRows="0" autoFilter="0"/>
  <autoFilter ref="C87:K122"/>
  <mergeCells count="12">
    <mergeCell ref="E80:H80"/>
    <mergeCell ref="L2:V2"/>
    <mergeCell ref="E50:H50"/>
    <mergeCell ref="E52:H52"/>
    <mergeCell ref="E54:H54"/>
    <mergeCell ref="E76:H76"/>
    <mergeCell ref="E78:H78"/>
    <mergeCell ref="E7:H7"/>
    <mergeCell ref="E9:H9"/>
    <mergeCell ref="E11:H11"/>
    <mergeCell ref="E20:H20"/>
    <mergeCell ref="E29:H29"/>
  </mergeCells>
  <hyperlinks>
    <hyperlink ref="F92" r:id="rId1" display="https://podminky.urs.cz/item/CS_URS_2021_02/35713111"/>
    <hyperlink ref="F95" r:id="rId2" display="https://podminky.urs.cz/item/CS_URS_2021_02/741231014"/>
    <hyperlink ref="F100" r:id="rId3" display="https://podminky.urs.cz/item/CS_URS_2021_02/741320101"/>
    <hyperlink ref="F102" r:id="rId4" display="https://podminky.urs.cz/item/CS_URS_2021_02/35822111"/>
    <hyperlink ref="F104" r:id="rId5" display="https://podminky.urs.cz/item/CS_URS_2021_02/741321011"/>
    <hyperlink ref="F108" r:id="rId6" display="https://podminky.urs.cz/item/CS_URS_2021_02/741320161"/>
    <hyperlink ref="F110" r:id="rId7" display="https://podminky.urs.cz/item/CS_URS_2021_02/35822401"/>
    <hyperlink ref="F112" r:id="rId8" display="https://podminky.urs.cz/item/CS_URS_2021_02/741321011"/>
    <hyperlink ref="F115" r:id="rId9" display="https://podminky.urs.cz/item/CS_URS_2021_02/741321041"/>
    <hyperlink ref="F118" r:id="rId10" display="https://podminky.urs.cz/item/CS_URS_2021_02/741330631"/>
    <hyperlink ref="F120" r:id="rId11" display="https://podminky.urs.cz/item/CS_URS_2021_02/35835100"/>
    <hyperlink ref="F122" r:id="rId12" display="https://podminky.urs.cz/item/CS_URS_2021_02/998741201"/>
  </hyperlinks>
  <printOptions/>
  <pageMargins left="0.3937007874015748" right="0.3937007874015748" top="0.3937007874015748" bottom="0.3937007874015748" header="0" footer="0"/>
  <pageSetup fitToHeight="100" fitToWidth="1" horizontalDpi="600" verticalDpi="600" orientation="landscape" paperSize="9" scale="84" r:id="rId14"/>
  <headerFooter>
    <oddFooter>&amp;CStrana &amp;P z &amp;N</oddFooter>
  </headerFooter>
  <drawing r:id="rId1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123</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128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6" t="str">
        <f>'Rekapitulace stavby'!K6</f>
        <v>ZOO DĚČÍN - NOVOSTAVBA PAVILONU PRO PUMY na p.p.č.426/1, k.ú.Podmokly</v>
      </c>
      <c r="F7" s="387"/>
      <c r="G7" s="387"/>
      <c r="H7" s="387"/>
      <c r="L7" s="22"/>
    </row>
    <row r="8" spans="2:12" s="1" customFormat="1" ht="12" customHeight="1">
      <c r="B8" s="22"/>
      <c r="D8" s="114" t="s">
        <v>129</v>
      </c>
      <c r="L8" s="22"/>
    </row>
    <row r="9" spans="1:31" s="2" customFormat="1" ht="16.5" customHeight="1">
      <c r="A9" s="36"/>
      <c r="B9" s="41"/>
      <c r="C9" s="36"/>
      <c r="D9" s="36"/>
      <c r="E9" s="386" t="s">
        <v>2880</v>
      </c>
      <c r="F9" s="389"/>
      <c r="G9" s="389"/>
      <c r="H9" s="389"/>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2881</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8" t="s">
        <v>3380</v>
      </c>
      <c r="F11" s="389"/>
      <c r="G11" s="389"/>
      <c r="H11" s="389"/>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21</v>
      </c>
      <c r="G13" s="36"/>
      <c r="H13" s="36"/>
      <c r="I13" s="114" t="s">
        <v>20</v>
      </c>
      <c r="J13" s="105" t="s">
        <v>21</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22</v>
      </c>
      <c r="E14" s="36"/>
      <c r="F14" s="105" t="s">
        <v>23</v>
      </c>
      <c r="G14" s="36"/>
      <c r="H14" s="36"/>
      <c r="I14" s="114" t="s">
        <v>24</v>
      </c>
      <c r="J14" s="116" t="str">
        <f>'Rekapitulace stavby'!AN8</f>
        <v>18. 8. 2021</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26</v>
      </c>
      <c r="E16" s="36"/>
      <c r="F16" s="36"/>
      <c r="G16" s="36"/>
      <c r="H16" s="36"/>
      <c r="I16" s="114" t="s">
        <v>27</v>
      </c>
      <c r="J16" s="105" t="s">
        <v>21</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4" t="s">
        <v>29</v>
      </c>
      <c r="J17" s="105" t="s">
        <v>21</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27</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0" t="str">
        <f>'Rekapitulace stavby'!E14</f>
        <v>Vyplň údaj</v>
      </c>
      <c r="F20" s="391"/>
      <c r="G20" s="391"/>
      <c r="H20" s="391"/>
      <c r="I20" s="114" t="s">
        <v>29</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27</v>
      </c>
      <c r="J22" s="105" t="s">
        <v>21</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29</v>
      </c>
      <c r="J23" s="105" t="s">
        <v>21</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27</v>
      </c>
      <c r="J25" s="105" t="s">
        <v>21</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2883</v>
      </c>
      <c r="F26" s="36"/>
      <c r="G26" s="36"/>
      <c r="H26" s="36"/>
      <c r="I26" s="114" t="s">
        <v>29</v>
      </c>
      <c r="J26" s="105" t="s">
        <v>21</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37</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47.25" customHeight="1">
      <c r="A29" s="117"/>
      <c r="B29" s="118"/>
      <c r="C29" s="117"/>
      <c r="D29" s="117"/>
      <c r="E29" s="392" t="s">
        <v>38</v>
      </c>
      <c r="F29" s="392"/>
      <c r="G29" s="392"/>
      <c r="H29" s="392"/>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39</v>
      </c>
      <c r="E32" s="36"/>
      <c r="F32" s="36"/>
      <c r="G32" s="36"/>
      <c r="H32" s="36"/>
      <c r="I32" s="36"/>
      <c r="J32" s="122">
        <f>ROUND(J87,1)</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41</v>
      </c>
      <c r="G34" s="36"/>
      <c r="H34" s="36"/>
      <c r="I34" s="123" t="s">
        <v>40</v>
      </c>
      <c r="J34" s="123" t="s">
        <v>42</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43</v>
      </c>
      <c r="E35" s="114" t="s">
        <v>44</v>
      </c>
      <c r="F35" s="125">
        <f>ROUND((SUM(BE87:BE93)),1)</f>
        <v>0</v>
      </c>
      <c r="G35" s="36"/>
      <c r="H35" s="36"/>
      <c r="I35" s="126">
        <v>0.21</v>
      </c>
      <c r="J35" s="125">
        <f>ROUND(((SUM(BE87:BE93))*I35),1)</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45</v>
      </c>
      <c r="F36" s="125">
        <f>ROUND((SUM(BF87:BF93)),1)</f>
        <v>0</v>
      </c>
      <c r="G36" s="36"/>
      <c r="H36" s="36"/>
      <c r="I36" s="126">
        <v>0.15</v>
      </c>
      <c r="J36" s="125">
        <f>ROUND(((SUM(BF87:BF93))*I36),1)</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46</v>
      </c>
      <c r="F37" s="125">
        <f>ROUND((SUM(BG87:BG93)),1)</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47</v>
      </c>
      <c r="F38" s="125">
        <f>ROUND((SUM(BH87:BH93)),1)</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48</v>
      </c>
      <c r="F39" s="125">
        <f>ROUND((SUM(BI87:BI93)),1)</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49</v>
      </c>
      <c r="E41" s="129"/>
      <c r="F41" s="129"/>
      <c r="G41" s="130" t="s">
        <v>50</v>
      </c>
      <c r="H41" s="131" t="s">
        <v>51</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131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3" t="str">
        <f>E7</f>
        <v>ZOO DĚČÍN - NOVOSTAVBA PAVILONU PRO PUMY na p.p.č.426/1, k.ú.Podmokly</v>
      </c>
      <c r="F50" s="394"/>
      <c r="G50" s="394"/>
      <c r="H50" s="394"/>
      <c r="I50" s="38"/>
      <c r="J50" s="38"/>
      <c r="K50" s="38"/>
      <c r="L50" s="115"/>
      <c r="S50" s="36"/>
      <c r="T50" s="36"/>
      <c r="U50" s="36"/>
      <c r="V50" s="36"/>
      <c r="W50" s="36"/>
      <c r="X50" s="36"/>
      <c r="Y50" s="36"/>
      <c r="Z50" s="36"/>
      <c r="AA50" s="36"/>
      <c r="AB50" s="36"/>
      <c r="AC50" s="36"/>
      <c r="AD50" s="36"/>
      <c r="AE50" s="36"/>
    </row>
    <row r="51" spans="2:12" s="1" customFormat="1" ht="12" customHeight="1">
      <c r="B51" s="23"/>
      <c r="C51" s="31" t="s">
        <v>129</v>
      </c>
      <c r="D51" s="24"/>
      <c r="E51" s="24"/>
      <c r="F51" s="24"/>
      <c r="G51" s="24"/>
      <c r="H51" s="24"/>
      <c r="I51" s="24"/>
      <c r="J51" s="24"/>
      <c r="K51" s="24"/>
      <c r="L51" s="22"/>
    </row>
    <row r="52" spans="1:31" s="2" customFormat="1" ht="16.5" customHeight="1">
      <c r="A52" s="36"/>
      <c r="B52" s="37"/>
      <c r="C52" s="38"/>
      <c r="D52" s="38"/>
      <c r="E52" s="393" t="s">
        <v>2880</v>
      </c>
      <c r="F52" s="395"/>
      <c r="G52" s="395"/>
      <c r="H52" s="395"/>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2881</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7" t="str">
        <f>E11</f>
        <v>E1623-2/19-06 - Zkoušky a revize</v>
      </c>
      <c r="F54" s="395"/>
      <c r="G54" s="395"/>
      <c r="H54" s="395"/>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p.p.č.426/1, k.ú.Podmokly</v>
      </c>
      <c r="G56" s="38"/>
      <c r="H56" s="38"/>
      <c r="I56" s="31" t="s">
        <v>24</v>
      </c>
      <c r="J56" s="61" t="str">
        <f>IF(J14="","",J14)</f>
        <v>18. 8. 2021</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26</v>
      </c>
      <c r="D58" s="38"/>
      <c r="E58" s="38"/>
      <c r="F58" s="29" t="str">
        <f>E17</f>
        <v xml:space="preserve">STATUTÁRNÍ MĚSTO DĚČÍN </v>
      </c>
      <c r="G58" s="38"/>
      <c r="H58" s="38"/>
      <c r="I58" s="31" t="s">
        <v>32</v>
      </c>
      <c r="J58" s="34" t="str">
        <f>E23</f>
        <v>AK Jiřího z Poděbrad, Děčín</v>
      </c>
      <c r="K58" s="38"/>
      <c r="L58" s="115"/>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31" t="s">
        <v>35</v>
      </c>
      <c r="J59" s="34" t="str">
        <f>E26</f>
        <v>M. Kučaba</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132</v>
      </c>
      <c r="D61" s="139"/>
      <c r="E61" s="139"/>
      <c r="F61" s="139"/>
      <c r="G61" s="139"/>
      <c r="H61" s="139"/>
      <c r="I61" s="139"/>
      <c r="J61" s="140" t="s">
        <v>133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71</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134</v>
      </c>
    </row>
    <row r="64" spans="2:12" s="9" customFormat="1" ht="24.95" customHeight="1">
      <c r="B64" s="142"/>
      <c r="C64" s="143"/>
      <c r="D64" s="144" t="s">
        <v>172</v>
      </c>
      <c r="E64" s="145"/>
      <c r="F64" s="145"/>
      <c r="G64" s="145"/>
      <c r="H64" s="145"/>
      <c r="I64" s="145"/>
      <c r="J64" s="146">
        <f>J88</f>
        <v>0</v>
      </c>
      <c r="K64" s="143"/>
      <c r="L64" s="147"/>
    </row>
    <row r="65" spans="2:12" s="10" customFormat="1" ht="19.9" customHeight="1">
      <c r="B65" s="148"/>
      <c r="C65" s="99"/>
      <c r="D65" s="149" t="s">
        <v>2884</v>
      </c>
      <c r="E65" s="150"/>
      <c r="F65" s="150"/>
      <c r="G65" s="150"/>
      <c r="H65" s="150"/>
      <c r="I65" s="150"/>
      <c r="J65" s="151">
        <f>J89</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188</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393" t="str">
        <f>E7</f>
        <v>ZOO DĚČÍN - NOVOSTAVBA PAVILONU PRO PUMY na p.p.č.426/1, k.ú.Podmokly</v>
      </c>
      <c r="F75" s="394"/>
      <c r="G75" s="394"/>
      <c r="H75" s="394"/>
      <c r="I75" s="38"/>
      <c r="J75" s="38"/>
      <c r="K75" s="38"/>
      <c r="L75" s="115"/>
      <c r="S75" s="36"/>
      <c r="T75" s="36"/>
      <c r="U75" s="36"/>
      <c r="V75" s="36"/>
      <c r="W75" s="36"/>
      <c r="X75" s="36"/>
      <c r="Y75" s="36"/>
      <c r="Z75" s="36"/>
      <c r="AA75" s="36"/>
      <c r="AB75" s="36"/>
      <c r="AC75" s="36"/>
      <c r="AD75" s="36"/>
      <c r="AE75" s="36"/>
    </row>
    <row r="76" spans="2:12" s="1" customFormat="1" ht="12" customHeight="1">
      <c r="B76" s="23"/>
      <c r="C76" s="31" t="s">
        <v>129</v>
      </c>
      <c r="D76" s="24"/>
      <c r="E76" s="24"/>
      <c r="F76" s="24"/>
      <c r="G76" s="24"/>
      <c r="H76" s="24"/>
      <c r="I76" s="24"/>
      <c r="J76" s="24"/>
      <c r="K76" s="24"/>
      <c r="L76" s="22"/>
    </row>
    <row r="77" spans="1:31" s="2" customFormat="1" ht="16.5" customHeight="1">
      <c r="A77" s="36"/>
      <c r="B77" s="37"/>
      <c r="C77" s="38"/>
      <c r="D77" s="38"/>
      <c r="E77" s="393" t="s">
        <v>2880</v>
      </c>
      <c r="F77" s="395"/>
      <c r="G77" s="395"/>
      <c r="H77" s="395"/>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2881</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47" t="str">
        <f>E11</f>
        <v>E1623-2/19-06 - Zkoušky a revize</v>
      </c>
      <c r="F79" s="395"/>
      <c r="G79" s="395"/>
      <c r="H79" s="395"/>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22</v>
      </c>
      <c r="D81" s="38"/>
      <c r="E81" s="38"/>
      <c r="F81" s="29" t="str">
        <f>F14</f>
        <v>p.p.č.426/1, k.ú.Podmokly</v>
      </c>
      <c r="G81" s="38"/>
      <c r="H81" s="38"/>
      <c r="I81" s="31" t="s">
        <v>24</v>
      </c>
      <c r="J81" s="61" t="str">
        <f>IF(J14="","",J14)</f>
        <v>18. 8. 2021</v>
      </c>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25.7" customHeight="1">
      <c r="A83" s="36"/>
      <c r="B83" s="37"/>
      <c r="C83" s="31" t="s">
        <v>26</v>
      </c>
      <c r="D83" s="38"/>
      <c r="E83" s="38"/>
      <c r="F83" s="29" t="str">
        <f>E17</f>
        <v xml:space="preserve">STATUTÁRNÍ MĚSTO DĚČÍN </v>
      </c>
      <c r="G83" s="38"/>
      <c r="H83" s="38"/>
      <c r="I83" s="31" t="s">
        <v>32</v>
      </c>
      <c r="J83" s="34" t="str">
        <f>E23</f>
        <v>AK Jiřího z Poděbrad, Děčín</v>
      </c>
      <c r="K83" s="38"/>
      <c r="L83" s="115"/>
      <c r="S83" s="36"/>
      <c r="T83" s="36"/>
      <c r="U83" s="36"/>
      <c r="V83" s="36"/>
      <c r="W83" s="36"/>
      <c r="X83" s="36"/>
      <c r="Y83" s="36"/>
      <c r="Z83" s="36"/>
      <c r="AA83" s="36"/>
      <c r="AB83" s="36"/>
      <c r="AC83" s="36"/>
      <c r="AD83" s="36"/>
      <c r="AE83" s="36"/>
    </row>
    <row r="84" spans="1:31" s="2" customFormat="1" ht="15.2" customHeight="1">
      <c r="A84" s="36"/>
      <c r="B84" s="37"/>
      <c r="C84" s="31" t="s">
        <v>30</v>
      </c>
      <c r="D84" s="38"/>
      <c r="E84" s="38"/>
      <c r="F84" s="29" t="str">
        <f>IF(E20="","",E20)</f>
        <v>Vyplň údaj</v>
      </c>
      <c r="G84" s="38"/>
      <c r="H84" s="38"/>
      <c r="I84" s="31" t="s">
        <v>35</v>
      </c>
      <c r="J84" s="34" t="str">
        <f>E26</f>
        <v>M. Kučaba</v>
      </c>
      <c r="K84" s="38"/>
      <c r="L84" s="115"/>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11" customFormat="1" ht="29.25" customHeight="1">
      <c r="A86" s="153"/>
      <c r="B86" s="154"/>
      <c r="C86" s="155" t="s">
        <v>189</v>
      </c>
      <c r="D86" s="156" t="s">
        <v>58</v>
      </c>
      <c r="E86" s="156" t="s">
        <v>54</v>
      </c>
      <c r="F86" s="156" t="s">
        <v>55</v>
      </c>
      <c r="G86" s="156" t="s">
        <v>190</v>
      </c>
      <c r="H86" s="156" t="s">
        <v>191</v>
      </c>
      <c r="I86" s="156" t="s">
        <v>192</v>
      </c>
      <c r="J86" s="156" t="s">
        <v>133</v>
      </c>
      <c r="K86" s="157" t="s">
        <v>193</v>
      </c>
      <c r="L86" s="158"/>
      <c r="M86" s="70" t="s">
        <v>21</v>
      </c>
      <c r="N86" s="71" t="s">
        <v>43</v>
      </c>
      <c r="O86" s="71" t="s">
        <v>194</v>
      </c>
      <c r="P86" s="71" t="s">
        <v>195</v>
      </c>
      <c r="Q86" s="71" t="s">
        <v>196</v>
      </c>
      <c r="R86" s="71" t="s">
        <v>197</v>
      </c>
      <c r="S86" s="71" t="s">
        <v>198</v>
      </c>
      <c r="T86" s="71" t="s">
        <v>199</v>
      </c>
      <c r="U86" s="72" t="s">
        <v>200</v>
      </c>
      <c r="V86" s="153"/>
      <c r="W86" s="153"/>
      <c r="X86" s="153"/>
      <c r="Y86" s="153"/>
      <c r="Z86" s="153"/>
      <c r="AA86" s="153"/>
      <c r="AB86" s="153"/>
      <c r="AC86" s="153"/>
      <c r="AD86" s="153"/>
      <c r="AE86" s="153"/>
    </row>
    <row r="87" spans="1:63" s="2" customFormat="1" ht="22.9" customHeight="1">
      <c r="A87" s="36"/>
      <c r="B87" s="37"/>
      <c r="C87" s="77" t="s">
        <v>201</v>
      </c>
      <c r="D87" s="38"/>
      <c r="E87" s="38"/>
      <c r="F87" s="38"/>
      <c r="G87" s="38"/>
      <c r="H87" s="38"/>
      <c r="I87" s="38"/>
      <c r="J87" s="159">
        <f>BK87</f>
        <v>0</v>
      </c>
      <c r="K87" s="38"/>
      <c r="L87" s="41"/>
      <c r="M87" s="73"/>
      <c r="N87" s="160"/>
      <c r="O87" s="74"/>
      <c r="P87" s="161">
        <f>P88</f>
        <v>0</v>
      </c>
      <c r="Q87" s="74"/>
      <c r="R87" s="161">
        <f>R88</f>
        <v>0</v>
      </c>
      <c r="S87" s="74"/>
      <c r="T87" s="161">
        <f>T88</f>
        <v>0</v>
      </c>
      <c r="U87" s="75"/>
      <c r="V87" s="36"/>
      <c r="W87" s="36"/>
      <c r="X87" s="36"/>
      <c r="Y87" s="36"/>
      <c r="Z87" s="36"/>
      <c r="AA87" s="36"/>
      <c r="AB87" s="36"/>
      <c r="AC87" s="36"/>
      <c r="AD87" s="36"/>
      <c r="AE87" s="36"/>
      <c r="AT87" s="19" t="s">
        <v>72</v>
      </c>
      <c r="AU87" s="19" t="s">
        <v>134</v>
      </c>
      <c r="BK87" s="162">
        <f>BK88</f>
        <v>0</v>
      </c>
    </row>
    <row r="88" spans="2:63" s="12" customFormat="1" ht="25.9" customHeight="1">
      <c r="B88" s="163"/>
      <c r="C88" s="164"/>
      <c r="D88" s="165" t="s">
        <v>72</v>
      </c>
      <c r="E88" s="166" t="s">
        <v>1338</v>
      </c>
      <c r="F88" s="166" t="s">
        <v>1339</v>
      </c>
      <c r="G88" s="164"/>
      <c r="H88" s="164"/>
      <c r="I88" s="167"/>
      <c r="J88" s="168">
        <f>BK88</f>
        <v>0</v>
      </c>
      <c r="K88" s="164"/>
      <c r="L88" s="169"/>
      <c r="M88" s="170"/>
      <c r="N88" s="171"/>
      <c r="O88" s="171"/>
      <c r="P88" s="172">
        <f>P89</f>
        <v>0</v>
      </c>
      <c r="Q88" s="171"/>
      <c r="R88" s="172">
        <f>R89</f>
        <v>0</v>
      </c>
      <c r="S88" s="171"/>
      <c r="T88" s="172">
        <f>T89</f>
        <v>0</v>
      </c>
      <c r="U88" s="173"/>
      <c r="AR88" s="174" t="s">
        <v>83</v>
      </c>
      <c r="AT88" s="175" t="s">
        <v>72</v>
      </c>
      <c r="AU88" s="175" t="s">
        <v>73</v>
      </c>
      <c r="AY88" s="174" t="s">
        <v>204</v>
      </c>
      <c r="BK88" s="176">
        <f>BK89</f>
        <v>0</v>
      </c>
    </row>
    <row r="89" spans="2:63" s="12" customFormat="1" ht="22.9" customHeight="1">
      <c r="B89" s="163"/>
      <c r="C89" s="164"/>
      <c r="D89" s="165" t="s">
        <v>72</v>
      </c>
      <c r="E89" s="177" t="s">
        <v>2892</v>
      </c>
      <c r="F89" s="177" t="s">
        <v>2893</v>
      </c>
      <c r="G89" s="164"/>
      <c r="H89" s="164"/>
      <c r="I89" s="167"/>
      <c r="J89" s="178">
        <f>BK89</f>
        <v>0</v>
      </c>
      <c r="K89" s="164"/>
      <c r="L89" s="169"/>
      <c r="M89" s="170"/>
      <c r="N89" s="171"/>
      <c r="O89" s="171"/>
      <c r="P89" s="172">
        <f>SUM(P90:P93)</f>
        <v>0</v>
      </c>
      <c r="Q89" s="171"/>
      <c r="R89" s="172">
        <f>SUM(R90:R93)</f>
        <v>0</v>
      </c>
      <c r="S89" s="171"/>
      <c r="T89" s="172">
        <f>SUM(T90:T93)</f>
        <v>0</v>
      </c>
      <c r="U89" s="173"/>
      <c r="AR89" s="174" t="s">
        <v>83</v>
      </c>
      <c r="AT89" s="175" t="s">
        <v>72</v>
      </c>
      <c r="AU89" s="175" t="s">
        <v>81</v>
      </c>
      <c r="AY89" s="174" t="s">
        <v>204</v>
      </c>
      <c r="BK89" s="176">
        <f>SUM(BK90:BK93)</f>
        <v>0</v>
      </c>
    </row>
    <row r="90" spans="1:65" s="2" customFormat="1" ht="24.2" customHeight="1">
      <c r="A90" s="36"/>
      <c r="B90" s="37"/>
      <c r="C90" s="179" t="s">
        <v>81</v>
      </c>
      <c r="D90" s="179" t="s">
        <v>208</v>
      </c>
      <c r="E90" s="180" t="s">
        <v>3381</v>
      </c>
      <c r="F90" s="181" t="s">
        <v>3382</v>
      </c>
      <c r="G90" s="182" t="s">
        <v>211</v>
      </c>
      <c r="H90" s="183">
        <v>1</v>
      </c>
      <c r="I90" s="184"/>
      <c r="J90" s="185">
        <f>ROUND(I90*H90,1)</f>
        <v>0</v>
      </c>
      <c r="K90" s="181" t="s">
        <v>212</v>
      </c>
      <c r="L90" s="41"/>
      <c r="M90" s="186" t="s">
        <v>21</v>
      </c>
      <c r="N90" s="187" t="s">
        <v>44</v>
      </c>
      <c r="O90" s="66"/>
      <c r="P90" s="188">
        <f>O90*H90</f>
        <v>0</v>
      </c>
      <c r="Q90" s="188">
        <v>0</v>
      </c>
      <c r="R90" s="188">
        <f>Q90*H90</f>
        <v>0</v>
      </c>
      <c r="S90" s="188">
        <v>0</v>
      </c>
      <c r="T90" s="188">
        <f>S90*H90</f>
        <v>0</v>
      </c>
      <c r="U90" s="189" t="s">
        <v>21</v>
      </c>
      <c r="V90" s="36"/>
      <c r="W90" s="36"/>
      <c r="X90" s="36"/>
      <c r="Y90" s="36"/>
      <c r="Z90" s="36"/>
      <c r="AA90" s="36"/>
      <c r="AB90" s="36"/>
      <c r="AC90" s="36"/>
      <c r="AD90" s="36"/>
      <c r="AE90" s="36"/>
      <c r="AR90" s="190" t="s">
        <v>300</v>
      </c>
      <c r="AT90" s="190" t="s">
        <v>208</v>
      </c>
      <c r="AU90" s="190" t="s">
        <v>83</v>
      </c>
      <c r="AY90" s="19" t="s">
        <v>204</v>
      </c>
      <c r="BE90" s="191">
        <f>IF(N90="základní",J90,0)</f>
        <v>0</v>
      </c>
      <c r="BF90" s="191">
        <f>IF(N90="snížená",J90,0)</f>
        <v>0</v>
      </c>
      <c r="BG90" s="191">
        <f>IF(N90="zákl. přenesená",J90,0)</f>
        <v>0</v>
      </c>
      <c r="BH90" s="191">
        <f>IF(N90="sníž. přenesená",J90,0)</f>
        <v>0</v>
      </c>
      <c r="BI90" s="191">
        <f>IF(N90="nulová",J90,0)</f>
        <v>0</v>
      </c>
      <c r="BJ90" s="19" t="s">
        <v>81</v>
      </c>
      <c r="BK90" s="191">
        <f>ROUND(I90*H90,1)</f>
        <v>0</v>
      </c>
      <c r="BL90" s="19" t="s">
        <v>300</v>
      </c>
      <c r="BM90" s="190" t="s">
        <v>3383</v>
      </c>
    </row>
    <row r="91" spans="1:47" s="2" customFormat="1" ht="11.25">
      <c r="A91" s="36"/>
      <c r="B91" s="37"/>
      <c r="C91" s="38"/>
      <c r="D91" s="192" t="s">
        <v>216</v>
      </c>
      <c r="E91" s="38"/>
      <c r="F91" s="193" t="s">
        <v>3384</v>
      </c>
      <c r="G91" s="38"/>
      <c r="H91" s="38"/>
      <c r="I91" s="194"/>
      <c r="J91" s="38"/>
      <c r="K91" s="38"/>
      <c r="L91" s="41"/>
      <c r="M91" s="195"/>
      <c r="N91" s="196"/>
      <c r="O91" s="66"/>
      <c r="P91" s="66"/>
      <c r="Q91" s="66"/>
      <c r="R91" s="66"/>
      <c r="S91" s="66"/>
      <c r="T91" s="66"/>
      <c r="U91" s="67"/>
      <c r="V91" s="36"/>
      <c r="W91" s="36"/>
      <c r="X91" s="36"/>
      <c r="Y91" s="36"/>
      <c r="Z91" s="36"/>
      <c r="AA91" s="36"/>
      <c r="AB91" s="36"/>
      <c r="AC91" s="36"/>
      <c r="AD91" s="36"/>
      <c r="AE91" s="36"/>
      <c r="AT91" s="19" t="s">
        <v>216</v>
      </c>
      <c r="AU91" s="19" t="s">
        <v>83</v>
      </c>
    </row>
    <row r="92" spans="1:65" s="2" customFormat="1" ht="16.5" customHeight="1">
      <c r="A92" s="36"/>
      <c r="B92" s="37"/>
      <c r="C92" s="179" t="s">
        <v>83</v>
      </c>
      <c r="D92" s="179" t="s">
        <v>208</v>
      </c>
      <c r="E92" s="180" t="s">
        <v>3385</v>
      </c>
      <c r="F92" s="181" t="s">
        <v>3386</v>
      </c>
      <c r="G92" s="182" t="s">
        <v>211</v>
      </c>
      <c r="H92" s="183">
        <v>1</v>
      </c>
      <c r="I92" s="184"/>
      <c r="J92" s="185">
        <f>ROUND(I92*H92,1)</f>
        <v>0</v>
      </c>
      <c r="K92" s="181" t="s">
        <v>212</v>
      </c>
      <c r="L92" s="41"/>
      <c r="M92" s="186" t="s">
        <v>21</v>
      </c>
      <c r="N92" s="187" t="s">
        <v>44</v>
      </c>
      <c r="O92" s="66"/>
      <c r="P92" s="188">
        <f>O92*H92</f>
        <v>0</v>
      </c>
      <c r="Q92" s="188">
        <v>0</v>
      </c>
      <c r="R92" s="188">
        <f>Q92*H92</f>
        <v>0</v>
      </c>
      <c r="S92" s="188">
        <v>0</v>
      </c>
      <c r="T92" s="188">
        <f>S92*H92</f>
        <v>0</v>
      </c>
      <c r="U92" s="189" t="s">
        <v>21</v>
      </c>
      <c r="V92" s="36"/>
      <c r="W92" s="36"/>
      <c r="X92" s="36"/>
      <c r="Y92" s="36"/>
      <c r="Z92" s="36"/>
      <c r="AA92" s="36"/>
      <c r="AB92" s="36"/>
      <c r="AC92" s="36"/>
      <c r="AD92" s="36"/>
      <c r="AE92" s="36"/>
      <c r="AR92" s="190" t="s">
        <v>300</v>
      </c>
      <c r="AT92" s="190" t="s">
        <v>208</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300</v>
      </c>
      <c r="BM92" s="190" t="s">
        <v>3387</v>
      </c>
    </row>
    <row r="93" spans="1:47" s="2" customFormat="1" ht="11.25">
      <c r="A93" s="36"/>
      <c r="B93" s="37"/>
      <c r="C93" s="38"/>
      <c r="D93" s="192" t="s">
        <v>216</v>
      </c>
      <c r="E93" s="38"/>
      <c r="F93" s="193" t="s">
        <v>3388</v>
      </c>
      <c r="G93" s="38"/>
      <c r="H93" s="38"/>
      <c r="I93" s="194"/>
      <c r="J93" s="38"/>
      <c r="K93" s="38"/>
      <c r="L93" s="41"/>
      <c r="M93" s="253"/>
      <c r="N93" s="254"/>
      <c r="O93" s="255"/>
      <c r="P93" s="255"/>
      <c r="Q93" s="255"/>
      <c r="R93" s="255"/>
      <c r="S93" s="255"/>
      <c r="T93" s="255"/>
      <c r="U93" s="256"/>
      <c r="V93" s="36"/>
      <c r="W93" s="36"/>
      <c r="X93" s="36"/>
      <c r="Y93" s="36"/>
      <c r="Z93" s="36"/>
      <c r="AA93" s="36"/>
      <c r="AB93" s="36"/>
      <c r="AC93" s="36"/>
      <c r="AD93" s="36"/>
      <c r="AE93" s="36"/>
      <c r="AT93" s="19" t="s">
        <v>216</v>
      </c>
      <c r="AU93" s="19" t="s">
        <v>83</v>
      </c>
    </row>
    <row r="94" spans="1:31" s="2" customFormat="1" ht="6.95" customHeight="1">
      <c r="A94" s="36"/>
      <c r="B94" s="49"/>
      <c r="C94" s="50"/>
      <c r="D94" s="50"/>
      <c r="E94" s="50"/>
      <c r="F94" s="50"/>
      <c r="G94" s="50"/>
      <c r="H94" s="50"/>
      <c r="I94" s="50"/>
      <c r="J94" s="50"/>
      <c r="K94" s="50"/>
      <c r="L94" s="41"/>
      <c r="M94" s="36"/>
      <c r="O94" s="36"/>
      <c r="P94" s="36"/>
      <c r="Q94" s="36"/>
      <c r="R94" s="36"/>
      <c r="S94" s="36"/>
      <c r="T94" s="36"/>
      <c r="U94" s="36"/>
      <c r="V94" s="36"/>
      <c r="W94" s="36"/>
      <c r="X94" s="36"/>
      <c r="Y94" s="36"/>
      <c r="Z94" s="36"/>
      <c r="AA94" s="36"/>
      <c r="AB94" s="36"/>
      <c r="AC94" s="36"/>
      <c r="AD94" s="36"/>
      <c r="AE94" s="36"/>
    </row>
  </sheetData>
  <sheetProtection algorithmName="SHA-512" hashValue="MPCSf47VPZAwDp2ScxvaNqn+PdBCXyEogNQPbJNIqPWvSGxtcvvz83zw9UfPTZmJIsvuGJSIwvuNXJxcYBxtzw==" saltValue="tvOB4MCNIdNquJ6bLzbQFlc13Ku9XlK779aUwO0qmkEcd1zS6AhjSQ1A0FsS4gYzawvL+pUy2u36ca/krY9vxA==" spinCount="100000" sheet="1" objects="1" scenarios="1" formatColumns="0" formatRows="0" autoFilter="0"/>
  <autoFilter ref="C86:K93"/>
  <mergeCells count="12">
    <mergeCell ref="E79:H79"/>
    <mergeCell ref="L2:V2"/>
    <mergeCell ref="E50:H50"/>
    <mergeCell ref="E52:H52"/>
    <mergeCell ref="E54:H54"/>
    <mergeCell ref="E75:H75"/>
    <mergeCell ref="E77:H77"/>
    <mergeCell ref="E7:H7"/>
    <mergeCell ref="E9:H9"/>
    <mergeCell ref="E11:H11"/>
    <mergeCell ref="E20:H20"/>
    <mergeCell ref="E29:H29"/>
  </mergeCells>
  <hyperlinks>
    <hyperlink ref="F91" r:id="rId1" display="https://podminky.urs.cz/item/CS_URS_2021_02/741810002"/>
    <hyperlink ref="F93" r:id="rId2" display="https://podminky.urs.cz/item/CS_URS_2021_02/741820011"/>
  </hyperlinks>
  <printOptions/>
  <pageMargins left="0.3937007874015748" right="0.3937007874015748" top="0.3937007874015748" bottom="0.3937007874015748" header="0" footer="0"/>
  <pageSetup fitToHeight="100" fitToWidth="1" horizontalDpi="600" verticalDpi="600" orientation="landscape" paperSize="9" scale="84" r:id="rId4"/>
  <headerFooter>
    <oddFooter>&amp;CStrana &amp;P z &amp;N</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107"/>
  <sheetViews>
    <sheetView showGridLines="0" tabSelected="1"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127</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128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6" t="str">
        <f>'Rekapitulace stavby'!K6</f>
        <v>ZOO DĚČÍN - NOVOSTAVBA PAVILONU PRO PUMY na p.p.č.426/1, k.ú.Podmokly</v>
      </c>
      <c r="F7" s="387"/>
      <c r="G7" s="387"/>
      <c r="H7" s="387"/>
      <c r="L7" s="22"/>
    </row>
    <row r="8" spans="1:31"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8" t="s">
        <v>3389</v>
      </c>
      <c r="F9" s="389"/>
      <c r="G9" s="389"/>
      <c r="H9" s="389"/>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21</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36</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ROUND(J83,1)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ROUND((SUM(BE83:BE106)),1)</f>
        <v>0</v>
      </c>
      <c r="G33" s="36"/>
      <c r="H33" s="36"/>
      <c r="I33" s="126">
        <v>0.21</v>
      </c>
      <c r="J33" s="125">
        <f>ROUND(((SUM(BE83:BE106))*I33),1)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ROUND((SUM(BF83:BF106)),1)</f>
        <v>0</v>
      </c>
      <c r="G34" s="36"/>
      <c r="H34" s="36"/>
      <c r="I34" s="126">
        <v>0.15</v>
      </c>
      <c r="J34" s="125">
        <f>ROUND(((SUM(BF83:BF106))*I34),1)</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46</v>
      </c>
      <c r="F35" s="125">
        <f>ROUND((SUM(BG83:BG106)),1)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47</v>
      </c>
      <c r="F36" s="125">
        <f>ROUND((SUM(BH83:BH106)),1)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48</v>
      </c>
      <c r="F37" s="125">
        <f>ROUND((SUM(BI83:BI106)),1)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7" t="str">
        <f>E9</f>
        <v>09 - VEDLEJŠÍ ROZPOČTOVÉ NÁKLADY (pro objekty 01 - 06 a 08)</v>
      </c>
      <c r="F50" s="395"/>
      <c r="G50" s="395"/>
      <c r="H50" s="395"/>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25.7" customHeight="1">
      <c r="A54" s="36"/>
      <c r="B54" s="37"/>
      <c r="C54" s="31" t="s">
        <v>26</v>
      </c>
      <c r="D54" s="38"/>
      <c r="E54" s="38"/>
      <c r="F54" s="29" t="str">
        <f>E15</f>
        <v xml:space="preserve">STATUTÁRNÍ MĚSTO DĚČÍN </v>
      </c>
      <c r="G54" s="38"/>
      <c r="H54" s="38"/>
      <c r="I54" s="31" t="s">
        <v>32</v>
      </c>
      <c r="J54" s="34" t="str">
        <f>E21</f>
        <v>AK Jiřího z Poděbrad, Děčín</v>
      </c>
      <c r="K54" s="38"/>
      <c r="L54" s="115"/>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Nina Blavková Děčín</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J83</f>
        <v>0</v>
      </c>
      <c r="K59" s="38"/>
      <c r="L59" s="115"/>
      <c r="S59" s="36"/>
      <c r="T59" s="36"/>
      <c r="U59" s="36"/>
      <c r="V59" s="36"/>
      <c r="W59" s="36"/>
      <c r="X59" s="36"/>
      <c r="Y59" s="36"/>
      <c r="Z59" s="36"/>
      <c r="AA59" s="36"/>
      <c r="AB59" s="36"/>
      <c r="AC59" s="36"/>
      <c r="AD59" s="36"/>
      <c r="AE59" s="36"/>
      <c r="AU59" s="19" t="s">
        <v>134</v>
      </c>
    </row>
    <row r="60" spans="2:12" s="9" customFormat="1" ht="24.95" customHeight="1">
      <c r="B60" s="142"/>
      <c r="C60" s="143"/>
      <c r="D60" s="144" t="s">
        <v>2650</v>
      </c>
      <c r="E60" s="145"/>
      <c r="F60" s="145"/>
      <c r="G60" s="145"/>
      <c r="H60" s="145"/>
      <c r="I60" s="145"/>
      <c r="J60" s="146">
        <f>J84</f>
        <v>0</v>
      </c>
      <c r="K60" s="143"/>
      <c r="L60" s="147"/>
    </row>
    <row r="61" spans="2:12" s="10" customFormat="1" ht="19.9" customHeight="1">
      <c r="B61" s="148"/>
      <c r="C61" s="99"/>
      <c r="D61" s="149" t="s">
        <v>2651</v>
      </c>
      <c r="E61" s="150"/>
      <c r="F61" s="150"/>
      <c r="G61" s="150"/>
      <c r="H61" s="150"/>
      <c r="I61" s="150"/>
      <c r="J61" s="151">
        <f>J85</f>
        <v>0</v>
      </c>
      <c r="K61" s="99"/>
      <c r="L61" s="152"/>
    </row>
    <row r="62" spans="2:12" s="10" customFormat="1" ht="19.9" customHeight="1">
      <c r="B62" s="148"/>
      <c r="C62" s="99"/>
      <c r="D62" s="149" t="s">
        <v>3390</v>
      </c>
      <c r="E62" s="150"/>
      <c r="F62" s="150"/>
      <c r="G62" s="150"/>
      <c r="H62" s="150"/>
      <c r="I62" s="150"/>
      <c r="J62" s="151">
        <f>J94</f>
        <v>0</v>
      </c>
      <c r="K62" s="99"/>
      <c r="L62" s="152"/>
    </row>
    <row r="63" spans="2:12" s="10" customFormat="1" ht="19.9" customHeight="1">
      <c r="B63" s="148"/>
      <c r="C63" s="99"/>
      <c r="D63" s="149" t="s">
        <v>3391</v>
      </c>
      <c r="E63" s="150"/>
      <c r="F63" s="150"/>
      <c r="G63" s="150"/>
      <c r="H63" s="150"/>
      <c r="I63" s="150"/>
      <c r="J63" s="151">
        <f>J104</f>
        <v>0</v>
      </c>
      <c r="K63" s="99"/>
      <c r="L63" s="152"/>
    </row>
    <row r="64" spans="1:31" s="2" customFormat="1" ht="21.7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6.95" customHeight="1">
      <c r="A65" s="36"/>
      <c r="B65" s="49"/>
      <c r="C65" s="50"/>
      <c r="D65" s="50"/>
      <c r="E65" s="50"/>
      <c r="F65" s="50"/>
      <c r="G65" s="50"/>
      <c r="H65" s="50"/>
      <c r="I65" s="50"/>
      <c r="J65" s="50"/>
      <c r="K65" s="50"/>
      <c r="L65" s="115"/>
      <c r="S65" s="36"/>
      <c r="T65" s="36"/>
      <c r="U65" s="36"/>
      <c r="V65" s="36"/>
      <c r="W65" s="36"/>
      <c r="X65" s="36"/>
      <c r="Y65" s="36"/>
      <c r="Z65" s="36"/>
      <c r="AA65" s="36"/>
      <c r="AB65" s="36"/>
      <c r="AC65" s="36"/>
      <c r="AD65" s="36"/>
      <c r="AE65" s="36"/>
    </row>
    <row r="69" spans="1:31" s="2" customFormat="1" ht="6.95" customHeight="1">
      <c r="A69" s="36"/>
      <c r="B69" s="51"/>
      <c r="C69" s="52"/>
      <c r="D69" s="52"/>
      <c r="E69" s="52"/>
      <c r="F69" s="52"/>
      <c r="G69" s="52"/>
      <c r="H69" s="52"/>
      <c r="I69" s="52"/>
      <c r="J69" s="52"/>
      <c r="K69" s="52"/>
      <c r="L69" s="115"/>
      <c r="S69" s="36"/>
      <c r="T69" s="36"/>
      <c r="U69" s="36"/>
      <c r="V69" s="36"/>
      <c r="W69" s="36"/>
      <c r="X69" s="36"/>
      <c r="Y69" s="36"/>
      <c r="Z69" s="36"/>
      <c r="AA69" s="36"/>
      <c r="AB69" s="36"/>
      <c r="AC69" s="36"/>
      <c r="AD69" s="36"/>
      <c r="AE69" s="36"/>
    </row>
    <row r="70" spans="1:31" s="2" customFormat="1" ht="24.95" customHeight="1">
      <c r="A70" s="36"/>
      <c r="B70" s="37"/>
      <c r="C70" s="25" t="s">
        <v>188</v>
      </c>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2" customHeight="1">
      <c r="A72" s="36"/>
      <c r="B72" s="37"/>
      <c r="C72" s="31" t="s">
        <v>16</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16.5" customHeight="1">
      <c r="A73" s="36"/>
      <c r="B73" s="37"/>
      <c r="C73" s="38"/>
      <c r="D73" s="38"/>
      <c r="E73" s="393" t="str">
        <f>E7</f>
        <v>ZOO DĚČÍN - NOVOSTAVBA PAVILONU PRO PUMY na p.p.č.426/1, k.ú.Podmokly</v>
      </c>
      <c r="F73" s="394"/>
      <c r="G73" s="394"/>
      <c r="H73" s="394"/>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129</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347" t="str">
        <f>E9</f>
        <v>09 - VEDLEJŠÍ ROZPOČTOVÉ NÁKLADY (pro objekty 01 - 06 a 08)</v>
      </c>
      <c r="F75" s="395"/>
      <c r="G75" s="395"/>
      <c r="H75" s="395"/>
      <c r="I75" s="38"/>
      <c r="J75" s="38"/>
      <c r="K75" s="38"/>
      <c r="L75" s="115"/>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22</v>
      </c>
      <c r="D77" s="38"/>
      <c r="E77" s="38"/>
      <c r="F77" s="29" t="str">
        <f>F12</f>
        <v>p.p.č.426/1, k.ú.Podmokly</v>
      </c>
      <c r="G77" s="38"/>
      <c r="H77" s="38"/>
      <c r="I77" s="31" t="s">
        <v>24</v>
      </c>
      <c r="J77" s="61" t="str">
        <f>IF(J12="","",J12)</f>
        <v>18. 8. 2021</v>
      </c>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25.7" customHeight="1">
      <c r="A79" s="36"/>
      <c r="B79" s="37"/>
      <c r="C79" s="31" t="s">
        <v>26</v>
      </c>
      <c r="D79" s="38"/>
      <c r="E79" s="38"/>
      <c r="F79" s="29" t="str">
        <f>E15</f>
        <v xml:space="preserve">STATUTÁRNÍ MĚSTO DĚČÍN </v>
      </c>
      <c r="G79" s="38"/>
      <c r="H79" s="38"/>
      <c r="I79" s="31" t="s">
        <v>32</v>
      </c>
      <c r="J79" s="34" t="str">
        <f>E21</f>
        <v>AK Jiřího z Poděbrad, Děčín</v>
      </c>
      <c r="K79" s="38"/>
      <c r="L79" s="115"/>
      <c r="S79" s="36"/>
      <c r="T79" s="36"/>
      <c r="U79" s="36"/>
      <c r="V79" s="36"/>
      <c r="W79" s="36"/>
      <c r="X79" s="36"/>
      <c r="Y79" s="36"/>
      <c r="Z79" s="36"/>
      <c r="AA79" s="36"/>
      <c r="AB79" s="36"/>
      <c r="AC79" s="36"/>
      <c r="AD79" s="36"/>
      <c r="AE79" s="36"/>
    </row>
    <row r="80" spans="1:31" s="2" customFormat="1" ht="15.2" customHeight="1">
      <c r="A80" s="36"/>
      <c r="B80" s="37"/>
      <c r="C80" s="31" t="s">
        <v>30</v>
      </c>
      <c r="D80" s="38"/>
      <c r="E80" s="38"/>
      <c r="F80" s="29" t="str">
        <f>IF(E18="","",E18)</f>
        <v>Vyplň údaj</v>
      </c>
      <c r="G80" s="38"/>
      <c r="H80" s="38"/>
      <c r="I80" s="31" t="s">
        <v>35</v>
      </c>
      <c r="J80" s="34" t="str">
        <f>E24</f>
        <v>Nina Blavková Děčín</v>
      </c>
      <c r="K80" s="38"/>
      <c r="L80" s="115"/>
      <c r="S80" s="36"/>
      <c r="T80" s="36"/>
      <c r="U80" s="36"/>
      <c r="V80" s="36"/>
      <c r="W80" s="36"/>
      <c r="X80" s="36"/>
      <c r="Y80" s="36"/>
      <c r="Z80" s="36"/>
      <c r="AA80" s="36"/>
      <c r="AB80" s="36"/>
      <c r="AC80" s="36"/>
      <c r="AD80" s="36"/>
      <c r="AE80" s="36"/>
    </row>
    <row r="81" spans="1:31" s="2" customFormat="1" ht="10.3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11" customFormat="1" ht="29.25" customHeight="1">
      <c r="A82" s="153"/>
      <c r="B82" s="154"/>
      <c r="C82" s="155" t="s">
        <v>189</v>
      </c>
      <c r="D82" s="156" t="s">
        <v>58</v>
      </c>
      <c r="E82" s="156" t="s">
        <v>54</v>
      </c>
      <c r="F82" s="156" t="s">
        <v>55</v>
      </c>
      <c r="G82" s="156" t="s">
        <v>190</v>
      </c>
      <c r="H82" s="156" t="s">
        <v>191</v>
      </c>
      <c r="I82" s="156" t="s">
        <v>192</v>
      </c>
      <c r="J82" s="156" t="s">
        <v>133</v>
      </c>
      <c r="K82" s="157" t="s">
        <v>193</v>
      </c>
      <c r="L82" s="158"/>
      <c r="M82" s="70" t="s">
        <v>21</v>
      </c>
      <c r="N82" s="71" t="s">
        <v>43</v>
      </c>
      <c r="O82" s="71" t="s">
        <v>194</v>
      </c>
      <c r="P82" s="71" t="s">
        <v>195</v>
      </c>
      <c r="Q82" s="71" t="s">
        <v>196</v>
      </c>
      <c r="R82" s="71" t="s">
        <v>197</v>
      </c>
      <c r="S82" s="71" t="s">
        <v>198</v>
      </c>
      <c r="T82" s="71" t="s">
        <v>199</v>
      </c>
      <c r="U82" s="72" t="s">
        <v>200</v>
      </c>
      <c r="V82" s="153"/>
      <c r="W82" s="153"/>
      <c r="X82" s="153"/>
      <c r="Y82" s="153"/>
      <c r="Z82" s="153"/>
      <c r="AA82" s="153"/>
      <c r="AB82" s="153"/>
      <c r="AC82" s="153"/>
      <c r="AD82" s="153"/>
      <c r="AE82" s="153"/>
    </row>
    <row r="83" spans="1:63" s="2" customFormat="1" ht="22.9" customHeight="1">
      <c r="A83" s="36"/>
      <c r="B83" s="37"/>
      <c r="C83" s="77" t="s">
        <v>201</v>
      </c>
      <c r="D83" s="38"/>
      <c r="E83" s="38"/>
      <c r="F83" s="38"/>
      <c r="G83" s="38"/>
      <c r="H83" s="38"/>
      <c r="I83" s="38"/>
      <c r="J83" s="159">
        <f>BK83</f>
        <v>0</v>
      </c>
      <c r="K83" s="38"/>
      <c r="L83" s="41"/>
      <c r="M83" s="73"/>
      <c r="N83" s="160"/>
      <c r="O83" s="74"/>
      <c r="P83" s="161">
        <f>P84</f>
        <v>0</v>
      </c>
      <c r="Q83" s="74"/>
      <c r="R83" s="161">
        <f>R84</f>
        <v>0</v>
      </c>
      <c r="S83" s="74"/>
      <c r="T83" s="161">
        <f>T84</f>
        <v>0</v>
      </c>
      <c r="U83" s="75"/>
      <c r="V83" s="36"/>
      <c r="W83" s="36"/>
      <c r="X83" s="36"/>
      <c r="Y83" s="36"/>
      <c r="Z83" s="36"/>
      <c r="AA83" s="36"/>
      <c r="AB83" s="36"/>
      <c r="AC83" s="36"/>
      <c r="AD83" s="36"/>
      <c r="AE83" s="36"/>
      <c r="AT83" s="19" t="s">
        <v>72</v>
      </c>
      <c r="AU83" s="19" t="s">
        <v>134</v>
      </c>
      <c r="BK83" s="162">
        <f>BK84</f>
        <v>0</v>
      </c>
    </row>
    <row r="84" spans="2:63" s="12" customFormat="1" ht="25.9" customHeight="1">
      <c r="B84" s="163"/>
      <c r="C84" s="164"/>
      <c r="D84" s="165" t="s">
        <v>72</v>
      </c>
      <c r="E84" s="166" t="s">
        <v>2854</v>
      </c>
      <c r="F84" s="166" t="s">
        <v>2855</v>
      </c>
      <c r="G84" s="164"/>
      <c r="H84" s="164"/>
      <c r="I84" s="167"/>
      <c r="J84" s="168">
        <f>BK84</f>
        <v>0</v>
      </c>
      <c r="K84" s="164"/>
      <c r="L84" s="169"/>
      <c r="M84" s="170"/>
      <c r="N84" s="171"/>
      <c r="O84" s="171"/>
      <c r="P84" s="172">
        <f>P85+P94+P104</f>
        <v>0</v>
      </c>
      <c r="Q84" s="171"/>
      <c r="R84" s="172">
        <f>R85+R94+R104</f>
        <v>0</v>
      </c>
      <c r="S84" s="171"/>
      <c r="T84" s="172">
        <f>T85+T94+T104</f>
        <v>0</v>
      </c>
      <c r="U84" s="173"/>
      <c r="AR84" s="174" t="s">
        <v>234</v>
      </c>
      <c r="AT84" s="175" t="s">
        <v>72</v>
      </c>
      <c r="AU84" s="175" t="s">
        <v>73</v>
      </c>
      <c r="AY84" s="174" t="s">
        <v>204</v>
      </c>
      <c r="BK84" s="176">
        <f>BK85+BK94+BK104</f>
        <v>0</v>
      </c>
    </row>
    <row r="85" spans="2:63" s="12" customFormat="1" ht="22.9" customHeight="1">
      <c r="B85" s="163"/>
      <c r="C85" s="164"/>
      <c r="D85" s="165" t="s">
        <v>72</v>
      </c>
      <c r="E85" s="177" t="s">
        <v>2856</v>
      </c>
      <c r="F85" s="177" t="s">
        <v>2857</v>
      </c>
      <c r="G85" s="164"/>
      <c r="H85" s="164"/>
      <c r="I85" s="167"/>
      <c r="J85" s="178">
        <f>BK85</f>
        <v>0</v>
      </c>
      <c r="K85" s="164"/>
      <c r="L85" s="169"/>
      <c r="M85" s="170"/>
      <c r="N85" s="171"/>
      <c r="O85" s="171"/>
      <c r="P85" s="172">
        <f>SUM(P86:P93)</f>
        <v>0</v>
      </c>
      <c r="Q85" s="171"/>
      <c r="R85" s="172">
        <f>SUM(R86:R93)</f>
        <v>0</v>
      </c>
      <c r="S85" s="171"/>
      <c r="T85" s="172">
        <f>SUM(T86:T93)</f>
        <v>0</v>
      </c>
      <c r="U85" s="173"/>
      <c r="AR85" s="174" t="s">
        <v>234</v>
      </c>
      <c r="AT85" s="175" t="s">
        <v>72</v>
      </c>
      <c r="AU85" s="175" t="s">
        <v>81</v>
      </c>
      <c r="AY85" s="174" t="s">
        <v>204</v>
      </c>
      <c r="BK85" s="176">
        <f>SUM(BK86:BK93)</f>
        <v>0</v>
      </c>
    </row>
    <row r="86" spans="1:65" s="2" customFormat="1" ht="16.5" customHeight="1">
      <c r="A86" s="36"/>
      <c r="B86" s="37"/>
      <c r="C86" s="179" t="s">
        <v>81</v>
      </c>
      <c r="D86" s="179" t="s">
        <v>208</v>
      </c>
      <c r="E86" s="180" t="s">
        <v>3392</v>
      </c>
      <c r="F86" s="181" t="s">
        <v>3393</v>
      </c>
      <c r="G86" s="182" t="s">
        <v>2581</v>
      </c>
      <c r="H86" s="183">
        <v>1</v>
      </c>
      <c r="I86" s="184"/>
      <c r="J86" s="185">
        <f>ROUND(I86*H86,1)</f>
        <v>0</v>
      </c>
      <c r="K86" s="181" t="s">
        <v>212</v>
      </c>
      <c r="L86" s="41"/>
      <c r="M86" s="186" t="s">
        <v>21</v>
      </c>
      <c r="N86" s="187" t="s">
        <v>44</v>
      </c>
      <c r="O86" s="66"/>
      <c r="P86" s="188">
        <f>O86*H86</f>
        <v>0</v>
      </c>
      <c r="Q86" s="188">
        <v>0</v>
      </c>
      <c r="R86" s="188">
        <f>Q86*H86</f>
        <v>0</v>
      </c>
      <c r="S86" s="188">
        <v>0</v>
      </c>
      <c r="T86" s="188">
        <f>S86*H86</f>
        <v>0</v>
      </c>
      <c r="U86" s="189" t="s">
        <v>21</v>
      </c>
      <c r="V86" s="36"/>
      <c r="W86" s="36"/>
      <c r="X86" s="36"/>
      <c r="Y86" s="36"/>
      <c r="Z86" s="36"/>
      <c r="AA86" s="36"/>
      <c r="AB86" s="36"/>
      <c r="AC86" s="36"/>
      <c r="AD86" s="36"/>
      <c r="AE86" s="36"/>
      <c r="AR86" s="190" t="s">
        <v>2860</v>
      </c>
      <c r="AT86" s="190" t="s">
        <v>208</v>
      </c>
      <c r="AU86" s="190" t="s">
        <v>83</v>
      </c>
      <c r="AY86" s="19" t="s">
        <v>204</v>
      </c>
      <c r="BE86" s="191">
        <f>IF(N86="základní",J86,0)</f>
        <v>0</v>
      </c>
      <c r="BF86" s="191">
        <f>IF(N86="snížená",J86,0)</f>
        <v>0</v>
      </c>
      <c r="BG86" s="191">
        <f>IF(N86="zákl. přenesená",J86,0)</f>
        <v>0</v>
      </c>
      <c r="BH86" s="191">
        <f>IF(N86="sníž. přenesená",J86,0)</f>
        <v>0</v>
      </c>
      <c r="BI86" s="191">
        <f>IF(N86="nulová",J86,0)</f>
        <v>0</v>
      </c>
      <c r="BJ86" s="19" t="s">
        <v>81</v>
      </c>
      <c r="BK86" s="191">
        <f>ROUND(I86*H86,1)</f>
        <v>0</v>
      </c>
      <c r="BL86" s="19" t="s">
        <v>2860</v>
      </c>
      <c r="BM86" s="190" t="s">
        <v>3394</v>
      </c>
    </row>
    <row r="87" spans="1:47" s="2" customFormat="1" ht="11.25">
      <c r="A87" s="36"/>
      <c r="B87" s="37"/>
      <c r="C87" s="38"/>
      <c r="D87" s="192" t="s">
        <v>216</v>
      </c>
      <c r="E87" s="38"/>
      <c r="F87" s="193" t="s">
        <v>3395</v>
      </c>
      <c r="G87" s="38"/>
      <c r="H87" s="38"/>
      <c r="I87" s="194"/>
      <c r="J87" s="38"/>
      <c r="K87" s="38"/>
      <c r="L87" s="41"/>
      <c r="M87" s="195"/>
      <c r="N87" s="196"/>
      <c r="O87" s="66"/>
      <c r="P87" s="66"/>
      <c r="Q87" s="66"/>
      <c r="R87" s="66"/>
      <c r="S87" s="66"/>
      <c r="T87" s="66"/>
      <c r="U87" s="67"/>
      <c r="V87" s="36"/>
      <c r="W87" s="36"/>
      <c r="X87" s="36"/>
      <c r="Y87" s="36"/>
      <c r="Z87" s="36"/>
      <c r="AA87" s="36"/>
      <c r="AB87" s="36"/>
      <c r="AC87" s="36"/>
      <c r="AD87" s="36"/>
      <c r="AE87" s="36"/>
      <c r="AT87" s="19" t="s">
        <v>216</v>
      </c>
      <c r="AU87" s="19" t="s">
        <v>83</v>
      </c>
    </row>
    <row r="88" spans="1:65" s="2" customFormat="1" ht="16.5" customHeight="1">
      <c r="A88" s="36"/>
      <c r="B88" s="37"/>
      <c r="C88" s="179" t="s">
        <v>83</v>
      </c>
      <c r="D88" s="179" t="s">
        <v>208</v>
      </c>
      <c r="E88" s="180" t="s">
        <v>3396</v>
      </c>
      <c r="F88" s="181" t="s">
        <v>3397</v>
      </c>
      <c r="G88" s="182" t="s">
        <v>2581</v>
      </c>
      <c r="H88" s="183">
        <v>1</v>
      </c>
      <c r="I88" s="184"/>
      <c r="J88" s="185">
        <f>ROUND(I88*H88,1)</f>
        <v>0</v>
      </c>
      <c r="K88" s="181" t="s">
        <v>212</v>
      </c>
      <c r="L88" s="41"/>
      <c r="M88" s="186" t="s">
        <v>21</v>
      </c>
      <c r="N88" s="187" t="s">
        <v>44</v>
      </c>
      <c r="O88" s="66"/>
      <c r="P88" s="188">
        <f>O88*H88</f>
        <v>0</v>
      </c>
      <c r="Q88" s="188">
        <v>0</v>
      </c>
      <c r="R88" s="188">
        <f>Q88*H88</f>
        <v>0</v>
      </c>
      <c r="S88" s="188">
        <v>0</v>
      </c>
      <c r="T88" s="188">
        <f>S88*H88</f>
        <v>0</v>
      </c>
      <c r="U88" s="189" t="s">
        <v>21</v>
      </c>
      <c r="V88" s="36"/>
      <c r="W88" s="36"/>
      <c r="X88" s="36"/>
      <c r="Y88" s="36"/>
      <c r="Z88" s="36"/>
      <c r="AA88" s="36"/>
      <c r="AB88" s="36"/>
      <c r="AC88" s="36"/>
      <c r="AD88" s="36"/>
      <c r="AE88" s="36"/>
      <c r="AR88" s="190" t="s">
        <v>2860</v>
      </c>
      <c r="AT88" s="190" t="s">
        <v>208</v>
      </c>
      <c r="AU88" s="190" t="s">
        <v>83</v>
      </c>
      <c r="AY88" s="19" t="s">
        <v>204</v>
      </c>
      <c r="BE88" s="191">
        <f>IF(N88="základní",J88,0)</f>
        <v>0</v>
      </c>
      <c r="BF88" s="191">
        <f>IF(N88="snížená",J88,0)</f>
        <v>0</v>
      </c>
      <c r="BG88" s="191">
        <f>IF(N88="zákl. přenesená",J88,0)</f>
        <v>0</v>
      </c>
      <c r="BH88" s="191">
        <f>IF(N88="sníž. přenesená",J88,0)</f>
        <v>0</v>
      </c>
      <c r="BI88" s="191">
        <f>IF(N88="nulová",J88,0)</f>
        <v>0</v>
      </c>
      <c r="BJ88" s="19" t="s">
        <v>81</v>
      </c>
      <c r="BK88" s="191">
        <f>ROUND(I88*H88,1)</f>
        <v>0</v>
      </c>
      <c r="BL88" s="19" t="s">
        <v>2860</v>
      </c>
      <c r="BM88" s="190" t="s">
        <v>3398</v>
      </c>
    </row>
    <row r="89" spans="1:47" s="2" customFormat="1" ht="11.25">
      <c r="A89" s="36"/>
      <c r="B89" s="37"/>
      <c r="C89" s="38"/>
      <c r="D89" s="192" t="s">
        <v>216</v>
      </c>
      <c r="E89" s="38"/>
      <c r="F89" s="193" t="s">
        <v>3399</v>
      </c>
      <c r="G89" s="38"/>
      <c r="H89" s="38"/>
      <c r="I89" s="194"/>
      <c r="J89" s="38"/>
      <c r="K89" s="38"/>
      <c r="L89" s="41"/>
      <c r="M89" s="195"/>
      <c r="N89" s="196"/>
      <c r="O89" s="66"/>
      <c r="P89" s="66"/>
      <c r="Q89" s="66"/>
      <c r="R89" s="66"/>
      <c r="S89" s="66"/>
      <c r="T89" s="66"/>
      <c r="U89" s="67"/>
      <c r="V89" s="36"/>
      <c r="W89" s="36"/>
      <c r="X89" s="36"/>
      <c r="Y89" s="36"/>
      <c r="Z89" s="36"/>
      <c r="AA89" s="36"/>
      <c r="AB89" s="36"/>
      <c r="AC89" s="36"/>
      <c r="AD89" s="36"/>
      <c r="AE89" s="36"/>
      <c r="AT89" s="19" t="s">
        <v>216</v>
      </c>
      <c r="AU89" s="19" t="s">
        <v>83</v>
      </c>
    </row>
    <row r="90" spans="1:65" s="2" customFormat="1" ht="16.5" customHeight="1">
      <c r="A90" s="36"/>
      <c r="B90" s="37"/>
      <c r="C90" s="179" t="s">
        <v>214</v>
      </c>
      <c r="D90" s="179" t="s">
        <v>208</v>
      </c>
      <c r="E90" s="180" t="s">
        <v>3400</v>
      </c>
      <c r="F90" s="181" t="s">
        <v>3401</v>
      </c>
      <c r="G90" s="182" t="s">
        <v>2581</v>
      </c>
      <c r="H90" s="183">
        <v>1</v>
      </c>
      <c r="I90" s="184"/>
      <c r="J90" s="185">
        <f>ROUND(I90*H90,1)</f>
        <v>0</v>
      </c>
      <c r="K90" s="181" t="s">
        <v>212</v>
      </c>
      <c r="L90" s="41"/>
      <c r="M90" s="186" t="s">
        <v>21</v>
      </c>
      <c r="N90" s="187" t="s">
        <v>44</v>
      </c>
      <c r="O90" s="66"/>
      <c r="P90" s="188">
        <f>O90*H90</f>
        <v>0</v>
      </c>
      <c r="Q90" s="188">
        <v>0</v>
      </c>
      <c r="R90" s="188">
        <f>Q90*H90</f>
        <v>0</v>
      </c>
      <c r="S90" s="188">
        <v>0</v>
      </c>
      <c r="T90" s="188">
        <f>S90*H90</f>
        <v>0</v>
      </c>
      <c r="U90" s="189" t="s">
        <v>21</v>
      </c>
      <c r="V90" s="36"/>
      <c r="W90" s="36"/>
      <c r="X90" s="36"/>
      <c r="Y90" s="36"/>
      <c r="Z90" s="36"/>
      <c r="AA90" s="36"/>
      <c r="AB90" s="36"/>
      <c r="AC90" s="36"/>
      <c r="AD90" s="36"/>
      <c r="AE90" s="36"/>
      <c r="AR90" s="190" t="s">
        <v>2860</v>
      </c>
      <c r="AT90" s="190" t="s">
        <v>208</v>
      </c>
      <c r="AU90" s="190" t="s">
        <v>83</v>
      </c>
      <c r="AY90" s="19" t="s">
        <v>204</v>
      </c>
      <c r="BE90" s="191">
        <f>IF(N90="základní",J90,0)</f>
        <v>0</v>
      </c>
      <c r="BF90" s="191">
        <f>IF(N90="snížená",J90,0)</f>
        <v>0</v>
      </c>
      <c r="BG90" s="191">
        <f>IF(N90="zákl. přenesená",J90,0)</f>
        <v>0</v>
      </c>
      <c r="BH90" s="191">
        <f>IF(N90="sníž. přenesená",J90,0)</f>
        <v>0</v>
      </c>
      <c r="BI90" s="191">
        <f>IF(N90="nulová",J90,0)</f>
        <v>0</v>
      </c>
      <c r="BJ90" s="19" t="s">
        <v>81</v>
      </c>
      <c r="BK90" s="191">
        <f>ROUND(I90*H90,1)</f>
        <v>0</v>
      </c>
      <c r="BL90" s="19" t="s">
        <v>2860</v>
      </c>
      <c r="BM90" s="190" t="s">
        <v>3402</v>
      </c>
    </row>
    <row r="91" spans="1:47" s="2" customFormat="1" ht="11.25">
      <c r="A91" s="36"/>
      <c r="B91" s="37"/>
      <c r="C91" s="38"/>
      <c r="D91" s="192" t="s">
        <v>216</v>
      </c>
      <c r="E91" s="38"/>
      <c r="F91" s="193" t="s">
        <v>3403</v>
      </c>
      <c r="G91" s="38"/>
      <c r="H91" s="38"/>
      <c r="I91" s="194"/>
      <c r="J91" s="38"/>
      <c r="K91" s="38"/>
      <c r="L91" s="41"/>
      <c r="M91" s="195"/>
      <c r="N91" s="196"/>
      <c r="O91" s="66"/>
      <c r="P91" s="66"/>
      <c r="Q91" s="66"/>
      <c r="R91" s="66"/>
      <c r="S91" s="66"/>
      <c r="T91" s="66"/>
      <c r="U91" s="67"/>
      <c r="V91" s="36"/>
      <c r="W91" s="36"/>
      <c r="X91" s="36"/>
      <c r="Y91" s="36"/>
      <c r="Z91" s="36"/>
      <c r="AA91" s="36"/>
      <c r="AB91" s="36"/>
      <c r="AC91" s="36"/>
      <c r="AD91" s="36"/>
      <c r="AE91" s="36"/>
      <c r="AT91" s="19" t="s">
        <v>216</v>
      </c>
      <c r="AU91" s="19" t="s">
        <v>83</v>
      </c>
    </row>
    <row r="92" spans="1:65" s="2" customFormat="1" ht="16.5" customHeight="1">
      <c r="A92" s="36"/>
      <c r="B92" s="37"/>
      <c r="C92" s="179" t="s">
        <v>213</v>
      </c>
      <c r="D92" s="179" t="s">
        <v>208</v>
      </c>
      <c r="E92" s="180" t="s">
        <v>3404</v>
      </c>
      <c r="F92" s="181" t="s">
        <v>3405</v>
      </c>
      <c r="G92" s="182" t="s">
        <v>2581</v>
      </c>
      <c r="H92" s="183">
        <v>0</v>
      </c>
      <c r="I92" s="184"/>
      <c r="J92" s="185">
        <f>ROUND(I92*H92,1)</f>
        <v>0</v>
      </c>
      <c r="K92" s="181" t="s">
        <v>212</v>
      </c>
      <c r="L92" s="41"/>
      <c r="M92" s="186" t="s">
        <v>21</v>
      </c>
      <c r="N92" s="187" t="s">
        <v>44</v>
      </c>
      <c r="O92" s="66"/>
      <c r="P92" s="188">
        <f>O92*H92</f>
        <v>0</v>
      </c>
      <c r="Q92" s="188">
        <v>0</v>
      </c>
      <c r="R92" s="188">
        <f>Q92*H92</f>
        <v>0</v>
      </c>
      <c r="S92" s="188">
        <v>0</v>
      </c>
      <c r="T92" s="188">
        <f>S92*H92</f>
        <v>0</v>
      </c>
      <c r="U92" s="189" t="s">
        <v>21</v>
      </c>
      <c r="V92" s="36"/>
      <c r="W92" s="36"/>
      <c r="X92" s="36"/>
      <c r="Y92" s="36"/>
      <c r="Z92" s="36"/>
      <c r="AA92" s="36"/>
      <c r="AB92" s="36"/>
      <c r="AC92" s="36"/>
      <c r="AD92" s="36"/>
      <c r="AE92" s="36"/>
      <c r="AR92" s="190" t="s">
        <v>2860</v>
      </c>
      <c r="AT92" s="190" t="s">
        <v>208</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2860</v>
      </c>
      <c r="BM92" s="190" t="s">
        <v>3406</v>
      </c>
    </row>
    <row r="93" spans="1:47" s="2" customFormat="1" ht="11.25">
      <c r="A93" s="36"/>
      <c r="B93" s="37"/>
      <c r="C93" s="38"/>
      <c r="D93" s="192" t="s">
        <v>216</v>
      </c>
      <c r="E93" s="38"/>
      <c r="F93" s="193" t="s">
        <v>3407</v>
      </c>
      <c r="G93" s="38"/>
      <c r="H93" s="38"/>
      <c r="I93" s="194"/>
      <c r="J93" s="38"/>
      <c r="K93" s="38"/>
      <c r="L93" s="41"/>
      <c r="M93" s="195"/>
      <c r="N93" s="196"/>
      <c r="O93" s="66"/>
      <c r="P93" s="66"/>
      <c r="Q93" s="66"/>
      <c r="R93" s="66"/>
      <c r="S93" s="66"/>
      <c r="T93" s="66"/>
      <c r="U93" s="67"/>
      <c r="V93" s="36"/>
      <c r="W93" s="36"/>
      <c r="X93" s="36"/>
      <c r="Y93" s="36"/>
      <c r="Z93" s="36"/>
      <c r="AA93" s="36"/>
      <c r="AB93" s="36"/>
      <c r="AC93" s="36"/>
      <c r="AD93" s="36"/>
      <c r="AE93" s="36"/>
      <c r="AT93" s="19" t="s">
        <v>216</v>
      </c>
      <c r="AU93" s="19" t="s">
        <v>83</v>
      </c>
    </row>
    <row r="94" spans="2:63" s="12" customFormat="1" ht="22.9" customHeight="1">
      <c r="B94" s="163"/>
      <c r="C94" s="164"/>
      <c r="D94" s="165" t="s">
        <v>72</v>
      </c>
      <c r="E94" s="177" t="s">
        <v>3408</v>
      </c>
      <c r="F94" s="177" t="s">
        <v>3409</v>
      </c>
      <c r="G94" s="164"/>
      <c r="H94" s="164"/>
      <c r="I94" s="167"/>
      <c r="J94" s="178">
        <f>BK94</f>
        <v>0</v>
      </c>
      <c r="K94" s="164"/>
      <c r="L94" s="169"/>
      <c r="M94" s="170"/>
      <c r="N94" s="171"/>
      <c r="O94" s="171"/>
      <c r="P94" s="172">
        <f>SUM(P95:P103)</f>
        <v>0</v>
      </c>
      <c r="Q94" s="171"/>
      <c r="R94" s="172">
        <f>SUM(R95:R103)</f>
        <v>0</v>
      </c>
      <c r="S94" s="171"/>
      <c r="T94" s="172">
        <f>SUM(T95:T103)</f>
        <v>0</v>
      </c>
      <c r="U94" s="173"/>
      <c r="AR94" s="174" t="s">
        <v>234</v>
      </c>
      <c r="AT94" s="175" t="s">
        <v>72</v>
      </c>
      <c r="AU94" s="175" t="s">
        <v>81</v>
      </c>
      <c r="AY94" s="174" t="s">
        <v>204</v>
      </c>
      <c r="BK94" s="176">
        <f>SUM(BK95:BK103)</f>
        <v>0</v>
      </c>
    </row>
    <row r="95" spans="1:65" s="2" customFormat="1" ht="16.5" customHeight="1">
      <c r="A95" s="36"/>
      <c r="B95" s="37"/>
      <c r="C95" s="179" t="s">
        <v>234</v>
      </c>
      <c r="D95" s="179" t="s">
        <v>208</v>
      </c>
      <c r="E95" s="180" t="s">
        <v>3410</v>
      </c>
      <c r="F95" s="181" t="s">
        <v>3411</v>
      </c>
      <c r="G95" s="182" t="s">
        <v>2581</v>
      </c>
      <c r="H95" s="183">
        <v>1</v>
      </c>
      <c r="I95" s="184"/>
      <c r="J95" s="185">
        <f>ROUND(I95*H95,1)</f>
        <v>0</v>
      </c>
      <c r="K95" s="181" t="s">
        <v>21</v>
      </c>
      <c r="L95" s="41"/>
      <c r="M95" s="186" t="s">
        <v>21</v>
      </c>
      <c r="N95" s="187" t="s">
        <v>44</v>
      </c>
      <c r="O95" s="66"/>
      <c r="P95" s="188">
        <f>O95*H95</f>
        <v>0</v>
      </c>
      <c r="Q95" s="188">
        <v>0</v>
      </c>
      <c r="R95" s="188">
        <f>Q95*H95</f>
        <v>0</v>
      </c>
      <c r="S95" s="188">
        <v>0</v>
      </c>
      <c r="T95" s="188">
        <f>S95*H95</f>
        <v>0</v>
      </c>
      <c r="U95" s="189" t="s">
        <v>21</v>
      </c>
      <c r="V95" s="36"/>
      <c r="W95" s="36"/>
      <c r="X95" s="36"/>
      <c r="Y95" s="36"/>
      <c r="Z95" s="36"/>
      <c r="AA95" s="36"/>
      <c r="AB95" s="36"/>
      <c r="AC95" s="36"/>
      <c r="AD95" s="36"/>
      <c r="AE95" s="36"/>
      <c r="AR95" s="190" t="s">
        <v>2860</v>
      </c>
      <c r="AT95" s="190" t="s">
        <v>208</v>
      </c>
      <c r="AU95" s="190" t="s">
        <v>83</v>
      </c>
      <c r="AY95" s="19" t="s">
        <v>204</v>
      </c>
      <c r="BE95" s="191">
        <f>IF(N95="základní",J95,0)</f>
        <v>0</v>
      </c>
      <c r="BF95" s="191">
        <f>IF(N95="snížená",J95,0)</f>
        <v>0</v>
      </c>
      <c r="BG95" s="191">
        <f>IF(N95="zákl. přenesená",J95,0)</f>
        <v>0</v>
      </c>
      <c r="BH95" s="191">
        <f>IF(N95="sníž. přenesená",J95,0)</f>
        <v>0</v>
      </c>
      <c r="BI95" s="191">
        <f>IF(N95="nulová",J95,0)</f>
        <v>0</v>
      </c>
      <c r="BJ95" s="19" t="s">
        <v>81</v>
      </c>
      <c r="BK95" s="191">
        <f>ROUND(I95*H95,1)</f>
        <v>0</v>
      </c>
      <c r="BL95" s="19" t="s">
        <v>2860</v>
      </c>
      <c r="BM95" s="190" t="s">
        <v>3412</v>
      </c>
    </row>
    <row r="96" spans="1:65" s="2" customFormat="1" ht="16.5" customHeight="1">
      <c r="A96" s="36"/>
      <c r="B96" s="37"/>
      <c r="C96" s="179" t="s">
        <v>239</v>
      </c>
      <c r="D96" s="179" t="s">
        <v>208</v>
      </c>
      <c r="E96" s="180" t="s">
        <v>3413</v>
      </c>
      <c r="F96" s="181" t="s">
        <v>3414</v>
      </c>
      <c r="G96" s="182" t="s">
        <v>2581</v>
      </c>
      <c r="H96" s="183">
        <v>1</v>
      </c>
      <c r="I96" s="184"/>
      <c r="J96" s="185">
        <f>ROUND(I96*H96,1)</f>
        <v>0</v>
      </c>
      <c r="K96" s="181" t="s">
        <v>212</v>
      </c>
      <c r="L96" s="41"/>
      <c r="M96" s="186" t="s">
        <v>21</v>
      </c>
      <c r="N96" s="187" t="s">
        <v>44</v>
      </c>
      <c r="O96" s="66"/>
      <c r="P96" s="188">
        <f>O96*H96</f>
        <v>0</v>
      </c>
      <c r="Q96" s="188">
        <v>0</v>
      </c>
      <c r="R96" s="188">
        <f>Q96*H96</f>
        <v>0</v>
      </c>
      <c r="S96" s="188">
        <v>0</v>
      </c>
      <c r="T96" s="188">
        <f>S96*H96</f>
        <v>0</v>
      </c>
      <c r="U96" s="189" t="s">
        <v>21</v>
      </c>
      <c r="V96" s="36"/>
      <c r="W96" s="36"/>
      <c r="X96" s="36"/>
      <c r="Y96" s="36"/>
      <c r="Z96" s="36"/>
      <c r="AA96" s="36"/>
      <c r="AB96" s="36"/>
      <c r="AC96" s="36"/>
      <c r="AD96" s="36"/>
      <c r="AE96" s="36"/>
      <c r="AR96" s="190" t="s">
        <v>2860</v>
      </c>
      <c r="AT96" s="190" t="s">
        <v>208</v>
      </c>
      <c r="AU96" s="190" t="s">
        <v>83</v>
      </c>
      <c r="AY96" s="19" t="s">
        <v>204</v>
      </c>
      <c r="BE96" s="191">
        <f>IF(N96="základní",J96,0)</f>
        <v>0</v>
      </c>
      <c r="BF96" s="191">
        <f>IF(N96="snížená",J96,0)</f>
        <v>0</v>
      </c>
      <c r="BG96" s="191">
        <f>IF(N96="zákl. přenesená",J96,0)</f>
        <v>0</v>
      </c>
      <c r="BH96" s="191">
        <f>IF(N96="sníž. přenesená",J96,0)</f>
        <v>0</v>
      </c>
      <c r="BI96" s="191">
        <f>IF(N96="nulová",J96,0)</f>
        <v>0</v>
      </c>
      <c r="BJ96" s="19" t="s">
        <v>81</v>
      </c>
      <c r="BK96" s="191">
        <f>ROUND(I96*H96,1)</f>
        <v>0</v>
      </c>
      <c r="BL96" s="19" t="s">
        <v>2860</v>
      </c>
      <c r="BM96" s="190" t="s">
        <v>3415</v>
      </c>
    </row>
    <row r="97" spans="1:47" s="2" customFormat="1" ht="11.25">
      <c r="A97" s="36"/>
      <c r="B97" s="37"/>
      <c r="C97" s="38"/>
      <c r="D97" s="192" t="s">
        <v>216</v>
      </c>
      <c r="E97" s="38"/>
      <c r="F97" s="193" t="s">
        <v>3416</v>
      </c>
      <c r="G97" s="38"/>
      <c r="H97" s="38"/>
      <c r="I97" s="194"/>
      <c r="J97" s="38"/>
      <c r="K97" s="38"/>
      <c r="L97" s="41"/>
      <c r="M97" s="195"/>
      <c r="N97" s="196"/>
      <c r="O97" s="66"/>
      <c r="P97" s="66"/>
      <c r="Q97" s="66"/>
      <c r="R97" s="66"/>
      <c r="S97" s="66"/>
      <c r="T97" s="66"/>
      <c r="U97" s="67"/>
      <c r="V97" s="36"/>
      <c r="W97" s="36"/>
      <c r="X97" s="36"/>
      <c r="Y97" s="36"/>
      <c r="Z97" s="36"/>
      <c r="AA97" s="36"/>
      <c r="AB97" s="36"/>
      <c r="AC97" s="36"/>
      <c r="AD97" s="36"/>
      <c r="AE97" s="36"/>
      <c r="AT97" s="19" t="s">
        <v>216</v>
      </c>
      <c r="AU97" s="19" t="s">
        <v>83</v>
      </c>
    </row>
    <row r="98" spans="1:65" s="2" customFormat="1" ht="16.5" customHeight="1">
      <c r="A98" s="36"/>
      <c r="B98" s="37"/>
      <c r="C98" s="179" t="s">
        <v>245</v>
      </c>
      <c r="D98" s="179" t="s">
        <v>208</v>
      </c>
      <c r="E98" s="180" t="s">
        <v>3417</v>
      </c>
      <c r="F98" s="181" t="s">
        <v>3418</v>
      </c>
      <c r="G98" s="182" t="s">
        <v>2581</v>
      </c>
      <c r="H98" s="183">
        <v>1</v>
      </c>
      <c r="I98" s="184"/>
      <c r="J98" s="185">
        <f>ROUND(I98*H98,1)</f>
        <v>0</v>
      </c>
      <c r="K98" s="181" t="s">
        <v>212</v>
      </c>
      <c r="L98" s="41"/>
      <c r="M98" s="186" t="s">
        <v>21</v>
      </c>
      <c r="N98" s="187" t="s">
        <v>44</v>
      </c>
      <c r="O98" s="66"/>
      <c r="P98" s="188">
        <f>O98*H98</f>
        <v>0</v>
      </c>
      <c r="Q98" s="188">
        <v>0</v>
      </c>
      <c r="R98" s="188">
        <f>Q98*H98</f>
        <v>0</v>
      </c>
      <c r="S98" s="188">
        <v>0</v>
      </c>
      <c r="T98" s="188">
        <f>S98*H98</f>
        <v>0</v>
      </c>
      <c r="U98" s="189" t="s">
        <v>21</v>
      </c>
      <c r="V98" s="36"/>
      <c r="W98" s="36"/>
      <c r="X98" s="36"/>
      <c r="Y98" s="36"/>
      <c r="Z98" s="36"/>
      <c r="AA98" s="36"/>
      <c r="AB98" s="36"/>
      <c r="AC98" s="36"/>
      <c r="AD98" s="36"/>
      <c r="AE98" s="36"/>
      <c r="AR98" s="190" t="s">
        <v>2860</v>
      </c>
      <c r="AT98" s="190" t="s">
        <v>208</v>
      </c>
      <c r="AU98" s="190" t="s">
        <v>83</v>
      </c>
      <c r="AY98" s="19" t="s">
        <v>204</v>
      </c>
      <c r="BE98" s="191">
        <f>IF(N98="základní",J98,0)</f>
        <v>0</v>
      </c>
      <c r="BF98" s="191">
        <f>IF(N98="snížená",J98,0)</f>
        <v>0</v>
      </c>
      <c r="BG98" s="191">
        <f>IF(N98="zákl. přenesená",J98,0)</f>
        <v>0</v>
      </c>
      <c r="BH98" s="191">
        <f>IF(N98="sníž. přenesená",J98,0)</f>
        <v>0</v>
      </c>
      <c r="BI98" s="191">
        <f>IF(N98="nulová",J98,0)</f>
        <v>0</v>
      </c>
      <c r="BJ98" s="19" t="s">
        <v>81</v>
      </c>
      <c r="BK98" s="191">
        <f>ROUND(I98*H98,1)</f>
        <v>0</v>
      </c>
      <c r="BL98" s="19" t="s">
        <v>2860</v>
      </c>
      <c r="BM98" s="190" t="s">
        <v>3419</v>
      </c>
    </row>
    <row r="99" spans="1:47" s="2" customFormat="1" ht="11.25">
      <c r="A99" s="36"/>
      <c r="B99" s="37"/>
      <c r="C99" s="38"/>
      <c r="D99" s="192" t="s">
        <v>216</v>
      </c>
      <c r="E99" s="38"/>
      <c r="F99" s="193" t="s">
        <v>3420</v>
      </c>
      <c r="G99" s="38"/>
      <c r="H99" s="38"/>
      <c r="I99" s="194"/>
      <c r="J99" s="38"/>
      <c r="K99" s="38"/>
      <c r="L99" s="41"/>
      <c r="M99" s="195"/>
      <c r="N99" s="196"/>
      <c r="O99" s="66"/>
      <c r="P99" s="66"/>
      <c r="Q99" s="66"/>
      <c r="R99" s="66"/>
      <c r="S99" s="66"/>
      <c r="T99" s="66"/>
      <c r="U99" s="67"/>
      <c r="V99" s="36"/>
      <c r="W99" s="36"/>
      <c r="X99" s="36"/>
      <c r="Y99" s="36"/>
      <c r="Z99" s="36"/>
      <c r="AA99" s="36"/>
      <c r="AB99" s="36"/>
      <c r="AC99" s="36"/>
      <c r="AD99" s="36"/>
      <c r="AE99" s="36"/>
      <c r="AT99" s="19" t="s">
        <v>216</v>
      </c>
      <c r="AU99" s="19" t="s">
        <v>83</v>
      </c>
    </row>
    <row r="100" spans="1:65" s="2" customFormat="1" ht="16.5" customHeight="1">
      <c r="A100" s="36"/>
      <c r="B100" s="37"/>
      <c r="C100" s="179" t="s">
        <v>250</v>
      </c>
      <c r="D100" s="179" t="s">
        <v>208</v>
      </c>
      <c r="E100" s="180" t="s">
        <v>3421</v>
      </c>
      <c r="F100" s="181" t="s">
        <v>3422</v>
      </c>
      <c r="G100" s="182" t="s">
        <v>2581</v>
      </c>
      <c r="H100" s="183">
        <v>1</v>
      </c>
      <c r="I100" s="184"/>
      <c r="J100" s="185">
        <f>ROUND(I100*H100,1)</f>
        <v>0</v>
      </c>
      <c r="K100" s="181" t="s">
        <v>212</v>
      </c>
      <c r="L100" s="41"/>
      <c r="M100" s="186" t="s">
        <v>21</v>
      </c>
      <c r="N100" s="187" t="s">
        <v>44</v>
      </c>
      <c r="O100" s="66"/>
      <c r="P100" s="188">
        <f>O100*H100</f>
        <v>0</v>
      </c>
      <c r="Q100" s="188">
        <v>0</v>
      </c>
      <c r="R100" s="188">
        <f>Q100*H100</f>
        <v>0</v>
      </c>
      <c r="S100" s="188">
        <v>0</v>
      </c>
      <c r="T100" s="188">
        <f>S100*H100</f>
        <v>0</v>
      </c>
      <c r="U100" s="189" t="s">
        <v>21</v>
      </c>
      <c r="V100" s="36"/>
      <c r="W100" s="36"/>
      <c r="X100" s="36"/>
      <c r="Y100" s="36"/>
      <c r="Z100" s="36"/>
      <c r="AA100" s="36"/>
      <c r="AB100" s="36"/>
      <c r="AC100" s="36"/>
      <c r="AD100" s="36"/>
      <c r="AE100" s="36"/>
      <c r="AR100" s="190" t="s">
        <v>2860</v>
      </c>
      <c r="AT100" s="190" t="s">
        <v>208</v>
      </c>
      <c r="AU100" s="190" t="s">
        <v>83</v>
      </c>
      <c r="AY100" s="19" t="s">
        <v>204</v>
      </c>
      <c r="BE100" s="191">
        <f>IF(N100="základní",J100,0)</f>
        <v>0</v>
      </c>
      <c r="BF100" s="191">
        <f>IF(N100="snížená",J100,0)</f>
        <v>0</v>
      </c>
      <c r="BG100" s="191">
        <f>IF(N100="zákl. přenesená",J100,0)</f>
        <v>0</v>
      </c>
      <c r="BH100" s="191">
        <f>IF(N100="sníž. přenesená",J100,0)</f>
        <v>0</v>
      </c>
      <c r="BI100" s="191">
        <f>IF(N100="nulová",J100,0)</f>
        <v>0</v>
      </c>
      <c r="BJ100" s="19" t="s">
        <v>81</v>
      </c>
      <c r="BK100" s="191">
        <f>ROUND(I100*H100,1)</f>
        <v>0</v>
      </c>
      <c r="BL100" s="19" t="s">
        <v>2860</v>
      </c>
      <c r="BM100" s="190" t="s">
        <v>3423</v>
      </c>
    </row>
    <row r="101" spans="1:47" s="2" customFormat="1" ht="11.25">
      <c r="A101" s="36"/>
      <c r="B101" s="37"/>
      <c r="C101" s="38"/>
      <c r="D101" s="192" t="s">
        <v>216</v>
      </c>
      <c r="E101" s="38"/>
      <c r="F101" s="193" t="s">
        <v>3424</v>
      </c>
      <c r="G101" s="38"/>
      <c r="H101" s="38"/>
      <c r="I101" s="194"/>
      <c r="J101" s="38"/>
      <c r="K101" s="38"/>
      <c r="L101" s="41"/>
      <c r="M101" s="195"/>
      <c r="N101" s="196"/>
      <c r="O101" s="66"/>
      <c r="P101" s="66"/>
      <c r="Q101" s="66"/>
      <c r="R101" s="66"/>
      <c r="S101" s="66"/>
      <c r="T101" s="66"/>
      <c r="U101" s="67"/>
      <c r="V101" s="36"/>
      <c r="W101" s="36"/>
      <c r="X101" s="36"/>
      <c r="Y101" s="36"/>
      <c r="Z101" s="36"/>
      <c r="AA101" s="36"/>
      <c r="AB101" s="36"/>
      <c r="AC101" s="36"/>
      <c r="AD101" s="36"/>
      <c r="AE101" s="36"/>
      <c r="AT101" s="19" t="s">
        <v>216</v>
      </c>
      <c r="AU101" s="19" t="s">
        <v>83</v>
      </c>
    </row>
    <row r="102" spans="1:65" s="2" customFormat="1" ht="16.5" customHeight="1">
      <c r="A102" s="36"/>
      <c r="B102" s="37"/>
      <c r="C102" s="179" t="s">
        <v>257</v>
      </c>
      <c r="D102" s="179" t="s">
        <v>208</v>
      </c>
      <c r="E102" s="180" t="s">
        <v>3425</v>
      </c>
      <c r="F102" s="181" t="s">
        <v>3426</v>
      </c>
      <c r="G102" s="182" t="s">
        <v>2581</v>
      </c>
      <c r="H102" s="183">
        <v>1</v>
      </c>
      <c r="I102" s="184"/>
      <c r="J102" s="185">
        <f>ROUND(I102*H102,1)</f>
        <v>0</v>
      </c>
      <c r="K102" s="181" t="s">
        <v>212</v>
      </c>
      <c r="L102" s="41"/>
      <c r="M102" s="186" t="s">
        <v>21</v>
      </c>
      <c r="N102" s="187" t="s">
        <v>44</v>
      </c>
      <c r="O102" s="66"/>
      <c r="P102" s="188">
        <f>O102*H102</f>
        <v>0</v>
      </c>
      <c r="Q102" s="188">
        <v>0</v>
      </c>
      <c r="R102" s="188">
        <f>Q102*H102</f>
        <v>0</v>
      </c>
      <c r="S102" s="188">
        <v>0</v>
      </c>
      <c r="T102" s="188">
        <f>S102*H102</f>
        <v>0</v>
      </c>
      <c r="U102" s="189" t="s">
        <v>21</v>
      </c>
      <c r="V102" s="36"/>
      <c r="W102" s="36"/>
      <c r="X102" s="36"/>
      <c r="Y102" s="36"/>
      <c r="Z102" s="36"/>
      <c r="AA102" s="36"/>
      <c r="AB102" s="36"/>
      <c r="AC102" s="36"/>
      <c r="AD102" s="36"/>
      <c r="AE102" s="36"/>
      <c r="AR102" s="190" t="s">
        <v>2860</v>
      </c>
      <c r="AT102" s="190" t="s">
        <v>208</v>
      </c>
      <c r="AU102" s="190" t="s">
        <v>83</v>
      </c>
      <c r="AY102" s="19" t="s">
        <v>204</v>
      </c>
      <c r="BE102" s="191">
        <f>IF(N102="základní",J102,0)</f>
        <v>0</v>
      </c>
      <c r="BF102" s="191">
        <f>IF(N102="snížená",J102,0)</f>
        <v>0</v>
      </c>
      <c r="BG102" s="191">
        <f>IF(N102="zákl. přenesená",J102,0)</f>
        <v>0</v>
      </c>
      <c r="BH102" s="191">
        <f>IF(N102="sníž. přenesená",J102,0)</f>
        <v>0</v>
      </c>
      <c r="BI102" s="191">
        <f>IF(N102="nulová",J102,0)</f>
        <v>0</v>
      </c>
      <c r="BJ102" s="19" t="s">
        <v>81</v>
      </c>
      <c r="BK102" s="191">
        <f>ROUND(I102*H102,1)</f>
        <v>0</v>
      </c>
      <c r="BL102" s="19" t="s">
        <v>2860</v>
      </c>
      <c r="BM102" s="190" t="s">
        <v>3427</v>
      </c>
    </row>
    <row r="103" spans="1:47" s="2" customFormat="1" ht="11.25">
      <c r="A103" s="36"/>
      <c r="B103" s="37"/>
      <c r="C103" s="38"/>
      <c r="D103" s="192" t="s">
        <v>216</v>
      </c>
      <c r="E103" s="38"/>
      <c r="F103" s="193" t="s">
        <v>3428</v>
      </c>
      <c r="G103" s="38"/>
      <c r="H103" s="38"/>
      <c r="I103" s="194"/>
      <c r="J103" s="38"/>
      <c r="K103" s="38"/>
      <c r="L103" s="41"/>
      <c r="M103" s="195"/>
      <c r="N103" s="196"/>
      <c r="O103" s="66"/>
      <c r="P103" s="66"/>
      <c r="Q103" s="66"/>
      <c r="R103" s="66"/>
      <c r="S103" s="66"/>
      <c r="T103" s="66"/>
      <c r="U103" s="67"/>
      <c r="V103" s="36"/>
      <c r="W103" s="36"/>
      <c r="X103" s="36"/>
      <c r="Y103" s="36"/>
      <c r="Z103" s="36"/>
      <c r="AA103" s="36"/>
      <c r="AB103" s="36"/>
      <c r="AC103" s="36"/>
      <c r="AD103" s="36"/>
      <c r="AE103" s="36"/>
      <c r="AT103" s="19" t="s">
        <v>216</v>
      </c>
      <c r="AU103" s="19" t="s">
        <v>83</v>
      </c>
    </row>
    <row r="104" spans="2:63" s="12" customFormat="1" ht="22.9" customHeight="1">
      <c r="B104" s="163"/>
      <c r="C104" s="164"/>
      <c r="D104" s="165" t="s">
        <v>72</v>
      </c>
      <c r="E104" s="177" t="s">
        <v>3429</v>
      </c>
      <c r="F104" s="177" t="s">
        <v>3430</v>
      </c>
      <c r="G104" s="164"/>
      <c r="H104" s="164"/>
      <c r="I104" s="167"/>
      <c r="J104" s="178">
        <f>BK104</f>
        <v>0</v>
      </c>
      <c r="K104" s="164"/>
      <c r="L104" s="169"/>
      <c r="M104" s="170"/>
      <c r="N104" s="171"/>
      <c r="O104" s="171"/>
      <c r="P104" s="172">
        <f>SUM(P105:P106)</f>
        <v>0</v>
      </c>
      <c r="Q104" s="171"/>
      <c r="R104" s="172">
        <f>SUM(R105:R106)</f>
        <v>0</v>
      </c>
      <c r="S104" s="171"/>
      <c r="T104" s="172">
        <f>SUM(T105:T106)</f>
        <v>0</v>
      </c>
      <c r="U104" s="173"/>
      <c r="AR104" s="174" t="s">
        <v>234</v>
      </c>
      <c r="AT104" s="175" t="s">
        <v>72</v>
      </c>
      <c r="AU104" s="175" t="s">
        <v>81</v>
      </c>
      <c r="AY104" s="174" t="s">
        <v>204</v>
      </c>
      <c r="BK104" s="176">
        <f>SUM(BK105:BK106)</f>
        <v>0</v>
      </c>
    </row>
    <row r="105" spans="1:65" s="2" customFormat="1" ht="16.5" customHeight="1">
      <c r="A105" s="36"/>
      <c r="B105" s="37"/>
      <c r="C105" s="179" t="s">
        <v>268</v>
      </c>
      <c r="D105" s="179" t="s">
        <v>208</v>
      </c>
      <c r="E105" s="180" t="s">
        <v>3431</v>
      </c>
      <c r="F105" s="181" t="s">
        <v>3432</v>
      </c>
      <c r="G105" s="182" t="s">
        <v>2581</v>
      </c>
      <c r="H105" s="183">
        <v>1</v>
      </c>
      <c r="I105" s="184"/>
      <c r="J105" s="185">
        <f>ROUND(I105*H105,1)</f>
        <v>0</v>
      </c>
      <c r="K105" s="181" t="s">
        <v>212</v>
      </c>
      <c r="L105" s="41"/>
      <c r="M105" s="186" t="s">
        <v>21</v>
      </c>
      <c r="N105" s="187" t="s">
        <v>44</v>
      </c>
      <c r="O105" s="66"/>
      <c r="P105" s="188">
        <f>O105*H105</f>
        <v>0</v>
      </c>
      <c r="Q105" s="188">
        <v>0</v>
      </c>
      <c r="R105" s="188">
        <f>Q105*H105</f>
        <v>0</v>
      </c>
      <c r="S105" s="188">
        <v>0</v>
      </c>
      <c r="T105" s="188">
        <f>S105*H105</f>
        <v>0</v>
      </c>
      <c r="U105" s="189" t="s">
        <v>21</v>
      </c>
      <c r="V105" s="36"/>
      <c r="W105" s="36"/>
      <c r="X105" s="36"/>
      <c r="Y105" s="36"/>
      <c r="Z105" s="36"/>
      <c r="AA105" s="36"/>
      <c r="AB105" s="36"/>
      <c r="AC105" s="36"/>
      <c r="AD105" s="36"/>
      <c r="AE105" s="36"/>
      <c r="AR105" s="190" t="s">
        <v>2860</v>
      </c>
      <c r="AT105" s="190" t="s">
        <v>208</v>
      </c>
      <c r="AU105" s="190" t="s">
        <v>83</v>
      </c>
      <c r="AY105" s="19" t="s">
        <v>204</v>
      </c>
      <c r="BE105" s="191">
        <f>IF(N105="základní",J105,0)</f>
        <v>0</v>
      </c>
      <c r="BF105" s="191">
        <f>IF(N105="snížená",J105,0)</f>
        <v>0</v>
      </c>
      <c r="BG105" s="191">
        <f>IF(N105="zákl. přenesená",J105,0)</f>
        <v>0</v>
      </c>
      <c r="BH105" s="191">
        <f>IF(N105="sníž. přenesená",J105,0)</f>
        <v>0</v>
      </c>
      <c r="BI105" s="191">
        <f>IF(N105="nulová",J105,0)</f>
        <v>0</v>
      </c>
      <c r="BJ105" s="19" t="s">
        <v>81</v>
      </c>
      <c r="BK105" s="191">
        <f>ROUND(I105*H105,1)</f>
        <v>0</v>
      </c>
      <c r="BL105" s="19" t="s">
        <v>2860</v>
      </c>
      <c r="BM105" s="190" t="s">
        <v>3433</v>
      </c>
    </row>
    <row r="106" spans="1:47" s="2" customFormat="1" ht="11.25">
      <c r="A106" s="36"/>
      <c r="B106" s="37"/>
      <c r="C106" s="38"/>
      <c r="D106" s="192" t="s">
        <v>216</v>
      </c>
      <c r="E106" s="38"/>
      <c r="F106" s="193" t="s">
        <v>3434</v>
      </c>
      <c r="G106" s="38"/>
      <c r="H106" s="38"/>
      <c r="I106" s="194"/>
      <c r="J106" s="38"/>
      <c r="K106" s="38"/>
      <c r="L106" s="41"/>
      <c r="M106" s="253"/>
      <c r="N106" s="254"/>
      <c r="O106" s="255"/>
      <c r="P106" s="255"/>
      <c r="Q106" s="255"/>
      <c r="R106" s="255"/>
      <c r="S106" s="255"/>
      <c r="T106" s="255"/>
      <c r="U106" s="256"/>
      <c r="V106" s="36"/>
      <c r="W106" s="36"/>
      <c r="X106" s="36"/>
      <c r="Y106" s="36"/>
      <c r="Z106" s="36"/>
      <c r="AA106" s="36"/>
      <c r="AB106" s="36"/>
      <c r="AC106" s="36"/>
      <c r="AD106" s="36"/>
      <c r="AE106" s="36"/>
      <c r="AT106" s="19" t="s">
        <v>216</v>
      </c>
      <c r="AU106" s="19" t="s">
        <v>83</v>
      </c>
    </row>
    <row r="107" spans="1:31" s="2" customFormat="1" ht="6.95" customHeight="1">
      <c r="A107" s="36"/>
      <c r="B107" s="49"/>
      <c r="C107" s="50"/>
      <c r="D107" s="50"/>
      <c r="E107" s="50"/>
      <c r="F107" s="50"/>
      <c r="G107" s="50"/>
      <c r="H107" s="50"/>
      <c r="I107" s="50"/>
      <c r="J107" s="50"/>
      <c r="K107" s="50"/>
      <c r="L107" s="41"/>
      <c r="M107" s="36"/>
      <c r="O107" s="36"/>
      <c r="P107" s="36"/>
      <c r="Q107" s="36"/>
      <c r="R107" s="36"/>
      <c r="S107" s="36"/>
      <c r="T107" s="36"/>
      <c r="U107" s="36"/>
      <c r="V107" s="36"/>
      <c r="W107" s="36"/>
      <c r="X107" s="36"/>
      <c r="Y107" s="36"/>
      <c r="Z107" s="36"/>
      <c r="AA107" s="36"/>
      <c r="AB107" s="36"/>
      <c r="AC107" s="36"/>
      <c r="AD107" s="36"/>
      <c r="AE107" s="36"/>
    </row>
  </sheetData>
  <sheetProtection algorithmName="SHA-512" hashValue="95fs6yqH6TOU7GOTmQE8Y6R5Z+7vH8QWRh1D8Hf4qh4gtCZGRVH7ZzWZsyJZt2mu6e1i6l1XsyCf0WvJritmeg==" saltValue="02MX8BpfFB3T77+W30n7YET4uI2hU3ijywUwbwkFHjE3XBeEbdbBz0AsOhlMyl8jyWOGtSc7lwol5Sbnxd1/9A==" spinCount="100000" sheet="1" objects="1" scenarios="1" formatColumns="0" formatRows="0" autoFilter="0"/>
  <autoFilter ref="C82:K106"/>
  <mergeCells count="9">
    <mergeCell ref="E50:H50"/>
    <mergeCell ref="E73:H73"/>
    <mergeCell ref="E75:H75"/>
    <mergeCell ref="L2:V2"/>
    <mergeCell ref="E7:H7"/>
    <mergeCell ref="E9:H9"/>
    <mergeCell ref="E18:H18"/>
    <mergeCell ref="E27:H27"/>
    <mergeCell ref="E48:H48"/>
  </mergeCells>
  <hyperlinks>
    <hyperlink ref="F87" r:id="rId1" display="https://podminky.urs.cz/item/CS_URS_2021_02/012103000"/>
    <hyperlink ref="F89" r:id="rId2" display="https://podminky.urs.cz/item/CS_URS_2021_02/012203000"/>
    <hyperlink ref="F91" r:id="rId3" display="https://podminky.urs.cz/item/CS_URS_2021_02/012303000"/>
    <hyperlink ref="F93" r:id="rId4" display="https://podminky.urs.cz/item/CS_URS_2021_02/013294000"/>
    <hyperlink ref="F97" r:id="rId5" display="https://podminky.urs.cz/item/CS_URS_2021_02/033103000"/>
    <hyperlink ref="F99" r:id="rId6" display="https://podminky.urs.cz/item/CS_URS_2021_02/034103000"/>
    <hyperlink ref="F101" r:id="rId7" display="https://podminky.urs.cz/item/CS_URS_2021_02/034503000"/>
    <hyperlink ref="F103" r:id="rId8" display="https://podminky.urs.cz/item/CS_URS_2021_02/039103000"/>
    <hyperlink ref="F106" r:id="rId9" display="https://podminky.urs.cz/item/CS_URS_2021_02/071103000"/>
  </hyperlinks>
  <printOptions/>
  <pageMargins left="0.3937007874015748" right="0.3937007874015748" top="0.3937007874015748" bottom="0.3937007874015748" header="0" footer="0"/>
  <pageSetup fitToHeight="100" fitToWidth="1" horizontalDpi="600" verticalDpi="600" orientation="landscape" paperSize="9" scale="84" r:id="rId11"/>
  <headerFooter>
    <oddFooter>&amp;CStrana &amp;P z &amp;N</oddFooter>
  </headerFooter>
  <drawing r:id="rId1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K218"/>
  <sheetViews>
    <sheetView showGridLines="0" zoomScale="110" zoomScaleNormal="110" workbookViewId="0" topLeftCell="A1"/>
  </sheetViews>
  <sheetFormatPr defaultColWidth="9.140625" defaultRowHeight="12"/>
  <cols>
    <col min="1" max="1" width="8.28125" style="261" customWidth="1"/>
    <col min="2" max="2" width="1.7109375" style="261" customWidth="1"/>
    <col min="3" max="4" width="5.00390625" style="261" customWidth="1"/>
    <col min="5" max="5" width="11.7109375" style="261" customWidth="1"/>
    <col min="6" max="6" width="9.140625" style="261" customWidth="1"/>
    <col min="7" max="7" width="5.00390625" style="261" customWidth="1"/>
    <col min="8" max="8" width="77.8515625" style="261" customWidth="1"/>
    <col min="9" max="10" width="20.00390625" style="261" customWidth="1"/>
    <col min="11" max="11" width="1.7109375" style="261" customWidth="1"/>
  </cols>
  <sheetData>
    <row r="1" s="1" customFormat="1" ht="37.5" customHeight="1"/>
    <row r="2" spans="2:11" s="1" customFormat="1" ht="7.5" customHeight="1">
      <c r="B2" s="262"/>
      <c r="C2" s="263"/>
      <c r="D2" s="263"/>
      <c r="E2" s="263"/>
      <c r="F2" s="263"/>
      <c r="G2" s="263"/>
      <c r="H2" s="263"/>
      <c r="I2" s="263"/>
      <c r="J2" s="263"/>
      <c r="K2" s="264"/>
    </row>
    <row r="3" spans="2:11" s="17" customFormat="1" ht="45" customHeight="1">
      <c r="B3" s="265"/>
      <c r="C3" s="397" t="s">
        <v>3435</v>
      </c>
      <c r="D3" s="397"/>
      <c r="E3" s="397"/>
      <c r="F3" s="397"/>
      <c r="G3" s="397"/>
      <c r="H3" s="397"/>
      <c r="I3" s="397"/>
      <c r="J3" s="397"/>
      <c r="K3" s="266"/>
    </row>
    <row r="4" spans="2:11" s="1" customFormat="1" ht="25.5" customHeight="1">
      <c r="B4" s="267"/>
      <c r="C4" s="402" t="s">
        <v>3436</v>
      </c>
      <c r="D4" s="402"/>
      <c r="E4" s="402"/>
      <c r="F4" s="402"/>
      <c r="G4" s="402"/>
      <c r="H4" s="402"/>
      <c r="I4" s="402"/>
      <c r="J4" s="402"/>
      <c r="K4" s="268"/>
    </row>
    <row r="5" spans="2:11" s="1" customFormat="1" ht="5.25" customHeight="1">
      <c r="B5" s="267"/>
      <c r="C5" s="269"/>
      <c r="D5" s="269"/>
      <c r="E5" s="269"/>
      <c r="F5" s="269"/>
      <c r="G5" s="269"/>
      <c r="H5" s="269"/>
      <c r="I5" s="269"/>
      <c r="J5" s="269"/>
      <c r="K5" s="268"/>
    </row>
    <row r="6" spans="2:11" s="1" customFormat="1" ht="15" customHeight="1">
      <c r="B6" s="267"/>
      <c r="C6" s="401" t="s">
        <v>3437</v>
      </c>
      <c r="D6" s="401"/>
      <c r="E6" s="401"/>
      <c r="F6" s="401"/>
      <c r="G6" s="401"/>
      <c r="H6" s="401"/>
      <c r="I6" s="401"/>
      <c r="J6" s="401"/>
      <c r="K6" s="268"/>
    </row>
    <row r="7" spans="2:11" s="1" customFormat="1" ht="15" customHeight="1">
      <c r="B7" s="271"/>
      <c r="C7" s="401" t="s">
        <v>3438</v>
      </c>
      <c r="D7" s="401"/>
      <c r="E7" s="401"/>
      <c r="F7" s="401"/>
      <c r="G7" s="401"/>
      <c r="H7" s="401"/>
      <c r="I7" s="401"/>
      <c r="J7" s="401"/>
      <c r="K7" s="268"/>
    </row>
    <row r="8" spans="2:11" s="1" customFormat="1" ht="12.75" customHeight="1">
      <c r="B8" s="271"/>
      <c r="C8" s="270"/>
      <c r="D8" s="270"/>
      <c r="E8" s="270"/>
      <c r="F8" s="270"/>
      <c r="G8" s="270"/>
      <c r="H8" s="270"/>
      <c r="I8" s="270"/>
      <c r="J8" s="270"/>
      <c r="K8" s="268"/>
    </row>
    <row r="9" spans="2:11" s="1" customFormat="1" ht="15" customHeight="1">
      <c r="B9" s="271"/>
      <c r="C9" s="401" t="s">
        <v>3439</v>
      </c>
      <c r="D9" s="401"/>
      <c r="E9" s="401"/>
      <c r="F9" s="401"/>
      <c r="G9" s="401"/>
      <c r="H9" s="401"/>
      <c r="I9" s="401"/>
      <c r="J9" s="401"/>
      <c r="K9" s="268"/>
    </row>
    <row r="10" spans="2:11" s="1" customFormat="1" ht="15" customHeight="1">
      <c r="B10" s="271"/>
      <c r="C10" s="270"/>
      <c r="D10" s="401" t="s">
        <v>3440</v>
      </c>
      <c r="E10" s="401"/>
      <c r="F10" s="401"/>
      <c r="G10" s="401"/>
      <c r="H10" s="401"/>
      <c r="I10" s="401"/>
      <c r="J10" s="401"/>
      <c r="K10" s="268"/>
    </row>
    <row r="11" spans="2:11" s="1" customFormat="1" ht="15" customHeight="1">
      <c r="B11" s="271"/>
      <c r="C11" s="272"/>
      <c r="D11" s="401" t="s">
        <v>3441</v>
      </c>
      <c r="E11" s="401"/>
      <c r="F11" s="401"/>
      <c r="G11" s="401"/>
      <c r="H11" s="401"/>
      <c r="I11" s="401"/>
      <c r="J11" s="401"/>
      <c r="K11" s="268"/>
    </row>
    <row r="12" spans="2:11" s="1" customFormat="1" ht="15" customHeight="1">
      <c r="B12" s="271"/>
      <c r="C12" s="272"/>
      <c r="D12" s="270"/>
      <c r="E12" s="270"/>
      <c r="F12" s="270"/>
      <c r="G12" s="270"/>
      <c r="H12" s="270"/>
      <c r="I12" s="270"/>
      <c r="J12" s="270"/>
      <c r="K12" s="268"/>
    </row>
    <row r="13" spans="2:11" s="1" customFormat="1" ht="15" customHeight="1">
      <c r="B13" s="271"/>
      <c r="C13" s="272"/>
      <c r="D13" s="273" t="s">
        <v>3442</v>
      </c>
      <c r="E13" s="270"/>
      <c r="F13" s="270"/>
      <c r="G13" s="270"/>
      <c r="H13" s="270"/>
      <c r="I13" s="270"/>
      <c r="J13" s="270"/>
      <c r="K13" s="268"/>
    </row>
    <row r="14" spans="2:11" s="1" customFormat="1" ht="12.75" customHeight="1">
      <c r="B14" s="271"/>
      <c r="C14" s="272"/>
      <c r="D14" s="272"/>
      <c r="E14" s="272"/>
      <c r="F14" s="272"/>
      <c r="G14" s="272"/>
      <c r="H14" s="272"/>
      <c r="I14" s="272"/>
      <c r="J14" s="272"/>
      <c r="K14" s="268"/>
    </row>
    <row r="15" spans="2:11" s="1" customFormat="1" ht="15" customHeight="1">
      <c r="B15" s="271"/>
      <c r="C15" s="272"/>
      <c r="D15" s="401" t="s">
        <v>3443</v>
      </c>
      <c r="E15" s="401"/>
      <c r="F15" s="401"/>
      <c r="G15" s="401"/>
      <c r="H15" s="401"/>
      <c r="I15" s="401"/>
      <c r="J15" s="401"/>
      <c r="K15" s="268"/>
    </row>
    <row r="16" spans="2:11" s="1" customFormat="1" ht="15" customHeight="1">
      <c r="B16" s="271"/>
      <c r="C16" s="272"/>
      <c r="D16" s="401" t="s">
        <v>3444</v>
      </c>
      <c r="E16" s="401"/>
      <c r="F16" s="401"/>
      <c r="G16" s="401"/>
      <c r="H16" s="401"/>
      <c r="I16" s="401"/>
      <c r="J16" s="401"/>
      <c r="K16" s="268"/>
    </row>
    <row r="17" spans="2:11" s="1" customFormat="1" ht="15" customHeight="1">
      <c r="B17" s="271"/>
      <c r="C17" s="272"/>
      <c r="D17" s="401" t="s">
        <v>3445</v>
      </c>
      <c r="E17" s="401"/>
      <c r="F17" s="401"/>
      <c r="G17" s="401"/>
      <c r="H17" s="401"/>
      <c r="I17" s="401"/>
      <c r="J17" s="401"/>
      <c r="K17" s="268"/>
    </row>
    <row r="18" spans="2:11" s="1" customFormat="1" ht="15" customHeight="1">
      <c r="B18" s="271"/>
      <c r="C18" s="272"/>
      <c r="D18" s="272"/>
      <c r="E18" s="274" t="s">
        <v>80</v>
      </c>
      <c r="F18" s="401" t="s">
        <v>3446</v>
      </c>
      <c r="G18" s="401"/>
      <c r="H18" s="401"/>
      <c r="I18" s="401"/>
      <c r="J18" s="401"/>
      <c r="K18" s="268"/>
    </row>
    <row r="19" spans="2:11" s="1" customFormat="1" ht="15" customHeight="1">
      <c r="B19" s="271"/>
      <c r="C19" s="272"/>
      <c r="D19" s="272"/>
      <c r="E19" s="274" t="s">
        <v>3447</v>
      </c>
      <c r="F19" s="401" t="s">
        <v>3448</v>
      </c>
      <c r="G19" s="401"/>
      <c r="H19" s="401"/>
      <c r="I19" s="401"/>
      <c r="J19" s="401"/>
      <c r="K19" s="268"/>
    </row>
    <row r="20" spans="2:11" s="1" customFormat="1" ht="15" customHeight="1">
      <c r="B20" s="271"/>
      <c r="C20" s="272"/>
      <c r="D20" s="272"/>
      <c r="E20" s="274" t="s">
        <v>3449</v>
      </c>
      <c r="F20" s="401" t="s">
        <v>3450</v>
      </c>
      <c r="G20" s="401"/>
      <c r="H20" s="401"/>
      <c r="I20" s="401"/>
      <c r="J20" s="401"/>
      <c r="K20" s="268"/>
    </row>
    <row r="21" spans="2:11" s="1" customFormat="1" ht="15" customHeight="1">
      <c r="B21" s="271"/>
      <c r="C21" s="272"/>
      <c r="D21" s="272"/>
      <c r="E21" s="274" t="s">
        <v>126</v>
      </c>
      <c r="F21" s="401" t="s">
        <v>3451</v>
      </c>
      <c r="G21" s="401"/>
      <c r="H21" s="401"/>
      <c r="I21" s="401"/>
      <c r="J21" s="401"/>
      <c r="K21" s="268"/>
    </row>
    <row r="22" spans="2:11" s="1" customFormat="1" ht="15" customHeight="1">
      <c r="B22" s="271"/>
      <c r="C22" s="272"/>
      <c r="D22" s="272"/>
      <c r="E22" s="274" t="s">
        <v>3452</v>
      </c>
      <c r="F22" s="401" t="s">
        <v>3453</v>
      </c>
      <c r="G22" s="401"/>
      <c r="H22" s="401"/>
      <c r="I22" s="401"/>
      <c r="J22" s="401"/>
      <c r="K22" s="268"/>
    </row>
    <row r="23" spans="2:11" s="1" customFormat="1" ht="15" customHeight="1">
      <c r="B23" s="271"/>
      <c r="C23" s="272"/>
      <c r="D23" s="272"/>
      <c r="E23" s="274" t="s">
        <v>107</v>
      </c>
      <c r="F23" s="401" t="s">
        <v>3454</v>
      </c>
      <c r="G23" s="401"/>
      <c r="H23" s="401"/>
      <c r="I23" s="401"/>
      <c r="J23" s="401"/>
      <c r="K23" s="268"/>
    </row>
    <row r="24" spans="2:11" s="1" customFormat="1" ht="12.75" customHeight="1">
      <c r="B24" s="271"/>
      <c r="C24" s="272"/>
      <c r="D24" s="272"/>
      <c r="E24" s="272"/>
      <c r="F24" s="272"/>
      <c r="G24" s="272"/>
      <c r="H24" s="272"/>
      <c r="I24" s="272"/>
      <c r="J24" s="272"/>
      <c r="K24" s="268"/>
    </row>
    <row r="25" spans="2:11" s="1" customFormat="1" ht="15" customHeight="1">
      <c r="B25" s="271"/>
      <c r="C25" s="401" t="s">
        <v>3455</v>
      </c>
      <c r="D25" s="401"/>
      <c r="E25" s="401"/>
      <c r="F25" s="401"/>
      <c r="G25" s="401"/>
      <c r="H25" s="401"/>
      <c r="I25" s="401"/>
      <c r="J25" s="401"/>
      <c r="K25" s="268"/>
    </row>
    <row r="26" spans="2:11" s="1" customFormat="1" ht="15" customHeight="1">
      <c r="B26" s="271"/>
      <c r="C26" s="401" t="s">
        <v>3456</v>
      </c>
      <c r="D26" s="401"/>
      <c r="E26" s="401"/>
      <c r="F26" s="401"/>
      <c r="G26" s="401"/>
      <c r="H26" s="401"/>
      <c r="I26" s="401"/>
      <c r="J26" s="401"/>
      <c r="K26" s="268"/>
    </row>
    <row r="27" spans="2:11" s="1" customFormat="1" ht="15" customHeight="1">
      <c r="B27" s="271"/>
      <c r="C27" s="270"/>
      <c r="D27" s="401" t="s">
        <v>3457</v>
      </c>
      <c r="E27" s="401"/>
      <c r="F27" s="401"/>
      <c r="G27" s="401"/>
      <c r="H27" s="401"/>
      <c r="I27" s="401"/>
      <c r="J27" s="401"/>
      <c r="K27" s="268"/>
    </row>
    <row r="28" spans="2:11" s="1" customFormat="1" ht="15" customHeight="1">
      <c r="B28" s="271"/>
      <c r="C28" s="272"/>
      <c r="D28" s="401" t="s">
        <v>3458</v>
      </c>
      <c r="E28" s="401"/>
      <c r="F28" s="401"/>
      <c r="G28" s="401"/>
      <c r="H28" s="401"/>
      <c r="I28" s="401"/>
      <c r="J28" s="401"/>
      <c r="K28" s="268"/>
    </row>
    <row r="29" spans="2:11" s="1" customFormat="1" ht="12.75" customHeight="1">
      <c r="B29" s="271"/>
      <c r="C29" s="272"/>
      <c r="D29" s="272"/>
      <c r="E29" s="272"/>
      <c r="F29" s="272"/>
      <c r="G29" s="272"/>
      <c r="H29" s="272"/>
      <c r="I29" s="272"/>
      <c r="J29" s="272"/>
      <c r="K29" s="268"/>
    </row>
    <row r="30" spans="2:11" s="1" customFormat="1" ht="15" customHeight="1">
      <c r="B30" s="271"/>
      <c r="C30" s="272"/>
      <c r="D30" s="401" t="s">
        <v>3459</v>
      </c>
      <c r="E30" s="401"/>
      <c r="F30" s="401"/>
      <c r="G30" s="401"/>
      <c r="H30" s="401"/>
      <c r="I30" s="401"/>
      <c r="J30" s="401"/>
      <c r="K30" s="268"/>
    </row>
    <row r="31" spans="2:11" s="1" customFormat="1" ht="15" customHeight="1">
      <c r="B31" s="271"/>
      <c r="C31" s="272"/>
      <c r="D31" s="401" t="s">
        <v>3460</v>
      </c>
      <c r="E31" s="401"/>
      <c r="F31" s="401"/>
      <c r="G31" s="401"/>
      <c r="H31" s="401"/>
      <c r="I31" s="401"/>
      <c r="J31" s="401"/>
      <c r="K31" s="268"/>
    </row>
    <row r="32" spans="2:11" s="1" customFormat="1" ht="12.75" customHeight="1">
      <c r="B32" s="271"/>
      <c r="C32" s="272"/>
      <c r="D32" s="272"/>
      <c r="E32" s="272"/>
      <c r="F32" s="272"/>
      <c r="G32" s="272"/>
      <c r="H32" s="272"/>
      <c r="I32" s="272"/>
      <c r="J32" s="272"/>
      <c r="K32" s="268"/>
    </row>
    <row r="33" spans="2:11" s="1" customFormat="1" ht="15" customHeight="1">
      <c r="B33" s="271"/>
      <c r="C33" s="272"/>
      <c r="D33" s="401" t="s">
        <v>3461</v>
      </c>
      <c r="E33" s="401"/>
      <c r="F33" s="401"/>
      <c r="G33" s="401"/>
      <c r="H33" s="401"/>
      <c r="I33" s="401"/>
      <c r="J33" s="401"/>
      <c r="K33" s="268"/>
    </row>
    <row r="34" spans="2:11" s="1" customFormat="1" ht="15" customHeight="1">
      <c r="B34" s="271"/>
      <c r="C34" s="272"/>
      <c r="D34" s="401" t="s">
        <v>3462</v>
      </c>
      <c r="E34" s="401"/>
      <c r="F34" s="401"/>
      <c r="G34" s="401"/>
      <c r="H34" s="401"/>
      <c r="I34" s="401"/>
      <c r="J34" s="401"/>
      <c r="K34" s="268"/>
    </row>
    <row r="35" spans="2:11" s="1" customFormat="1" ht="15" customHeight="1">
      <c r="B35" s="271"/>
      <c r="C35" s="272"/>
      <c r="D35" s="401" t="s">
        <v>3463</v>
      </c>
      <c r="E35" s="401"/>
      <c r="F35" s="401"/>
      <c r="G35" s="401"/>
      <c r="H35" s="401"/>
      <c r="I35" s="401"/>
      <c r="J35" s="401"/>
      <c r="K35" s="268"/>
    </row>
    <row r="36" spans="2:11" s="1" customFormat="1" ht="15" customHeight="1">
      <c r="B36" s="271"/>
      <c r="C36" s="272"/>
      <c r="D36" s="270"/>
      <c r="E36" s="273" t="s">
        <v>189</v>
      </c>
      <c r="F36" s="270"/>
      <c r="G36" s="401" t="s">
        <v>3464</v>
      </c>
      <c r="H36" s="401"/>
      <c r="I36" s="401"/>
      <c r="J36" s="401"/>
      <c r="K36" s="268"/>
    </row>
    <row r="37" spans="2:11" s="1" customFormat="1" ht="30.75" customHeight="1">
      <c r="B37" s="271"/>
      <c r="C37" s="272"/>
      <c r="D37" s="270"/>
      <c r="E37" s="273" t="s">
        <v>3465</v>
      </c>
      <c r="F37" s="270"/>
      <c r="G37" s="401" t="s">
        <v>3466</v>
      </c>
      <c r="H37" s="401"/>
      <c r="I37" s="401"/>
      <c r="J37" s="401"/>
      <c r="K37" s="268"/>
    </row>
    <row r="38" spans="2:11" s="1" customFormat="1" ht="15" customHeight="1">
      <c r="B38" s="271"/>
      <c r="C38" s="272"/>
      <c r="D38" s="270"/>
      <c r="E38" s="273" t="s">
        <v>54</v>
      </c>
      <c r="F38" s="270"/>
      <c r="G38" s="401" t="s">
        <v>3467</v>
      </c>
      <c r="H38" s="401"/>
      <c r="I38" s="401"/>
      <c r="J38" s="401"/>
      <c r="K38" s="268"/>
    </row>
    <row r="39" spans="2:11" s="1" customFormat="1" ht="15" customHeight="1">
      <c r="B39" s="271"/>
      <c r="C39" s="272"/>
      <c r="D39" s="270"/>
      <c r="E39" s="273" t="s">
        <v>55</v>
      </c>
      <c r="F39" s="270"/>
      <c r="G39" s="401" t="s">
        <v>3468</v>
      </c>
      <c r="H39" s="401"/>
      <c r="I39" s="401"/>
      <c r="J39" s="401"/>
      <c r="K39" s="268"/>
    </row>
    <row r="40" spans="2:11" s="1" customFormat="1" ht="15" customHeight="1">
      <c r="B40" s="271"/>
      <c r="C40" s="272"/>
      <c r="D40" s="270"/>
      <c r="E40" s="273" t="s">
        <v>190</v>
      </c>
      <c r="F40" s="270"/>
      <c r="G40" s="401" t="s">
        <v>3469</v>
      </c>
      <c r="H40" s="401"/>
      <c r="I40" s="401"/>
      <c r="J40" s="401"/>
      <c r="K40" s="268"/>
    </row>
    <row r="41" spans="2:11" s="1" customFormat="1" ht="15" customHeight="1">
      <c r="B41" s="271"/>
      <c r="C41" s="272"/>
      <c r="D41" s="270"/>
      <c r="E41" s="273" t="s">
        <v>191</v>
      </c>
      <c r="F41" s="270"/>
      <c r="G41" s="401" t="s">
        <v>3470</v>
      </c>
      <c r="H41" s="401"/>
      <c r="I41" s="401"/>
      <c r="J41" s="401"/>
      <c r="K41" s="268"/>
    </row>
    <row r="42" spans="2:11" s="1" customFormat="1" ht="15" customHeight="1">
      <c r="B42" s="271"/>
      <c r="C42" s="272"/>
      <c r="D42" s="270"/>
      <c r="E42" s="273" t="s">
        <v>3471</v>
      </c>
      <c r="F42" s="270"/>
      <c r="G42" s="401" t="s">
        <v>3472</v>
      </c>
      <c r="H42" s="401"/>
      <c r="I42" s="401"/>
      <c r="J42" s="401"/>
      <c r="K42" s="268"/>
    </row>
    <row r="43" spans="2:11" s="1" customFormat="1" ht="15" customHeight="1">
      <c r="B43" s="271"/>
      <c r="C43" s="272"/>
      <c r="D43" s="270"/>
      <c r="E43" s="273"/>
      <c r="F43" s="270"/>
      <c r="G43" s="401" t="s">
        <v>3473</v>
      </c>
      <c r="H43" s="401"/>
      <c r="I43" s="401"/>
      <c r="J43" s="401"/>
      <c r="K43" s="268"/>
    </row>
    <row r="44" spans="2:11" s="1" customFormat="1" ht="15" customHeight="1">
      <c r="B44" s="271"/>
      <c r="C44" s="272"/>
      <c r="D44" s="270"/>
      <c r="E44" s="273" t="s">
        <v>3474</v>
      </c>
      <c r="F44" s="270"/>
      <c r="G44" s="401" t="s">
        <v>3475</v>
      </c>
      <c r="H44" s="401"/>
      <c r="I44" s="401"/>
      <c r="J44" s="401"/>
      <c r="K44" s="268"/>
    </row>
    <row r="45" spans="2:11" s="1" customFormat="1" ht="15" customHeight="1">
      <c r="B45" s="271"/>
      <c r="C45" s="272"/>
      <c r="D45" s="270"/>
      <c r="E45" s="273" t="s">
        <v>193</v>
      </c>
      <c r="F45" s="270"/>
      <c r="G45" s="401" t="s">
        <v>3476</v>
      </c>
      <c r="H45" s="401"/>
      <c r="I45" s="401"/>
      <c r="J45" s="401"/>
      <c r="K45" s="268"/>
    </row>
    <row r="46" spans="2:11" s="1" customFormat="1" ht="12.75" customHeight="1">
      <c r="B46" s="271"/>
      <c r="C46" s="272"/>
      <c r="D46" s="270"/>
      <c r="E46" s="270"/>
      <c r="F46" s="270"/>
      <c r="G46" s="270"/>
      <c r="H46" s="270"/>
      <c r="I46" s="270"/>
      <c r="J46" s="270"/>
      <c r="K46" s="268"/>
    </row>
    <row r="47" spans="2:11" s="1" customFormat="1" ht="15" customHeight="1">
      <c r="B47" s="271"/>
      <c r="C47" s="272"/>
      <c r="D47" s="401" t="s">
        <v>3477</v>
      </c>
      <c r="E47" s="401"/>
      <c r="F47" s="401"/>
      <c r="G47" s="401"/>
      <c r="H47" s="401"/>
      <c r="I47" s="401"/>
      <c r="J47" s="401"/>
      <c r="K47" s="268"/>
    </row>
    <row r="48" spans="2:11" s="1" customFormat="1" ht="15" customHeight="1">
      <c r="B48" s="271"/>
      <c r="C48" s="272"/>
      <c r="D48" s="272"/>
      <c r="E48" s="401" t="s">
        <v>3478</v>
      </c>
      <c r="F48" s="401"/>
      <c r="G48" s="401"/>
      <c r="H48" s="401"/>
      <c r="I48" s="401"/>
      <c r="J48" s="401"/>
      <c r="K48" s="268"/>
    </row>
    <row r="49" spans="2:11" s="1" customFormat="1" ht="15" customHeight="1">
      <c r="B49" s="271"/>
      <c r="C49" s="272"/>
      <c r="D49" s="272"/>
      <c r="E49" s="401" t="s">
        <v>3479</v>
      </c>
      <c r="F49" s="401"/>
      <c r="G49" s="401"/>
      <c r="H49" s="401"/>
      <c r="I49" s="401"/>
      <c r="J49" s="401"/>
      <c r="K49" s="268"/>
    </row>
    <row r="50" spans="2:11" s="1" customFormat="1" ht="15" customHeight="1">
      <c r="B50" s="271"/>
      <c r="C50" s="272"/>
      <c r="D50" s="272"/>
      <c r="E50" s="401" t="s">
        <v>3480</v>
      </c>
      <c r="F50" s="401"/>
      <c r="G50" s="401"/>
      <c r="H50" s="401"/>
      <c r="I50" s="401"/>
      <c r="J50" s="401"/>
      <c r="K50" s="268"/>
    </row>
    <row r="51" spans="2:11" s="1" customFormat="1" ht="15" customHeight="1">
      <c r="B51" s="271"/>
      <c r="C51" s="272"/>
      <c r="D51" s="401" t="s">
        <v>3481</v>
      </c>
      <c r="E51" s="401"/>
      <c r="F51" s="401"/>
      <c r="G51" s="401"/>
      <c r="H51" s="401"/>
      <c r="I51" s="401"/>
      <c r="J51" s="401"/>
      <c r="K51" s="268"/>
    </row>
    <row r="52" spans="2:11" s="1" customFormat="1" ht="25.5" customHeight="1">
      <c r="B52" s="267"/>
      <c r="C52" s="402" t="s">
        <v>3482</v>
      </c>
      <c r="D52" s="402"/>
      <c r="E52" s="402"/>
      <c r="F52" s="402"/>
      <c r="G52" s="402"/>
      <c r="H52" s="402"/>
      <c r="I52" s="402"/>
      <c r="J52" s="402"/>
      <c r="K52" s="268"/>
    </row>
    <row r="53" spans="2:11" s="1" customFormat="1" ht="5.25" customHeight="1">
      <c r="B53" s="267"/>
      <c r="C53" s="269"/>
      <c r="D53" s="269"/>
      <c r="E53" s="269"/>
      <c r="F53" s="269"/>
      <c r="G53" s="269"/>
      <c r="H53" s="269"/>
      <c r="I53" s="269"/>
      <c r="J53" s="269"/>
      <c r="K53" s="268"/>
    </row>
    <row r="54" spans="2:11" s="1" customFormat="1" ht="15" customHeight="1">
      <c r="B54" s="267"/>
      <c r="C54" s="401" t="s">
        <v>3483</v>
      </c>
      <c r="D54" s="401"/>
      <c r="E54" s="401"/>
      <c r="F54" s="401"/>
      <c r="G54" s="401"/>
      <c r="H54" s="401"/>
      <c r="I54" s="401"/>
      <c r="J54" s="401"/>
      <c r="K54" s="268"/>
    </row>
    <row r="55" spans="2:11" s="1" customFormat="1" ht="15" customHeight="1">
      <c r="B55" s="267"/>
      <c r="C55" s="401" t="s">
        <v>3484</v>
      </c>
      <c r="D55" s="401"/>
      <c r="E55" s="401"/>
      <c r="F55" s="401"/>
      <c r="G55" s="401"/>
      <c r="H55" s="401"/>
      <c r="I55" s="401"/>
      <c r="J55" s="401"/>
      <c r="K55" s="268"/>
    </row>
    <row r="56" spans="2:11" s="1" customFormat="1" ht="12.75" customHeight="1">
      <c r="B56" s="267"/>
      <c r="C56" s="270"/>
      <c r="D56" s="270"/>
      <c r="E56" s="270"/>
      <c r="F56" s="270"/>
      <c r="G56" s="270"/>
      <c r="H56" s="270"/>
      <c r="I56" s="270"/>
      <c r="J56" s="270"/>
      <c r="K56" s="268"/>
    </row>
    <row r="57" spans="2:11" s="1" customFormat="1" ht="15" customHeight="1">
      <c r="B57" s="267"/>
      <c r="C57" s="401" t="s">
        <v>3485</v>
      </c>
      <c r="D57" s="401"/>
      <c r="E57" s="401"/>
      <c r="F57" s="401"/>
      <c r="G57" s="401"/>
      <c r="H57" s="401"/>
      <c r="I57" s="401"/>
      <c r="J57" s="401"/>
      <c r="K57" s="268"/>
    </row>
    <row r="58" spans="2:11" s="1" customFormat="1" ht="15" customHeight="1">
      <c r="B58" s="267"/>
      <c r="C58" s="272"/>
      <c r="D58" s="401" t="s">
        <v>3486</v>
      </c>
      <c r="E58" s="401"/>
      <c r="F58" s="401"/>
      <c r="G58" s="401"/>
      <c r="H58" s="401"/>
      <c r="I58" s="401"/>
      <c r="J58" s="401"/>
      <c r="K58" s="268"/>
    </row>
    <row r="59" spans="2:11" s="1" customFormat="1" ht="15" customHeight="1">
      <c r="B59" s="267"/>
      <c r="C59" s="272"/>
      <c r="D59" s="401" t="s">
        <v>3487</v>
      </c>
      <c r="E59" s="401"/>
      <c r="F59" s="401"/>
      <c r="G59" s="401"/>
      <c r="H59" s="401"/>
      <c r="I59" s="401"/>
      <c r="J59" s="401"/>
      <c r="K59" s="268"/>
    </row>
    <row r="60" spans="2:11" s="1" customFormat="1" ht="15" customHeight="1">
      <c r="B60" s="267"/>
      <c r="C60" s="272"/>
      <c r="D60" s="401" t="s">
        <v>3488</v>
      </c>
      <c r="E60" s="401"/>
      <c r="F60" s="401"/>
      <c r="G60" s="401"/>
      <c r="H60" s="401"/>
      <c r="I60" s="401"/>
      <c r="J60" s="401"/>
      <c r="K60" s="268"/>
    </row>
    <row r="61" spans="2:11" s="1" customFormat="1" ht="15" customHeight="1">
      <c r="B61" s="267"/>
      <c r="C61" s="272"/>
      <c r="D61" s="401" t="s">
        <v>3489</v>
      </c>
      <c r="E61" s="401"/>
      <c r="F61" s="401"/>
      <c r="G61" s="401"/>
      <c r="H61" s="401"/>
      <c r="I61" s="401"/>
      <c r="J61" s="401"/>
      <c r="K61" s="268"/>
    </row>
    <row r="62" spans="2:11" s="1" customFormat="1" ht="15" customHeight="1">
      <c r="B62" s="267"/>
      <c r="C62" s="272"/>
      <c r="D62" s="403" t="s">
        <v>3490</v>
      </c>
      <c r="E62" s="403"/>
      <c r="F62" s="403"/>
      <c r="G62" s="403"/>
      <c r="H62" s="403"/>
      <c r="I62" s="403"/>
      <c r="J62" s="403"/>
      <c r="K62" s="268"/>
    </row>
    <row r="63" spans="2:11" s="1" customFormat="1" ht="15" customHeight="1">
      <c r="B63" s="267"/>
      <c r="C63" s="272"/>
      <c r="D63" s="401" t="s">
        <v>3491</v>
      </c>
      <c r="E63" s="401"/>
      <c r="F63" s="401"/>
      <c r="G63" s="401"/>
      <c r="H63" s="401"/>
      <c r="I63" s="401"/>
      <c r="J63" s="401"/>
      <c r="K63" s="268"/>
    </row>
    <row r="64" spans="2:11" s="1" customFormat="1" ht="12.75" customHeight="1">
      <c r="B64" s="267"/>
      <c r="C64" s="272"/>
      <c r="D64" s="272"/>
      <c r="E64" s="275"/>
      <c r="F64" s="272"/>
      <c r="G64" s="272"/>
      <c r="H64" s="272"/>
      <c r="I64" s="272"/>
      <c r="J64" s="272"/>
      <c r="K64" s="268"/>
    </row>
    <row r="65" spans="2:11" s="1" customFormat="1" ht="15" customHeight="1">
      <c r="B65" s="267"/>
      <c r="C65" s="272"/>
      <c r="D65" s="401" t="s">
        <v>3492</v>
      </c>
      <c r="E65" s="401"/>
      <c r="F65" s="401"/>
      <c r="G65" s="401"/>
      <c r="H65" s="401"/>
      <c r="I65" s="401"/>
      <c r="J65" s="401"/>
      <c r="K65" s="268"/>
    </row>
    <row r="66" spans="2:11" s="1" customFormat="1" ht="15" customHeight="1">
      <c r="B66" s="267"/>
      <c r="C66" s="272"/>
      <c r="D66" s="403" t="s">
        <v>3493</v>
      </c>
      <c r="E66" s="403"/>
      <c r="F66" s="403"/>
      <c r="G66" s="403"/>
      <c r="H66" s="403"/>
      <c r="I66" s="403"/>
      <c r="J66" s="403"/>
      <c r="K66" s="268"/>
    </row>
    <row r="67" spans="2:11" s="1" customFormat="1" ht="15" customHeight="1">
      <c r="B67" s="267"/>
      <c r="C67" s="272"/>
      <c r="D67" s="401" t="s">
        <v>3494</v>
      </c>
      <c r="E67" s="401"/>
      <c r="F67" s="401"/>
      <c r="G67" s="401"/>
      <c r="H67" s="401"/>
      <c r="I67" s="401"/>
      <c r="J67" s="401"/>
      <c r="K67" s="268"/>
    </row>
    <row r="68" spans="2:11" s="1" customFormat="1" ht="15" customHeight="1">
      <c r="B68" s="267"/>
      <c r="C68" s="272"/>
      <c r="D68" s="401" t="s">
        <v>3495</v>
      </c>
      <c r="E68" s="401"/>
      <c r="F68" s="401"/>
      <c r="G68" s="401"/>
      <c r="H68" s="401"/>
      <c r="I68" s="401"/>
      <c r="J68" s="401"/>
      <c r="K68" s="268"/>
    </row>
    <row r="69" spans="2:11" s="1" customFormat="1" ht="15" customHeight="1">
      <c r="B69" s="267"/>
      <c r="C69" s="272"/>
      <c r="D69" s="401" t="s">
        <v>3496</v>
      </c>
      <c r="E69" s="401"/>
      <c r="F69" s="401"/>
      <c r="G69" s="401"/>
      <c r="H69" s="401"/>
      <c r="I69" s="401"/>
      <c r="J69" s="401"/>
      <c r="K69" s="268"/>
    </row>
    <row r="70" spans="2:11" s="1" customFormat="1" ht="15" customHeight="1">
      <c r="B70" s="267"/>
      <c r="C70" s="272"/>
      <c r="D70" s="401" t="s">
        <v>3497</v>
      </c>
      <c r="E70" s="401"/>
      <c r="F70" s="401"/>
      <c r="G70" s="401"/>
      <c r="H70" s="401"/>
      <c r="I70" s="401"/>
      <c r="J70" s="401"/>
      <c r="K70" s="268"/>
    </row>
    <row r="71" spans="2:11" s="1" customFormat="1" ht="12.75" customHeight="1">
      <c r="B71" s="276"/>
      <c r="C71" s="277"/>
      <c r="D71" s="277"/>
      <c r="E71" s="277"/>
      <c r="F71" s="277"/>
      <c r="G71" s="277"/>
      <c r="H71" s="277"/>
      <c r="I71" s="277"/>
      <c r="J71" s="277"/>
      <c r="K71" s="278"/>
    </row>
    <row r="72" spans="2:11" s="1" customFormat="1" ht="18.75" customHeight="1">
      <c r="B72" s="279"/>
      <c r="C72" s="279"/>
      <c r="D72" s="279"/>
      <c r="E72" s="279"/>
      <c r="F72" s="279"/>
      <c r="G72" s="279"/>
      <c r="H72" s="279"/>
      <c r="I72" s="279"/>
      <c r="J72" s="279"/>
      <c r="K72" s="280"/>
    </row>
    <row r="73" spans="2:11" s="1" customFormat="1" ht="18.75" customHeight="1">
      <c r="B73" s="280"/>
      <c r="C73" s="280"/>
      <c r="D73" s="280"/>
      <c r="E73" s="280"/>
      <c r="F73" s="280"/>
      <c r="G73" s="280"/>
      <c r="H73" s="280"/>
      <c r="I73" s="280"/>
      <c r="J73" s="280"/>
      <c r="K73" s="280"/>
    </row>
    <row r="74" spans="2:11" s="1" customFormat="1" ht="7.5" customHeight="1">
      <c r="B74" s="281"/>
      <c r="C74" s="282"/>
      <c r="D74" s="282"/>
      <c r="E74" s="282"/>
      <c r="F74" s="282"/>
      <c r="G74" s="282"/>
      <c r="H74" s="282"/>
      <c r="I74" s="282"/>
      <c r="J74" s="282"/>
      <c r="K74" s="283"/>
    </row>
    <row r="75" spans="2:11" s="1" customFormat="1" ht="45" customHeight="1">
      <c r="B75" s="284"/>
      <c r="C75" s="396" t="s">
        <v>3498</v>
      </c>
      <c r="D75" s="396"/>
      <c r="E75" s="396"/>
      <c r="F75" s="396"/>
      <c r="G75" s="396"/>
      <c r="H75" s="396"/>
      <c r="I75" s="396"/>
      <c r="J75" s="396"/>
      <c r="K75" s="285"/>
    </row>
    <row r="76" spans="2:11" s="1" customFormat="1" ht="17.25" customHeight="1">
      <c r="B76" s="284"/>
      <c r="C76" s="286" t="s">
        <v>3499</v>
      </c>
      <c r="D76" s="286"/>
      <c r="E76" s="286"/>
      <c r="F76" s="286" t="s">
        <v>3500</v>
      </c>
      <c r="G76" s="287"/>
      <c r="H76" s="286" t="s">
        <v>55</v>
      </c>
      <c r="I76" s="286" t="s">
        <v>58</v>
      </c>
      <c r="J76" s="286" t="s">
        <v>3501</v>
      </c>
      <c r="K76" s="285"/>
    </row>
    <row r="77" spans="2:11" s="1" customFormat="1" ht="17.25" customHeight="1">
      <c r="B77" s="284"/>
      <c r="C77" s="288" t="s">
        <v>3502</v>
      </c>
      <c r="D77" s="288"/>
      <c r="E77" s="288"/>
      <c r="F77" s="289" t="s">
        <v>3503</v>
      </c>
      <c r="G77" s="290"/>
      <c r="H77" s="288"/>
      <c r="I77" s="288"/>
      <c r="J77" s="288" t="s">
        <v>3504</v>
      </c>
      <c r="K77" s="285"/>
    </row>
    <row r="78" spans="2:11" s="1" customFormat="1" ht="5.25" customHeight="1">
      <c r="B78" s="284"/>
      <c r="C78" s="291"/>
      <c r="D78" s="291"/>
      <c r="E78" s="291"/>
      <c r="F78" s="291"/>
      <c r="G78" s="292"/>
      <c r="H78" s="291"/>
      <c r="I78" s="291"/>
      <c r="J78" s="291"/>
      <c r="K78" s="285"/>
    </row>
    <row r="79" spans="2:11" s="1" customFormat="1" ht="15" customHeight="1">
      <c r="B79" s="284"/>
      <c r="C79" s="273" t="s">
        <v>54</v>
      </c>
      <c r="D79" s="293"/>
      <c r="E79" s="293"/>
      <c r="F79" s="294" t="s">
        <v>3505</v>
      </c>
      <c r="G79" s="295"/>
      <c r="H79" s="273" t="s">
        <v>3506</v>
      </c>
      <c r="I79" s="273" t="s">
        <v>3507</v>
      </c>
      <c r="J79" s="273">
        <v>20</v>
      </c>
      <c r="K79" s="285"/>
    </row>
    <row r="80" spans="2:11" s="1" customFormat="1" ht="15" customHeight="1">
      <c r="B80" s="284"/>
      <c r="C80" s="273" t="s">
        <v>3508</v>
      </c>
      <c r="D80" s="273"/>
      <c r="E80" s="273"/>
      <c r="F80" s="294" t="s">
        <v>3505</v>
      </c>
      <c r="G80" s="295"/>
      <c r="H80" s="273" t="s">
        <v>3509</v>
      </c>
      <c r="I80" s="273" t="s">
        <v>3507</v>
      </c>
      <c r="J80" s="273">
        <v>120</v>
      </c>
      <c r="K80" s="285"/>
    </row>
    <row r="81" spans="2:11" s="1" customFormat="1" ht="15" customHeight="1">
      <c r="B81" s="296"/>
      <c r="C81" s="273" t="s">
        <v>3510</v>
      </c>
      <c r="D81" s="273"/>
      <c r="E81" s="273"/>
      <c r="F81" s="294" t="s">
        <v>3511</v>
      </c>
      <c r="G81" s="295"/>
      <c r="H81" s="273" t="s">
        <v>3512</v>
      </c>
      <c r="I81" s="273" t="s">
        <v>3507</v>
      </c>
      <c r="J81" s="273">
        <v>50</v>
      </c>
      <c r="K81" s="285"/>
    </row>
    <row r="82" spans="2:11" s="1" customFormat="1" ht="15" customHeight="1">
      <c r="B82" s="296"/>
      <c r="C82" s="273" t="s">
        <v>3513</v>
      </c>
      <c r="D82" s="273"/>
      <c r="E82" s="273"/>
      <c r="F82" s="294" t="s">
        <v>3505</v>
      </c>
      <c r="G82" s="295"/>
      <c r="H82" s="273" t="s">
        <v>3514</v>
      </c>
      <c r="I82" s="273" t="s">
        <v>3515</v>
      </c>
      <c r="J82" s="273"/>
      <c r="K82" s="285"/>
    </row>
    <row r="83" spans="2:11" s="1" customFormat="1" ht="15" customHeight="1">
      <c r="B83" s="296"/>
      <c r="C83" s="297" t="s">
        <v>3516</v>
      </c>
      <c r="D83" s="297"/>
      <c r="E83" s="297"/>
      <c r="F83" s="298" t="s">
        <v>3511</v>
      </c>
      <c r="G83" s="297"/>
      <c r="H83" s="297" t="s">
        <v>3517</v>
      </c>
      <c r="I83" s="297" t="s">
        <v>3507</v>
      </c>
      <c r="J83" s="297">
        <v>15</v>
      </c>
      <c r="K83" s="285"/>
    </row>
    <row r="84" spans="2:11" s="1" customFormat="1" ht="15" customHeight="1">
      <c r="B84" s="296"/>
      <c r="C84" s="297" t="s">
        <v>3518</v>
      </c>
      <c r="D84" s="297"/>
      <c r="E84" s="297"/>
      <c r="F84" s="298" t="s">
        <v>3511</v>
      </c>
      <c r="G84" s="297"/>
      <c r="H84" s="297" t="s">
        <v>3519</v>
      </c>
      <c r="I84" s="297" t="s">
        <v>3507</v>
      </c>
      <c r="J84" s="297">
        <v>15</v>
      </c>
      <c r="K84" s="285"/>
    </row>
    <row r="85" spans="2:11" s="1" customFormat="1" ht="15" customHeight="1">
      <c r="B85" s="296"/>
      <c r="C85" s="297" t="s">
        <v>3520</v>
      </c>
      <c r="D85" s="297"/>
      <c r="E85" s="297"/>
      <c r="F85" s="298" t="s">
        <v>3511</v>
      </c>
      <c r="G85" s="297"/>
      <c r="H85" s="297" t="s">
        <v>3521</v>
      </c>
      <c r="I85" s="297" t="s">
        <v>3507</v>
      </c>
      <c r="J85" s="297">
        <v>20</v>
      </c>
      <c r="K85" s="285"/>
    </row>
    <row r="86" spans="2:11" s="1" customFormat="1" ht="15" customHeight="1">
      <c r="B86" s="296"/>
      <c r="C86" s="297" t="s">
        <v>3522</v>
      </c>
      <c r="D86" s="297"/>
      <c r="E86" s="297"/>
      <c r="F86" s="298" t="s">
        <v>3511</v>
      </c>
      <c r="G86" s="297"/>
      <c r="H86" s="297" t="s">
        <v>3523</v>
      </c>
      <c r="I86" s="297" t="s">
        <v>3507</v>
      </c>
      <c r="J86" s="297">
        <v>20</v>
      </c>
      <c r="K86" s="285"/>
    </row>
    <row r="87" spans="2:11" s="1" customFormat="1" ht="15" customHeight="1">
      <c r="B87" s="296"/>
      <c r="C87" s="273" t="s">
        <v>3524</v>
      </c>
      <c r="D87" s="273"/>
      <c r="E87" s="273"/>
      <c r="F87" s="294" t="s">
        <v>3511</v>
      </c>
      <c r="G87" s="295"/>
      <c r="H87" s="273" t="s">
        <v>3525</v>
      </c>
      <c r="I87" s="273" t="s">
        <v>3507</v>
      </c>
      <c r="J87" s="273">
        <v>50</v>
      </c>
      <c r="K87" s="285"/>
    </row>
    <row r="88" spans="2:11" s="1" customFormat="1" ht="15" customHeight="1">
      <c r="B88" s="296"/>
      <c r="C88" s="273" t="s">
        <v>3526</v>
      </c>
      <c r="D88" s="273"/>
      <c r="E88" s="273"/>
      <c r="F88" s="294" t="s">
        <v>3511</v>
      </c>
      <c r="G88" s="295"/>
      <c r="H88" s="273" t="s">
        <v>3527</v>
      </c>
      <c r="I88" s="273" t="s">
        <v>3507</v>
      </c>
      <c r="J88" s="273">
        <v>20</v>
      </c>
      <c r="K88" s="285"/>
    </row>
    <row r="89" spans="2:11" s="1" customFormat="1" ht="15" customHeight="1">
      <c r="B89" s="296"/>
      <c r="C89" s="273" t="s">
        <v>3528</v>
      </c>
      <c r="D89" s="273"/>
      <c r="E89" s="273"/>
      <c r="F89" s="294" t="s">
        <v>3511</v>
      </c>
      <c r="G89" s="295"/>
      <c r="H89" s="273" t="s">
        <v>3529</v>
      </c>
      <c r="I89" s="273" t="s">
        <v>3507</v>
      </c>
      <c r="J89" s="273">
        <v>20</v>
      </c>
      <c r="K89" s="285"/>
    </row>
    <row r="90" spans="2:11" s="1" customFormat="1" ht="15" customHeight="1">
      <c r="B90" s="296"/>
      <c r="C90" s="273" t="s">
        <v>3530</v>
      </c>
      <c r="D90" s="273"/>
      <c r="E90" s="273"/>
      <c r="F90" s="294" t="s">
        <v>3511</v>
      </c>
      <c r="G90" s="295"/>
      <c r="H90" s="273" t="s">
        <v>3531</v>
      </c>
      <c r="I90" s="273" t="s">
        <v>3507</v>
      </c>
      <c r="J90" s="273">
        <v>50</v>
      </c>
      <c r="K90" s="285"/>
    </row>
    <row r="91" spans="2:11" s="1" customFormat="1" ht="15" customHeight="1">
      <c r="B91" s="296"/>
      <c r="C91" s="273" t="s">
        <v>3532</v>
      </c>
      <c r="D91" s="273"/>
      <c r="E91" s="273"/>
      <c r="F91" s="294" t="s">
        <v>3511</v>
      </c>
      <c r="G91" s="295"/>
      <c r="H91" s="273" t="s">
        <v>3532</v>
      </c>
      <c r="I91" s="273" t="s">
        <v>3507</v>
      </c>
      <c r="J91" s="273">
        <v>50</v>
      </c>
      <c r="K91" s="285"/>
    </row>
    <row r="92" spans="2:11" s="1" customFormat="1" ht="15" customHeight="1">
      <c r="B92" s="296"/>
      <c r="C92" s="273" t="s">
        <v>3533</v>
      </c>
      <c r="D92" s="273"/>
      <c r="E92" s="273"/>
      <c r="F92" s="294" t="s">
        <v>3511</v>
      </c>
      <c r="G92" s="295"/>
      <c r="H92" s="273" t="s">
        <v>3534</v>
      </c>
      <c r="I92" s="273" t="s">
        <v>3507</v>
      </c>
      <c r="J92" s="273">
        <v>255</v>
      </c>
      <c r="K92" s="285"/>
    </row>
    <row r="93" spans="2:11" s="1" customFormat="1" ht="15" customHeight="1">
      <c r="B93" s="296"/>
      <c r="C93" s="273" t="s">
        <v>3535</v>
      </c>
      <c r="D93" s="273"/>
      <c r="E93" s="273"/>
      <c r="F93" s="294" t="s">
        <v>3505</v>
      </c>
      <c r="G93" s="295"/>
      <c r="H93" s="273" t="s">
        <v>3536</v>
      </c>
      <c r="I93" s="273" t="s">
        <v>3537</v>
      </c>
      <c r="J93" s="273"/>
      <c r="K93" s="285"/>
    </row>
    <row r="94" spans="2:11" s="1" customFormat="1" ht="15" customHeight="1">
      <c r="B94" s="296"/>
      <c r="C94" s="273" t="s">
        <v>3538</v>
      </c>
      <c r="D94" s="273"/>
      <c r="E94" s="273"/>
      <c r="F94" s="294" t="s">
        <v>3505</v>
      </c>
      <c r="G94" s="295"/>
      <c r="H94" s="273" t="s">
        <v>3539</v>
      </c>
      <c r="I94" s="273" t="s">
        <v>3540</v>
      </c>
      <c r="J94" s="273"/>
      <c r="K94" s="285"/>
    </row>
    <row r="95" spans="2:11" s="1" customFormat="1" ht="15" customHeight="1">
      <c r="B95" s="296"/>
      <c r="C95" s="273" t="s">
        <v>3541</v>
      </c>
      <c r="D95" s="273"/>
      <c r="E95" s="273"/>
      <c r="F95" s="294" t="s">
        <v>3505</v>
      </c>
      <c r="G95" s="295"/>
      <c r="H95" s="273" t="s">
        <v>3541</v>
      </c>
      <c r="I95" s="273" t="s">
        <v>3540</v>
      </c>
      <c r="J95" s="273"/>
      <c r="K95" s="285"/>
    </row>
    <row r="96" spans="2:11" s="1" customFormat="1" ht="15" customHeight="1">
      <c r="B96" s="296"/>
      <c r="C96" s="273" t="s">
        <v>39</v>
      </c>
      <c r="D96" s="273"/>
      <c r="E96" s="273"/>
      <c r="F96" s="294" t="s">
        <v>3505</v>
      </c>
      <c r="G96" s="295"/>
      <c r="H96" s="273" t="s">
        <v>3542</v>
      </c>
      <c r="I96" s="273" t="s">
        <v>3540</v>
      </c>
      <c r="J96" s="273"/>
      <c r="K96" s="285"/>
    </row>
    <row r="97" spans="2:11" s="1" customFormat="1" ht="15" customHeight="1">
      <c r="B97" s="296"/>
      <c r="C97" s="273" t="s">
        <v>49</v>
      </c>
      <c r="D97" s="273"/>
      <c r="E97" s="273"/>
      <c r="F97" s="294" t="s">
        <v>3505</v>
      </c>
      <c r="G97" s="295"/>
      <c r="H97" s="273" t="s">
        <v>3543</v>
      </c>
      <c r="I97" s="273" t="s">
        <v>3540</v>
      </c>
      <c r="J97" s="273"/>
      <c r="K97" s="285"/>
    </row>
    <row r="98" spans="2:11" s="1" customFormat="1" ht="15" customHeight="1">
      <c r="B98" s="299"/>
      <c r="C98" s="300"/>
      <c r="D98" s="300"/>
      <c r="E98" s="300"/>
      <c r="F98" s="300"/>
      <c r="G98" s="300"/>
      <c r="H98" s="300"/>
      <c r="I98" s="300"/>
      <c r="J98" s="300"/>
      <c r="K98" s="301"/>
    </row>
    <row r="99" spans="2:11" s="1" customFormat="1" ht="18.75" customHeight="1">
      <c r="B99" s="302"/>
      <c r="C99" s="303"/>
      <c r="D99" s="303"/>
      <c r="E99" s="303"/>
      <c r="F99" s="303"/>
      <c r="G99" s="303"/>
      <c r="H99" s="303"/>
      <c r="I99" s="303"/>
      <c r="J99" s="303"/>
      <c r="K99" s="302"/>
    </row>
    <row r="100" spans="2:11" s="1" customFormat="1" ht="18.75" customHeight="1">
      <c r="B100" s="280"/>
      <c r="C100" s="280"/>
      <c r="D100" s="280"/>
      <c r="E100" s="280"/>
      <c r="F100" s="280"/>
      <c r="G100" s="280"/>
      <c r="H100" s="280"/>
      <c r="I100" s="280"/>
      <c r="J100" s="280"/>
      <c r="K100" s="280"/>
    </row>
    <row r="101" spans="2:11" s="1" customFormat="1" ht="7.5" customHeight="1">
      <c r="B101" s="281"/>
      <c r="C101" s="282"/>
      <c r="D101" s="282"/>
      <c r="E101" s="282"/>
      <c r="F101" s="282"/>
      <c r="G101" s="282"/>
      <c r="H101" s="282"/>
      <c r="I101" s="282"/>
      <c r="J101" s="282"/>
      <c r="K101" s="283"/>
    </row>
    <row r="102" spans="2:11" s="1" customFormat="1" ht="45" customHeight="1">
      <c r="B102" s="284"/>
      <c r="C102" s="396" t="s">
        <v>3544</v>
      </c>
      <c r="D102" s="396"/>
      <c r="E102" s="396"/>
      <c r="F102" s="396"/>
      <c r="G102" s="396"/>
      <c r="H102" s="396"/>
      <c r="I102" s="396"/>
      <c r="J102" s="396"/>
      <c r="K102" s="285"/>
    </row>
    <row r="103" spans="2:11" s="1" customFormat="1" ht="17.25" customHeight="1">
      <c r="B103" s="284"/>
      <c r="C103" s="286" t="s">
        <v>3499</v>
      </c>
      <c r="D103" s="286"/>
      <c r="E103" s="286"/>
      <c r="F103" s="286" t="s">
        <v>3500</v>
      </c>
      <c r="G103" s="287"/>
      <c r="H103" s="286" t="s">
        <v>55</v>
      </c>
      <c r="I103" s="286" t="s">
        <v>58</v>
      </c>
      <c r="J103" s="286" t="s">
        <v>3501</v>
      </c>
      <c r="K103" s="285"/>
    </row>
    <row r="104" spans="2:11" s="1" customFormat="1" ht="17.25" customHeight="1">
      <c r="B104" s="284"/>
      <c r="C104" s="288" t="s">
        <v>3502</v>
      </c>
      <c r="D104" s="288"/>
      <c r="E104" s="288"/>
      <c r="F104" s="289" t="s">
        <v>3503</v>
      </c>
      <c r="G104" s="290"/>
      <c r="H104" s="288"/>
      <c r="I104" s="288"/>
      <c r="J104" s="288" t="s">
        <v>3504</v>
      </c>
      <c r="K104" s="285"/>
    </row>
    <row r="105" spans="2:11" s="1" customFormat="1" ht="5.25" customHeight="1">
      <c r="B105" s="284"/>
      <c r="C105" s="286"/>
      <c r="D105" s="286"/>
      <c r="E105" s="286"/>
      <c r="F105" s="286"/>
      <c r="G105" s="304"/>
      <c r="H105" s="286"/>
      <c r="I105" s="286"/>
      <c r="J105" s="286"/>
      <c r="K105" s="285"/>
    </row>
    <row r="106" spans="2:11" s="1" customFormat="1" ht="15" customHeight="1">
      <c r="B106" s="284"/>
      <c r="C106" s="273" t="s">
        <v>54</v>
      </c>
      <c r="D106" s="293"/>
      <c r="E106" s="293"/>
      <c r="F106" s="294" t="s">
        <v>3505</v>
      </c>
      <c r="G106" s="273"/>
      <c r="H106" s="273" t="s">
        <v>3545</v>
      </c>
      <c r="I106" s="273" t="s">
        <v>3507</v>
      </c>
      <c r="J106" s="273">
        <v>20</v>
      </c>
      <c r="K106" s="285"/>
    </row>
    <row r="107" spans="2:11" s="1" customFormat="1" ht="15" customHeight="1">
      <c r="B107" s="284"/>
      <c r="C107" s="273" t="s">
        <v>3508</v>
      </c>
      <c r="D107" s="273"/>
      <c r="E107" s="273"/>
      <c r="F107" s="294" t="s">
        <v>3505</v>
      </c>
      <c r="G107" s="273"/>
      <c r="H107" s="273" t="s">
        <v>3545</v>
      </c>
      <c r="I107" s="273" t="s">
        <v>3507</v>
      </c>
      <c r="J107" s="273">
        <v>120</v>
      </c>
      <c r="K107" s="285"/>
    </row>
    <row r="108" spans="2:11" s="1" customFormat="1" ht="15" customHeight="1">
      <c r="B108" s="296"/>
      <c r="C108" s="273" t="s">
        <v>3510</v>
      </c>
      <c r="D108" s="273"/>
      <c r="E108" s="273"/>
      <c r="F108" s="294" t="s">
        <v>3511</v>
      </c>
      <c r="G108" s="273"/>
      <c r="H108" s="273" t="s">
        <v>3545</v>
      </c>
      <c r="I108" s="273" t="s">
        <v>3507</v>
      </c>
      <c r="J108" s="273">
        <v>50</v>
      </c>
      <c r="K108" s="285"/>
    </row>
    <row r="109" spans="2:11" s="1" customFormat="1" ht="15" customHeight="1">
      <c r="B109" s="296"/>
      <c r="C109" s="273" t="s">
        <v>3513</v>
      </c>
      <c r="D109" s="273"/>
      <c r="E109" s="273"/>
      <c r="F109" s="294" t="s">
        <v>3505</v>
      </c>
      <c r="G109" s="273"/>
      <c r="H109" s="273" t="s">
        <v>3545</v>
      </c>
      <c r="I109" s="273" t="s">
        <v>3515</v>
      </c>
      <c r="J109" s="273"/>
      <c r="K109" s="285"/>
    </row>
    <row r="110" spans="2:11" s="1" customFormat="1" ht="15" customHeight="1">
      <c r="B110" s="296"/>
      <c r="C110" s="273" t="s">
        <v>3524</v>
      </c>
      <c r="D110" s="273"/>
      <c r="E110" s="273"/>
      <c r="F110" s="294" t="s">
        <v>3511</v>
      </c>
      <c r="G110" s="273"/>
      <c r="H110" s="273" t="s">
        <v>3545</v>
      </c>
      <c r="I110" s="273" t="s">
        <v>3507</v>
      </c>
      <c r="J110" s="273">
        <v>50</v>
      </c>
      <c r="K110" s="285"/>
    </row>
    <row r="111" spans="2:11" s="1" customFormat="1" ht="15" customHeight="1">
      <c r="B111" s="296"/>
      <c r="C111" s="273" t="s">
        <v>3532</v>
      </c>
      <c r="D111" s="273"/>
      <c r="E111" s="273"/>
      <c r="F111" s="294" t="s">
        <v>3511</v>
      </c>
      <c r="G111" s="273"/>
      <c r="H111" s="273" t="s">
        <v>3545</v>
      </c>
      <c r="I111" s="273" t="s">
        <v>3507</v>
      </c>
      <c r="J111" s="273">
        <v>50</v>
      </c>
      <c r="K111" s="285"/>
    </row>
    <row r="112" spans="2:11" s="1" customFormat="1" ht="15" customHeight="1">
      <c r="B112" s="296"/>
      <c r="C112" s="273" t="s">
        <v>3530</v>
      </c>
      <c r="D112" s="273"/>
      <c r="E112" s="273"/>
      <c r="F112" s="294" t="s">
        <v>3511</v>
      </c>
      <c r="G112" s="273"/>
      <c r="H112" s="273" t="s">
        <v>3545</v>
      </c>
      <c r="I112" s="273" t="s">
        <v>3507</v>
      </c>
      <c r="J112" s="273">
        <v>50</v>
      </c>
      <c r="K112" s="285"/>
    </row>
    <row r="113" spans="2:11" s="1" customFormat="1" ht="15" customHeight="1">
      <c r="B113" s="296"/>
      <c r="C113" s="273" t="s">
        <v>54</v>
      </c>
      <c r="D113" s="273"/>
      <c r="E113" s="273"/>
      <c r="F113" s="294" t="s">
        <v>3505</v>
      </c>
      <c r="G113" s="273"/>
      <c r="H113" s="273" t="s">
        <v>3546</v>
      </c>
      <c r="I113" s="273" t="s">
        <v>3507</v>
      </c>
      <c r="J113" s="273">
        <v>20</v>
      </c>
      <c r="K113" s="285"/>
    </row>
    <row r="114" spans="2:11" s="1" customFormat="1" ht="15" customHeight="1">
      <c r="B114" s="296"/>
      <c r="C114" s="273" t="s">
        <v>3547</v>
      </c>
      <c r="D114" s="273"/>
      <c r="E114" s="273"/>
      <c r="F114" s="294" t="s">
        <v>3505</v>
      </c>
      <c r="G114" s="273"/>
      <c r="H114" s="273" t="s">
        <v>3548</v>
      </c>
      <c r="I114" s="273" t="s">
        <v>3507</v>
      </c>
      <c r="J114" s="273">
        <v>120</v>
      </c>
      <c r="K114" s="285"/>
    </row>
    <row r="115" spans="2:11" s="1" customFormat="1" ht="15" customHeight="1">
      <c r="B115" s="296"/>
      <c r="C115" s="273" t="s">
        <v>39</v>
      </c>
      <c r="D115" s="273"/>
      <c r="E115" s="273"/>
      <c r="F115" s="294" t="s">
        <v>3505</v>
      </c>
      <c r="G115" s="273"/>
      <c r="H115" s="273" t="s">
        <v>3549</v>
      </c>
      <c r="I115" s="273" t="s">
        <v>3540</v>
      </c>
      <c r="J115" s="273"/>
      <c r="K115" s="285"/>
    </row>
    <row r="116" spans="2:11" s="1" customFormat="1" ht="15" customHeight="1">
      <c r="B116" s="296"/>
      <c r="C116" s="273" t="s">
        <v>49</v>
      </c>
      <c r="D116" s="273"/>
      <c r="E116" s="273"/>
      <c r="F116" s="294" t="s">
        <v>3505</v>
      </c>
      <c r="G116" s="273"/>
      <c r="H116" s="273" t="s">
        <v>3550</v>
      </c>
      <c r="I116" s="273" t="s">
        <v>3540</v>
      </c>
      <c r="J116" s="273"/>
      <c r="K116" s="285"/>
    </row>
    <row r="117" spans="2:11" s="1" customFormat="1" ht="15" customHeight="1">
      <c r="B117" s="296"/>
      <c r="C117" s="273" t="s">
        <v>58</v>
      </c>
      <c r="D117" s="273"/>
      <c r="E117" s="273"/>
      <c r="F117" s="294" t="s">
        <v>3505</v>
      </c>
      <c r="G117" s="273"/>
      <c r="H117" s="273" t="s">
        <v>3551</v>
      </c>
      <c r="I117" s="273" t="s">
        <v>3552</v>
      </c>
      <c r="J117" s="273"/>
      <c r="K117" s="285"/>
    </row>
    <row r="118" spans="2:11" s="1" customFormat="1" ht="15" customHeight="1">
      <c r="B118" s="299"/>
      <c r="C118" s="305"/>
      <c r="D118" s="305"/>
      <c r="E118" s="305"/>
      <c r="F118" s="305"/>
      <c r="G118" s="305"/>
      <c r="H118" s="305"/>
      <c r="I118" s="305"/>
      <c r="J118" s="305"/>
      <c r="K118" s="301"/>
    </row>
    <row r="119" spans="2:11" s="1" customFormat="1" ht="18.75" customHeight="1">
      <c r="B119" s="306"/>
      <c r="C119" s="307"/>
      <c r="D119" s="307"/>
      <c r="E119" s="307"/>
      <c r="F119" s="308"/>
      <c r="G119" s="307"/>
      <c r="H119" s="307"/>
      <c r="I119" s="307"/>
      <c r="J119" s="307"/>
      <c r="K119" s="306"/>
    </row>
    <row r="120" spans="2:11" s="1" customFormat="1" ht="18.75" customHeight="1">
      <c r="B120" s="280"/>
      <c r="C120" s="280"/>
      <c r="D120" s="280"/>
      <c r="E120" s="280"/>
      <c r="F120" s="280"/>
      <c r="G120" s="280"/>
      <c r="H120" s="280"/>
      <c r="I120" s="280"/>
      <c r="J120" s="280"/>
      <c r="K120" s="280"/>
    </row>
    <row r="121" spans="2:11" s="1" customFormat="1" ht="7.5" customHeight="1">
      <c r="B121" s="309"/>
      <c r="C121" s="310"/>
      <c r="D121" s="310"/>
      <c r="E121" s="310"/>
      <c r="F121" s="310"/>
      <c r="G121" s="310"/>
      <c r="H121" s="310"/>
      <c r="I121" s="310"/>
      <c r="J121" s="310"/>
      <c r="K121" s="311"/>
    </row>
    <row r="122" spans="2:11" s="1" customFormat="1" ht="45" customHeight="1">
      <c r="B122" s="312"/>
      <c r="C122" s="397" t="s">
        <v>3553</v>
      </c>
      <c r="D122" s="397"/>
      <c r="E122" s="397"/>
      <c r="F122" s="397"/>
      <c r="G122" s="397"/>
      <c r="H122" s="397"/>
      <c r="I122" s="397"/>
      <c r="J122" s="397"/>
      <c r="K122" s="313"/>
    </row>
    <row r="123" spans="2:11" s="1" customFormat="1" ht="17.25" customHeight="1">
      <c r="B123" s="314"/>
      <c r="C123" s="286" t="s">
        <v>3499</v>
      </c>
      <c r="D123" s="286"/>
      <c r="E123" s="286"/>
      <c r="F123" s="286" t="s">
        <v>3500</v>
      </c>
      <c r="G123" s="287"/>
      <c r="H123" s="286" t="s">
        <v>55</v>
      </c>
      <c r="I123" s="286" t="s">
        <v>58</v>
      </c>
      <c r="J123" s="286" t="s">
        <v>3501</v>
      </c>
      <c r="K123" s="315"/>
    </row>
    <row r="124" spans="2:11" s="1" customFormat="1" ht="17.25" customHeight="1">
      <c r="B124" s="314"/>
      <c r="C124" s="288" t="s">
        <v>3502</v>
      </c>
      <c r="D124" s="288"/>
      <c r="E124" s="288"/>
      <c r="F124" s="289" t="s">
        <v>3503</v>
      </c>
      <c r="G124" s="290"/>
      <c r="H124" s="288"/>
      <c r="I124" s="288"/>
      <c r="J124" s="288" t="s">
        <v>3504</v>
      </c>
      <c r="K124" s="315"/>
    </row>
    <row r="125" spans="2:11" s="1" customFormat="1" ht="5.25" customHeight="1">
      <c r="B125" s="316"/>
      <c r="C125" s="291"/>
      <c r="D125" s="291"/>
      <c r="E125" s="291"/>
      <c r="F125" s="291"/>
      <c r="G125" s="317"/>
      <c r="H125" s="291"/>
      <c r="I125" s="291"/>
      <c r="J125" s="291"/>
      <c r="K125" s="318"/>
    </row>
    <row r="126" spans="2:11" s="1" customFormat="1" ht="15" customHeight="1">
      <c r="B126" s="316"/>
      <c r="C126" s="273" t="s">
        <v>3508</v>
      </c>
      <c r="D126" s="293"/>
      <c r="E126" s="293"/>
      <c r="F126" s="294" t="s">
        <v>3505</v>
      </c>
      <c r="G126" s="273"/>
      <c r="H126" s="273" t="s">
        <v>3545</v>
      </c>
      <c r="I126" s="273" t="s">
        <v>3507</v>
      </c>
      <c r="J126" s="273">
        <v>120</v>
      </c>
      <c r="K126" s="319"/>
    </row>
    <row r="127" spans="2:11" s="1" customFormat="1" ht="15" customHeight="1">
      <c r="B127" s="316"/>
      <c r="C127" s="273" t="s">
        <v>3554</v>
      </c>
      <c r="D127" s="273"/>
      <c r="E127" s="273"/>
      <c r="F127" s="294" t="s">
        <v>3505</v>
      </c>
      <c r="G127" s="273"/>
      <c r="H127" s="273" t="s">
        <v>3555</v>
      </c>
      <c r="I127" s="273" t="s">
        <v>3507</v>
      </c>
      <c r="J127" s="273" t="s">
        <v>3556</v>
      </c>
      <c r="K127" s="319"/>
    </row>
    <row r="128" spans="2:11" s="1" customFormat="1" ht="15" customHeight="1">
      <c r="B128" s="316"/>
      <c r="C128" s="273" t="s">
        <v>107</v>
      </c>
      <c r="D128" s="273"/>
      <c r="E128" s="273"/>
      <c r="F128" s="294" t="s">
        <v>3505</v>
      </c>
      <c r="G128" s="273"/>
      <c r="H128" s="273" t="s">
        <v>3557</v>
      </c>
      <c r="I128" s="273" t="s">
        <v>3507</v>
      </c>
      <c r="J128" s="273" t="s">
        <v>3556</v>
      </c>
      <c r="K128" s="319"/>
    </row>
    <row r="129" spans="2:11" s="1" customFormat="1" ht="15" customHeight="1">
      <c r="B129" s="316"/>
      <c r="C129" s="273" t="s">
        <v>3516</v>
      </c>
      <c r="D129" s="273"/>
      <c r="E129" s="273"/>
      <c r="F129" s="294" t="s">
        <v>3511</v>
      </c>
      <c r="G129" s="273"/>
      <c r="H129" s="273" t="s">
        <v>3517</v>
      </c>
      <c r="I129" s="273" t="s">
        <v>3507</v>
      </c>
      <c r="J129" s="273">
        <v>15</v>
      </c>
      <c r="K129" s="319"/>
    </row>
    <row r="130" spans="2:11" s="1" customFormat="1" ht="15" customHeight="1">
      <c r="B130" s="316"/>
      <c r="C130" s="297" t="s">
        <v>3518</v>
      </c>
      <c r="D130" s="297"/>
      <c r="E130" s="297"/>
      <c r="F130" s="298" t="s">
        <v>3511</v>
      </c>
      <c r="G130" s="297"/>
      <c r="H130" s="297" t="s">
        <v>3519</v>
      </c>
      <c r="I130" s="297" t="s">
        <v>3507</v>
      </c>
      <c r="J130" s="297">
        <v>15</v>
      </c>
      <c r="K130" s="319"/>
    </row>
    <row r="131" spans="2:11" s="1" customFormat="1" ht="15" customHeight="1">
      <c r="B131" s="316"/>
      <c r="C131" s="297" t="s">
        <v>3520</v>
      </c>
      <c r="D131" s="297"/>
      <c r="E131" s="297"/>
      <c r="F131" s="298" t="s">
        <v>3511</v>
      </c>
      <c r="G131" s="297"/>
      <c r="H131" s="297" t="s">
        <v>3521</v>
      </c>
      <c r="I131" s="297" t="s">
        <v>3507</v>
      </c>
      <c r="J131" s="297">
        <v>20</v>
      </c>
      <c r="K131" s="319"/>
    </row>
    <row r="132" spans="2:11" s="1" customFormat="1" ht="15" customHeight="1">
      <c r="B132" s="316"/>
      <c r="C132" s="297" t="s">
        <v>3522</v>
      </c>
      <c r="D132" s="297"/>
      <c r="E132" s="297"/>
      <c r="F132" s="298" t="s">
        <v>3511</v>
      </c>
      <c r="G132" s="297"/>
      <c r="H132" s="297" t="s">
        <v>3523</v>
      </c>
      <c r="I132" s="297" t="s">
        <v>3507</v>
      </c>
      <c r="J132" s="297">
        <v>20</v>
      </c>
      <c r="K132" s="319"/>
    </row>
    <row r="133" spans="2:11" s="1" customFormat="1" ht="15" customHeight="1">
      <c r="B133" s="316"/>
      <c r="C133" s="273" t="s">
        <v>3510</v>
      </c>
      <c r="D133" s="273"/>
      <c r="E133" s="273"/>
      <c r="F133" s="294" t="s">
        <v>3511</v>
      </c>
      <c r="G133" s="273"/>
      <c r="H133" s="273" t="s">
        <v>3545</v>
      </c>
      <c r="I133" s="273" t="s">
        <v>3507</v>
      </c>
      <c r="J133" s="273">
        <v>50</v>
      </c>
      <c r="K133" s="319"/>
    </row>
    <row r="134" spans="2:11" s="1" customFormat="1" ht="15" customHeight="1">
      <c r="B134" s="316"/>
      <c r="C134" s="273" t="s">
        <v>3524</v>
      </c>
      <c r="D134" s="273"/>
      <c r="E134" s="273"/>
      <c r="F134" s="294" t="s">
        <v>3511</v>
      </c>
      <c r="G134" s="273"/>
      <c r="H134" s="273" t="s">
        <v>3545</v>
      </c>
      <c r="I134" s="273" t="s">
        <v>3507</v>
      </c>
      <c r="J134" s="273">
        <v>50</v>
      </c>
      <c r="K134" s="319"/>
    </row>
    <row r="135" spans="2:11" s="1" customFormat="1" ht="15" customHeight="1">
      <c r="B135" s="316"/>
      <c r="C135" s="273" t="s">
        <v>3530</v>
      </c>
      <c r="D135" s="273"/>
      <c r="E135" s="273"/>
      <c r="F135" s="294" t="s">
        <v>3511</v>
      </c>
      <c r="G135" s="273"/>
      <c r="H135" s="273" t="s">
        <v>3545</v>
      </c>
      <c r="I135" s="273" t="s">
        <v>3507</v>
      </c>
      <c r="J135" s="273">
        <v>50</v>
      </c>
      <c r="K135" s="319"/>
    </row>
    <row r="136" spans="2:11" s="1" customFormat="1" ht="15" customHeight="1">
      <c r="B136" s="316"/>
      <c r="C136" s="273" t="s">
        <v>3532</v>
      </c>
      <c r="D136" s="273"/>
      <c r="E136" s="273"/>
      <c r="F136" s="294" t="s">
        <v>3511</v>
      </c>
      <c r="G136" s="273"/>
      <c r="H136" s="273" t="s">
        <v>3545</v>
      </c>
      <c r="I136" s="273" t="s">
        <v>3507</v>
      </c>
      <c r="J136" s="273">
        <v>50</v>
      </c>
      <c r="K136" s="319"/>
    </row>
    <row r="137" spans="2:11" s="1" customFormat="1" ht="15" customHeight="1">
      <c r="B137" s="316"/>
      <c r="C137" s="273" t="s">
        <v>3533</v>
      </c>
      <c r="D137" s="273"/>
      <c r="E137" s="273"/>
      <c r="F137" s="294" t="s">
        <v>3511</v>
      </c>
      <c r="G137" s="273"/>
      <c r="H137" s="273" t="s">
        <v>3558</v>
      </c>
      <c r="I137" s="273" t="s">
        <v>3507</v>
      </c>
      <c r="J137" s="273">
        <v>255</v>
      </c>
      <c r="K137" s="319"/>
    </row>
    <row r="138" spans="2:11" s="1" customFormat="1" ht="15" customHeight="1">
      <c r="B138" s="316"/>
      <c r="C138" s="273" t="s">
        <v>3535</v>
      </c>
      <c r="D138" s="273"/>
      <c r="E138" s="273"/>
      <c r="F138" s="294" t="s">
        <v>3505</v>
      </c>
      <c r="G138" s="273"/>
      <c r="H138" s="273" t="s">
        <v>3559</v>
      </c>
      <c r="I138" s="273" t="s">
        <v>3537</v>
      </c>
      <c r="J138" s="273"/>
      <c r="K138" s="319"/>
    </row>
    <row r="139" spans="2:11" s="1" customFormat="1" ht="15" customHeight="1">
      <c r="B139" s="316"/>
      <c r="C139" s="273" t="s">
        <v>3538</v>
      </c>
      <c r="D139" s="273"/>
      <c r="E139" s="273"/>
      <c r="F139" s="294" t="s">
        <v>3505</v>
      </c>
      <c r="G139" s="273"/>
      <c r="H139" s="273" t="s">
        <v>3560</v>
      </c>
      <c r="I139" s="273" t="s">
        <v>3540</v>
      </c>
      <c r="J139" s="273"/>
      <c r="K139" s="319"/>
    </row>
    <row r="140" spans="2:11" s="1" customFormat="1" ht="15" customHeight="1">
      <c r="B140" s="316"/>
      <c r="C140" s="273" t="s">
        <v>3541</v>
      </c>
      <c r="D140" s="273"/>
      <c r="E140" s="273"/>
      <c r="F140" s="294" t="s">
        <v>3505</v>
      </c>
      <c r="G140" s="273"/>
      <c r="H140" s="273" t="s">
        <v>3541</v>
      </c>
      <c r="I140" s="273" t="s">
        <v>3540</v>
      </c>
      <c r="J140" s="273"/>
      <c r="K140" s="319"/>
    </row>
    <row r="141" spans="2:11" s="1" customFormat="1" ht="15" customHeight="1">
      <c r="B141" s="316"/>
      <c r="C141" s="273" t="s">
        <v>39</v>
      </c>
      <c r="D141" s="273"/>
      <c r="E141" s="273"/>
      <c r="F141" s="294" t="s">
        <v>3505</v>
      </c>
      <c r="G141" s="273"/>
      <c r="H141" s="273" t="s">
        <v>3561</v>
      </c>
      <c r="I141" s="273" t="s">
        <v>3540</v>
      </c>
      <c r="J141" s="273"/>
      <c r="K141" s="319"/>
    </row>
    <row r="142" spans="2:11" s="1" customFormat="1" ht="15" customHeight="1">
      <c r="B142" s="316"/>
      <c r="C142" s="273" t="s">
        <v>3562</v>
      </c>
      <c r="D142" s="273"/>
      <c r="E142" s="273"/>
      <c r="F142" s="294" t="s">
        <v>3505</v>
      </c>
      <c r="G142" s="273"/>
      <c r="H142" s="273" t="s">
        <v>3563</v>
      </c>
      <c r="I142" s="273" t="s">
        <v>3540</v>
      </c>
      <c r="J142" s="273"/>
      <c r="K142" s="319"/>
    </row>
    <row r="143" spans="2:11" s="1" customFormat="1" ht="15" customHeight="1">
      <c r="B143" s="320"/>
      <c r="C143" s="321"/>
      <c r="D143" s="321"/>
      <c r="E143" s="321"/>
      <c r="F143" s="321"/>
      <c r="G143" s="321"/>
      <c r="H143" s="321"/>
      <c r="I143" s="321"/>
      <c r="J143" s="321"/>
      <c r="K143" s="322"/>
    </row>
    <row r="144" spans="2:11" s="1" customFormat="1" ht="18.75" customHeight="1">
      <c r="B144" s="307"/>
      <c r="C144" s="307"/>
      <c r="D144" s="307"/>
      <c r="E144" s="307"/>
      <c r="F144" s="308"/>
      <c r="G144" s="307"/>
      <c r="H144" s="307"/>
      <c r="I144" s="307"/>
      <c r="J144" s="307"/>
      <c r="K144" s="307"/>
    </row>
    <row r="145" spans="2:11" s="1" customFormat="1" ht="18.75" customHeight="1">
      <c r="B145" s="280"/>
      <c r="C145" s="280"/>
      <c r="D145" s="280"/>
      <c r="E145" s="280"/>
      <c r="F145" s="280"/>
      <c r="G145" s="280"/>
      <c r="H145" s="280"/>
      <c r="I145" s="280"/>
      <c r="J145" s="280"/>
      <c r="K145" s="280"/>
    </row>
    <row r="146" spans="2:11" s="1" customFormat="1" ht="7.5" customHeight="1">
      <c r="B146" s="281"/>
      <c r="C146" s="282"/>
      <c r="D146" s="282"/>
      <c r="E146" s="282"/>
      <c r="F146" s="282"/>
      <c r="G146" s="282"/>
      <c r="H146" s="282"/>
      <c r="I146" s="282"/>
      <c r="J146" s="282"/>
      <c r="K146" s="283"/>
    </row>
    <row r="147" spans="2:11" s="1" customFormat="1" ht="45" customHeight="1">
      <c r="B147" s="284"/>
      <c r="C147" s="396" t="s">
        <v>3564</v>
      </c>
      <c r="D147" s="396"/>
      <c r="E147" s="396"/>
      <c r="F147" s="396"/>
      <c r="G147" s="396"/>
      <c r="H147" s="396"/>
      <c r="I147" s="396"/>
      <c r="J147" s="396"/>
      <c r="K147" s="285"/>
    </row>
    <row r="148" spans="2:11" s="1" customFormat="1" ht="17.25" customHeight="1">
      <c r="B148" s="284"/>
      <c r="C148" s="286" t="s">
        <v>3499</v>
      </c>
      <c r="D148" s="286"/>
      <c r="E148" s="286"/>
      <c r="F148" s="286" t="s">
        <v>3500</v>
      </c>
      <c r="G148" s="287"/>
      <c r="H148" s="286" t="s">
        <v>55</v>
      </c>
      <c r="I148" s="286" t="s">
        <v>58</v>
      </c>
      <c r="J148" s="286" t="s">
        <v>3501</v>
      </c>
      <c r="K148" s="285"/>
    </row>
    <row r="149" spans="2:11" s="1" customFormat="1" ht="17.25" customHeight="1">
      <c r="B149" s="284"/>
      <c r="C149" s="288" t="s">
        <v>3502</v>
      </c>
      <c r="D149" s="288"/>
      <c r="E149" s="288"/>
      <c r="F149" s="289" t="s">
        <v>3503</v>
      </c>
      <c r="G149" s="290"/>
      <c r="H149" s="288"/>
      <c r="I149" s="288"/>
      <c r="J149" s="288" t="s">
        <v>3504</v>
      </c>
      <c r="K149" s="285"/>
    </row>
    <row r="150" spans="2:11" s="1" customFormat="1" ht="5.25" customHeight="1">
      <c r="B150" s="296"/>
      <c r="C150" s="291"/>
      <c r="D150" s="291"/>
      <c r="E150" s="291"/>
      <c r="F150" s="291"/>
      <c r="G150" s="292"/>
      <c r="H150" s="291"/>
      <c r="I150" s="291"/>
      <c r="J150" s="291"/>
      <c r="K150" s="319"/>
    </row>
    <row r="151" spans="2:11" s="1" customFormat="1" ht="15" customHeight="1">
      <c r="B151" s="296"/>
      <c r="C151" s="323" t="s">
        <v>3508</v>
      </c>
      <c r="D151" s="273"/>
      <c r="E151" s="273"/>
      <c r="F151" s="324" t="s">
        <v>3505</v>
      </c>
      <c r="G151" s="273"/>
      <c r="H151" s="323" t="s">
        <v>3545</v>
      </c>
      <c r="I151" s="323" t="s">
        <v>3507</v>
      </c>
      <c r="J151" s="323">
        <v>120</v>
      </c>
      <c r="K151" s="319"/>
    </row>
    <row r="152" spans="2:11" s="1" customFormat="1" ht="15" customHeight="1">
      <c r="B152" s="296"/>
      <c r="C152" s="323" t="s">
        <v>3554</v>
      </c>
      <c r="D152" s="273"/>
      <c r="E152" s="273"/>
      <c r="F152" s="324" t="s">
        <v>3505</v>
      </c>
      <c r="G152" s="273"/>
      <c r="H152" s="323" t="s">
        <v>3565</v>
      </c>
      <c r="I152" s="323" t="s">
        <v>3507</v>
      </c>
      <c r="J152" s="323" t="s">
        <v>3556</v>
      </c>
      <c r="K152" s="319"/>
    </row>
    <row r="153" spans="2:11" s="1" customFormat="1" ht="15" customHeight="1">
      <c r="B153" s="296"/>
      <c r="C153" s="323" t="s">
        <v>107</v>
      </c>
      <c r="D153" s="273"/>
      <c r="E153" s="273"/>
      <c r="F153" s="324" t="s">
        <v>3505</v>
      </c>
      <c r="G153" s="273"/>
      <c r="H153" s="323" t="s">
        <v>3566</v>
      </c>
      <c r="I153" s="323" t="s">
        <v>3507</v>
      </c>
      <c r="J153" s="323" t="s">
        <v>3556</v>
      </c>
      <c r="K153" s="319"/>
    </row>
    <row r="154" spans="2:11" s="1" customFormat="1" ht="15" customHeight="1">
      <c r="B154" s="296"/>
      <c r="C154" s="323" t="s">
        <v>3510</v>
      </c>
      <c r="D154" s="273"/>
      <c r="E154" s="273"/>
      <c r="F154" s="324" t="s">
        <v>3511</v>
      </c>
      <c r="G154" s="273"/>
      <c r="H154" s="323" t="s">
        <v>3545</v>
      </c>
      <c r="I154" s="323" t="s">
        <v>3507</v>
      </c>
      <c r="J154" s="323">
        <v>50</v>
      </c>
      <c r="K154" s="319"/>
    </row>
    <row r="155" spans="2:11" s="1" customFormat="1" ht="15" customHeight="1">
      <c r="B155" s="296"/>
      <c r="C155" s="323" t="s">
        <v>3513</v>
      </c>
      <c r="D155" s="273"/>
      <c r="E155" s="273"/>
      <c r="F155" s="324" t="s">
        <v>3505</v>
      </c>
      <c r="G155" s="273"/>
      <c r="H155" s="323" t="s">
        <v>3545</v>
      </c>
      <c r="I155" s="323" t="s">
        <v>3515</v>
      </c>
      <c r="J155" s="323"/>
      <c r="K155" s="319"/>
    </row>
    <row r="156" spans="2:11" s="1" customFormat="1" ht="15" customHeight="1">
      <c r="B156" s="296"/>
      <c r="C156" s="323" t="s">
        <v>3524</v>
      </c>
      <c r="D156" s="273"/>
      <c r="E156" s="273"/>
      <c r="F156" s="324" t="s">
        <v>3511</v>
      </c>
      <c r="G156" s="273"/>
      <c r="H156" s="323" t="s">
        <v>3545</v>
      </c>
      <c r="I156" s="323" t="s">
        <v>3507</v>
      </c>
      <c r="J156" s="323">
        <v>50</v>
      </c>
      <c r="K156" s="319"/>
    </row>
    <row r="157" spans="2:11" s="1" customFormat="1" ht="15" customHeight="1">
      <c r="B157" s="296"/>
      <c r="C157" s="323" t="s">
        <v>3532</v>
      </c>
      <c r="D157" s="273"/>
      <c r="E157" s="273"/>
      <c r="F157" s="324" t="s">
        <v>3511</v>
      </c>
      <c r="G157" s="273"/>
      <c r="H157" s="323" t="s">
        <v>3545</v>
      </c>
      <c r="I157" s="323" t="s">
        <v>3507</v>
      </c>
      <c r="J157" s="323">
        <v>50</v>
      </c>
      <c r="K157" s="319"/>
    </row>
    <row r="158" spans="2:11" s="1" customFormat="1" ht="15" customHeight="1">
      <c r="B158" s="296"/>
      <c r="C158" s="323" t="s">
        <v>3530</v>
      </c>
      <c r="D158" s="273"/>
      <c r="E158" s="273"/>
      <c r="F158" s="324" t="s">
        <v>3511</v>
      </c>
      <c r="G158" s="273"/>
      <c r="H158" s="323" t="s">
        <v>3545</v>
      </c>
      <c r="I158" s="323" t="s">
        <v>3507</v>
      </c>
      <c r="J158" s="323">
        <v>50</v>
      </c>
      <c r="K158" s="319"/>
    </row>
    <row r="159" spans="2:11" s="1" customFormat="1" ht="15" customHeight="1">
      <c r="B159" s="296"/>
      <c r="C159" s="323" t="s">
        <v>132</v>
      </c>
      <c r="D159" s="273"/>
      <c r="E159" s="273"/>
      <c r="F159" s="324" t="s">
        <v>3505</v>
      </c>
      <c r="G159" s="273"/>
      <c r="H159" s="323" t="s">
        <v>3567</v>
      </c>
      <c r="I159" s="323" t="s">
        <v>3507</v>
      </c>
      <c r="J159" s="323" t="s">
        <v>3568</v>
      </c>
      <c r="K159" s="319"/>
    </row>
    <row r="160" spans="2:11" s="1" customFormat="1" ht="15" customHeight="1">
      <c r="B160" s="296"/>
      <c r="C160" s="323" t="s">
        <v>3569</v>
      </c>
      <c r="D160" s="273"/>
      <c r="E160" s="273"/>
      <c r="F160" s="324" t="s">
        <v>3505</v>
      </c>
      <c r="G160" s="273"/>
      <c r="H160" s="323" t="s">
        <v>3570</v>
      </c>
      <c r="I160" s="323" t="s">
        <v>3540</v>
      </c>
      <c r="J160" s="323"/>
      <c r="K160" s="319"/>
    </row>
    <row r="161" spans="2:11" s="1" customFormat="1" ht="15" customHeight="1">
      <c r="B161" s="325"/>
      <c r="C161" s="305"/>
      <c r="D161" s="305"/>
      <c r="E161" s="305"/>
      <c r="F161" s="305"/>
      <c r="G161" s="305"/>
      <c r="H161" s="305"/>
      <c r="I161" s="305"/>
      <c r="J161" s="305"/>
      <c r="K161" s="326"/>
    </row>
    <row r="162" spans="2:11" s="1" customFormat="1" ht="18.75" customHeight="1">
      <c r="B162" s="307"/>
      <c r="C162" s="317"/>
      <c r="D162" s="317"/>
      <c r="E162" s="317"/>
      <c r="F162" s="327"/>
      <c r="G162" s="317"/>
      <c r="H162" s="317"/>
      <c r="I162" s="317"/>
      <c r="J162" s="317"/>
      <c r="K162" s="307"/>
    </row>
    <row r="163" spans="2:11" s="1" customFormat="1" ht="18.75" customHeight="1">
      <c r="B163" s="280"/>
      <c r="C163" s="280"/>
      <c r="D163" s="280"/>
      <c r="E163" s="280"/>
      <c r="F163" s="280"/>
      <c r="G163" s="280"/>
      <c r="H163" s="280"/>
      <c r="I163" s="280"/>
      <c r="J163" s="280"/>
      <c r="K163" s="280"/>
    </row>
    <row r="164" spans="2:11" s="1" customFormat="1" ht="7.5" customHeight="1">
      <c r="B164" s="262"/>
      <c r="C164" s="263"/>
      <c r="D164" s="263"/>
      <c r="E164" s="263"/>
      <c r="F164" s="263"/>
      <c r="G164" s="263"/>
      <c r="H164" s="263"/>
      <c r="I164" s="263"/>
      <c r="J164" s="263"/>
      <c r="K164" s="264"/>
    </row>
    <row r="165" spans="2:11" s="1" customFormat="1" ht="45" customHeight="1">
      <c r="B165" s="265"/>
      <c r="C165" s="397" t="s">
        <v>3571</v>
      </c>
      <c r="D165" s="397"/>
      <c r="E165" s="397"/>
      <c r="F165" s="397"/>
      <c r="G165" s="397"/>
      <c r="H165" s="397"/>
      <c r="I165" s="397"/>
      <c r="J165" s="397"/>
      <c r="K165" s="266"/>
    </row>
    <row r="166" spans="2:11" s="1" customFormat="1" ht="17.25" customHeight="1">
      <c r="B166" s="265"/>
      <c r="C166" s="286" t="s">
        <v>3499</v>
      </c>
      <c r="D166" s="286"/>
      <c r="E166" s="286"/>
      <c r="F166" s="286" t="s">
        <v>3500</v>
      </c>
      <c r="G166" s="328"/>
      <c r="H166" s="329" t="s">
        <v>55</v>
      </c>
      <c r="I166" s="329" t="s">
        <v>58</v>
      </c>
      <c r="J166" s="286" t="s">
        <v>3501</v>
      </c>
      <c r="K166" s="266"/>
    </row>
    <row r="167" spans="2:11" s="1" customFormat="1" ht="17.25" customHeight="1">
      <c r="B167" s="267"/>
      <c r="C167" s="288" t="s">
        <v>3502</v>
      </c>
      <c r="D167" s="288"/>
      <c r="E167" s="288"/>
      <c r="F167" s="289" t="s">
        <v>3503</v>
      </c>
      <c r="G167" s="330"/>
      <c r="H167" s="331"/>
      <c r="I167" s="331"/>
      <c r="J167" s="288" t="s">
        <v>3504</v>
      </c>
      <c r="K167" s="268"/>
    </row>
    <row r="168" spans="2:11" s="1" customFormat="1" ht="5.25" customHeight="1">
      <c r="B168" s="296"/>
      <c r="C168" s="291"/>
      <c r="D168" s="291"/>
      <c r="E168" s="291"/>
      <c r="F168" s="291"/>
      <c r="G168" s="292"/>
      <c r="H168" s="291"/>
      <c r="I168" s="291"/>
      <c r="J168" s="291"/>
      <c r="K168" s="319"/>
    </row>
    <row r="169" spans="2:11" s="1" customFormat="1" ht="15" customHeight="1">
      <c r="B169" s="296"/>
      <c r="C169" s="273" t="s">
        <v>3508</v>
      </c>
      <c r="D169" s="273"/>
      <c r="E169" s="273"/>
      <c r="F169" s="294" t="s">
        <v>3505</v>
      </c>
      <c r="G169" s="273"/>
      <c r="H169" s="273" t="s">
        <v>3545</v>
      </c>
      <c r="I169" s="273" t="s">
        <v>3507</v>
      </c>
      <c r="J169" s="273">
        <v>120</v>
      </c>
      <c r="K169" s="319"/>
    </row>
    <row r="170" spans="2:11" s="1" customFormat="1" ht="15" customHeight="1">
      <c r="B170" s="296"/>
      <c r="C170" s="273" t="s">
        <v>3554</v>
      </c>
      <c r="D170" s="273"/>
      <c r="E170" s="273"/>
      <c r="F170" s="294" t="s">
        <v>3505</v>
      </c>
      <c r="G170" s="273"/>
      <c r="H170" s="273" t="s">
        <v>3555</v>
      </c>
      <c r="I170" s="273" t="s">
        <v>3507</v>
      </c>
      <c r="J170" s="273" t="s">
        <v>3556</v>
      </c>
      <c r="K170" s="319"/>
    </row>
    <row r="171" spans="2:11" s="1" customFormat="1" ht="15" customHeight="1">
      <c r="B171" s="296"/>
      <c r="C171" s="273" t="s">
        <v>107</v>
      </c>
      <c r="D171" s="273"/>
      <c r="E171" s="273"/>
      <c r="F171" s="294" t="s">
        <v>3505</v>
      </c>
      <c r="G171" s="273"/>
      <c r="H171" s="273" t="s">
        <v>3572</v>
      </c>
      <c r="I171" s="273" t="s">
        <v>3507</v>
      </c>
      <c r="J171" s="273" t="s">
        <v>3556</v>
      </c>
      <c r="K171" s="319"/>
    </row>
    <row r="172" spans="2:11" s="1" customFormat="1" ht="15" customHeight="1">
      <c r="B172" s="296"/>
      <c r="C172" s="273" t="s">
        <v>3510</v>
      </c>
      <c r="D172" s="273"/>
      <c r="E172" s="273"/>
      <c r="F172" s="294" t="s">
        <v>3511</v>
      </c>
      <c r="G172" s="273"/>
      <c r="H172" s="273" t="s">
        <v>3572</v>
      </c>
      <c r="I172" s="273" t="s">
        <v>3507</v>
      </c>
      <c r="J172" s="273">
        <v>50</v>
      </c>
      <c r="K172" s="319"/>
    </row>
    <row r="173" spans="2:11" s="1" customFormat="1" ht="15" customHeight="1">
      <c r="B173" s="296"/>
      <c r="C173" s="273" t="s">
        <v>3513</v>
      </c>
      <c r="D173" s="273"/>
      <c r="E173" s="273"/>
      <c r="F173" s="294" t="s">
        <v>3505</v>
      </c>
      <c r="G173" s="273"/>
      <c r="H173" s="273" t="s">
        <v>3572</v>
      </c>
      <c r="I173" s="273" t="s">
        <v>3515</v>
      </c>
      <c r="J173" s="273"/>
      <c r="K173" s="319"/>
    </row>
    <row r="174" spans="2:11" s="1" customFormat="1" ht="15" customHeight="1">
      <c r="B174" s="296"/>
      <c r="C174" s="273" t="s">
        <v>3524</v>
      </c>
      <c r="D174" s="273"/>
      <c r="E174" s="273"/>
      <c r="F174" s="294" t="s">
        <v>3511</v>
      </c>
      <c r="G174" s="273"/>
      <c r="H174" s="273" t="s">
        <v>3572</v>
      </c>
      <c r="I174" s="273" t="s">
        <v>3507</v>
      </c>
      <c r="J174" s="273">
        <v>50</v>
      </c>
      <c r="K174" s="319"/>
    </row>
    <row r="175" spans="2:11" s="1" customFormat="1" ht="15" customHeight="1">
      <c r="B175" s="296"/>
      <c r="C175" s="273" t="s">
        <v>3532</v>
      </c>
      <c r="D175" s="273"/>
      <c r="E175" s="273"/>
      <c r="F175" s="294" t="s">
        <v>3511</v>
      </c>
      <c r="G175" s="273"/>
      <c r="H175" s="273" t="s">
        <v>3572</v>
      </c>
      <c r="I175" s="273" t="s">
        <v>3507</v>
      </c>
      <c r="J175" s="273">
        <v>50</v>
      </c>
      <c r="K175" s="319"/>
    </row>
    <row r="176" spans="2:11" s="1" customFormat="1" ht="15" customHeight="1">
      <c r="B176" s="296"/>
      <c r="C176" s="273" t="s">
        <v>3530</v>
      </c>
      <c r="D176" s="273"/>
      <c r="E176" s="273"/>
      <c r="F176" s="294" t="s">
        <v>3511</v>
      </c>
      <c r="G176" s="273"/>
      <c r="H176" s="273" t="s">
        <v>3572</v>
      </c>
      <c r="I176" s="273" t="s">
        <v>3507</v>
      </c>
      <c r="J176" s="273">
        <v>50</v>
      </c>
      <c r="K176" s="319"/>
    </row>
    <row r="177" spans="2:11" s="1" customFormat="1" ht="15" customHeight="1">
      <c r="B177" s="296"/>
      <c r="C177" s="273" t="s">
        <v>189</v>
      </c>
      <c r="D177" s="273"/>
      <c r="E177" s="273"/>
      <c r="F177" s="294" t="s">
        <v>3505</v>
      </c>
      <c r="G177" s="273"/>
      <c r="H177" s="273" t="s">
        <v>3573</v>
      </c>
      <c r="I177" s="273" t="s">
        <v>3574</v>
      </c>
      <c r="J177" s="273"/>
      <c r="K177" s="319"/>
    </row>
    <row r="178" spans="2:11" s="1" customFormat="1" ht="15" customHeight="1">
      <c r="B178" s="296"/>
      <c r="C178" s="273" t="s">
        <v>58</v>
      </c>
      <c r="D178" s="273"/>
      <c r="E178" s="273"/>
      <c r="F178" s="294" t="s">
        <v>3505</v>
      </c>
      <c r="G178" s="273"/>
      <c r="H178" s="273" t="s">
        <v>3575</v>
      </c>
      <c r="I178" s="273" t="s">
        <v>3576</v>
      </c>
      <c r="J178" s="273">
        <v>1</v>
      </c>
      <c r="K178" s="319"/>
    </row>
    <row r="179" spans="2:11" s="1" customFormat="1" ht="15" customHeight="1">
      <c r="B179" s="296"/>
      <c r="C179" s="273" t="s">
        <v>54</v>
      </c>
      <c r="D179" s="273"/>
      <c r="E179" s="273"/>
      <c r="F179" s="294" t="s">
        <v>3505</v>
      </c>
      <c r="G179" s="273"/>
      <c r="H179" s="273" t="s">
        <v>3577</v>
      </c>
      <c r="I179" s="273" t="s">
        <v>3507</v>
      </c>
      <c r="J179" s="273">
        <v>20</v>
      </c>
      <c r="K179" s="319"/>
    </row>
    <row r="180" spans="2:11" s="1" customFormat="1" ht="15" customHeight="1">
      <c r="B180" s="296"/>
      <c r="C180" s="273" t="s">
        <v>55</v>
      </c>
      <c r="D180" s="273"/>
      <c r="E180" s="273"/>
      <c r="F180" s="294" t="s">
        <v>3505</v>
      </c>
      <c r="G180" s="273"/>
      <c r="H180" s="273" t="s">
        <v>3578</v>
      </c>
      <c r="I180" s="273" t="s">
        <v>3507</v>
      </c>
      <c r="J180" s="273">
        <v>255</v>
      </c>
      <c r="K180" s="319"/>
    </row>
    <row r="181" spans="2:11" s="1" customFormat="1" ht="15" customHeight="1">
      <c r="B181" s="296"/>
      <c r="C181" s="273" t="s">
        <v>190</v>
      </c>
      <c r="D181" s="273"/>
      <c r="E181" s="273"/>
      <c r="F181" s="294" t="s">
        <v>3505</v>
      </c>
      <c r="G181" s="273"/>
      <c r="H181" s="273" t="s">
        <v>3469</v>
      </c>
      <c r="I181" s="273" t="s">
        <v>3507</v>
      </c>
      <c r="J181" s="273">
        <v>10</v>
      </c>
      <c r="K181" s="319"/>
    </row>
    <row r="182" spans="2:11" s="1" customFormat="1" ht="15" customHeight="1">
      <c r="B182" s="296"/>
      <c r="C182" s="273" t="s">
        <v>191</v>
      </c>
      <c r="D182" s="273"/>
      <c r="E182" s="273"/>
      <c r="F182" s="294" t="s">
        <v>3505</v>
      </c>
      <c r="G182" s="273"/>
      <c r="H182" s="273" t="s">
        <v>3579</v>
      </c>
      <c r="I182" s="273" t="s">
        <v>3540</v>
      </c>
      <c r="J182" s="273"/>
      <c r="K182" s="319"/>
    </row>
    <row r="183" spans="2:11" s="1" customFormat="1" ht="15" customHeight="1">
      <c r="B183" s="296"/>
      <c r="C183" s="273" t="s">
        <v>3580</v>
      </c>
      <c r="D183" s="273"/>
      <c r="E183" s="273"/>
      <c r="F183" s="294" t="s">
        <v>3505</v>
      </c>
      <c r="G183" s="273"/>
      <c r="H183" s="273" t="s">
        <v>3581</v>
      </c>
      <c r="I183" s="273" t="s">
        <v>3540</v>
      </c>
      <c r="J183" s="273"/>
      <c r="K183" s="319"/>
    </row>
    <row r="184" spans="2:11" s="1" customFormat="1" ht="15" customHeight="1">
      <c r="B184" s="296"/>
      <c r="C184" s="273" t="s">
        <v>3569</v>
      </c>
      <c r="D184" s="273"/>
      <c r="E184" s="273"/>
      <c r="F184" s="294" t="s">
        <v>3505</v>
      </c>
      <c r="G184" s="273"/>
      <c r="H184" s="273" t="s">
        <v>3582</v>
      </c>
      <c r="I184" s="273" t="s">
        <v>3540</v>
      </c>
      <c r="J184" s="273"/>
      <c r="K184" s="319"/>
    </row>
    <row r="185" spans="2:11" s="1" customFormat="1" ht="15" customHeight="1">
      <c r="B185" s="296"/>
      <c r="C185" s="273" t="s">
        <v>193</v>
      </c>
      <c r="D185" s="273"/>
      <c r="E185" s="273"/>
      <c r="F185" s="294" t="s">
        <v>3511</v>
      </c>
      <c r="G185" s="273"/>
      <c r="H185" s="273" t="s">
        <v>3583</v>
      </c>
      <c r="I185" s="273" t="s">
        <v>3507</v>
      </c>
      <c r="J185" s="273">
        <v>50</v>
      </c>
      <c r="K185" s="319"/>
    </row>
    <row r="186" spans="2:11" s="1" customFormat="1" ht="15" customHeight="1">
      <c r="B186" s="296"/>
      <c r="C186" s="273" t="s">
        <v>3584</v>
      </c>
      <c r="D186" s="273"/>
      <c r="E186" s="273"/>
      <c r="F186" s="294" t="s">
        <v>3511</v>
      </c>
      <c r="G186" s="273"/>
      <c r="H186" s="273" t="s">
        <v>3585</v>
      </c>
      <c r="I186" s="273" t="s">
        <v>3586</v>
      </c>
      <c r="J186" s="273"/>
      <c r="K186" s="319"/>
    </row>
    <row r="187" spans="2:11" s="1" customFormat="1" ht="15" customHeight="1">
      <c r="B187" s="296"/>
      <c r="C187" s="273" t="s">
        <v>3587</v>
      </c>
      <c r="D187" s="273"/>
      <c r="E187" s="273"/>
      <c r="F187" s="294" t="s">
        <v>3511</v>
      </c>
      <c r="G187" s="273"/>
      <c r="H187" s="273" t="s">
        <v>3588</v>
      </c>
      <c r="I187" s="273" t="s">
        <v>3586</v>
      </c>
      <c r="J187" s="273"/>
      <c r="K187" s="319"/>
    </row>
    <row r="188" spans="2:11" s="1" customFormat="1" ht="15" customHeight="1">
      <c r="B188" s="296"/>
      <c r="C188" s="273" t="s">
        <v>3589</v>
      </c>
      <c r="D188" s="273"/>
      <c r="E188" s="273"/>
      <c r="F188" s="294" t="s">
        <v>3511</v>
      </c>
      <c r="G188" s="273"/>
      <c r="H188" s="273" t="s">
        <v>3590</v>
      </c>
      <c r="I188" s="273" t="s">
        <v>3586</v>
      </c>
      <c r="J188" s="273"/>
      <c r="K188" s="319"/>
    </row>
    <row r="189" spans="2:11" s="1" customFormat="1" ht="15" customHeight="1">
      <c r="B189" s="296"/>
      <c r="C189" s="332" t="s">
        <v>3591</v>
      </c>
      <c r="D189" s="273"/>
      <c r="E189" s="273"/>
      <c r="F189" s="294" t="s">
        <v>3511</v>
      </c>
      <c r="G189" s="273"/>
      <c r="H189" s="273" t="s">
        <v>3592</v>
      </c>
      <c r="I189" s="273" t="s">
        <v>3593</v>
      </c>
      <c r="J189" s="333" t="s">
        <v>3594</v>
      </c>
      <c r="K189" s="319"/>
    </row>
    <row r="190" spans="2:11" s="1" customFormat="1" ht="15" customHeight="1">
      <c r="B190" s="296"/>
      <c r="C190" s="332" t="s">
        <v>43</v>
      </c>
      <c r="D190" s="273"/>
      <c r="E190" s="273"/>
      <c r="F190" s="294" t="s">
        <v>3505</v>
      </c>
      <c r="G190" s="273"/>
      <c r="H190" s="270" t="s">
        <v>3595</v>
      </c>
      <c r="I190" s="273" t="s">
        <v>3596</v>
      </c>
      <c r="J190" s="273"/>
      <c r="K190" s="319"/>
    </row>
    <row r="191" spans="2:11" s="1" customFormat="1" ht="15" customHeight="1">
      <c r="B191" s="296"/>
      <c r="C191" s="332" t="s">
        <v>3597</v>
      </c>
      <c r="D191" s="273"/>
      <c r="E191" s="273"/>
      <c r="F191" s="294" t="s">
        <v>3505</v>
      </c>
      <c r="G191" s="273"/>
      <c r="H191" s="273" t="s">
        <v>3598</v>
      </c>
      <c r="I191" s="273" t="s">
        <v>3540</v>
      </c>
      <c r="J191" s="273"/>
      <c r="K191" s="319"/>
    </row>
    <row r="192" spans="2:11" s="1" customFormat="1" ht="15" customHeight="1">
      <c r="B192" s="296"/>
      <c r="C192" s="332" t="s">
        <v>3599</v>
      </c>
      <c r="D192" s="273"/>
      <c r="E192" s="273"/>
      <c r="F192" s="294" t="s">
        <v>3505</v>
      </c>
      <c r="G192" s="273"/>
      <c r="H192" s="273" t="s">
        <v>3600</v>
      </c>
      <c r="I192" s="273" t="s">
        <v>3540</v>
      </c>
      <c r="J192" s="273"/>
      <c r="K192" s="319"/>
    </row>
    <row r="193" spans="2:11" s="1" customFormat="1" ht="15" customHeight="1">
      <c r="B193" s="296"/>
      <c r="C193" s="332" t="s">
        <v>3601</v>
      </c>
      <c r="D193" s="273"/>
      <c r="E193" s="273"/>
      <c r="F193" s="294" t="s">
        <v>3511</v>
      </c>
      <c r="G193" s="273"/>
      <c r="H193" s="273" t="s">
        <v>3602</v>
      </c>
      <c r="I193" s="273" t="s">
        <v>3540</v>
      </c>
      <c r="J193" s="273"/>
      <c r="K193" s="319"/>
    </row>
    <row r="194" spans="2:11" s="1" customFormat="1" ht="15" customHeight="1">
      <c r="B194" s="325"/>
      <c r="C194" s="334"/>
      <c r="D194" s="305"/>
      <c r="E194" s="305"/>
      <c r="F194" s="305"/>
      <c r="G194" s="305"/>
      <c r="H194" s="305"/>
      <c r="I194" s="305"/>
      <c r="J194" s="305"/>
      <c r="K194" s="326"/>
    </row>
    <row r="195" spans="2:11" s="1" customFormat="1" ht="18.75" customHeight="1">
      <c r="B195" s="307"/>
      <c r="C195" s="317"/>
      <c r="D195" s="317"/>
      <c r="E195" s="317"/>
      <c r="F195" s="327"/>
      <c r="G195" s="317"/>
      <c r="H195" s="317"/>
      <c r="I195" s="317"/>
      <c r="J195" s="317"/>
      <c r="K195" s="307"/>
    </row>
    <row r="196" spans="2:11" s="1" customFormat="1" ht="18.75" customHeight="1">
      <c r="B196" s="307"/>
      <c r="C196" s="317"/>
      <c r="D196" s="317"/>
      <c r="E196" s="317"/>
      <c r="F196" s="327"/>
      <c r="G196" s="317"/>
      <c r="H196" s="317"/>
      <c r="I196" s="317"/>
      <c r="J196" s="317"/>
      <c r="K196" s="307"/>
    </row>
    <row r="197" spans="2:11" s="1" customFormat="1" ht="18.75" customHeight="1">
      <c r="B197" s="280"/>
      <c r="C197" s="280"/>
      <c r="D197" s="280"/>
      <c r="E197" s="280"/>
      <c r="F197" s="280"/>
      <c r="G197" s="280"/>
      <c r="H197" s="280"/>
      <c r="I197" s="280"/>
      <c r="J197" s="280"/>
      <c r="K197" s="280"/>
    </row>
    <row r="198" spans="2:11" s="1" customFormat="1" ht="13.5">
      <c r="B198" s="262"/>
      <c r="C198" s="263"/>
      <c r="D198" s="263"/>
      <c r="E198" s="263"/>
      <c r="F198" s="263"/>
      <c r="G198" s="263"/>
      <c r="H198" s="263"/>
      <c r="I198" s="263"/>
      <c r="J198" s="263"/>
      <c r="K198" s="264"/>
    </row>
    <row r="199" spans="2:11" s="1" customFormat="1" ht="21">
      <c r="B199" s="265"/>
      <c r="C199" s="397" t="s">
        <v>3603</v>
      </c>
      <c r="D199" s="397"/>
      <c r="E199" s="397"/>
      <c r="F199" s="397"/>
      <c r="G199" s="397"/>
      <c r="H199" s="397"/>
      <c r="I199" s="397"/>
      <c r="J199" s="397"/>
      <c r="K199" s="266"/>
    </row>
    <row r="200" spans="2:11" s="1" customFormat="1" ht="25.5" customHeight="1">
      <c r="B200" s="265"/>
      <c r="C200" s="335" t="s">
        <v>3604</v>
      </c>
      <c r="D200" s="335"/>
      <c r="E200" s="335"/>
      <c r="F200" s="335" t="s">
        <v>3605</v>
      </c>
      <c r="G200" s="336"/>
      <c r="H200" s="398" t="s">
        <v>3606</v>
      </c>
      <c r="I200" s="398"/>
      <c r="J200" s="398"/>
      <c r="K200" s="266"/>
    </row>
    <row r="201" spans="2:11" s="1" customFormat="1" ht="5.25" customHeight="1">
      <c r="B201" s="296"/>
      <c r="C201" s="291"/>
      <c r="D201" s="291"/>
      <c r="E201" s="291"/>
      <c r="F201" s="291"/>
      <c r="G201" s="317"/>
      <c r="H201" s="291"/>
      <c r="I201" s="291"/>
      <c r="J201" s="291"/>
      <c r="K201" s="319"/>
    </row>
    <row r="202" spans="2:11" s="1" customFormat="1" ht="15" customHeight="1">
      <c r="B202" s="296"/>
      <c r="C202" s="273" t="s">
        <v>3596</v>
      </c>
      <c r="D202" s="273"/>
      <c r="E202" s="273"/>
      <c r="F202" s="294" t="s">
        <v>44</v>
      </c>
      <c r="G202" s="273"/>
      <c r="H202" s="399" t="s">
        <v>3607</v>
      </c>
      <c r="I202" s="399"/>
      <c r="J202" s="399"/>
      <c r="K202" s="319"/>
    </row>
    <row r="203" spans="2:11" s="1" customFormat="1" ht="15" customHeight="1">
      <c r="B203" s="296"/>
      <c r="C203" s="273"/>
      <c r="D203" s="273"/>
      <c r="E203" s="273"/>
      <c r="F203" s="294" t="s">
        <v>45</v>
      </c>
      <c r="G203" s="273"/>
      <c r="H203" s="399" t="s">
        <v>3608</v>
      </c>
      <c r="I203" s="399"/>
      <c r="J203" s="399"/>
      <c r="K203" s="319"/>
    </row>
    <row r="204" spans="2:11" s="1" customFormat="1" ht="15" customHeight="1">
      <c r="B204" s="296"/>
      <c r="C204" s="273"/>
      <c r="D204" s="273"/>
      <c r="E204" s="273"/>
      <c r="F204" s="294" t="s">
        <v>48</v>
      </c>
      <c r="G204" s="273"/>
      <c r="H204" s="399" t="s">
        <v>3609</v>
      </c>
      <c r="I204" s="399"/>
      <c r="J204" s="399"/>
      <c r="K204" s="319"/>
    </row>
    <row r="205" spans="2:11" s="1" customFormat="1" ht="15" customHeight="1">
      <c r="B205" s="296"/>
      <c r="C205" s="273"/>
      <c r="D205" s="273"/>
      <c r="E205" s="273"/>
      <c r="F205" s="294" t="s">
        <v>46</v>
      </c>
      <c r="G205" s="273"/>
      <c r="H205" s="399" t="s">
        <v>3610</v>
      </c>
      <c r="I205" s="399"/>
      <c r="J205" s="399"/>
      <c r="K205" s="319"/>
    </row>
    <row r="206" spans="2:11" s="1" customFormat="1" ht="15" customHeight="1">
      <c r="B206" s="296"/>
      <c r="C206" s="273"/>
      <c r="D206" s="273"/>
      <c r="E206" s="273"/>
      <c r="F206" s="294" t="s">
        <v>47</v>
      </c>
      <c r="G206" s="273"/>
      <c r="H206" s="399" t="s">
        <v>3611</v>
      </c>
      <c r="I206" s="399"/>
      <c r="J206" s="399"/>
      <c r="K206" s="319"/>
    </row>
    <row r="207" spans="2:11" s="1" customFormat="1" ht="15" customHeight="1">
      <c r="B207" s="296"/>
      <c r="C207" s="273"/>
      <c r="D207" s="273"/>
      <c r="E207" s="273"/>
      <c r="F207" s="294"/>
      <c r="G207" s="273"/>
      <c r="H207" s="273"/>
      <c r="I207" s="273"/>
      <c r="J207" s="273"/>
      <c r="K207" s="319"/>
    </row>
    <row r="208" spans="2:11" s="1" customFormat="1" ht="15" customHeight="1">
      <c r="B208" s="296"/>
      <c r="C208" s="273" t="s">
        <v>3552</v>
      </c>
      <c r="D208" s="273"/>
      <c r="E208" s="273"/>
      <c r="F208" s="294" t="s">
        <v>80</v>
      </c>
      <c r="G208" s="273"/>
      <c r="H208" s="399" t="s">
        <v>3612</v>
      </c>
      <c r="I208" s="399"/>
      <c r="J208" s="399"/>
      <c r="K208" s="319"/>
    </row>
    <row r="209" spans="2:11" s="1" customFormat="1" ht="15" customHeight="1">
      <c r="B209" s="296"/>
      <c r="C209" s="273"/>
      <c r="D209" s="273"/>
      <c r="E209" s="273"/>
      <c r="F209" s="294" t="s">
        <v>3449</v>
      </c>
      <c r="G209" s="273"/>
      <c r="H209" s="399" t="s">
        <v>3450</v>
      </c>
      <c r="I209" s="399"/>
      <c r="J209" s="399"/>
      <c r="K209" s="319"/>
    </row>
    <row r="210" spans="2:11" s="1" customFormat="1" ht="15" customHeight="1">
      <c r="B210" s="296"/>
      <c r="C210" s="273"/>
      <c r="D210" s="273"/>
      <c r="E210" s="273"/>
      <c r="F210" s="294" t="s">
        <v>3447</v>
      </c>
      <c r="G210" s="273"/>
      <c r="H210" s="399" t="s">
        <v>3613</v>
      </c>
      <c r="I210" s="399"/>
      <c r="J210" s="399"/>
      <c r="K210" s="319"/>
    </row>
    <row r="211" spans="2:11" s="1" customFormat="1" ht="15" customHeight="1">
      <c r="B211" s="337"/>
      <c r="C211" s="273"/>
      <c r="D211" s="273"/>
      <c r="E211" s="273"/>
      <c r="F211" s="294" t="s">
        <v>126</v>
      </c>
      <c r="G211" s="332"/>
      <c r="H211" s="400" t="s">
        <v>3451</v>
      </c>
      <c r="I211" s="400"/>
      <c r="J211" s="400"/>
      <c r="K211" s="338"/>
    </row>
    <row r="212" spans="2:11" s="1" customFormat="1" ht="15" customHeight="1">
      <c r="B212" s="337"/>
      <c r="C212" s="273"/>
      <c r="D212" s="273"/>
      <c r="E212" s="273"/>
      <c r="F212" s="294" t="s">
        <v>3452</v>
      </c>
      <c r="G212" s="332"/>
      <c r="H212" s="400" t="s">
        <v>3614</v>
      </c>
      <c r="I212" s="400"/>
      <c r="J212" s="400"/>
      <c r="K212" s="338"/>
    </row>
    <row r="213" spans="2:11" s="1" customFormat="1" ht="15" customHeight="1">
      <c r="B213" s="337"/>
      <c r="C213" s="273"/>
      <c r="D213" s="273"/>
      <c r="E213" s="273"/>
      <c r="F213" s="294"/>
      <c r="G213" s="332"/>
      <c r="H213" s="323"/>
      <c r="I213" s="323"/>
      <c r="J213" s="323"/>
      <c r="K213" s="338"/>
    </row>
    <row r="214" spans="2:11" s="1" customFormat="1" ht="15" customHeight="1">
      <c r="B214" s="337"/>
      <c r="C214" s="273" t="s">
        <v>3576</v>
      </c>
      <c r="D214" s="273"/>
      <c r="E214" s="273"/>
      <c r="F214" s="294">
        <v>1</v>
      </c>
      <c r="G214" s="332"/>
      <c r="H214" s="400" t="s">
        <v>3615</v>
      </c>
      <c r="I214" s="400"/>
      <c r="J214" s="400"/>
      <c r="K214" s="338"/>
    </row>
    <row r="215" spans="2:11" s="1" customFormat="1" ht="15" customHeight="1">
      <c r="B215" s="337"/>
      <c r="C215" s="273"/>
      <c r="D215" s="273"/>
      <c r="E215" s="273"/>
      <c r="F215" s="294">
        <v>2</v>
      </c>
      <c r="G215" s="332"/>
      <c r="H215" s="400" t="s">
        <v>3616</v>
      </c>
      <c r="I215" s="400"/>
      <c r="J215" s="400"/>
      <c r="K215" s="338"/>
    </row>
    <row r="216" spans="2:11" s="1" customFormat="1" ht="15" customHeight="1">
      <c r="B216" s="337"/>
      <c r="C216" s="273"/>
      <c r="D216" s="273"/>
      <c r="E216" s="273"/>
      <c r="F216" s="294">
        <v>3</v>
      </c>
      <c r="G216" s="332"/>
      <c r="H216" s="400" t="s">
        <v>3617</v>
      </c>
      <c r="I216" s="400"/>
      <c r="J216" s="400"/>
      <c r="K216" s="338"/>
    </row>
    <row r="217" spans="2:11" s="1" customFormat="1" ht="15" customHeight="1">
      <c r="B217" s="337"/>
      <c r="C217" s="273"/>
      <c r="D217" s="273"/>
      <c r="E217" s="273"/>
      <c r="F217" s="294">
        <v>4</v>
      </c>
      <c r="G217" s="332"/>
      <c r="H217" s="400" t="s">
        <v>3618</v>
      </c>
      <c r="I217" s="400"/>
      <c r="J217" s="400"/>
      <c r="K217" s="338"/>
    </row>
    <row r="218" spans="2:11" s="1" customFormat="1" ht="12.75" customHeight="1">
      <c r="B218" s="339"/>
      <c r="C218" s="340"/>
      <c r="D218" s="340"/>
      <c r="E218" s="340"/>
      <c r="F218" s="340"/>
      <c r="G218" s="340"/>
      <c r="H218" s="340"/>
      <c r="I218" s="340"/>
      <c r="J218" s="340"/>
      <c r="K218" s="341"/>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4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82</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128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6" t="str">
        <f>'Rekapitulace stavby'!K6</f>
        <v>ZOO DĚČÍN - NOVOSTAVBA PAVILONU PRO PUMY na p.p.č.426/1, k.ú.Podmokly</v>
      </c>
      <c r="F7" s="387"/>
      <c r="G7" s="387"/>
      <c r="H7" s="387"/>
      <c r="L7" s="22"/>
    </row>
    <row r="8" spans="1:31"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8" t="s">
        <v>130</v>
      </c>
      <c r="F9" s="389"/>
      <c r="G9" s="389"/>
      <c r="H9" s="389"/>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21</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36</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ROUND(J132,1)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ROUND((SUM(BE132:BE1404)),1)</f>
        <v>0</v>
      </c>
      <c r="G33" s="36"/>
      <c r="H33" s="36"/>
      <c r="I33" s="126">
        <v>0.21</v>
      </c>
      <c r="J33" s="125">
        <f>ROUND(((SUM(BE132:BE1404))*I33),1)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ROUND((SUM(BF132:BF1404)),1)</f>
        <v>0</v>
      </c>
      <c r="G34" s="36"/>
      <c r="H34" s="36"/>
      <c r="I34" s="126">
        <v>0.15</v>
      </c>
      <c r="J34" s="125">
        <f>ROUND(((SUM(BF132:BF1404))*I34),1)</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46</v>
      </c>
      <c r="F35" s="125">
        <f>ROUND((SUM(BG132:BG1404)),1)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47</v>
      </c>
      <c r="F36" s="125">
        <f>ROUND((SUM(BH132:BH1404)),1)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48</v>
      </c>
      <c r="F37" s="125">
        <f>ROUND((SUM(BI132:BI1404)),1)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7" t="str">
        <f>E9</f>
        <v>01 - STAVEBNÍ ČÁST (bez demolice stávajícího pavilonu)</v>
      </c>
      <c r="F50" s="395"/>
      <c r="G50" s="395"/>
      <c r="H50" s="395"/>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25.7" customHeight="1">
      <c r="A54" s="36"/>
      <c r="B54" s="37"/>
      <c r="C54" s="31" t="s">
        <v>26</v>
      </c>
      <c r="D54" s="38"/>
      <c r="E54" s="38"/>
      <c r="F54" s="29" t="str">
        <f>E15</f>
        <v xml:space="preserve">STATUTÁRNÍ MĚSTO DĚČÍN </v>
      </c>
      <c r="G54" s="38"/>
      <c r="H54" s="38"/>
      <c r="I54" s="31" t="s">
        <v>32</v>
      </c>
      <c r="J54" s="34" t="str">
        <f>E21</f>
        <v>AK Jiřího z Poděbrad, Děčín</v>
      </c>
      <c r="K54" s="38"/>
      <c r="L54" s="115"/>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Nina Blavková Děčín</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J132</f>
        <v>0</v>
      </c>
      <c r="K59" s="38"/>
      <c r="L59" s="115"/>
      <c r="S59" s="36"/>
      <c r="T59" s="36"/>
      <c r="U59" s="36"/>
      <c r="V59" s="36"/>
      <c r="W59" s="36"/>
      <c r="X59" s="36"/>
      <c r="Y59" s="36"/>
      <c r="Z59" s="36"/>
      <c r="AA59" s="36"/>
      <c r="AB59" s="36"/>
      <c r="AC59" s="36"/>
      <c r="AD59" s="36"/>
      <c r="AE59" s="36"/>
      <c r="AU59" s="19" t="s">
        <v>134</v>
      </c>
    </row>
    <row r="60" spans="2:12" s="9" customFormat="1" ht="24.95" customHeight="1">
      <c r="B60" s="142"/>
      <c r="C60" s="143"/>
      <c r="D60" s="144" t="s">
        <v>135</v>
      </c>
      <c r="E60" s="145"/>
      <c r="F60" s="145"/>
      <c r="G60" s="145"/>
      <c r="H60" s="145"/>
      <c r="I60" s="145"/>
      <c r="J60" s="146">
        <f>J133</f>
        <v>0</v>
      </c>
      <c r="K60" s="143"/>
      <c r="L60" s="147"/>
    </row>
    <row r="61" spans="2:12" s="10" customFormat="1" ht="19.9" customHeight="1">
      <c r="B61" s="148"/>
      <c r="C61" s="99"/>
      <c r="D61" s="149" t="s">
        <v>136</v>
      </c>
      <c r="E61" s="150"/>
      <c r="F61" s="150"/>
      <c r="G61" s="150"/>
      <c r="H61" s="150"/>
      <c r="I61" s="150"/>
      <c r="J61" s="151">
        <f>J134</f>
        <v>0</v>
      </c>
      <c r="K61" s="99"/>
      <c r="L61" s="152"/>
    </row>
    <row r="62" spans="2:12" s="10" customFormat="1" ht="14.85" customHeight="1">
      <c r="B62" s="148"/>
      <c r="C62" s="99"/>
      <c r="D62" s="149" t="s">
        <v>137</v>
      </c>
      <c r="E62" s="150"/>
      <c r="F62" s="150"/>
      <c r="G62" s="150"/>
      <c r="H62" s="150"/>
      <c r="I62" s="150"/>
      <c r="J62" s="151">
        <f>J135</f>
        <v>0</v>
      </c>
      <c r="K62" s="99"/>
      <c r="L62" s="152"/>
    </row>
    <row r="63" spans="2:12" s="10" customFormat="1" ht="14.85" customHeight="1">
      <c r="B63" s="148"/>
      <c r="C63" s="99"/>
      <c r="D63" s="149" t="s">
        <v>138</v>
      </c>
      <c r="E63" s="150"/>
      <c r="F63" s="150"/>
      <c r="G63" s="150"/>
      <c r="H63" s="150"/>
      <c r="I63" s="150"/>
      <c r="J63" s="151">
        <f>J158</f>
        <v>0</v>
      </c>
      <c r="K63" s="99"/>
      <c r="L63" s="152"/>
    </row>
    <row r="64" spans="2:12" s="10" customFormat="1" ht="14.85" customHeight="1">
      <c r="B64" s="148"/>
      <c r="C64" s="99"/>
      <c r="D64" s="149" t="s">
        <v>139</v>
      </c>
      <c r="E64" s="150"/>
      <c r="F64" s="150"/>
      <c r="G64" s="150"/>
      <c r="H64" s="150"/>
      <c r="I64" s="150"/>
      <c r="J64" s="151">
        <f>J165</f>
        <v>0</v>
      </c>
      <c r="K64" s="99"/>
      <c r="L64" s="152"/>
    </row>
    <row r="65" spans="2:12" s="10" customFormat="1" ht="14.85" customHeight="1">
      <c r="B65" s="148"/>
      <c r="C65" s="99"/>
      <c r="D65" s="149" t="s">
        <v>140</v>
      </c>
      <c r="E65" s="150"/>
      <c r="F65" s="150"/>
      <c r="G65" s="150"/>
      <c r="H65" s="150"/>
      <c r="I65" s="150"/>
      <c r="J65" s="151">
        <f>J194</f>
        <v>0</v>
      </c>
      <c r="K65" s="99"/>
      <c r="L65" s="152"/>
    </row>
    <row r="66" spans="2:12" s="10" customFormat="1" ht="14.85" customHeight="1">
      <c r="B66" s="148"/>
      <c r="C66" s="99"/>
      <c r="D66" s="149" t="s">
        <v>141</v>
      </c>
      <c r="E66" s="150"/>
      <c r="F66" s="150"/>
      <c r="G66" s="150"/>
      <c r="H66" s="150"/>
      <c r="I66" s="150"/>
      <c r="J66" s="151">
        <f>J209</f>
        <v>0</v>
      </c>
      <c r="K66" s="99"/>
      <c r="L66" s="152"/>
    </row>
    <row r="67" spans="2:12" s="10" customFormat="1" ht="14.85" customHeight="1">
      <c r="B67" s="148"/>
      <c r="C67" s="99"/>
      <c r="D67" s="149" t="s">
        <v>142</v>
      </c>
      <c r="E67" s="150"/>
      <c r="F67" s="150"/>
      <c r="G67" s="150"/>
      <c r="H67" s="150"/>
      <c r="I67" s="150"/>
      <c r="J67" s="151">
        <f>J221</f>
        <v>0</v>
      </c>
      <c r="K67" s="99"/>
      <c r="L67" s="152"/>
    </row>
    <row r="68" spans="2:12" s="10" customFormat="1" ht="19.9" customHeight="1">
      <c r="B68" s="148"/>
      <c r="C68" s="99"/>
      <c r="D68" s="149" t="s">
        <v>143</v>
      </c>
      <c r="E68" s="150"/>
      <c r="F68" s="150"/>
      <c r="G68" s="150"/>
      <c r="H68" s="150"/>
      <c r="I68" s="150"/>
      <c r="J68" s="151">
        <f>J235</f>
        <v>0</v>
      </c>
      <c r="K68" s="99"/>
      <c r="L68" s="152"/>
    </row>
    <row r="69" spans="2:12" s="10" customFormat="1" ht="14.85" customHeight="1">
      <c r="B69" s="148"/>
      <c r="C69" s="99"/>
      <c r="D69" s="149" t="s">
        <v>144</v>
      </c>
      <c r="E69" s="150"/>
      <c r="F69" s="150"/>
      <c r="G69" s="150"/>
      <c r="H69" s="150"/>
      <c r="I69" s="150"/>
      <c r="J69" s="151">
        <f>J236</f>
        <v>0</v>
      </c>
      <c r="K69" s="99"/>
      <c r="L69" s="152"/>
    </row>
    <row r="70" spans="2:12" s="10" customFormat="1" ht="14.85" customHeight="1">
      <c r="B70" s="148"/>
      <c r="C70" s="99"/>
      <c r="D70" s="149" t="s">
        <v>145</v>
      </c>
      <c r="E70" s="150"/>
      <c r="F70" s="150"/>
      <c r="G70" s="150"/>
      <c r="H70" s="150"/>
      <c r="I70" s="150"/>
      <c r="J70" s="151">
        <f>J306</f>
        <v>0</v>
      </c>
      <c r="K70" s="99"/>
      <c r="L70" s="152"/>
    </row>
    <row r="71" spans="2:12" s="10" customFormat="1" ht="14.85" customHeight="1">
      <c r="B71" s="148"/>
      <c r="C71" s="99"/>
      <c r="D71" s="149" t="s">
        <v>146</v>
      </c>
      <c r="E71" s="150"/>
      <c r="F71" s="150"/>
      <c r="G71" s="150"/>
      <c r="H71" s="150"/>
      <c r="I71" s="150"/>
      <c r="J71" s="151">
        <f>J331</f>
        <v>0</v>
      </c>
      <c r="K71" s="99"/>
      <c r="L71" s="152"/>
    </row>
    <row r="72" spans="2:12" s="10" customFormat="1" ht="14.85" customHeight="1">
      <c r="B72" s="148"/>
      <c r="C72" s="99"/>
      <c r="D72" s="149" t="s">
        <v>147</v>
      </c>
      <c r="E72" s="150"/>
      <c r="F72" s="150"/>
      <c r="G72" s="150"/>
      <c r="H72" s="150"/>
      <c r="I72" s="150"/>
      <c r="J72" s="151">
        <f>J356</f>
        <v>0</v>
      </c>
      <c r="K72" s="99"/>
      <c r="L72" s="152"/>
    </row>
    <row r="73" spans="2:12" s="10" customFormat="1" ht="14.85" customHeight="1">
      <c r="B73" s="148"/>
      <c r="C73" s="99"/>
      <c r="D73" s="149" t="s">
        <v>148</v>
      </c>
      <c r="E73" s="150"/>
      <c r="F73" s="150"/>
      <c r="G73" s="150"/>
      <c r="H73" s="150"/>
      <c r="I73" s="150"/>
      <c r="J73" s="151">
        <f>J375</f>
        <v>0</v>
      </c>
      <c r="K73" s="99"/>
      <c r="L73" s="152"/>
    </row>
    <row r="74" spans="2:12" s="10" customFormat="1" ht="19.9" customHeight="1">
      <c r="B74" s="148"/>
      <c r="C74" s="99"/>
      <c r="D74" s="149" t="s">
        <v>149</v>
      </c>
      <c r="E74" s="150"/>
      <c r="F74" s="150"/>
      <c r="G74" s="150"/>
      <c r="H74" s="150"/>
      <c r="I74" s="150"/>
      <c r="J74" s="151">
        <f>J404</f>
        <v>0</v>
      </c>
      <c r="K74" s="99"/>
      <c r="L74" s="152"/>
    </row>
    <row r="75" spans="2:12" s="10" customFormat="1" ht="14.85" customHeight="1">
      <c r="B75" s="148"/>
      <c r="C75" s="99"/>
      <c r="D75" s="149" t="s">
        <v>150</v>
      </c>
      <c r="E75" s="150"/>
      <c r="F75" s="150"/>
      <c r="G75" s="150"/>
      <c r="H75" s="150"/>
      <c r="I75" s="150"/>
      <c r="J75" s="151">
        <f>J405</f>
        <v>0</v>
      </c>
      <c r="K75" s="99"/>
      <c r="L75" s="152"/>
    </row>
    <row r="76" spans="2:12" s="10" customFormat="1" ht="14.85" customHeight="1">
      <c r="B76" s="148"/>
      <c r="C76" s="99"/>
      <c r="D76" s="149" t="s">
        <v>151</v>
      </c>
      <c r="E76" s="150"/>
      <c r="F76" s="150"/>
      <c r="G76" s="150"/>
      <c r="H76" s="150"/>
      <c r="I76" s="150"/>
      <c r="J76" s="151">
        <f>J429</f>
        <v>0</v>
      </c>
      <c r="K76" s="99"/>
      <c r="L76" s="152"/>
    </row>
    <row r="77" spans="2:12" s="10" customFormat="1" ht="14.85" customHeight="1">
      <c r="B77" s="148"/>
      <c r="C77" s="99"/>
      <c r="D77" s="149" t="s">
        <v>152</v>
      </c>
      <c r="E77" s="150"/>
      <c r="F77" s="150"/>
      <c r="G77" s="150"/>
      <c r="H77" s="150"/>
      <c r="I77" s="150"/>
      <c r="J77" s="151">
        <f>J458</f>
        <v>0</v>
      </c>
      <c r="K77" s="99"/>
      <c r="L77" s="152"/>
    </row>
    <row r="78" spans="2:12" s="10" customFormat="1" ht="19.9" customHeight="1">
      <c r="B78" s="148"/>
      <c r="C78" s="99"/>
      <c r="D78" s="149" t="s">
        <v>153</v>
      </c>
      <c r="E78" s="150"/>
      <c r="F78" s="150"/>
      <c r="G78" s="150"/>
      <c r="H78" s="150"/>
      <c r="I78" s="150"/>
      <c r="J78" s="151">
        <f>J506</f>
        <v>0</v>
      </c>
      <c r="K78" s="99"/>
      <c r="L78" s="152"/>
    </row>
    <row r="79" spans="2:12" s="10" customFormat="1" ht="14.85" customHeight="1">
      <c r="B79" s="148"/>
      <c r="C79" s="99"/>
      <c r="D79" s="149" t="s">
        <v>154</v>
      </c>
      <c r="E79" s="150"/>
      <c r="F79" s="150"/>
      <c r="G79" s="150"/>
      <c r="H79" s="150"/>
      <c r="I79" s="150"/>
      <c r="J79" s="151">
        <f>J507</f>
        <v>0</v>
      </c>
      <c r="K79" s="99"/>
      <c r="L79" s="152"/>
    </row>
    <row r="80" spans="2:12" s="10" customFormat="1" ht="14.85" customHeight="1">
      <c r="B80" s="148"/>
      <c r="C80" s="99"/>
      <c r="D80" s="149" t="s">
        <v>155</v>
      </c>
      <c r="E80" s="150"/>
      <c r="F80" s="150"/>
      <c r="G80" s="150"/>
      <c r="H80" s="150"/>
      <c r="I80" s="150"/>
      <c r="J80" s="151">
        <f>J553</f>
        <v>0</v>
      </c>
      <c r="K80" s="99"/>
      <c r="L80" s="152"/>
    </row>
    <row r="81" spans="2:12" s="10" customFormat="1" ht="14.85" customHeight="1">
      <c r="B81" s="148"/>
      <c r="C81" s="99"/>
      <c r="D81" s="149" t="s">
        <v>156</v>
      </c>
      <c r="E81" s="150"/>
      <c r="F81" s="150"/>
      <c r="G81" s="150"/>
      <c r="H81" s="150"/>
      <c r="I81" s="150"/>
      <c r="J81" s="151">
        <f>J590</f>
        <v>0</v>
      </c>
      <c r="K81" s="99"/>
      <c r="L81" s="152"/>
    </row>
    <row r="82" spans="2:12" s="10" customFormat="1" ht="14.85" customHeight="1">
      <c r="B82" s="148"/>
      <c r="C82" s="99"/>
      <c r="D82" s="149" t="s">
        <v>157</v>
      </c>
      <c r="E82" s="150"/>
      <c r="F82" s="150"/>
      <c r="G82" s="150"/>
      <c r="H82" s="150"/>
      <c r="I82" s="150"/>
      <c r="J82" s="151">
        <f>J633</f>
        <v>0</v>
      </c>
      <c r="K82" s="99"/>
      <c r="L82" s="152"/>
    </row>
    <row r="83" spans="2:12" s="10" customFormat="1" ht="19.9" customHeight="1">
      <c r="B83" s="148"/>
      <c r="C83" s="99"/>
      <c r="D83" s="149" t="s">
        <v>158</v>
      </c>
      <c r="E83" s="150"/>
      <c r="F83" s="150"/>
      <c r="G83" s="150"/>
      <c r="H83" s="150"/>
      <c r="I83" s="150"/>
      <c r="J83" s="151">
        <f>J636</f>
        <v>0</v>
      </c>
      <c r="K83" s="99"/>
      <c r="L83" s="152"/>
    </row>
    <row r="84" spans="2:12" s="10" customFormat="1" ht="14.85" customHeight="1">
      <c r="B84" s="148"/>
      <c r="C84" s="99"/>
      <c r="D84" s="149" t="s">
        <v>159</v>
      </c>
      <c r="E84" s="150"/>
      <c r="F84" s="150"/>
      <c r="G84" s="150"/>
      <c r="H84" s="150"/>
      <c r="I84" s="150"/>
      <c r="J84" s="151">
        <f>J637</f>
        <v>0</v>
      </c>
      <c r="K84" s="99"/>
      <c r="L84" s="152"/>
    </row>
    <row r="85" spans="2:12" s="10" customFormat="1" ht="14.85" customHeight="1">
      <c r="B85" s="148"/>
      <c r="C85" s="99"/>
      <c r="D85" s="149" t="s">
        <v>160</v>
      </c>
      <c r="E85" s="150"/>
      <c r="F85" s="150"/>
      <c r="G85" s="150"/>
      <c r="H85" s="150"/>
      <c r="I85" s="150"/>
      <c r="J85" s="151">
        <f>J645</f>
        <v>0</v>
      </c>
      <c r="K85" s="99"/>
      <c r="L85" s="152"/>
    </row>
    <row r="86" spans="2:12" s="10" customFormat="1" ht="14.85" customHeight="1">
      <c r="B86" s="148"/>
      <c r="C86" s="99"/>
      <c r="D86" s="149" t="s">
        <v>161</v>
      </c>
      <c r="E86" s="150"/>
      <c r="F86" s="150"/>
      <c r="G86" s="150"/>
      <c r="H86" s="150"/>
      <c r="I86" s="150"/>
      <c r="J86" s="151">
        <f>J679</f>
        <v>0</v>
      </c>
      <c r="K86" s="99"/>
      <c r="L86" s="152"/>
    </row>
    <row r="87" spans="2:12" s="10" customFormat="1" ht="14.85" customHeight="1">
      <c r="B87" s="148"/>
      <c r="C87" s="99"/>
      <c r="D87" s="149" t="s">
        <v>162</v>
      </c>
      <c r="E87" s="150"/>
      <c r="F87" s="150"/>
      <c r="G87" s="150"/>
      <c r="H87" s="150"/>
      <c r="I87" s="150"/>
      <c r="J87" s="151">
        <f>J769</f>
        <v>0</v>
      </c>
      <c r="K87" s="99"/>
      <c r="L87" s="152"/>
    </row>
    <row r="88" spans="2:12" s="10" customFormat="1" ht="14.85" customHeight="1">
      <c r="B88" s="148"/>
      <c r="C88" s="99"/>
      <c r="D88" s="149" t="s">
        <v>163</v>
      </c>
      <c r="E88" s="150"/>
      <c r="F88" s="150"/>
      <c r="G88" s="150"/>
      <c r="H88" s="150"/>
      <c r="I88" s="150"/>
      <c r="J88" s="151">
        <f>J801</f>
        <v>0</v>
      </c>
      <c r="K88" s="99"/>
      <c r="L88" s="152"/>
    </row>
    <row r="89" spans="2:12" s="10" customFormat="1" ht="14.85" customHeight="1">
      <c r="B89" s="148"/>
      <c r="C89" s="99"/>
      <c r="D89" s="149" t="s">
        <v>164</v>
      </c>
      <c r="E89" s="150"/>
      <c r="F89" s="150"/>
      <c r="G89" s="150"/>
      <c r="H89" s="150"/>
      <c r="I89" s="150"/>
      <c r="J89" s="151">
        <f>J826</f>
        <v>0</v>
      </c>
      <c r="K89" s="99"/>
      <c r="L89" s="152"/>
    </row>
    <row r="90" spans="2:12" s="10" customFormat="1" ht="19.9" customHeight="1">
      <c r="B90" s="148"/>
      <c r="C90" s="99"/>
      <c r="D90" s="149" t="s">
        <v>165</v>
      </c>
      <c r="E90" s="150"/>
      <c r="F90" s="150"/>
      <c r="G90" s="150"/>
      <c r="H90" s="150"/>
      <c r="I90" s="150"/>
      <c r="J90" s="151">
        <f>J840</f>
        <v>0</v>
      </c>
      <c r="K90" s="99"/>
      <c r="L90" s="152"/>
    </row>
    <row r="91" spans="2:12" s="10" customFormat="1" ht="14.85" customHeight="1">
      <c r="B91" s="148"/>
      <c r="C91" s="99"/>
      <c r="D91" s="149" t="s">
        <v>166</v>
      </c>
      <c r="E91" s="150"/>
      <c r="F91" s="150"/>
      <c r="G91" s="150"/>
      <c r="H91" s="150"/>
      <c r="I91" s="150"/>
      <c r="J91" s="151">
        <f>J841</f>
        <v>0</v>
      </c>
      <c r="K91" s="99"/>
      <c r="L91" s="152"/>
    </row>
    <row r="92" spans="2:12" s="10" customFormat="1" ht="14.85" customHeight="1">
      <c r="B92" s="148"/>
      <c r="C92" s="99"/>
      <c r="D92" s="149" t="s">
        <v>167</v>
      </c>
      <c r="E92" s="150"/>
      <c r="F92" s="150"/>
      <c r="G92" s="150"/>
      <c r="H92" s="150"/>
      <c r="I92" s="150"/>
      <c r="J92" s="151">
        <f>J853</f>
        <v>0</v>
      </c>
      <c r="K92" s="99"/>
      <c r="L92" s="152"/>
    </row>
    <row r="93" spans="2:12" s="10" customFormat="1" ht="14.85" customHeight="1">
      <c r="B93" s="148"/>
      <c r="C93" s="99"/>
      <c r="D93" s="149" t="s">
        <v>168</v>
      </c>
      <c r="E93" s="150"/>
      <c r="F93" s="150"/>
      <c r="G93" s="150"/>
      <c r="H93" s="150"/>
      <c r="I93" s="150"/>
      <c r="J93" s="151">
        <f>J884</f>
        <v>0</v>
      </c>
      <c r="K93" s="99"/>
      <c r="L93" s="152"/>
    </row>
    <row r="94" spans="2:12" s="10" customFormat="1" ht="14.85" customHeight="1">
      <c r="B94" s="148"/>
      <c r="C94" s="99"/>
      <c r="D94" s="149" t="s">
        <v>169</v>
      </c>
      <c r="E94" s="150"/>
      <c r="F94" s="150"/>
      <c r="G94" s="150"/>
      <c r="H94" s="150"/>
      <c r="I94" s="150"/>
      <c r="J94" s="151">
        <f>J894</f>
        <v>0</v>
      </c>
      <c r="K94" s="99"/>
      <c r="L94" s="152"/>
    </row>
    <row r="95" spans="2:12" s="10" customFormat="1" ht="19.9" customHeight="1">
      <c r="B95" s="148"/>
      <c r="C95" s="99"/>
      <c r="D95" s="149" t="s">
        <v>170</v>
      </c>
      <c r="E95" s="150"/>
      <c r="F95" s="150"/>
      <c r="G95" s="150"/>
      <c r="H95" s="150"/>
      <c r="I95" s="150"/>
      <c r="J95" s="151">
        <f>J906</f>
        <v>0</v>
      </c>
      <c r="K95" s="99"/>
      <c r="L95" s="152"/>
    </row>
    <row r="96" spans="2:12" s="10" customFormat="1" ht="19.9" customHeight="1">
      <c r="B96" s="148"/>
      <c r="C96" s="99"/>
      <c r="D96" s="149" t="s">
        <v>171</v>
      </c>
      <c r="E96" s="150"/>
      <c r="F96" s="150"/>
      <c r="G96" s="150"/>
      <c r="H96" s="150"/>
      <c r="I96" s="150"/>
      <c r="J96" s="151">
        <f>J923</f>
        <v>0</v>
      </c>
      <c r="K96" s="99"/>
      <c r="L96" s="152"/>
    </row>
    <row r="97" spans="2:12" s="9" customFormat="1" ht="24.95" customHeight="1">
      <c r="B97" s="142"/>
      <c r="C97" s="143"/>
      <c r="D97" s="144" t="s">
        <v>172</v>
      </c>
      <c r="E97" s="145"/>
      <c r="F97" s="145"/>
      <c r="G97" s="145"/>
      <c r="H97" s="145"/>
      <c r="I97" s="145"/>
      <c r="J97" s="146">
        <f>J934</f>
        <v>0</v>
      </c>
      <c r="K97" s="143"/>
      <c r="L97" s="147"/>
    </row>
    <row r="98" spans="2:12" s="10" customFormat="1" ht="19.9" customHeight="1">
      <c r="B98" s="148"/>
      <c r="C98" s="99"/>
      <c r="D98" s="149" t="s">
        <v>173</v>
      </c>
      <c r="E98" s="150"/>
      <c r="F98" s="150"/>
      <c r="G98" s="150"/>
      <c r="H98" s="150"/>
      <c r="I98" s="150"/>
      <c r="J98" s="151">
        <f>J935</f>
        <v>0</v>
      </c>
      <c r="K98" s="99"/>
      <c r="L98" s="152"/>
    </row>
    <row r="99" spans="2:12" s="10" customFormat="1" ht="19.9" customHeight="1">
      <c r="B99" s="148"/>
      <c r="C99" s="99"/>
      <c r="D99" s="149" t="s">
        <v>174</v>
      </c>
      <c r="E99" s="150"/>
      <c r="F99" s="150"/>
      <c r="G99" s="150"/>
      <c r="H99" s="150"/>
      <c r="I99" s="150"/>
      <c r="J99" s="151">
        <f>J994</f>
        <v>0</v>
      </c>
      <c r="K99" s="99"/>
      <c r="L99" s="152"/>
    </row>
    <row r="100" spans="2:12" s="10" customFormat="1" ht="19.9" customHeight="1">
      <c r="B100" s="148"/>
      <c r="C100" s="99"/>
      <c r="D100" s="149" t="s">
        <v>175</v>
      </c>
      <c r="E100" s="150"/>
      <c r="F100" s="150"/>
      <c r="G100" s="150"/>
      <c r="H100" s="150"/>
      <c r="I100" s="150"/>
      <c r="J100" s="151">
        <f>J1089</f>
        <v>0</v>
      </c>
      <c r="K100" s="99"/>
      <c r="L100" s="152"/>
    </row>
    <row r="101" spans="2:12" s="10" customFormat="1" ht="19.9" customHeight="1">
      <c r="B101" s="148"/>
      <c r="C101" s="99"/>
      <c r="D101" s="149" t="s">
        <v>176</v>
      </c>
      <c r="E101" s="150"/>
      <c r="F101" s="150"/>
      <c r="G101" s="150"/>
      <c r="H101" s="150"/>
      <c r="I101" s="150"/>
      <c r="J101" s="151">
        <f>J1119</f>
        <v>0</v>
      </c>
      <c r="K101" s="99"/>
      <c r="L101" s="152"/>
    </row>
    <row r="102" spans="2:12" s="10" customFormat="1" ht="19.9" customHeight="1">
      <c r="B102" s="148"/>
      <c r="C102" s="99"/>
      <c r="D102" s="149" t="s">
        <v>177</v>
      </c>
      <c r="E102" s="150"/>
      <c r="F102" s="150"/>
      <c r="G102" s="150"/>
      <c r="H102" s="150"/>
      <c r="I102" s="150"/>
      <c r="J102" s="151">
        <f>J1148</f>
        <v>0</v>
      </c>
      <c r="K102" s="99"/>
      <c r="L102" s="152"/>
    </row>
    <row r="103" spans="2:12" s="10" customFormat="1" ht="19.9" customHeight="1">
      <c r="B103" s="148"/>
      <c r="C103" s="99"/>
      <c r="D103" s="149" t="s">
        <v>178</v>
      </c>
      <c r="E103" s="150"/>
      <c r="F103" s="150"/>
      <c r="G103" s="150"/>
      <c r="H103" s="150"/>
      <c r="I103" s="150"/>
      <c r="J103" s="151">
        <f>J1174</f>
        <v>0</v>
      </c>
      <c r="K103" s="99"/>
      <c r="L103" s="152"/>
    </row>
    <row r="104" spans="2:12" s="10" customFormat="1" ht="19.9" customHeight="1">
      <c r="B104" s="148"/>
      <c r="C104" s="99"/>
      <c r="D104" s="149" t="s">
        <v>179</v>
      </c>
      <c r="E104" s="150"/>
      <c r="F104" s="150"/>
      <c r="G104" s="150"/>
      <c r="H104" s="150"/>
      <c r="I104" s="150"/>
      <c r="J104" s="151">
        <f>J1211</f>
        <v>0</v>
      </c>
      <c r="K104" s="99"/>
      <c r="L104" s="152"/>
    </row>
    <row r="105" spans="2:12" s="10" customFormat="1" ht="19.9" customHeight="1">
      <c r="B105" s="148"/>
      <c r="C105" s="99"/>
      <c r="D105" s="149" t="s">
        <v>180</v>
      </c>
      <c r="E105" s="150"/>
      <c r="F105" s="150"/>
      <c r="G105" s="150"/>
      <c r="H105" s="150"/>
      <c r="I105" s="150"/>
      <c r="J105" s="151">
        <f>J1245</f>
        <v>0</v>
      </c>
      <c r="K105" s="99"/>
      <c r="L105" s="152"/>
    </row>
    <row r="106" spans="2:12" s="10" customFormat="1" ht="19.9" customHeight="1">
      <c r="B106" s="148"/>
      <c r="C106" s="99"/>
      <c r="D106" s="149" t="s">
        <v>181</v>
      </c>
      <c r="E106" s="150"/>
      <c r="F106" s="150"/>
      <c r="G106" s="150"/>
      <c r="H106" s="150"/>
      <c r="I106" s="150"/>
      <c r="J106" s="151">
        <f>J1258</f>
        <v>0</v>
      </c>
      <c r="K106" s="99"/>
      <c r="L106" s="152"/>
    </row>
    <row r="107" spans="2:12" s="10" customFormat="1" ht="19.9" customHeight="1">
      <c r="B107" s="148"/>
      <c r="C107" s="99"/>
      <c r="D107" s="149" t="s">
        <v>182</v>
      </c>
      <c r="E107" s="150"/>
      <c r="F107" s="150"/>
      <c r="G107" s="150"/>
      <c r="H107" s="150"/>
      <c r="I107" s="150"/>
      <c r="J107" s="151">
        <f>J1281</f>
        <v>0</v>
      </c>
      <c r="K107" s="99"/>
      <c r="L107" s="152"/>
    </row>
    <row r="108" spans="2:12" s="10" customFormat="1" ht="19.9" customHeight="1">
      <c r="B108" s="148"/>
      <c r="C108" s="99"/>
      <c r="D108" s="149" t="s">
        <v>183</v>
      </c>
      <c r="E108" s="150"/>
      <c r="F108" s="150"/>
      <c r="G108" s="150"/>
      <c r="H108" s="150"/>
      <c r="I108" s="150"/>
      <c r="J108" s="151">
        <f>J1291</f>
        <v>0</v>
      </c>
      <c r="K108" s="99"/>
      <c r="L108" s="152"/>
    </row>
    <row r="109" spans="2:12" s="10" customFormat="1" ht="19.9" customHeight="1">
      <c r="B109" s="148"/>
      <c r="C109" s="99"/>
      <c r="D109" s="149" t="s">
        <v>184</v>
      </c>
      <c r="E109" s="150"/>
      <c r="F109" s="150"/>
      <c r="G109" s="150"/>
      <c r="H109" s="150"/>
      <c r="I109" s="150"/>
      <c r="J109" s="151">
        <f>J1313</f>
        <v>0</v>
      </c>
      <c r="K109" s="99"/>
      <c r="L109" s="152"/>
    </row>
    <row r="110" spans="2:12" s="10" customFormat="1" ht="19.9" customHeight="1">
      <c r="B110" s="148"/>
      <c r="C110" s="99"/>
      <c r="D110" s="149" t="s">
        <v>185</v>
      </c>
      <c r="E110" s="150"/>
      <c r="F110" s="150"/>
      <c r="G110" s="150"/>
      <c r="H110" s="150"/>
      <c r="I110" s="150"/>
      <c r="J110" s="151">
        <f>J1342</f>
        <v>0</v>
      </c>
      <c r="K110" s="99"/>
      <c r="L110" s="152"/>
    </row>
    <row r="111" spans="2:12" s="10" customFormat="1" ht="19.9" customHeight="1">
      <c r="B111" s="148"/>
      <c r="C111" s="99"/>
      <c r="D111" s="149" t="s">
        <v>186</v>
      </c>
      <c r="E111" s="150"/>
      <c r="F111" s="150"/>
      <c r="G111" s="150"/>
      <c r="H111" s="150"/>
      <c r="I111" s="150"/>
      <c r="J111" s="151">
        <f>J1363</f>
        <v>0</v>
      </c>
      <c r="K111" s="99"/>
      <c r="L111" s="152"/>
    </row>
    <row r="112" spans="2:12" s="10" customFormat="1" ht="19.9" customHeight="1">
      <c r="B112" s="148"/>
      <c r="C112" s="99"/>
      <c r="D112" s="149" t="s">
        <v>187</v>
      </c>
      <c r="E112" s="150"/>
      <c r="F112" s="150"/>
      <c r="G112" s="150"/>
      <c r="H112" s="150"/>
      <c r="I112" s="150"/>
      <c r="J112" s="151">
        <f>J1399</f>
        <v>0</v>
      </c>
      <c r="K112" s="99"/>
      <c r="L112" s="152"/>
    </row>
    <row r="113" spans="1:31" s="2" customFormat="1" ht="21.75" customHeight="1">
      <c r="A113" s="36"/>
      <c r="B113" s="37"/>
      <c r="C113" s="38"/>
      <c r="D113" s="38"/>
      <c r="E113" s="38"/>
      <c r="F113" s="38"/>
      <c r="G113" s="38"/>
      <c r="H113" s="38"/>
      <c r="I113" s="38"/>
      <c r="J113" s="38"/>
      <c r="K113" s="38"/>
      <c r="L113" s="115"/>
      <c r="S113" s="36"/>
      <c r="T113" s="36"/>
      <c r="U113" s="36"/>
      <c r="V113" s="36"/>
      <c r="W113" s="36"/>
      <c r="X113" s="36"/>
      <c r="Y113" s="36"/>
      <c r="Z113" s="36"/>
      <c r="AA113" s="36"/>
      <c r="AB113" s="36"/>
      <c r="AC113" s="36"/>
      <c r="AD113" s="36"/>
      <c r="AE113" s="36"/>
    </row>
    <row r="114" spans="1:31" s="2" customFormat="1" ht="6.95" customHeight="1">
      <c r="A114" s="36"/>
      <c r="B114" s="49"/>
      <c r="C114" s="50"/>
      <c r="D114" s="50"/>
      <c r="E114" s="50"/>
      <c r="F114" s="50"/>
      <c r="G114" s="50"/>
      <c r="H114" s="50"/>
      <c r="I114" s="50"/>
      <c r="J114" s="50"/>
      <c r="K114" s="50"/>
      <c r="L114" s="115"/>
      <c r="S114" s="36"/>
      <c r="T114" s="36"/>
      <c r="U114" s="36"/>
      <c r="V114" s="36"/>
      <c r="W114" s="36"/>
      <c r="X114" s="36"/>
      <c r="Y114" s="36"/>
      <c r="Z114" s="36"/>
      <c r="AA114" s="36"/>
      <c r="AB114" s="36"/>
      <c r="AC114" s="36"/>
      <c r="AD114" s="36"/>
      <c r="AE114" s="36"/>
    </row>
    <row r="118" spans="1:31" s="2" customFormat="1" ht="6.95" customHeight="1">
      <c r="A118" s="36"/>
      <c r="B118" s="51"/>
      <c r="C118" s="52"/>
      <c r="D118" s="52"/>
      <c r="E118" s="52"/>
      <c r="F118" s="52"/>
      <c r="G118" s="52"/>
      <c r="H118" s="52"/>
      <c r="I118" s="52"/>
      <c r="J118" s="52"/>
      <c r="K118" s="52"/>
      <c r="L118" s="115"/>
      <c r="S118" s="36"/>
      <c r="T118" s="36"/>
      <c r="U118" s="36"/>
      <c r="V118" s="36"/>
      <c r="W118" s="36"/>
      <c r="X118" s="36"/>
      <c r="Y118" s="36"/>
      <c r="Z118" s="36"/>
      <c r="AA118" s="36"/>
      <c r="AB118" s="36"/>
      <c r="AC118" s="36"/>
      <c r="AD118" s="36"/>
      <c r="AE118" s="36"/>
    </row>
    <row r="119" spans="1:31" s="2" customFormat="1" ht="24.95" customHeight="1">
      <c r="A119" s="36"/>
      <c r="B119" s="37"/>
      <c r="C119" s="25" t="s">
        <v>188</v>
      </c>
      <c r="D119" s="38"/>
      <c r="E119" s="38"/>
      <c r="F119" s="38"/>
      <c r="G119" s="38"/>
      <c r="H119" s="38"/>
      <c r="I119" s="38"/>
      <c r="J119" s="38"/>
      <c r="K119" s="38"/>
      <c r="L119" s="115"/>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38"/>
      <c r="J120" s="38"/>
      <c r="K120" s="38"/>
      <c r="L120" s="115"/>
      <c r="S120" s="36"/>
      <c r="T120" s="36"/>
      <c r="U120" s="36"/>
      <c r="V120" s="36"/>
      <c r="W120" s="36"/>
      <c r="X120" s="36"/>
      <c r="Y120" s="36"/>
      <c r="Z120" s="36"/>
      <c r="AA120" s="36"/>
      <c r="AB120" s="36"/>
      <c r="AC120" s="36"/>
      <c r="AD120" s="36"/>
      <c r="AE120" s="36"/>
    </row>
    <row r="121" spans="1:31" s="2" customFormat="1" ht="12" customHeight="1">
      <c r="A121" s="36"/>
      <c r="B121" s="37"/>
      <c r="C121" s="31" t="s">
        <v>16</v>
      </c>
      <c r="D121" s="38"/>
      <c r="E121" s="38"/>
      <c r="F121" s="38"/>
      <c r="G121" s="38"/>
      <c r="H121" s="38"/>
      <c r="I121" s="38"/>
      <c r="J121" s="38"/>
      <c r="K121" s="38"/>
      <c r="L121" s="115"/>
      <c r="S121" s="36"/>
      <c r="T121" s="36"/>
      <c r="U121" s="36"/>
      <c r="V121" s="36"/>
      <c r="W121" s="36"/>
      <c r="X121" s="36"/>
      <c r="Y121" s="36"/>
      <c r="Z121" s="36"/>
      <c r="AA121" s="36"/>
      <c r="AB121" s="36"/>
      <c r="AC121" s="36"/>
      <c r="AD121" s="36"/>
      <c r="AE121" s="36"/>
    </row>
    <row r="122" spans="1:31" s="2" customFormat="1" ht="16.5" customHeight="1">
      <c r="A122" s="36"/>
      <c r="B122" s="37"/>
      <c r="C122" s="38"/>
      <c r="D122" s="38"/>
      <c r="E122" s="393" t="str">
        <f>E7</f>
        <v>ZOO DĚČÍN - NOVOSTAVBA PAVILONU PRO PUMY na p.p.č.426/1, k.ú.Podmokly</v>
      </c>
      <c r="F122" s="394"/>
      <c r="G122" s="394"/>
      <c r="H122" s="394"/>
      <c r="I122" s="38"/>
      <c r="J122" s="38"/>
      <c r="K122" s="38"/>
      <c r="L122" s="115"/>
      <c r="S122" s="36"/>
      <c r="T122" s="36"/>
      <c r="U122" s="36"/>
      <c r="V122" s="36"/>
      <c r="W122" s="36"/>
      <c r="X122" s="36"/>
      <c r="Y122" s="36"/>
      <c r="Z122" s="36"/>
      <c r="AA122" s="36"/>
      <c r="AB122" s="36"/>
      <c r="AC122" s="36"/>
      <c r="AD122" s="36"/>
      <c r="AE122" s="36"/>
    </row>
    <row r="123" spans="1:31" s="2" customFormat="1" ht="12" customHeight="1">
      <c r="A123" s="36"/>
      <c r="B123" s="37"/>
      <c r="C123" s="31" t="s">
        <v>129</v>
      </c>
      <c r="D123" s="38"/>
      <c r="E123" s="38"/>
      <c r="F123" s="38"/>
      <c r="G123" s="38"/>
      <c r="H123" s="38"/>
      <c r="I123" s="38"/>
      <c r="J123" s="38"/>
      <c r="K123" s="38"/>
      <c r="L123" s="115"/>
      <c r="S123" s="36"/>
      <c r="T123" s="36"/>
      <c r="U123" s="36"/>
      <c r="V123" s="36"/>
      <c r="W123" s="36"/>
      <c r="X123" s="36"/>
      <c r="Y123" s="36"/>
      <c r="Z123" s="36"/>
      <c r="AA123" s="36"/>
      <c r="AB123" s="36"/>
      <c r="AC123" s="36"/>
      <c r="AD123" s="36"/>
      <c r="AE123" s="36"/>
    </row>
    <row r="124" spans="1:31" s="2" customFormat="1" ht="16.5" customHeight="1">
      <c r="A124" s="36"/>
      <c r="B124" s="37"/>
      <c r="C124" s="38"/>
      <c r="D124" s="38"/>
      <c r="E124" s="347" t="str">
        <f>E9</f>
        <v>01 - STAVEBNÍ ČÁST (bez demolice stávajícího pavilonu)</v>
      </c>
      <c r="F124" s="395"/>
      <c r="G124" s="395"/>
      <c r="H124" s="395"/>
      <c r="I124" s="38"/>
      <c r="J124" s="38"/>
      <c r="K124" s="38"/>
      <c r="L124" s="115"/>
      <c r="S124" s="36"/>
      <c r="T124" s="36"/>
      <c r="U124" s="36"/>
      <c r="V124" s="36"/>
      <c r="W124" s="36"/>
      <c r="X124" s="36"/>
      <c r="Y124" s="36"/>
      <c r="Z124" s="36"/>
      <c r="AA124" s="36"/>
      <c r="AB124" s="36"/>
      <c r="AC124" s="36"/>
      <c r="AD124" s="36"/>
      <c r="AE124" s="36"/>
    </row>
    <row r="125" spans="1:31" s="2" customFormat="1" ht="6.95" customHeight="1">
      <c r="A125" s="36"/>
      <c r="B125" s="37"/>
      <c r="C125" s="38"/>
      <c r="D125" s="38"/>
      <c r="E125" s="38"/>
      <c r="F125" s="38"/>
      <c r="G125" s="38"/>
      <c r="H125" s="38"/>
      <c r="I125" s="38"/>
      <c r="J125" s="38"/>
      <c r="K125" s="38"/>
      <c r="L125" s="115"/>
      <c r="S125" s="36"/>
      <c r="T125" s="36"/>
      <c r="U125" s="36"/>
      <c r="V125" s="36"/>
      <c r="W125" s="36"/>
      <c r="X125" s="36"/>
      <c r="Y125" s="36"/>
      <c r="Z125" s="36"/>
      <c r="AA125" s="36"/>
      <c r="AB125" s="36"/>
      <c r="AC125" s="36"/>
      <c r="AD125" s="36"/>
      <c r="AE125" s="36"/>
    </row>
    <row r="126" spans="1:31" s="2" customFormat="1" ht="12" customHeight="1">
      <c r="A126" s="36"/>
      <c r="B126" s="37"/>
      <c r="C126" s="31" t="s">
        <v>22</v>
      </c>
      <c r="D126" s="38"/>
      <c r="E126" s="38"/>
      <c r="F126" s="29" t="str">
        <f>F12</f>
        <v>p.p.č.426/1, k.ú.Podmokly</v>
      </c>
      <c r="G126" s="38"/>
      <c r="H126" s="38"/>
      <c r="I126" s="31" t="s">
        <v>24</v>
      </c>
      <c r="J126" s="61" t="str">
        <f>IF(J12="","",J12)</f>
        <v>18. 8. 2021</v>
      </c>
      <c r="K126" s="38"/>
      <c r="L126" s="115"/>
      <c r="S126" s="36"/>
      <c r="T126" s="36"/>
      <c r="U126" s="36"/>
      <c r="V126" s="36"/>
      <c r="W126" s="36"/>
      <c r="X126" s="36"/>
      <c r="Y126" s="36"/>
      <c r="Z126" s="36"/>
      <c r="AA126" s="36"/>
      <c r="AB126" s="36"/>
      <c r="AC126" s="36"/>
      <c r="AD126" s="36"/>
      <c r="AE126" s="36"/>
    </row>
    <row r="127" spans="1:31" s="2" customFormat="1" ht="6.95" customHeight="1">
      <c r="A127" s="36"/>
      <c r="B127" s="37"/>
      <c r="C127" s="38"/>
      <c r="D127" s="38"/>
      <c r="E127" s="38"/>
      <c r="F127" s="38"/>
      <c r="G127" s="38"/>
      <c r="H127" s="38"/>
      <c r="I127" s="38"/>
      <c r="J127" s="38"/>
      <c r="K127" s="38"/>
      <c r="L127" s="115"/>
      <c r="S127" s="36"/>
      <c r="T127" s="36"/>
      <c r="U127" s="36"/>
      <c r="V127" s="36"/>
      <c r="W127" s="36"/>
      <c r="X127" s="36"/>
      <c r="Y127" s="36"/>
      <c r="Z127" s="36"/>
      <c r="AA127" s="36"/>
      <c r="AB127" s="36"/>
      <c r="AC127" s="36"/>
      <c r="AD127" s="36"/>
      <c r="AE127" s="36"/>
    </row>
    <row r="128" spans="1:31" s="2" customFormat="1" ht="25.7" customHeight="1">
      <c r="A128" s="36"/>
      <c r="B128" s="37"/>
      <c r="C128" s="31" t="s">
        <v>26</v>
      </c>
      <c r="D128" s="38"/>
      <c r="E128" s="38"/>
      <c r="F128" s="29" t="str">
        <f>E15</f>
        <v xml:space="preserve">STATUTÁRNÍ MĚSTO DĚČÍN </v>
      </c>
      <c r="G128" s="38"/>
      <c r="H128" s="38"/>
      <c r="I128" s="31" t="s">
        <v>32</v>
      </c>
      <c r="J128" s="34" t="str">
        <f>E21</f>
        <v>AK Jiřího z Poděbrad, Děčín</v>
      </c>
      <c r="K128" s="38"/>
      <c r="L128" s="115"/>
      <c r="S128" s="36"/>
      <c r="T128" s="36"/>
      <c r="U128" s="36"/>
      <c r="V128" s="36"/>
      <c r="W128" s="36"/>
      <c r="X128" s="36"/>
      <c r="Y128" s="36"/>
      <c r="Z128" s="36"/>
      <c r="AA128" s="36"/>
      <c r="AB128" s="36"/>
      <c r="AC128" s="36"/>
      <c r="AD128" s="36"/>
      <c r="AE128" s="36"/>
    </row>
    <row r="129" spans="1:31" s="2" customFormat="1" ht="15.2" customHeight="1">
      <c r="A129" s="36"/>
      <c r="B129" s="37"/>
      <c r="C129" s="31" t="s">
        <v>30</v>
      </c>
      <c r="D129" s="38"/>
      <c r="E129" s="38"/>
      <c r="F129" s="29" t="str">
        <f>IF(E18="","",E18)</f>
        <v>Vyplň údaj</v>
      </c>
      <c r="G129" s="38"/>
      <c r="H129" s="38"/>
      <c r="I129" s="31" t="s">
        <v>35</v>
      </c>
      <c r="J129" s="34" t="str">
        <f>E24</f>
        <v>Nina Blavková Děčín</v>
      </c>
      <c r="K129" s="38"/>
      <c r="L129" s="115"/>
      <c r="S129" s="36"/>
      <c r="T129" s="36"/>
      <c r="U129" s="36"/>
      <c r="V129" s="36"/>
      <c r="W129" s="36"/>
      <c r="X129" s="36"/>
      <c r="Y129" s="36"/>
      <c r="Z129" s="36"/>
      <c r="AA129" s="36"/>
      <c r="AB129" s="36"/>
      <c r="AC129" s="36"/>
      <c r="AD129" s="36"/>
      <c r="AE129" s="36"/>
    </row>
    <row r="130" spans="1:31" s="2" customFormat="1" ht="10.35" customHeight="1">
      <c r="A130" s="36"/>
      <c r="B130" s="37"/>
      <c r="C130" s="38"/>
      <c r="D130" s="38"/>
      <c r="E130" s="38"/>
      <c r="F130" s="38"/>
      <c r="G130" s="38"/>
      <c r="H130" s="38"/>
      <c r="I130" s="38"/>
      <c r="J130" s="38"/>
      <c r="K130" s="38"/>
      <c r="L130" s="115"/>
      <c r="S130" s="36"/>
      <c r="T130" s="36"/>
      <c r="U130" s="36"/>
      <c r="V130" s="36"/>
      <c r="W130" s="36"/>
      <c r="X130" s="36"/>
      <c r="Y130" s="36"/>
      <c r="Z130" s="36"/>
      <c r="AA130" s="36"/>
      <c r="AB130" s="36"/>
      <c r="AC130" s="36"/>
      <c r="AD130" s="36"/>
      <c r="AE130" s="36"/>
    </row>
    <row r="131" spans="1:31" s="11" customFormat="1" ht="29.25" customHeight="1">
      <c r="A131" s="153"/>
      <c r="B131" s="154"/>
      <c r="C131" s="155" t="s">
        <v>189</v>
      </c>
      <c r="D131" s="156" t="s">
        <v>58</v>
      </c>
      <c r="E131" s="156" t="s">
        <v>54</v>
      </c>
      <c r="F131" s="156" t="s">
        <v>55</v>
      </c>
      <c r="G131" s="156" t="s">
        <v>190</v>
      </c>
      <c r="H131" s="156" t="s">
        <v>191</v>
      </c>
      <c r="I131" s="156" t="s">
        <v>192</v>
      </c>
      <c r="J131" s="156" t="s">
        <v>133</v>
      </c>
      <c r="K131" s="157" t="s">
        <v>193</v>
      </c>
      <c r="L131" s="158"/>
      <c r="M131" s="70" t="s">
        <v>21</v>
      </c>
      <c r="N131" s="71" t="s">
        <v>43</v>
      </c>
      <c r="O131" s="71" t="s">
        <v>194</v>
      </c>
      <c r="P131" s="71" t="s">
        <v>195</v>
      </c>
      <c r="Q131" s="71" t="s">
        <v>196</v>
      </c>
      <c r="R131" s="71" t="s">
        <v>197</v>
      </c>
      <c r="S131" s="71" t="s">
        <v>198</v>
      </c>
      <c r="T131" s="71" t="s">
        <v>199</v>
      </c>
      <c r="U131" s="72" t="s">
        <v>200</v>
      </c>
      <c r="V131" s="153"/>
      <c r="W131" s="153"/>
      <c r="X131" s="153"/>
      <c r="Y131" s="153"/>
      <c r="Z131" s="153"/>
      <c r="AA131" s="153"/>
      <c r="AB131" s="153"/>
      <c r="AC131" s="153"/>
      <c r="AD131" s="153"/>
      <c r="AE131" s="153"/>
    </row>
    <row r="132" spans="1:63" s="2" customFormat="1" ht="22.9" customHeight="1">
      <c r="A132" s="36"/>
      <c r="B132" s="37"/>
      <c r="C132" s="77" t="s">
        <v>201</v>
      </c>
      <c r="D132" s="38"/>
      <c r="E132" s="38"/>
      <c r="F132" s="38"/>
      <c r="G132" s="38"/>
      <c r="H132" s="38"/>
      <c r="I132" s="38"/>
      <c r="J132" s="159">
        <f>BK132</f>
        <v>0</v>
      </c>
      <c r="K132" s="38"/>
      <c r="L132" s="41"/>
      <c r="M132" s="73"/>
      <c r="N132" s="160"/>
      <c r="O132" s="74"/>
      <c r="P132" s="161">
        <f>P133+P934</f>
        <v>0</v>
      </c>
      <c r="Q132" s="74"/>
      <c r="R132" s="161">
        <f>R133+R934</f>
        <v>308.85163648814995</v>
      </c>
      <c r="S132" s="74"/>
      <c r="T132" s="161">
        <f>T133+T934</f>
        <v>12.0018</v>
      </c>
      <c r="U132" s="75"/>
      <c r="V132" s="36"/>
      <c r="W132" s="36"/>
      <c r="X132" s="36"/>
      <c r="Y132" s="36"/>
      <c r="Z132" s="36"/>
      <c r="AA132" s="36"/>
      <c r="AB132" s="36"/>
      <c r="AC132" s="36"/>
      <c r="AD132" s="36"/>
      <c r="AE132" s="36"/>
      <c r="AT132" s="19" t="s">
        <v>72</v>
      </c>
      <c r="AU132" s="19" t="s">
        <v>134</v>
      </c>
      <c r="BK132" s="162">
        <f>BK133+BK934</f>
        <v>0</v>
      </c>
    </row>
    <row r="133" spans="2:63" s="12" customFormat="1" ht="25.9" customHeight="1">
      <c r="B133" s="163"/>
      <c r="C133" s="164"/>
      <c r="D133" s="165" t="s">
        <v>72</v>
      </c>
      <c r="E133" s="166" t="s">
        <v>202</v>
      </c>
      <c r="F133" s="166" t="s">
        <v>203</v>
      </c>
      <c r="G133" s="164"/>
      <c r="H133" s="164"/>
      <c r="I133" s="167"/>
      <c r="J133" s="168">
        <f>BK133</f>
        <v>0</v>
      </c>
      <c r="K133" s="164"/>
      <c r="L133" s="169"/>
      <c r="M133" s="170"/>
      <c r="N133" s="171"/>
      <c r="O133" s="171"/>
      <c r="P133" s="172">
        <f>P134+P235+P404+P506+P636+P840+P906+P923</f>
        <v>0</v>
      </c>
      <c r="Q133" s="171"/>
      <c r="R133" s="172">
        <f>R134+R235+R404+R506+R636+R840+R906+R923</f>
        <v>292.87470392681996</v>
      </c>
      <c r="S133" s="171"/>
      <c r="T133" s="172">
        <f>T134+T235+T404+T506+T636+T840+T906+T923</f>
        <v>12.0018</v>
      </c>
      <c r="U133" s="173"/>
      <c r="AR133" s="174" t="s">
        <v>81</v>
      </c>
      <c r="AT133" s="175" t="s">
        <v>72</v>
      </c>
      <c r="AU133" s="175" t="s">
        <v>73</v>
      </c>
      <c r="AY133" s="174" t="s">
        <v>204</v>
      </c>
      <c r="BK133" s="176">
        <f>BK134+BK235+BK404+BK506+BK636+BK840+BK906+BK923</f>
        <v>0</v>
      </c>
    </row>
    <row r="134" spans="2:63" s="12" customFormat="1" ht="22.9" customHeight="1">
      <c r="B134" s="163"/>
      <c r="C134" s="164"/>
      <c r="D134" s="165" t="s">
        <v>72</v>
      </c>
      <c r="E134" s="177" t="s">
        <v>81</v>
      </c>
      <c r="F134" s="177" t="s">
        <v>205</v>
      </c>
      <c r="G134" s="164"/>
      <c r="H134" s="164"/>
      <c r="I134" s="167"/>
      <c r="J134" s="178">
        <f>BK134</f>
        <v>0</v>
      </c>
      <c r="K134" s="164"/>
      <c r="L134" s="169"/>
      <c r="M134" s="170"/>
      <c r="N134" s="171"/>
      <c r="O134" s="171"/>
      <c r="P134" s="172">
        <f>P135+P158+P165+P194+P209+P221</f>
        <v>0</v>
      </c>
      <c r="Q134" s="171"/>
      <c r="R134" s="172">
        <f>R135+R158+R165+R194+R209+R221</f>
        <v>0</v>
      </c>
      <c r="S134" s="171"/>
      <c r="T134" s="172">
        <f>T135+T158+T165+T194+T209+T221</f>
        <v>0</v>
      </c>
      <c r="U134" s="173"/>
      <c r="AR134" s="174" t="s">
        <v>81</v>
      </c>
      <c r="AT134" s="175" t="s">
        <v>72</v>
      </c>
      <c r="AU134" s="175" t="s">
        <v>81</v>
      </c>
      <c r="AY134" s="174" t="s">
        <v>204</v>
      </c>
      <c r="BK134" s="176">
        <f>BK135+BK158+BK165+BK194+BK209+BK221</f>
        <v>0</v>
      </c>
    </row>
    <row r="135" spans="2:63" s="12" customFormat="1" ht="20.85" customHeight="1">
      <c r="B135" s="163"/>
      <c r="C135" s="164"/>
      <c r="D135" s="165" t="s">
        <v>72</v>
      </c>
      <c r="E135" s="177" t="s">
        <v>206</v>
      </c>
      <c r="F135" s="177" t="s">
        <v>207</v>
      </c>
      <c r="G135" s="164"/>
      <c r="H135" s="164"/>
      <c r="I135" s="167"/>
      <c r="J135" s="178">
        <f>BK135</f>
        <v>0</v>
      </c>
      <c r="K135" s="164"/>
      <c r="L135" s="169"/>
      <c r="M135" s="170"/>
      <c r="N135" s="171"/>
      <c r="O135" s="171"/>
      <c r="P135" s="172">
        <f>SUM(P136:P157)</f>
        <v>0</v>
      </c>
      <c r="Q135" s="171"/>
      <c r="R135" s="172">
        <f>SUM(R136:R157)</f>
        <v>0</v>
      </c>
      <c r="S135" s="171"/>
      <c r="T135" s="172">
        <f>SUM(T136:T157)</f>
        <v>0</v>
      </c>
      <c r="U135" s="173"/>
      <c r="AR135" s="174" t="s">
        <v>81</v>
      </c>
      <c r="AT135" s="175" t="s">
        <v>72</v>
      </c>
      <c r="AU135" s="175" t="s">
        <v>83</v>
      </c>
      <c r="AY135" s="174" t="s">
        <v>204</v>
      </c>
      <c r="BK135" s="176">
        <f>SUM(BK136:BK157)</f>
        <v>0</v>
      </c>
    </row>
    <row r="136" spans="1:65" s="2" customFormat="1" ht="21.75" customHeight="1">
      <c r="A136" s="36"/>
      <c r="B136" s="37"/>
      <c r="C136" s="179" t="s">
        <v>81</v>
      </c>
      <c r="D136" s="179" t="s">
        <v>208</v>
      </c>
      <c r="E136" s="180" t="s">
        <v>209</v>
      </c>
      <c r="F136" s="181" t="s">
        <v>210</v>
      </c>
      <c r="G136" s="182" t="s">
        <v>211</v>
      </c>
      <c r="H136" s="183">
        <v>2</v>
      </c>
      <c r="I136" s="184"/>
      <c r="J136" s="185">
        <f>ROUND(I136*H136,1)</f>
        <v>0</v>
      </c>
      <c r="K136" s="181" t="s">
        <v>212</v>
      </c>
      <c r="L136" s="41"/>
      <c r="M136" s="186" t="s">
        <v>21</v>
      </c>
      <c r="N136" s="187" t="s">
        <v>44</v>
      </c>
      <c r="O136" s="66"/>
      <c r="P136" s="188">
        <f>O136*H136</f>
        <v>0</v>
      </c>
      <c r="Q136" s="188">
        <v>0</v>
      </c>
      <c r="R136" s="188">
        <f>Q136*H136</f>
        <v>0</v>
      </c>
      <c r="S136" s="188">
        <v>0</v>
      </c>
      <c r="T136" s="188">
        <f>S136*H136</f>
        <v>0</v>
      </c>
      <c r="U136" s="189" t="s">
        <v>21</v>
      </c>
      <c r="V136" s="36"/>
      <c r="W136" s="36"/>
      <c r="X136" s="36"/>
      <c r="Y136" s="36"/>
      <c r="Z136" s="36"/>
      <c r="AA136" s="36"/>
      <c r="AB136" s="36"/>
      <c r="AC136" s="36"/>
      <c r="AD136" s="36"/>
      <c r="AE136" s="36"/>
      <c r="AR136" s="190" t="s">
        <v>213</v>
      </c>
      <c r="AT136" s="190" t="s">
        <v>208</v>
      </c>
      <c r="AU136" s="190" t="s">
        <v>214</v>
      </c>
      <c r="AY136" s="19" t="s">
        <v>204</v>
      </c>
      <c r="BE136" s="191">
        <f>IF(N136="základní",J136,0)</f>
        <v>0</v>
      </c>
      <c r="BF136" s="191">
        <f>IF(N136="snížená",J136,0)</f>
        <v>0</v>
      </c>
      <c r="BG136" s="191">
        <f>IF(N136="zákl. přenesená",J136,0)</f>
        <v>0</v>
      </c>
      <c r="BH136" s="191">
        <f>IF(N136="sníž. přenesená",J136,0)</f>
        <v>0</v>
      </c>
      <c r="BI136" s="191">
        <f>IF(N136="nulová",J136,0)</f>
        <v>0</v>
      </c>
      <c r="BJ136" s="19" t="s">
        <v>81</v>
      </c>
      <c r="BK136" s="191">
        <f>ROUND(I136*H136,1)</f>
        <v>0</v>
      </c>
      <c r="BL136" s="19" t="s">
        <v>213</v>
      </c>
      <c r="BM136" s="190" t="s">
        <v>215</v>
      </c>
    </row>
    <row r="137" spans="1:47" s="2" customFormat="1" ht="11.25">
      <c r="A137" s="36"/>
      <c r="B137" s="37"/>
      <c r="C137" s="38"/>
      <c r="D137" s="192" t="s">
        <v>216</v>
      </c>
      <c r="E137" s="38"/>
      <c r="F137" s="193" t="s">
        <v>217</v>
      </c>
      <c r="G137" s="38"/>
      <c r="H137" s="38"/>
      <c r="I137" s="194"/>
      <c r="J137" s="38"/>
      <c r="K137" s="38"/>
      <c r="L137" s="41"/>
      <c r="M137" s="195"/>
      <c r="N137" s="196"/>
      <c r="O137" s="66"/>
      <c r="P137" s="66"/>
      <c r="Q137" s="66"/>
      <c r="R137" s="66"/>
      <c r="S137" s="66"/>
      <c r="T137" s="66"/>
      <c r="U137" s="67"/>
      <c r="V137" s="36"/>
      <c r="W137" s="36"/>
      <c r="X137" s="36"/>
      <c r="Y137" s="36"/>
      <c r="Z137" s="36"/>
      <c r="AA137" s="36"/>
      <c r="AB137" s="36"/>
      <c r="AC137" s="36"/>
      <c r="AD137" s="36"/>
      <c r="AE137" s="36"/>
      <c r="AT137" s="19" t="s">
        <v>216</v>
      </c>
      <c r="AU137" s="19" t="s">
        <v>214</v>
      </c>
    </row>
    <row r="138" spans="2:51" s="13" customFormat="1" ht="11.25">
      <c r="B138" s="197"/>
      <c r="C138" s="198"/>
      <c r="D138" s="199" t="s">
        <v>218</v>
      </c>
      <c r="E138" s="200" t="s">
        <v>21</v>
      </c>
      <c r="F138" s="201" t="s">
        <v>219</v>
      </c>
      <c r="G138" s="198"/>
      <c r="H138" s="202">
        <v>1</v>
      </c>
      <c r="I138" s="203"/>
      <c r="J138" s="198"/>
      <c r="K138" s="198"/>
      <c r="L138" s="204"/>
      <c r="M138" s="205"/>
      <c r="N138" s="206"/>
      <c r="O138" s="206"/>
      <c r="P138" s="206"/>
      <c r="Q138" s="206"/>
      <c r="R138" s="206"/>
      <c r="S138" s="206"/>
      <c r="T138" s="206"/>
      <c r="U138" s="207"/>
      <c r="AT138" s="208" t="s">
        <v>218</v>
      </c>
      <c r="AU138" s="208" t="s">
        <v>214</v>
      </c>
      <c r="AV138" s="13" t="s">
        <v>83</v>
      </c>
      <c r="AW138" s="13" t="s">
        <v>34</v>
      </c>
      <c r="AX138" s="13" t="s">
        <v>73</v>
      </c>
      <c r="AY138" s="208" t="s">
        <v>204</v>
      </c>
    </row>
    <row r="139" spans="2:51" s="13" customFormat="1" ht="11.25">
      <c r="B139" s="197"/>
      <c r="C139" s="198"/>
      <c r="D139" s="199" t="s">
        <v>218</v>
      </c>
      <c r="E139" s="200" t="s">
        <v>21</v>
      </c>
      <c r="F139" s="201" t="s">
        <v>220</v>
      </c>
      <c r="G139" s="198"/>
      <c r="H139" s="202">
        <v>1</v>
      </c>
      <c r="I139" s="203"/>
      <c r="J139" s="198"/>
      <c r="K139" s="198"/>
      <c r="L139" s="204"/>
      <c r="M139" s="205"/>
      <c r="N139" s="206"/>
      <c r="O139" s="206"/>
      <c r="P139" s="206"/>
      <c r="Q139" s="206"/>
      <c r="R139" s="206"/>
      <c r="S139" s="206"/>
      <c r="T139" s="206"/>
      <c r="U139" s="207"/>
      <c r="AT139" s="208" t="s">
        <v>218</v>
      </c>
      <c r="AU139" s="208" t="s">
        <v>214</v>
      </c>
      <c r="AV139" s="13" t="s">
        <v>83</v>
      </c>
      <c r="AW139" s="13" t="s">
        <v>34</v>
      </c>
      <c r="AX139" s="13" t="s">
        <v>73</v>
      </c>
      <c r="AY139" s="208" t="s">
        <v>204</v>
      </c>
    </row>
    <row r="140" spans="2:51" s="14" customFormat="1" ht="11.25">
      <c r="B140" s="209"/>
      <c r="C140" s="210"/>
      <c r="D140" s="199" t="s">
        <v>218</v>
      </c>
      <c r="E140" s="211" t="s">
        <v>21</v>
      </c>
      <c r="F140" s="212" t="s">
        <v>221</v>
      </c>
      <c r="G140" s="210"/>
      <c r="H140" s="213">
        <v>2</v>
      </c>
      <c r="I140" s="214"/>
      <c r="J140" s="210"/>
      <c r="K140" s="210"/>
      <c r="L140" s="215"/>
      <c r="M140" s="216"/>
      <c r="N140" s="217"/>
      <c r="O140" s="217"/>
      <c r="P140" s="217"/>
      <c r="Q140" s="217"/>
      <c r="R140" s="217"/>
      <c r="S140" s="217"/>
      <c r="T140" s="217"/>
      <c r="U140" s="218"/>
      <c r="AT140" s="219" t="s">
        <v>218</v>
      </c>
      <c r="AU140" s="219" t="s">
        <v>214</v>
      </c>
      <c r="AV140" s="14" t="s">
        <v>213</v>
      </c>
      <c r="AW140" s="14" t="s">
        <v>34</v>
      </c>
      <c r="AX140" s="14" t="s">
        <v>81</v>
      </c>
      <c r="AY140" s="219" t="s">
        <v>204</v>
      </c>
    </row>
    <row r="141" spans="1:65" s="2" customFormat="1" ht="21.75" customHeight="1">
      <c r="A141" s="36"/>
      <c r="B141" s="37"/>
      <c r="C141" s="179" t="s">
        <v>83</v>
      </c>
      <c r="D141" s="179" t="s">
        <v>208</v>
      </c>
      <c r="E141" s="180" t="s">
        <v>222</v>
      </c>
      <c r="F141" s="181" t="s">
        <v>223</v>
      </c>
      <c r="G141" s="182" t="s">
        <v>211</v>
      </c>
      <c r="H141" s="183">
        <v>2</v>
      </c>
      <c r="I141" s="184"/>
      <c r="J141" s="185">
        <f>ROUND(I141*H141,1)</f>
        <v>0</v>
      </c>
      <c r="K141" s="181" t="s">
        <v>212</v>
      </c>
      <c r="L141" s="41"/>
      <c r="M141" s="186" t="s">
        <v>21</v>
      </c>
      <c r="N141" s="187" t="s">
        <v>44</v>
      </c>
      <c r="O141" s="66"/>
      <c r="P141" s="188">
        <f>O141*H141</f>
        <v>0</v>
      </c>
      <c r="Q141" s="188">
        <v>0</v>
      </c>
      <c r="R141" s="188">
        <f>Q141*H141</f>
        <v>0</v>
      </c>
      <c r="S141" s="188">
        <v>0</v>
      </c>
      <c r="T141" s="188">
        <f>S141*H141</f>
        <v>0</v>
      </c>
      <c r="U141" s="189" t="s">
        <v>21</v>
      </c>
      <c r="V141" s="36"/>
      <c r="W141" s="36"/>
      <c r="X141" s="36"/>
      <c r="Y141" s="36"/>
      <c r="Z141" s="36"/>
      <c r="AA141" s="36"/>
      <c r="AB141" s="36"/>
      <c r="AC141" s="36"/>
      <c r="AD141" s="36"/>
      <c r="AE141" s="36"/>
      <c r="AR141" s="190" t="s">
        <v>213</v>
      </c>
      <c r="AT141" s="190" t="s">
        <v>208</v>
      </c>
      <c r="AU141" s="190" t="s">
        <v>214</v>
      </c>
      <c r="AY141" s="19" t="s">
        <v>204</v>
      </c>
      <c r="BE141" s="191">
        <f>IF(N141="základní",J141,0)</f>
        <v>0</v>
      </c>
      <c r="BF141" s="191">
        <f>IF(N141="snížená",J141,0)</f>
        <v>0</v>
      </c>
      <c r="BG141" s="191">
        <f>IF(N141="zákl. přenesená",J141,0)</f>
        <v>0</v>
      </c>
      <c r="BH141" s="191">
        <f>IF(N141="sníž. přenesená",J141,0)</f>
        <v>0</v>
      </c>
      <c r="BI141" s="191">
        <f>IF(N141="nulová",J141,0)</f>
        <v>0</v>
      </c>
      <c r="BJ141" s="19" t="s">
        <v>81</v>
      </c>
      <c r="BK141" s="191">
        <f>ROUND(I141*H141,1)</f>
        <v>0</v>
      </c>
      <c r="BL141" s="19" t="s">
        <v>213</v>
      </c>
      <c r="BM141" s="190" t="s">
        <v>224</v>
      </c>
    </row>
    <row r="142" spans="1:47" s="2" customFormat="1" ht="11.25">
      <c r="A142" s="36"/>
      <c r="B142" s="37"/>
      <c r="C142" s="38"/>
      <c r="D142" s="192" t="s">
        <v>216</v>
      </c>
      <c r="E142" s="38"/>
      <c r="F142" s="193" t="s">
        <v>225</v>
      </c>
      <c r="G142" s="38"/>
      <c r="H142" s="38"/>
      <c r="I142" s="194"/>
      <c r="J142" s="38"/>
      <c r="K142" s="38"/>
      <c r="L142" s="41"/>
      <c r="M142" s="195"/>
      <c r="N142" s="196"/>
      <c r="O142" s="66"/>
      <c r="P142" s="66"/>
      <c r="Q142" s="66"/>
      <c r="R142" s="66"/>
      <c r="S142" s="66"/>
      <c r="T142" s="66"/>
      <c r="U142" s="67"/>
      <c r="V142" s="36"/>
      <c r="W142" s="36"/>
      <c r="X142" s="36"/>
      <c r="Y142" s="36"/>
      <c r="Z142" s="36"/>
      <c r="AA142" s="36"/>
      <c r="AB142" s="36"/>
      <c r="AC142" s="36"/>
      <c r="AD142" s="36"/>
      <c r="AE142" s="36"/>
      <c r="AT142" s="19" t="s">
        <v>216</v>
      </c>
      <c r="AU142" s="19" t="s">
        <v>214</v>
      </c>
    </row>
    <row r="143" spans="1:65" s="2" customFormat="1" ht="24.2" customHeight="1">
      <c r="A143" s="36"/>
      <c r="B143" s="37"/>
      <c r="C143" s="179" t="s">
        <v>214</v>
      </c>
      <c r="D143" s="179" t="s">
        <v>208</v>
      </c>
      <c r="E143" s="180" t="s">
        <v>226</v>
      </c>
      <c r="F143" s="181" t="s">
        <v>227</v>
      </c>
      <c r="G143" s="182" t="s">
        <v>211</v>
      </c>
      <c r="H143" s="183">
        <v>2</v>
      </c>
      <c r="I143" s="184"/>
      <c r="J143" s="185">
        <f>ROUND(I143*H143,1)</f>
        <v>0</v>
      </c>
      <c r="K143" s="181" t="s">
        <v>212</v>
      </c>
      <c r="L143" s="41"/>
      <c r="M143" s="186" t="s">
        <v>21</v>
      </c>
      <c r="N143" s="187" t="s">
        <v>44</v>
      </c>
      <c r="O143" s="66"/>
      <c r="P143" s="188">
        <f>O143*H143</f>
        <v>0</v>
      </c>
      <c r="Q143" s="188">
        <v>0</v>
      </c>
      <c r="R143" s="188">
        <f>Q143*H143</f>
        <v>0</v>
      </c>
      <c r="S143" s="188">
        <v>0</v>
      </c>
      <c r="T143" s="188">
        <f>S143*H143</f>
        <v>0</v>
      </c>
      <c r="U143" s="189" t="s">
        <v>21</v>
      </c>
      <c r="V143" s="36"/>
      <c r="W143" s="36"/>
      <c r="X143" s="36"/>
      <c r="Y143" s="36"/>
      <c r="Z143" s="36"/>
      <c r="AA143" s="36"/>
      <c r="AB143" s="36"/>
      <c r="AC143" s="36"/>
      <c r="AD143" s="36"/>
      <c r="AE143" s="36"/>
      <c r="AR143" s="190" t="s">
        <v>213</v>
      </c>
      <c r="AT143" s="190" t="s">
        <v>208</v>
      </c>
      <c r="AU143" s="190" t="s">
        <v>214</v>
      </c>
      <c r="AY143" s="19" t="s">
        <v>204</v>
      </c>
      <c r="BE143" s="191">
        <f>IF(N143="základní",J143,0)</f>
        <v>0</v>
      </c>
      <c r="BF143" s="191">
        <f>IF(N143="snížená",J143,0)</f>
        <v>0</v>
      </c>
      <c r="BG143" s="191">
        <f>IF(N143="zákl. přenesená",J143,0)</f>
        <v>0</v>
      </c>
      <c r="BH143" s="191">
        <f>IF(N143="sníž. přenesená",J143,0)</f>
        <v>0</v>
      </c>
      <c r="BI143" s="191">
        <f>IF(N143="nulová",J143,0)</f>
        <v>0</v>
      </c>
      <c r="BJ143" s="19" t="s">
        <v>81</v>
      </c>
      <c r="BK143" s="191">
        <f>ROUND(I143*H143,1)</f>
        <v>0</v>
      </c>
      <c r="BL143" s="19" t="s">
        <v>213</v>
      </c>
      <c r="BM143" s="190" t="s">
        <v>228</v>
      </c>
    </row>
    <row r="144" spans="1:47" s="2" customFormat="1" ht="11.25">
      <c r="A144" s="36"/>
      <c r="B144" s="37"/>
      <c r="C144" s="38"/>
      <c r="D144" s="192" t="s">
        <v>216</v>
      </c>
      <c r="E144" s="38"/>
      <c r="F144" s="193" t="s">
        <v>229</v>
      </c>
      <c r="G144" s="38"/>
      <c r="H144" s="38"/>
      <c r="I144" s="194"/>
      <c r="J144" s="38"/>
      <c r="K144" s="38"/>
      <c r="L144" s="41"/>
      <c r="M144" s="195"/>
      <c r="N144" s="196"/>
      <c r="O144" s="66"/>
      <c r="P144" s="66"/>
      <c r="Q144" s="66"/>
      <c r="R144" s="66"/>
      <c r="S144" s="66"/>
      <c r="T144" s="66"/>
      <c r="U144" s="67"/>
      <c r="V144" s="36"/>
      <c r="W144" s="36"/>
      <c r="X144" s="36"/>
      <c r="Y144" s="36"/>
      <c r="Z144" s="36"/>
      <c r="AA144" s="36"/>
      <c r="AB144" s="36"/>
      <c r="AC144" s="36"/>
      <c r="AD144" s="36"/>
      <c r="AE144" s="36"/>
      <c r="AT144" s="19" t="s">
        <v>216</v>
      </c>
      <c r="AU144" s="19" t="s">
        <v>214</v>
      </c>
    </row>
    <row r="145" spans="1:65" s="2" customFormat="1" ht="24.2" customHeight="1">
      <c r="A145" s="36"/>
      <c r="B145" s="37"/>
      <c r="C145" s="179" t="s">
        <v>213</v>
      </c>
      <c r="D145" s="179" t="s">
        <v>208</v>
      </c>
      <c r="E145" s="180" t="s">
        <v>230</v>
      </c>
      <c r="F145" s="181" t="s">
        <v>231</v>
      </c>
      <c r="G145" s="182" t="s">
        <v>211</v>
      </c>
      <c r="H145" s="183">
        <v>2</v>
      </c>
      <c r="I145" s="184"/>
      <c r="J145" s="185">
        <f>ROUND(I145*H145,1)</f>
        <v>0</v>
      </c>
      <c r="K145" s="181" t="s">
        <v>212</v>
      </c>
      <c r="L145" s="41"/>
      <c r="M145" s="186" t="s">
        <v>21</v>
      </c>
      <c r="N145" s="187" t="s">
        <v>44</v>
      </c>
      <c r="O145" s="66"/>
      <c r="P145" s="188">
        <f>O145*H145</f>
        <v>0</v>
      </c>
      <c r="Q145" s="188">
        <v>0</v>
      </c>
      <c r="R145" s="188">
        <f>Q145*H145</f>
        <v>0</v>
      </c>
      <c r="S145" s="188">
        <v>0</v>
      </c>
      <c r="T145" s="188">
        <f>S145*H145</f>
        <v>0</v>
      </c>
      <c r="U145" s="189" t="s">
        <v>21</v>
      </c>
      <c r="V145" s="36"/>
      <c r="W145" s="36"/>
      <c r="X145" s="36"/>
      <c r="Y145" s="36"/>
      <c r="Z145" s="36"/>
      <c r="AA145" s="36"/>
      <c r="AB145" s="36"/>
      <c r="AC145" s="36"/>
      <c r="AD145" s="36"/>
      <c r="AE145" s="36"/>
      <c r="AR145" s="190" t="s">
        <v>213</v>
      </c>
      <c r="AT145" s="190" t="s">
        <v>208</v>
      </c>
      <c r="AU145" s="190" t="s">
        <v>214</v>
      </c>
      <c r="AY145" s="19" t="s">
        <v>204</v>
      </c>
      <c r="BE145" s="191">
        <f>IF(N145="základní",J145,0)</f>
        <v>0</v>
      </c>
      <c r="BF145" s="191">
        <f>IF(N145="snížená",J145,0)</f>
        <v>0</v>
      </c>
      <c r="BG145" s="191">
        <f>IF(N145="zákl. přenesená",J145,0)</f>
        <v>0</v>
      </c>
      <c r="BH145" s="191">
        <f>IF(N145="sníž. přenesená",J145,0)</f>
        <v>0</v>
      </c>
      <c r="BI145" s="191">
        <f>IF(N145="nulová",J145,0)</f>
        <v>0</v>
      </c>
      <c r="BJ145" s="19" t="s">
        <v>81</v>
      </c>
      <c r="BK145" s="191">
        <f>ROUND(I145*H145,1)</f>
        <v>0</v>
      </c>
      <c r="BL145" s="19" t="s">
        <v>213</v>
      </c>
      <c r="BM145" s="190" t="s">
        <v>232</v>
      </c>
    </row>
    <row r="146" spans="1:47" s="2" customFormat="1" ht="11.25">
      <c r="A146" s="36"/>
      <c r="B146" s="37"/>
      <c r="C146" s="38"/>
      <c r="D146" s="192" t="s">
        <v>216</v>
      </c>
      <c r="E146" s="38"/>
      <c r="F146" s="193" t="s">
        <v>233</v>
      </c>
      <c r="G146" s="38"/>
      <c r="H146" s="38"/>
      <c r="I146" s="194"/>
      <c r="J146" s="38"/>
      <c r="K146" s="38"/>
      <c r="L146" s="41"/>
      <c r="M146" s="195"/>
      <c r="N146" s="196"/>
      <c r="O146" s="66"/>
      <c r="P146" s="66"/>
      <c r="Q146" s="66"/>
      <c r="R146" s="66"/>
      <c r="S146" s="66"/>
      <c r="T146" s="66"/>
      <c r="U146" s="67"/>
      <c r="V146" s="36"/>
      <c r="W146" s="36"/>
      <c r="X146" s="36"/>
      <c r="Y146" s="36"/>
      <c r="Z146" s="36"/>
      <c r="AA146" s="36"/>
      <c r="AB146" s="36"/>
      <c r="AC146" s="36"/>
      <c r="AD146" s="36"/>
      <c r="AE146" s="36"/>
      <c r="AT146" s="19" t="s">
        <v>216</v>
      </c>
      <c r="AU146" s="19" t="s">
        <v>214</v>
      </c>
    </row>
    <row r="147" spans="1:65" s="2" customFormat="1" ht="24.2" customHeight="1">
      <c r="A147" s="36"/>
      <c r="B147" s="37"/>
      <c r="C147" s="179" t="s">
        <v>234</v>
      </c>
      <c r="D147" s="179" t="s">
        <v>208</v>
      </c>
      <c r="E147" s="180" t="s">
        <v>235</v>
      </c>
      <c r="F147" s="181" t="s">
        <v>236</v>
      </c>
      <c r="G147" s="182" t="s">
        <v>211</v>
      </c>
      <c r="H147" s="183">
        <v>2</v>
      </c>
      <c r="I147" s="184"/>
      <c r="J147" s="185">
        <f>ROUND(I147*H147,1)</f>
        <v>0</v>
      </c>
      <c r="K147" s="181" t="s">
        <v>212</v>
      </c>
      <c r="L147" s="41"/>
      <c r="M147" s="186" t="s">
        <v>21</v>
      </c>
      <c r="N147" s="187" t="s">
        <v>44</v>
      </c>
      <c r="O147" s="66"/>
      <c r="P147" s="188">
        <f>O147*H147</f>
        <v>0</v>
      </c>
      <c r="Q147" s="188">
        <v>0</v>
      </c>
      <c r="R147" s="188">
        <f>Q147*H147</f>
        <v>0</v>
      </c>
      <c r="S147" s="188">
        <v>0</v>
      </c>
      <c r="T147" s="188">
        <f>S147*H147</f>
        <v>0</v>
      </c>
      <c r="U147" s="189" t="s">
        <v>21</v>
      </c>
      <c r="V147" s="36"/>
      <c r="W147" s="36"/>
      <c r="X147" s="36"/>
      <c r="Y147" s="36"/>
      <c r="Z147" s="36"/>
      <c r="AA147" s="36"/>
      <c r="AB147" s="36"/>
      <c r="AC147" s="36"/>
      <c r="AD147" s="36"/>
      <c r="AE147" s="36"/>
      <c r="AR147" s="190" t="s">
        <v>213</v>
      </c>
      <c r="AT147" s="190" t="s">
        <v>208</v>
      </c>
      <c r="AU147" s="190" t="s">
        <v>214</v>
      </c>
      <c r="AY147" s="19" t="s">
        <v>204</v>
      </c>
      <c r="BE147" s="191">
        <f>IF(N147="základní",J147,0)</f>
        <v>0</v>
      </c>
      <c r="BF147" s="191">
        <f>IF(N147="snížená",J147,0)</f>
        <v>0</v>
      </c>
      <c r="BG147" s="191">
        <f>IF(N147="zákl. přenesená",J147,0)</f>
        <v>0</v>
      </c>
      <c r="BH147" s="191">
        <f>IF(N147="sníž. přenesená",J147,0)</f>
        <v>0</v>
      </c>
      <c r="BI147" s="191">
        <f>IF(N147="nulová",J147,0)</f>
        <v>0</v>
      </c>
      <c r="BJ147" s="19" t="s">
        <v>81</v>
      </c>
      <c r="BK147" s="191">
        <f>ROUND(I147*H147,1)</f>
        <v>0</v>
      </c>
      <c r="BL147" s="19" t="s">
        <v>213</v>
      </c>
      <c r="BM147" s="190" t="s">
        <v>237</v>
      </c>
    </row>
    <row r="148" spans="1:47" s="2" customFormat="1" ht="11.25">
      <c r="A148" s="36"/>
      <c r="B148" s="37"/>
      <c r="C148" s="38"/>
      <c r="D148" s="192" t="s">
        <v>216</v>
      </c>
      <c r="E148" s="38"/>
      <c r="F148" s="193" t="s">
        <v>238</v>
      </c>
      <c r="G148" s="38"/>
      <c r="H148" s="38"/>
      <c r="I148" s="194"/>
      <c r="J148" s="38"/>
      <c r="K148" s="38"/>
      <c r="L148" s="41"/>
      <c r="M148" s="195"/>
      <c r="N148" s="196"/>
      <c r="O148" s="66"/>
      <c r="P148" s="66"/>
      <c r="Q148" s="66"/>
      <c r="R148" s="66"/>
      <c r="S148" s="66"/>
      <c r="T148" s="66"/>
      <c r="U148" s="67"/>
      <c r="V148" s="36"/>
      <c r="W148" s="36"/>
      <c r="X148" s="36"/>
      <c r="Y148" s="36"/>
      <c r="Z148" s="36"/>
      <c r="AA148" s="36"/>
      <c r="AB148" s="36"/>
      <c r="AC148" s="36"/>
      <c r="AD148" s="36"/>
      <c r="AE148" s="36"/>
      <c r="AT148" s="19" t="s">
        <v>216</v>
      </c>
      <c r="AU148" s="19" t="s">
        <v>214</v>
      </c>
    </row>
    <row r="149" spans="1:65" s="2" customFormat="1" ht="37.9" customHeight="1">
      <c r="A149" s="36"/>
      <c r="B149" s="37"/>
      <c r="C149" s="179" t="s">
        <v>239</v>
      </c>
      <c r="D149" s="179" t="s">
        <v>208</v>
      </c>
      <c r="E149" s="180" t="s">
        <v>240</v>
      </c>
      <c r="F149" s="181" t="s">
        <v>241</v>
      </c>
      <c r="G149" s="182" t="s">
        <v>211</v>
      </c>
      <c r="H149" s="183">
        <v>18</v>
      </c>
      <c r="I149" s="184"/>
      <c r="J149" s="185">
        <f>ROUND(I149*H149,1)</f>
        <v>0</v>
      </c>
      <c r="K149" s="181" t="s">
        <v>212</v>
      </c>
      <c r="L149" s="41"/>
      <c r="M149" s="186" t="s">
        <v>21</v>
      </c>
      <c r="N149" s="187" t="s">
        <v>44</v>
      </c>
      <c r="O149" s="66"/>
      <c r="P149" s="188">
        <f>O149*H149</f>
        <v>0</v>
      </c>
      <c r="Q149" s="188">
        <v>0</v>
      </c>
      <c r="R149" s="188">
        <f>Q149*H149</f>
        <v>0</v>
      </c>
      <c r="S149" s="188">
        <v>0</v>
      </c>
      <c r="T149" s="188">
        <f>S149*H149</f>
        <v>0</v>
      </c>
      <c r="U149" s="189" t="s">
        <v>21</v>
      </c>
      <c r="V149" s="36"/>
      <c r="W149" s="36"/>
      <c r="X149" s="36"/>
      <c r="Y149" s="36"/>
      <c r="Z149" s="36"/>
      <c r="AA149" s="36"/>
      <c r="AB149" s="36"/>
      <c r="AC149" s="36"/>
      <c r="AD149" s="36"/>
      <c r="AE149" s="36"/>
      <c r="AR149" s="190" t="s">
        <v>213</v>
      </c>
      <c r="AT149" s="190" t="s">
        <v>208</v>
      </c>
      <c r="AU149" s="190" t="s">
        <v>214</v>
      </c>
      <c r="AY149" s="19" t="s">
        <v>204</v>
      </c>
      <c r="BE149" s="191">
        <f>IF(N149="základní",J149,0)</f>
        <v>0</v>
      </c>
      <c r="BF149" s="191">
        <f>IF(N149="snížená",J149,0)</f>
        <v>0</v>
      </c>
      <c r="BG149" s="191">
        <f>IF(N149="zákl. přenesená",J149,0)</f>
        <v>0</v>
      </c>
      <c r="BH149" s="191">
        <f>IF(N149="sníž. přenesená",J149,0)</f>
        <v>0</v>
      </c>
      <c r="BI149" s="191">
        <f>IF(N149="nulová",J149,0)</f>
        <v>0</v>
      </c>
      <c r="BJ149" s="19" t="s">
        <v>81</v>
      </c>
      <c r="BK149" s="191">
        <f>ROUND(I149*H149,1)</f>
        <v>0</v>
      </c>
      <c r="BL149" s="19" t="s">
        <v>213</v>
      </c>
      <c r="BM149" s="190" t="s">
        <v>242</v>
      </c>
    </row>
    <row r="150" spans="1:47" s="2" customFormat="1" ht="11.25">
      <c r="A150" s="36"/>
      <c r="B150" s="37"/>
      <c r="C150" s="38"/>
      <c r="D150" s="192" t="s">
        <v>216</v>
      </c>
      <c r="E150" s="38"/>
      <c r="F150" s="193" t="s">
        <v>243</v>
      </c>
      <c r="G150" s="38"/>
      <c r="H150" s="38"/>
      <c r="I150" s="194"/>
      <c r="J150" s="38"/>
      <c r="K150" s="38"/>
      <c r="L150" s="41"/>
      <c r="M150" s="195"/>
      <c r="N150" s="196"/>
      <c r="O150" s="66"/>
      <c r="P150" s="66"/>
      <c r="Q150" s="66"/>
      <c r="R150" s="66"/>
      <c r="S150" s="66"/>
      <c r="T150" s="66"/>
      <c r="U150" s="67"/>
      <c r="V150" s="36"/>
      <c r="W150" s="36"/>
      <c r="X150" s="36"/>
      <c r="Y150" s="36"/>
      <c r="Z150" s="36"/>
      <c r="AA150" s="36"/>
      <c r="AB150" s="36"/>
      <c r="AC150" s="36"/>
      <c r="AD150" s="36"/>
      <c r="AE150" s="36"/>
      <c r="AT150" s="19" t="s">
        <v>216</v>
      </c>
      <c r="AU150" s="19" t="s">
        <v>214</v>
      </c>
    </row>
    <row r="151" spans="2:51" s="13" customFormat="1" ht="11.25">
      <c r="B151" s="197"/>
      <c r="C151" s="198"/>
      <c r="D151" s="199" t="s">
        <v>218</v>
      </c>
      <c r="E151" s="200" t="s">
        <v>21</v>
      </c>
      <c r="F151" s="201" t="s">
        <v>244</v>
      </c>
      <c r="G151" s="198"/>
      <c r="H151" s="202">
        <v>18</v>
      </c>
      <c r="I151" s="203"/>
      <c r="J151" s="198"/>
      <c r="K151" s="198"/>
      <c r="L151" s="204"/>
      <c r="M151" s="205"/>
      <c r="N151" s="206"/>
      <c r="O151" s="206"/>
      <c r="P151" s="206"/>
      <c r="Q151" s="206"/>
      <c r="R151" s="206"/>
      <c r="S151" s="206"/>
      <c r="T151" s="206"/>
      <c r="U151" s="207"/>
      <c r="AT151" s="208" t="s">
        <v>218</v>
      </c>
      <c r="AU151" s="208" t="s">
        <v>214</v>
      </c>
      <c r="AV151" s="13" t="s">
        <v>83</v>
      </c>
      <c r="AW151" s="13" t="s">
        <v>34</v>
      </c>
      <c r="AX151" s="13" t="s">
        <v>81</v>
      </c>
      <c r="AY151" s="208" t="s">
        <v>204</v>
      </c>
    </row>
    <row r="152" spans="1:65" s="2" customFormat="1" ht="33" customHeight="1">
      <c r="A152" s="36"/>
      <c r="B152" s="37"/>
      <c r="C152" s="179" t="s">
        <v>245</v>
      </c>
      <c r="D152" s="179" t="s">
        <v>208</v>
      </c>
      <c r="E152" s="180" t="s">
        <v>246</v>
      </c>
      <c r="F152" s="181" t="s">
        <v>247</v>
      </c>
      <c r="G152" s="182" t="s">
        <v>211</v>
      </c>
      <c r="H152" s="183">
        <v>18</v>
      </c>
      <c r="I152" s="184"/>
      <c r="J152" s="185">
        <f>ROUND(I152*H152,1)</f>
        <v>0</v>
      </c>
      <c r="K152" s="181" t="s">
        <v>212</v>
      </c>
      <c r="L152" s="41"/>
      <c r="M152" s="186" t="s">
        <v>21</v>
      </c>
      <c r="N152" s="187" t="s">
        <v>44</v>
      </c>
      <c r="O152" s="66"/>
      <c r="P152" s="188">
        <f>O152*H152</f>
        <v>0</v>
      </c>
      <c r="Q152" s="188">
        <v>0</v>
      </c>
      <c r="R152" s="188">
        <f>Q152*H152</f>
        <v>0</v>
      </c>
      <c r="S152" s="188">
        <v>0</v>
      </c>
      <c r="T152" s="188">
        <f>S152*H152</f>
        <v>0</v>
      </c>
      <c r="U152" s="189" t="s">
        <v>21</v>
      </c>
      <c r="V152" s="36"/>
      <c r="W152" s="36"/>
      <c r="X152" s="36"/>
      <c r="Y152" s="36"/>
      <c r="Z152" s="36"/>
      <c r="AA152" s="36"/>
      <c r="AB152" s="36"/>
      <c r="AC152" s="36"/>
      <c r="AD152" s="36"/>
      <c r="AE152" s="36"/>
      <c r="AR152" s="190" t="s">
        <v>213</v>
      </c>
      <c r="AT152" s="190" t="s">
        <v>208</v>
      </c>
      <c r="AU152" s="190" t="s">
        <v>214</v>
      </c>
      <c r="AY152" s="19" t="s">
        <v>204</v>
      </c>
      <c r="BE152" s="191">
        <f>IF(N152="základní",J152,0)</f>
        <v>0</v>
      </c>
      <c r="BF152" s="191">
        <f>IF(N152="snížená",J152,0)</f>
        <v>0</v>
      </c>
      <c r="BG152" s="191">
        <f>IF(N152="zákl. přenesená",J152,0)</f>
        <v>0</v>
      </c>
      <c r="BH152" s="191">
        <f>IF(N152="sníž. přenesená",J152,0)</f>
        <v>0</v>
      </c>
      <c r="BI152" s="191">
        <f>IF(N152="nulová",J152,0)</f>
        <v>0</v>
      </c>
      <c r="BJ152" s="19" t="s">
        <v>81</v>
      </c>
      <c r="BK152" s="191">
        <f>ROUND(I152*H152,1)</f>
        <v>0</v>
      </c>
      <c r="BL152" s="19" t="s">
        <v>213</v>
      </c>
      <c r="BM152" s="190" t="s">
        <v>248</v>
      </c>
    </row>
    <row r="153" spans="1:47" s="2" customFormat="1" ht="11.25">
      <c r="A153" s="36"/>
      <c r="B153" s="37"/>
      <c r="C153" s="38"/>
      <c r="D153" s="192" t="s">
        <v>216</v>
      </c>
      <c r="E153" s="38"/>
      <c r="F153" s="193" t="s">
        <v>249</v>
      </c>
      <c r="G153" s="38"/>
      <c r="H153" s="38"/>
      <c r="I153" s="194"/>
      <c r="J153" s="38"/>
      <c r="K153" s="38"/>
      <c r="L153" s="41"/>
      <c r="M153" s="195"/>
      <c r="N153" s="196"/>
      <c r="O153" s="66"/>
      <c r="P153" s="66"/>
      <c r="Q153" s="66"/>
      <c r="R153" s="66"/>
      <c r="S153" s="66"/>
      <c r="T153" s="66"/>
      <c r="U153" s="67"/>
      <c r="V153" s="36"/>
      <c r="W153" s="36"/>
      <c r="X153" s="36"/>
      <c r="Y153" s="36"/>
      <c r="Z153" s="36"/>
      <c r="AA153" s="36"/>
      <c r="AB153" s="36"/>
      <c r="AC153" s="36"/>
      <c r="AD153" s="36"/>
      <c r="AE153" s="36"/>
      <c r="AT153" s="19" t="s">
        <v>216</v>
      </c>
      <c r="AU153" s="19" t="s">
        <v>214</v>
      </c>
    </row>
    <row r="154" spans="2:51" s="13" customFormat="1" ht="11.25">
      <c r="B154" s="197"/>
      <c r="C154" s="198"/>
      <c r="D154" s="199" t="s">
        <v>218</v>
      </c>
      <c r="E154" s="200" t="s">
        <v>21</v>
      </c>
      <c r="F154" s="201" t="s">
        <v>244</v>
      </c>
      <c r="G154" s="198"/>
      <c r="H154" s="202">
        <v>18</v>
      </c>
      <c r="I154" s="203"/>
      <c r="J154" s="198"/>
      <c r="K154" s="198"/>
      <c r="L154" s="204"/>
      <c r="M154" s="205"/>
      <c r="N154" s="206"/>
      <c r="O154" s="206"/>
      <c r="P154" s="206"/>
      <c r="Q154" s="206"/>
      <c r="R154" s="206"/>
      <c r="S154" s="206"/>
      <c r="T154" s="206"/>
      <c r="U154" s="207"/>
      <c r="AT154" s="208" t="s">
        <v>218</v>
      </c>
      <c r="AU154" s="208" t="s">
        <v>214</v>
      </c>
      <c r="AV154" s="13" t="s">
        <v>83</v>
      </c>
      <c r="AW154" s="13" t="s">
        <v>34</v>
      </c>
      <c r="AX154" s="13" t="s">
        <v>81</v>
      </c>
      <c r="AY154" s="208" t="s">
        <v>204</v>
      </c>
    </row>
    <row r="155" spans="1:65" s="2" customFormat="1" ht="33" customHeight="1">
      <c r="A155" s="36"/>
      <c r="B155" s="37"/>
      <c r="C155" s="179" t="s">
        <v>250</v>
      </c>
      <c r="D155" s="179" t="s">
        <v>208</v>
      </c>
      <c r="E155" s="180" t="s">
        <v>251</v>
      </c>
      <c r="F155" s="181" t="s">
        <v>252</v>
      </c>
      <c r="G155" s="182" t="s">
        <v>211</v>
      </c>
      <c r="H155" s="183">
        <v>18</v>
      </c>
      <c r="I155" s="184"/>
      <c r="J155" s="185">
        <f>ROUND(I155*H155,1)</f>
        <v>0</v>
      </c>
      <c r="K155" s="181" t="s">
        <v>212</v>
      </c>
      <c r="L155" s="41"/>
      <c r="M155" s="186" t="s">
        <v>21</v>
      </c>
      <c r="N155" s="187" t="s">
        <v>44</v>
      </c>
      <c r="O155" s="66"/>
      <c r="P155" s="188">
        <f>O155*H155</f>
        <v>0</v>
      </c>
      <c r="Q155" s="188">
        <v>0</v>
      </c>
      <c r="R155" s="188">
        <f>Q155*H155</f>
        <v>0</v>
      </c>
      <c r="S155" s="188">
        <v>0</v>
      </c>
      <c r="T155" s="188">
        <f>S155*H155</f>
        <v>0</v>
      </c>
      <c r="U155" s="189" t="s">
        <v>21</v>
      </c>
      <c r="V155" s="36"/>
      <c r="W155" s="36"/>
      <c r="X155" s="36"/>
      <c r="Y155" s="36"/>
      <c r="Z155" s="36"/>
      <c r="AA155" s="36"/>
      <c r="AB155" s="36"/>
      <c r="AC155" s="36"/>
      <c r="AD155" s="36"/>
      <c r="AE155" s="36"/>
      <c r="AR155" s="190" t="s">
        <v>213</v>
      </c>
      <c r="AT155" s="190" t="s">
        <v>208</v>
      </c>
      <c r="AU155" s="190" t="s">
        <v>214</v>
      </c>
      <c r="AY155" s="19" t="s">
        <v>204</v>
      </c>
      <c r="BE155" s="191">
        <f>IF(N155="základní",J155,0)</f>
        <v>0</v>
      </c>
      <c r="BF155" s="191">
        <f>IF(N155="snížená",J155,0)</f>
        <v>0</v>
      </c>
      <c r="BG155" s="191">
        <f>IF(N155="zákl. přenesená",J155,0)</f>
        <v>0</v>
      </c>
      <c r="BH155" s="191">
        <f>IF(N155="sníž. přenesená",J155,0)</f>
        <v>0</v>
      </c>
      <c r="BI155" s="191">
        <f>IF(N155="nulová",J155,0)</f>
        <v>0</v>
      </c>
      <c r="BJ155" s="19" t="s">
        <v>81</v>
      </c>
      <c r="BK155" s="191">
        <f>ROUND(I155*H155,1)</f>
        <v>0</v>
      </c>
      <c r="BL155" s="19" t="s">
        <v>213</v>
      </c>
      <c r="BM155" s="190" t="s">
        <v>253</v>
      </c>
    </row>
    <row r="156" spans="1:47" s="2" customFormat="1" ht="11.25">
      <c r="A156" s="36"/>
      <c r="B156" s="37"/>
      <c r="C156" s="38"/>
      <c r="D156" s="192" t="s">
        <v>216</v>
      </c>
      <c r="E156" s="38"/>
      <c r="F156" s="193" t="s">
        <v>254</v>
      </c>
      <c r="G156" s="38"/>
      <c r="H156" s="38"/>
      <c r="I156" s="194"/>
      <c r="J156" s="38"/>
      <c r="K156" s="38"/>
      <c r="L156" s="41"/>
      <c r="M156" s="195"/>
      <c r="N156" s="196"/>
      <c r="O156" s="66"/>
      <c r="P156" s="66"/>
      <c r="Q156" s="66"/>
      <c r="R156" s="66"/>
      <c r="S156" s="66"/>
      <c r="T156" s="66"/>
      <c r="U156" s="67"/>
      <c r="V156" s="36"/>
      <c r="W156" s="36"/>
      <c r="X156" s="36"/>
      <c r="Y156" s="36"/>
      <c r="Z156" s="36"/>
      <c r="AA156" s="36"/>
      <c r="AB156" s="36"/>
      <c r="AC156" s="36"/>
      <c r="AD156" s="36"/>
      <c r="AE156" s="36"/>
      <c r="AT156" s="19" t="s">
        <v>216</v>
      </c>
      <c r="AU156" s="19" t="s">
        <v>214</v>
      </c>
    </row>
    <row r="157" spans="2:51" s="13" customFormat="1" ht="11.25">
      <c r="B157" s="197"/>
      <c r="C157" s="198"/>
      <c r="D157" s="199" t="s">
        <v>218</v>
      </c>
      <c r="E157" s="200" t="s">
        <v>21</v>
      </c>
      <c r="F157" s="201" t="s">
        <v>244</v>
      </c>
      <c r="G157" s="198"/>
      <c r="H157" s="202">
        <v>18</v>
      </c>
      <c r="I157" s="203"/>
      <c r="J157" s="198"/>
      <c r="K157" s="198"/>
      <c r="L157" s="204"/>
      <c r="M157" s="205"/>
      <c r="N157" s="206"/>
      <c r="O157" s="206"/>
      <c r="P157" s="206"/>
      <c r="Q157" s="206"/>
      <c r="R157" s="206"/>
      <c r="S157" s="206"/>
      <c r="T157" s="206"/>
      <c r="U157" s="207"/>
      <c r="AT157" s="208" t="s">
        <v>218</v>
      </c>
      <c r="AU157" s="208" t="s">
        <v>214</v>
      </c>
      <c r="AV157" s="13" t="s">
        <v>83</v>
      </c>
      <c r="AW157" s="13" t="s">
        <v>34</v>
      </c>
      <c r="AX157" s="13" t="s">
        <v>81</v>
      </c>
      <c r="AY157" s="208" t="s">
        <v>204</v>
      </c>
    </row>
    <row r="158" spans="2:63" s="12" customFormat="1" ht="20.85" customHeight="1">
      <c r="B158" s="163"/>
      <c r="C158" s="164"/>
      <c r="D158" s="165" t="s">
        <v>72</v>
      </c>
      <c r="E158" s="177" t="s">
        <v>255</v>
      </c>
      <c r="F158" s="177" t="s">
        <v>256</v>
      </c>
      <c r="G158" s="164"/>
      <c r="H158" s="164"/>
      <c r="I158" s="167"/>
      <c r="J158" s="178">
        <f>BK158</f>
        <v>0</v>
      </c>
      <c r="K158" s="164"/>
      <c r="L158" s="169"/>
      <c r="M158" s="170"/>
      <c r="N158" s="171"/>
      <c r="O158" s="171"/>
      <c r="P158" s="172">
        <f>SUM(P159:P164)</f>
        <v>0</v>
      </c>
      <c r="Q158" s="171"/>
      <c r="R158" s="172">
        <f>SUM(R159:R164)</f>
        <v>0</v>
      </c>
      <c r="S158" s="171"/>
      <c r="T158" s="172">
        <f>SUM(T159:T164)</f>
        <v>0</v>
      </c>
      <c r="U158" s="173"/>
      <c r="AR158" s="174" t="s">
        <v>81</v>
      </c>
      <c r="AT158" s="175" t="s">
        <v>72</v>
      </c>
      <c r="AU158" s="175" t="s">
        <v>83</v>
      </c>
      <c r="AY158" s="174" t="s">
        <v>204</v>
      </c>
      <c r="BK158" s="176">
        <f>SUM(BK159:BK164)</f>
        <v>0</v>
      </c>
    </row>
    <row r="159" spans="1:65" s="2" customFormat="1" ht="21.75" customHeight="1">
      <c r="A159" s="36"/>
      <c r="B159" s="37"/>
      <c r="C159" s="179" t="s">
        <v>257</v>
      </c>
      <c r="D159" s="179" t="s">
        <v>208</v>
      </c>
      <c r="E159" s="180" t="s">
        <v>258</v>
      </c>
      <c r="F159" s="181" t="s">
        <v>259</v>
      </c>
      <c r="G159" s="182" t="s">
        <v>260</v>
      </c>
      <c r="H159" s="183">
        <v>23.15</v>
      </c>
      <c r="I159" s="184"/>
      <c r="J159" s="185">
        <f>ROUND(I159*H159,1)</f>
        <v>0</v>
      </c>
      <c r="K159" s="181" t="s">
        <v>212</v>
      </c>
      <c r="L159" s="41"/>
      <c r="M159" s="186" t="s">
        <v>21</v>
      </c>
      <c r="N159" s="187" t="s">
        <v>44</v>
      </c>
      <c r="O159" s="66"/>
      <c r="P159" s="188">
        <f>O159*H159</f>
        <v>0</v>
      </c>
      <c r="Q159" s="188">
        <v>0</v>
      </c>
      <c r="R159" s="188">
        <f>Q159*H159</f>
        <v>0</v>
      </c>
      <c r="S159" s="188">
        <v>0</v>
      </c>
      <c r="T159" s="188">
        <f>S159*H159</f>
        <v>0</v>
      </c>
      <c r="U159" s="189" t="s">
        <v>21</v>
      </c>
      <c r="V159" s="36"/>
      <c r="W159" s="36"/>
      <c r="X159" s="36"/>
      <c r="Y159" s="36"/>
      <c r="Z159" s="36"/>
      <c r="AA159" s="36"/>
      <c r="AB159" s="36"/>
      <c r="AC159" s="36"/>
      <c r="AD159" s="36"/>
      <c r="AE159" s="36"/>
      <c r="AR159" s="190" t="s">
        <v>213</v>
      </c>
      <c r="AT159" s="190" t="s">
        <v>208</v>
      </c>
      <c r="AU159" s="190" t="s">
        <v>214</v>
      </c>
      <c r="AY159" s="19" t="s">
        <v>204</v>
      </c>
      <c r="BE159" s="191">
        <f>IF(N159="základní",J159,0)</f>
        <v>0</v>
      </c>
      <c r="BF159" s="191">
        <f>IF(N159="snížená",J159,0)</f>
        <v>0</v>
      </c>
      <c r="BG159" s="191">
        <f>IF(N159="zákl. přenesená",J159,0)</f>
        <v>0</v>
      </c>
      <c r="BH159" s="191">
        <f>IF(N159="sníž. přenesená",J159,0)</f>
        <v>0</v>
      </c>
      <c r="BI159" s="191">
        <f>IF(N159="nulová",J159,0)</f>
        <v>0</v>
      </c>
      <c r="BJ159" s="19" t="s">
        <v>81</v>
      </c>
      <c r="BK159" s="191">
        <f>ROUND(I159*H159,1)</f>
        <v>0</v>
      </c>
      <c r="BL159" s="19" t="s">
        <v>213</v>
      </c>
      <c r="BM159" s="190" t="s">
        <v>261</v>
      </c>
    </row>
    <row r="160" spans="1:47" s="2" customFormat="1" ht="11.25">
      <c r="A160" s="36"/>
      <c r="B160" s="37"/>
      <c r="C160" s="38"/>
      <c r="D160" s="192" t="s">
        <v>216</v>
      </c>
      <c r="E160" s="38"/>
      <c r="F160" s="193" t="s">
        <v>262</v>
      </c>
      <c r="G160" s="38"/>
      <c r="H160" s="38"/>
      <c r="I160" s="194"/>
      <c r="J160" s="38"/>
      <c r="K160" s="38"/>
      <c r="L160" s="41"/>
      <c r="M160" s="195"/>
      <c r="N160" s="196"/>
      <c r="O160" s="66"/>
      <c r="P160" s="66"/>
      <c r="Q160" s="66"/>
      <c r="R160" s="66"/>
      <c r="S160" s="66"/>
      <c r="T160" s="66"/>
      <c r="U160" s="67"/>
      <c r="V160" s="36"/>
      <c r="W160" s="36"/>
      <c r="X160" s="36"/>
      <c r="Y160" s="36"/>
      <c r="Z160" s="36"/>
      <c r="AA160" s="36"/>
      <c r="AB160" s="36"/>
      <c r="AC160" s="36"/>
      <c r="AD160" s="36"/>
      <c r="AE160" s="36"/>
      <c r="AT160" s="19" t="s">
        <v>216</v>
      </c>
      <c r="AU160" s="19" t="s">
        <v>214</v>
      </c>
    </row>
    <row r="161" spans="2:51" s="15" customFormat="1" ht="11.25">
      <c r="B161" s="220"/>
      <c r="C161" s="221"/>
      <c r="D161" s="199" t="s">
        <v>218</v>
      </c>
      <c r="E161" s="222" t="s">
        <v>21</v>
      </c>
      <c r="F161" s="223" t="s">
        <v>263</v>
      </c>
      <c r="G161" s="221"/>
      <c r="H161" s="222" t="s">
        <v>21</v>
      </c>
      <c r="I161" s="224"/>
      <c r="J161" s="221"/>
      <c r="K161" s="221"/>
      <c r="L161" s="225"/>
      <c r="M161" s="226"/>
      <c r="N161" s="227"/>
      <c r="O161" s="227"/>
      <c r="P161" s="227"/>
      <c r="Q161" s="227"/>
      <c r="R161" s="227"/>
      <c r="S161" s="227"/>
      <c r="T161" s="227"/>
      <c r="U161" s="228"/>
      <c r="AT161" s="229" t="s">
        <v>218</v>
      </c>
      <c r="AU161" s="229" t="s">
        <v>214</v>
      </c>
      <c r="AV161" s="15" t="s">
        <v>81</v>
      </c>
      <c r="AW161" s="15" t="s">
        <v>34</v>
      </c>
      <c r="AX161" s="15" t="s">
        <v>73</v>
      </c>
      <c r="AY161" s="229" t="s">
        <v>204</v>
      </c>
    </row>
    <row r="162" spans="2:51" s="13" customFormat="1" ht="11.25">
      <c r="B162" s="197"/>
      <c r="C162" s="198"/>
      <c r="D162" s="199" t="s">
        <v>218</v>
      </c>
      <c r="E162" s="200" t="s">
        <v>21</v>
      </c>
      <c r="F162" s="201" t="s">
        <v>264</v>
      </c>
      <c r="G162" s="198"/>
      <c r="H162" s="202">
        <v>15.45</v>
      </c>
      <c r="I162" s="203"/>
      <c r="J162" s="198"/>
      <c r="K162" s="198"/>
      <c r="L162" s="204"/>
      <c r="M162" s="205"/>
      <c r="N162" s="206"/>
      <c r="O162" s="206"/>
      <c r="P162" s="206"/>
      <c r="Q162" s="206"/>
      <c r="R162" s="206"/>
      <c r="S162" s="206"/>
      <c r="T162" s="206"/>
      <c r="U162" s="207"/>
      <c r="AT162" s="208" t="s">
        <v>218</v>
      </c>
      <c r="AU162" s="208" t="s">
        <v>214</v>
      </c>
      <c r="AV162" s="13" t="s">
        <v>83</v>
      </c>
      <c r="AW162" s="13" t="s">
        <v>34</v>
      </c>
      <c r="AX162" s="13" t="s">
        <v>73</v>
      </c>
      <c r="AY162" s="208" t="s">
        <v>204</v>
      </c>
    </row>
    <row r="163" spans="2:51" s="13" customFormat="1" ht="11.25">
      <c r="B163" s="197"/>
      <c r="C163" s="198"/>
      <c r="D163" s="199" t="s">
        <v>218</v>
      </c>
      <c r="E163" s="200" t="s">
        <v>21</v>
      </c>
      <c r="F163" s="201" t="s">
        <v>265</v>
      </c>
      <c r="G163" s="198"/>
      <c r="H163" s="202">
        <v>7.7</v>
      </c>
      <c r="I163" s="203"/>
      <c r="J163" s="198"/>
      <c r="K163" s="198"/>
      <c r="L163" s="204"/>
      <c r="M163" s="205"/>
      <c r="N163" s="206"/>
      <c r="O163" s="206"/>
      <c r="P163" s="206"/>
      <c r="Q163" s="206"/>
      <c r="R163" s="206"/>
      <c r="S163" s="206"/>
      <c r="T163" s="206"/>
      <c r="U163" s="207"/>
      <c r="AT163" s="208" t="s">
        <v>218</v>
      </c>
      <c r="AU163" s="208" t="s">
        <v>214</v>
      </c>
      <c r="AV163" s="13" t="s">
        <v>83</v>
      </c>
      <c r="AW163" s="13" t="s">
        <v>34</v>
      </c>
      <c r="AX163" s="13" t="s">
        <v>73</v>
      </c>
      <c r="AY163" s="208" t="s">
        <v>204</v>
      </c>
    </row>
    <row r="164" spans="2:51" s="14" customFormat="1" ht="11.25">
      <c r="B164" s="209"/>
      <c r="C164" s="210"/>
      <c r="D164" s="199" t="s">
        <v>218</v>
      </c>
      <c r="E164" s="211" t="s">
        <v>21</v>
      </c>
      <c r="F164" s="212" t="s">
        <v>221</v>
      </c>
      <c r="G164" s="210"/>
      <c r="H164" s="213">
        <v>23.15</v>
      </c>
      <c r="I164" s="214"/>
      <c r="J164" s="210"/>
      <c r="K164" s="210"/>
      <c r="L164" s="215"/>
      <c r="M164" s="216"/>
      <c r="N164" s="217"/>
      <c r="O164" s="217"/>
      <c r="P164" s="217"/>
      <c r="Q164" s="217"/>
      <c r="R164" s="217"/>
      <c r="S164" s="217"/>
      <c r="T164" s="217"/>
      <c r="U164" s="218"/>
      <c r="AT164" s="219" t="s">
        <v>218</v>
      </c>
      <c r="AU164" s="219" t="s">
        <v>214</v>
      </c>
      <c r="AV164" s="14" t="s">
        <v>213</v>
      </c>
      <c r="AW164" s="14" t="s">
        <v>34</v>
      </c>
      <c r="AX164" s="14" t="s">
        <v>81</v>
      </c>
      <c r="AY164" s="219" t="s">
        <v>204</v>
      </c>
    </row>
    <row r="165" spans="2:63" s="12" customFormat="1" ht="20.85" customHeight="1">
      <c r="B165" s="163"/>
      <c r="C165" s="164"/>
      <c r="D165" s="165" t="s">
        <v>72</v>
      </c>
      <c r="E165" s="177" t="s">
        <v>266</v>
      </c>
      <c r="F165" s="177" t="s">
        <v>267</v>
      </c>
      <c r="G165" s="164"/>
      <c r="H165" s="164"/>
      <c r="I165" s="167"/>
      <c r="J165" s="178">
        <f>BK165</f>
        <v>0</v>
      </c>
      <c r="K165" s="164"/>
      <c r="L165" s="169"/>
      <c r="M165" s="170"/>
      <c r="N165" s="171"/>
      <c r="O165" s="171"/>
      <c r="P165" s="172">
        <f>SUM(P166:P193)</f>
        <v>0</v>
      </c>
      <c r="Q165" s="171"/>
      <c r="R165" s="172">
        <f>SUM(R166:R193)</f>
        <v>0</v>
      </c>
      <c r="S165" s="171"/>
      <c r="T165" s="172">
        <f>SUM(T166:T193)</f>
        <v>0</v>
      </c>
      <c r="U165" s="173"/>
      <c r="AR165" s="174" t="s">
        <v>81</v>
      </c>
      <c r="AT165" s="175" t="s">
        <v>72</v>
      </c>
      <c r="AU165" s="175" t="s">
        <v>83</v>
      </c>
      <c r="AY165" s="174" t="s">
        <v>204</v>
      </c>
      <c r="BK165" s="176">
        <f>SUM(BK166:BK193)</f>
        <v>0</v>
      </c>
    </row>
    <row r="166" spans="1:65" s="2" customFormat="1" ht="24.2" customHeight="1">
      <c r="A166" s="36"/>
      <c r="B166" s="37"/>
      <c r="C166" s="179" t="s">
        <v>268</v>
      </c>
      <c r="D166" s="179" t="s">
        <v>208</v>
      </c>
      <c r="E166" s="180" t="s">
        <v>269</v>
      </c>
      <c r="F166" s="181" t="s">
        <v>270</v>
      </c>
      <c r="G166" s="182" t="s">
        <v>260</v>
      </c>
      <c r="H166" s="183">
        <v>16.565</v>
      </c>
      <c r="I166" s="184"/>
      <c r="J166" s="185">
        <f>ROUND(I166*H166,1)</f>
        <v>0</v>
      </c>
      <c r="K166" s="181" t="s">
        <v>212</v>
      </c>
      <c r="L166" s="41"/>
      <c r="M166" s="186" t="s">
        <v>21</v>
      </c>
      <c r="N166" s="187" t="s">
        <v>44</v>
      </c>
      <c r="O166" s="66"/>
      <c r="P166" s="188">
        <f>O166*H166</f>
        <v>0</v>
      </c>
      <c r="Q166" s="188">
        <v>0</v>
      </c>
      <c r="R166" s="188">
        <f>Q166*H166</f>
        <v>0</v>
      </c>
      <c r="S166" s="188">
        <v>0</v>
      </c>
      <c r="T166" s="188">
        <f>S166*H166</f>
        <v>0</v>
      </c>
      <c r="U166" s="189" t="s">
        <v>21</v>
      </c>
      <c r="V166" s="36"/>
      <c r="W166" s="36"/>
      <c r="X166" s="36"/>
      <c r="Y166" s="36"/>
      <c r="Z166" s="36"/>
      <c r="AA166" s="36"/>
      <c r="AB166" s="36"/>
      <c r="AC166" s="36"/>
      <c r="AD166" s="36"/>
      <c r="AE166" s="36"/>
      <c r="AR166" s="190" t="s">
        <v>213</v>
      </c>
      <c r="AT166" s="190" t="s">
        <v>208</v>
      </c>
      <c r="AU166" s="190" t="s">
        <v>214</v>
      </c>
      <c r="AY166" s="19" t="s">
        <v>204</v>
      </c>
      <c r="BE166" s="191">
        <f>IF(N166="základní",J166,0)</f>
        <v>0</v>
      </c>
      <c r="BF166" s="191">
        <f>IF(N166="snížená",J166,0)</f>
        <v>0</v>
      </c>
      <c r="BG166" s="191">
        <f>IF(N166="zákl. přenesená",J166,0)</f>
        <v>0</v>
      </c>
      <c r="BH166" s="191">
        <f>IF(N166="sníž. přenesená",J166,0)</f>
        <v>0</v>
      </c>
      <c r="BI166" s="191">
        <f>IF(N166="nulová",J166,0)</f>
        <v>0</v>
      </c>
      <c r="BJ166" s="19" t="s">
        <v>81</v>
      </c>
      <c r="BK166" s="191">
        <f>ROUND(I166*H166,1)</f>
        <v>0</v>
      </c>
      <c r="BL166" s="19" t="s">
        <v>213</v>
      </c>
      <c r="BM166" s="190" t="s">
        <v>271</v>
      </c>
    </row>
    <row r="167" spans="1:47" s="2" customFormat="1" ht="11.25">
      <c r="A167" s="36"/>
      <c r="B167" s="37"/>
      <c r="C167" s="38"/>
      <c r="D167" s="192" t="s">
        <v>216</v>
      </c>
      <c r="E167" s="38"/>
      <c r="F167" s="193" t="s">
        <v>272</v>
      </c>
      <c r="G167" s="38"/>
      <c r="H167" s="38"/>
      <c r="I167" s="194"/>
      <c r="J167" s="38"/>
      <c r="K167" s="38"/>
      <c r="L167" s="41"/>
      <c r="M167" s="195"/>
      <c r="N167" s="196"/>
      <c r="O167" s="66"/>
      <c r="P167" s="66"/>
      <c r="Q167" s="66"/>
      <c r="R167" s="66"/>
      <c r="S167" s="66"/>
      <c r="T167" s="66"/>
      <c r="U167" s="67"/>
      <c r="V167" s="36"/>
      <c r="W167" s="36"/>
      <c r="X167" s="36"/>
      <c r="Y167" s="36"/>
      <c r="Z167" s="36"/>
      <c r="AA167" s="36"/>
      <c r="AB167" s="36"/>
      <c r="AC167" s="36"/>
      <c r="AD167" s="36"/>
      <c r="AE167" s="36"/>
      <c r="AT167" s="19" t="s">
        <v>216</v>
      </c>
      <c r="AU167" s="19" t="s">
        <v>214</v>
      </c>
    </row>
    <row r="168" spans="2:51" s="15" customFormat="1" ht="11.25">
      <c r="B168" s="220"/>
      <c r="C168" s="221"/>
      <c r="D168" s="199" t="s">
        <v>218</v>
      </c>
      <c r="E168" s="222" t="s">
        <v>21</v>
      </c>
      <c r="F168" s="223" t="s">
        <v>263</v>
      </c>
      <c r="G168" s="221"/>
      <c r="H168" s="222" t="s">
        <v>21</v>
      </c>
      <c r="I168" s="224"/>
      <c r="J168" s="221"/>
      <c r="K168" s="221"/>
      <c r="L168" s="225"/>
      <c r="M168" s="226"/>
      <c r="N168" s="227"/>
      <c r="O168" s="227"/>
      <c r="P168" s="227"/>
      <c r="Q168" s="227"/>
      <c r="R168" s="227"/>
      <c r="S168" s="227"/>
      <c r="T168" s="227"/>
      <c r="U168" s="228"/>
      <c r="AT168" s="229" t="s">
        <v>218</v>
      </c>
      <c r="AU168" s="229" t="s">
        <v>214</v>
      </c>
      <c r="AV168" s="15" t="s">
        <v>81</v>
      </c>
      <c r="AW168" s="15" t="s">
        <v>34</v>
      </c>
      <c r="AX168" s="15" t="s">
        <v>73</v>
      </c>
      <c r="AY168" s="229" t="s">
        <v>204</v>
      </c>
    </row>
    <row r="169" spans="2:51" s="13" customFormat="1" ht="11.25">
      <c r="B169" s="197"/>
      <c r="C169" s="198"/>
      <c r="D169" s="199" t="s">
        <v>218</v>
      </c>
      <c r="E169" s="200" t="s">
        <v>21</v>
      </c>
      <c r="F169" s="201" t="s">
        <v>273</v>
      </c>
      <c r="G169" s="198"/>
      <c r="H169" s="202">
        <v>1.913</v>
      </c>
      <c r="I169" s="203"/>
      <c r="J169" s="198"/>
      <c r="K169" s="198"/>
      <c r="L169" s="204"/>
      <c r="M169" s="205"/>
      <c r="N169" s="206"/>
      <c r="O169" s="206"/>
      <c r="P169" s="206"/>
      <c r="Q169" s="206"/>
      <c r="R169" s="206"/>
      <c r="S169" s="206"/>
      <c r="T169" s="206"/>
      <c r="U169" s="207"/>
      <c r="AT169" s="208" t="s">
        <v>218</v>
      </c>
      <c r="AU169" s="208" t="s">
        <v>214</v>
      </c>
      <c r="AV169" s="13" t="s">
        <v>83</v>
      </c>
      <c r="AW169" s="13" t="s">
        <v>34</v>
      </c>
      <c r="AX169" s="13" t="s">
        <v>73</v>
      </c>
      <c r="AY169" s="208" t="s">
        <v>204</v>
      </c>
    </row>
    <row r="170" spans="2:51" s="13" customFormat="1" ht="11.25">
      <c r="B170" s="197"/>
      <c r="C170" s="198"/>
      <c r="D170" s="199" t="s">
        <v>218</v>
      </c>
      <c r="E170" s="200" t="s">
        <v>21</v>
      </c>
      <c r="F170" s="201" t="s">
        <v>274</v>
      </c>
      <c r="G170" s="198"/>
      <c r="H170" s="202">
        <v>2.01</v>
      </c>
      <c r="I170" s="203"/>
      <c r="J170" s="198"/>
      <c r="K170" s="198"/>
      <c r="L170" s="204"/>
      <c r="M170" s="205"/>
      <c r="N170" s="206"/>
      <c r="O170" s="206"/>
      <c r="P170" s="206"/>
      <c r="Q170" s="206"/>
      <c r="R170" s="206"/>
      <c r="S170" s="206"/>
      <c r="T170" s="206"/>
      <c r="U170" s="207"/>
      <c r="AT170" s="208" t="s">
        <v>218</v>
      </c>
      <c r="AU170" s="208" t="s">
        <v>214</v>
      </c>
      <c r="AV170" s="13" t="s">
        <v>83</v>
      </c>
      <c r="AW170" s="13" t="s">
        <v>34</v>
      </c>
      <c r="AX170" s="13" t="s">
        <v>73</v>
      </c>
      <c r="AY170" s="208" t="s">
        <v>204</v>
      </c>
    </row>
    <row r="171" spans="2:51" s="16" customFormat="1" ht="11.25">
      <c r="B171" s="230"/>
      <c r="C171" s="231"/>
      <c r="D171" s="199" t="s">
        <v>218</v>
      </c>
      <c r="E171" s="232" t="s">
        <v>21</v>
      </c>
      <c r="F171" s="233" t="s">
        <v>275</v>
      </c>
      <c r="G171" s="231"/>
      <c r="H171" s="234">
        <v>3.923</v>
      </c>
      <c r="I171" s="235"/>
      <c r="J171" s="231"/>
      <c r="K171" s="231"/>
      <c r="L171" s="236"/>
      <c r="M171" s="237"/>
      <c r="N171" s="238"/>
      <c r="O171" s="238"/>
      <c r="P171" s="238"/>
      <c r="Q171" s="238"/>
      <c r="R171" s="238"/>
      <c r="S171" s="238"/>
      <c r="T171" s="238"/>
      <c r="U171" s="239"/>
      <c r="AT171" s="240" t="s">
        <v>218</v>
      </c>
      <c r="AU171" s="240" t="s">
        <v>214</v>
      </c>
      <c r="AV171" s="16" t="s">
        <v>214</v>
      </c>
      <c r="AW171" s="16" t="s">
        <v>34</v>
      </c>
      <c r="AX171" s="16" t="s">
        <v>73</v>
      </c>
      <c r="AY171" s="240" t="s">
        <v>204</v>
      </c>
    </row>
    <row r="172" spans="2:51" s="13" customFormat="1" ht="11.25">
      <c r="B172" s="197"/>
      <c r="C172" s="198"/>
      <c r="D172" s="199" t="s">
        <v>218</v>
      </c>
      <c r="E172" s="200" t="s">
        <v>21</v>
      </c>
      <c r="F172" s="201" t="s">
        <v>276</v>
      </c>
      <c r="G172" s="198"/>
      <c r="H172" s="202">
        <v>1.4</v>
      </c>
      <c r="I172" s="203"/>
      <c r="J172" s="198"/>
      <c r="K172" s="198"/>
      <c r="L172" s="204"/>
      <c r="M172" s="205"/>
      <c r="N172" s="206"/>
      <c r="O172" s="206"/>
      <c r="P172" s="206"/>
      <c r="Q172" s="206"/>
      <c r="R172" s="206"/>
      <c r="S172" s="206"/>
      <c r="T172" s="206"/>
      <c r="U172" s="207"/>
      <c r="AT172" s="208" t="s">
        <v>218</v>
      </c>
      <c r="AU172" s="208" t="s">
        <v>214</v>
      </c>
      <c r="AV172" s="13" t="s">
        <v>83</v>
      </c>
      <c r="AW172" s="13" t="s">
        <v>34</v>
      </c>
      <c r="AX172" s="13" t="s">
        <v>73</v>
      </c>
      <c r="AY172" s="208" t="s">
        <v>204</v>
      </c>
    </row>
    <row r="173" spans="2:51" s="13" customFormat="1" ht="11.25">
      <c r="B173" s="197"/>
      <c r="C173" s="198"/>
      <c r="D173" s="199" t="s">
        <v>218</v>
      </c>
      <c r="E173" s="200" t="s">
        <v>21</v>
      </c>
      <c r="F173" s="201" t="s">
        <v>277</v>
      </c>
      <c r="G173" s="198"/>
      <c r="H173" s="202">
        <v>0.546</v>
      </c>
      <c r="I173" s="203"/>
      <c r="J173" s="198"/>
      <c r="K173" s="198"/>
      <c r="L173" s="204"/>
      <c r="M173" s="205"/>
      <c r="N173" s="206"/>
      <c r="O173" s="206"/>
      <c r="P173" s="206"/>
      <c r="Q173" s="206"/>
      <c r="R173" s="206"/>
      <c r="S173" s="206"/>
      <c r="T173" s="206"/>
      <c r="U173" s="207"/>
      <c r="AT173" s="208" t="s">
        <v>218</v>
      </c>
      <c r="AU173" s="208" t="s">
        <v>214</v>
      </c>
      <c r="AV173" s="13" t="s">
        <v>83</v>
      </c>
      <c r="AW173" s="13" t="s">
        <v>34</v>
      </c>
      <c r="AX173" s="13" t="s">
        <v>73</v>
      </c>
      <c r="AY173" s="208" t="s">
        <v>204</v>
      </c>
    </row>
    <row r="174" spans="2:51" s="16" customFormat="1" ht="11.25">
      <c r="B174" s="230"/>
      <c r="C174" s="231"/>
      <c r="D174" s="199" t="s">
        <v>218</v>
      </c>
      <c r="E174" s="232" t="s">
        <v>21</v>
      </c>
      <c r="F174" s="233" t="s">
        <v>278</v>
      </c>
      <c r="G174" s="231"/>
      <c r="H174" s="234">
        <v>1.946</v>
      </c>
      <c r="I174" s="235"/>
      <c r="J174" s="231"/>
      <c r="K174" s="231"/>
      <c r="L174" s="236"/>
      <c r="M174" s="237"/>
      <c r="N174" s="238"/>
      <c r="O174" s="238"/>
      <c r="P174" s="238"/>
      <c r="Q174" s="238"/>
      <c r="R174" s="238"/>
      <c r="S174" s="238"/>
      <c r="T174" s="238"/>
      <c r="U174" s="239"/>
      <c r="AT174" s="240" t="s">
        <v>218</v>
      </c>
      <c r="AU174" s="240" t="s">
        <v>214</v>
      </c>
      <c r="AV174" s="16" t="s">
        <v>214</v>
      </c>
      <c r="AW174" s="16" t="s">
        <v>34</v>
      </c>
      <c r="AX174" s="16" t="s">
        <v>73</v>
      </c>
      <c r="AY174" s="240" t="s">
        <v>204</v>
      </c>
    </row>
    <row r="175" spans="2:51" s="13" customFormat="1" ht="11.25">
      <c r="B175" s="197"/>
      <c r="C175" s="198"/>
      <c r="D175" s="199" t="s">
        <v>218</v>
      </c>
      <c r="E175" s="200" t="s">
        <v>21</v>
      </c>
      <c r="F175" s="201" t="s">
        <v>279</v>
      </c>
      <c r="G175" s="198"/>
      <c r="H175" s="202">
        <v>2.149</v>
      </c>
      <c r="I175" s="203"/>
      <c r="J175" s="198"/>
      <c r="K175" s="198"/>
      <c r="L175" s="204"/>
      <c r="M175" s="205"/>
      <c r="N175" s="206"/>
      <c r="O175" s="206"/>
      <c r="P175" s="206"/>
      <c r="Q175" s="206"/>
      <c r="R175" s="206"/>
      <c r="S175" s="206"/>
      <c r="T175" s="206"/>
      <c r="U175" s="207"/>
      <c r="AT175" s="208" t="s">
        <v>218</v>
      </c>
      <c r="AU175" s="208" t="s">
        <v>214</v>
      </c>
      <c r="AV175" s="13" t="s">
        <v>83</v>
      </c>
      <c r="AW175" s="13" t="s">
        <v>34</v>
      </c>
      <c r="AX175" s="13" t="s">
        <v>73</v>
      </c>
      <c r="AY175" s="208" t="s">
        <v>204</v>
      </c>
    </row>
    <row r="176" spans="2:51" s="13" customFormat="1" ht="11.25">
      <c r="B176" s="197"/>
      <c r="C176" s="198"/>
      <c r="D176" s="199" t="s">
        <v>218</v>
      </c>
      <c r="E176" s="200" t="s">
        <v>21</v>
      </c>
      <c r="F176" s="201" t="s">
        <v>280</v>
      </c>
      <c r="G176" s="198"/>
      <c r="H176" s="202">
        <v>2.862</v>
      </c>
      <c r="I176" s="203"/>
      <c r="J176" s="198"/>
      <c r="K176" s="198"/>
      <c r="L176" s="204"/>
      <c r="M176" s="205"/>
      <c r="N176" s="206"/>
      <c r="O176" s="206"/>
      <c r="P176" s="206"/>
      <c r="Q176" s="206"/>
      <c r="R176" s="206"/>
      <c r="S176" s="206"/>
      <c r="T176" s="206"/>
      <c r="U176" s="207"/>
      <c r="AT176" s="208" t="s">
        <v>218</v>
      </c>
      <c r="AU176" s="208" t="s">
        <v>214</v>
      </c>
      <c r="AV176" s="13" t="s">
        <v>83</v>
      </c>
      <c r="AW176" s="13" t="s">
        <v>34</v>
      </c>
      <c r="AX176" s="13" t="s">
        <v>73</v>
      </c>
      <c r="AY176" s="208" t="s">
        <v>204</v>
      </c>
    </row>
    <row r="177" spans="2:51" s="16" customFormat="1" ht="11.25">
      <c r="B177" s="230"/>
      <c r="C177" s="231"/>
      <c r="D177" s="199" t="s">
        <v>218</v>
      </c>
      <c r="E177" s="232" t="s">
        <v>21</v>
      </c>
      <c r="F177" s="233" t="s">
        <v>281</v>
      </c>
      <c r="G177" s="231"/>
      <c r="H177" s="234">
        <v>5.011</v>
      </c>
      <c r="I177" s="235"/>
      <c r="J177" s="231"/>
      <c r="K177" s="231"/>
      <c r="L177" s="236"/>
      <c r="M177" s="237"/>
      <c r="N177" s="238"/>
      <c r="O177" s="238"/>
      <c r="P177" s="238"/>
      <c r="Q177" s="238"/>
      <c r="R177" s="238"/>
      <c r="S177" s="238"/>
      <c r="T177" s="238"/>
      <c r="U177" s="239"/>
      <c r="AT177" s="240" t="s">
        <v>218</v>
      </c>
      <c r="AU177" s="240" t="s">
        <v>214</v>
      </c>
      <c r="AV177" s="16" t="s">
        <v>214</v>
      </c>
      <c r="AW177" s="16" t="s">
        <v>34</v>
      </c>
      <c r="AX177" s="16" t="s">
        <v>73</v>
      </c>
      <c r="AY177" s="240" t="s">
        <v>204</v>
      </c>
    </row>
    <row r="178" spans="2:51" s="13" customFormat="1" ht="11.25">
      <c r="B178" s="197"/>
      <c r="C178" s="198"/>
      <c r="D178" s="199" t="s">
        <v>218</v>
      </c>
      <c r="E178" s="200" t="s">
        <v>21</v>
      </c>
      <c r="F178" s="201" t="s">
        <v>282</v>
      </c>
      <c r="G178" s="198"/>
      <c r="H178" s="202">
        <v>3.075</v>
      </c>
      <c r="I178" s="203"/>
      <c r="J178" s="198"/>
      <c r="K178" s="198"/>
      <c r="L178" s="204"/>
      <c r="M178" s="205"/>
      <c r="N178" s="206"/>
      <c r="O178" s="206"/>
      <c r="P178" s="206"/>
      <c r="Q178" s="206"/>
      <c r="R178" s="206"/>
      <c r="S178" s="206"/>
      <c r="T178" s="206"/>
      <c r="U178" s="207"/>
      <c r="AT178" s="208" t="s">
        <v>218</v>
      </c>
      <c r="AU178" s="208" t="s">
        <v>214</v>
      </c>
      <c r="AV178" s="13" t="s">
        <v>83</v>
      </c>
      <c r="AW178" s="13" t="s">
        <v>34</v>
      </c>
      <c r="AX178" s="13" t="s">
        <v>73</v>
      </c>
      <c r="AY178" s="208" t="s">
        <v>204</v>
      </c>
    </row>
    <row r="179" spans="2:51" s="16" customFormat="1" ht="11.25">
      <c r="B179" s="230"/>
      <c r="C179" s="231"/>
      <c r="D179" s="199" t="s">
        <v>218</v>
      </c>
      <c r="E179" s="232" t="s">
        <v>21</v>
      </c>
      <c r="F179" s="233" t="s">
        <v>283</v>
      </c>
      <c r="G179" s="231"/>
      <c r="H179" s="234">
        <v>3.075</v>
      </c>
      <c r="I179" s="235"/>
      <c r="J179" s="231"/>
      <c r="K179" s="231"/>
      <c r="L179" s="236"/>
      <c r="M179" s="237"/>
      <c r="N179" s="238"/>
      <c r="O179" s="238"/>
      <c r="P179" s="238"/>
      <c r="Q179" s="238"/>
      <c r="R179" s="238"/>
      <c r="S179" s="238"/>
      <c r="T179" s="238"/>
      <c r="U179" s="239"/>
      <c r="AT179" s="240" t="s">
        <v>218</v>
      </c>
      <c r="AU179" s="240" t="s">
        <v>214</v>
      </c>
      <c r="AV179" s="16" t="s">
        <v>214</v>
      </c>
      <c r="AW179" s="16" t="s">
        <v>34</v>
      </c>
      <c r="AX179" s="16" t="s">
        <v>73</v>
      </c>
      <c r="AY179" s="240" t="s">
        <v>204</v>
      </c>
    </row>
    <row r="180" spans="2:51" s="13" customFormat="1" ht="11.25">
      <c r="B180" s="197"/>
      <c r="C180" s="198"/>
      <c r="D180" s="199" t="s">
        <v>218</v>
      </c>
      <c r="E180" s="200" t="s">
        <v>21</v>
      </c>
      <c r="F180" s="201" t="s">
        <v>284</v>
      </c>
      <c r="G180" s="198"/>
      <c r="H180" s="202">
        <v>2.61</v>
      </c>
      <c r="I180" s="203"/>
      <c r="J180" s="198"/>
      <c r="K180" s="198"/>
      <c r="L180" s="204"/>
      <c r="M180" s="205"/>
      <c r="N180" s="206"/>
      <c r="O180" s="206"/>
      <c r="P180" s="206"/>
      <c r="Q180" s="206"/>
      <c r="R180" s="206"/>
      <c r="S180" s="206"/>
      <c r="T180" s="206"/>
      <c r="U180" s="207"/>
      <c r="AT180" s="208" t="s">
        <v>218</v>
      </c>
      <c r="AU180" s="208" t="s">
        <v>214</v>
      </c>
      <c r="AV180" s="13" t="s">
        <v>83</v>
      </c>
      <c r="AW180" s="13" t="s">
        <v>34</v>
      </c>
      <c r="AX180" s="13" t="s">
        <v>73</v>
      </c>
      <c r="AY180" s="208" t="s">
        <v>204</v>
      </c>
    </row>
    <row r="181" spans="2:51" s="16" customFormat="1" ht="11.25">
      <c r="B181" s="230"/>
      <c r="C181" s="231"/>
      <c r="D181" s="199" t="s">
        <v>218</v>
      </c>
      <c r="E181" s="232" t="s">
        <v>21</v>
      </c>
      <c r="F181" s="233" t="s">
        <v>285</v>
      </c>
      <c r="G181" s="231"/>
      <c r="H181" s="234">
        <v>2.61</v>
      </c>
      <c r="I181" s="235"/>
      <c r="J181" s="231"/>
      <c r="K181" s="231"/>
      <c r="L181" s="236"/>
      <c r="M181" s="237"/>
      <c r="N181" s="238"/>
      <c r="O181" s="238"/>
      <c r="P181" s="238"/>
      <c r="Q181" s="238"/>
      <c r="R181" s="238"/>
      <c r="S181" s="238"/>
      <c r="T181" s="238"/>
      <c r="U181" s="239"/>
      <c r="AT181" s="240" t="s">
        <v>218</v>
      </c>
      <c r="AU181" s="240" t="s">
        <v>214</v>
      </c>
      <c r="AV181" s="16" t="s">
        <v>214</v>
      </c>
      <c r="AW181" s="16" t="s">
        <v>34</v>
      </c>
      <c r="AX181" s="16" t="s">
        <v>73</v>
      </c>
      <c r="AY181" s="240" t="s">
        <v>204</v>
      </c>
    </row>
    <row r="182" spans="2:51" s="14" customFormat="1" ht="11.25">
      <c r="B182" s="209"/>
      <c r="C182" s="210"/>
      <c r="D182" s="199" t="s">
        <v>218</v>
      </c>
      <c r="E182" s="211" t="s">
        <v>21</v>
      </c>
      <c r="F182" s="212" t="s">
        <v>286</v>
      </c>
      <c r="G182" s="210"/>
      <c r="H182" s="213">
        <v>16.565</v>
      </c>
      <c r="I182" s="214"/>
      <c r="J182" s="210"/>
      <c r="K182" s="210"/>
      <c r="L182" s="215"/>
      <c r="M182" s="216"/>
      <c r="N182" s="217"/>
      <c r="O182" s="217"/>
      <c r="P182" s="217"/>
      <c r="Q182" s="217"/>
      <c r="R182" s="217"/>
      <c r="S182" s="217"/>
      <c r="T182" s="217"/>
      <c r="U182" s="218"/>
      <c r="AT182" s="219" t="s">
        <v>218</v>
      </c>
      <c r="AU182" s="219" t="s">
        <v>214</v>
      </c>
      <c r="AV182" s="14" t="s">
        <v>213</v>
      </c>
      <c r="AW182" s="14" t="s">
        <v>34</v>
      </c>
      <c r="AX182" s="14" t="s">
        <v>81</v>
      </c>
      <c r="AY182" s="219" t="s">
        <v>204</v>
      </c>
    </row>
    <row r="183" spans="1:65" s="2" customFormat="1" ht="24.2" customHeight="1">
      <c r="A183" s="36"/>
      <c r="B183" s="37"/>
      <c r="C183" s="179" t="s">
        <v>206</v>
      </c>
      <c r="D183" s="179" t="s">
        <v>208</v>
      </c>
      <c r="E183" s="180" t="s">
        <v>287</v>
      </c>
      <c r="F183" s="181" t="s">
        <v>288</v>
      </c>
      <c r="G183" s="182" t="s">
        <v>260</v>
      </c>
      <c r="H183" s="183">
        <v>9.312</v>
      </c>
      <c r="I183" s="184"/>
      <c r="J183" s="185">
        <f>ROUND(I183*H183,1)</f>
        <v>0</v>
      </c>
      <c r="K183" s="181" t="s">
        <v>212</v>
      </c>
      <c r="L183" s="41"/>
      <c r="M183" s="186" t="s">
        <v>21</v>
      </c>
      <c r="N183" s="187" t="s">
        <v>44</v>
      </c>
      <c r="O183" s="66"/>
      <c r="P183" s="188">
        <f>O183*H183</f>
        <v>0</v>
      </c>
      <c r="Q183" s="188">
        <v>0</v>
      </c>
      <c r="R183" s="188">
        <f>Q183*H183</f>
        <v>0</v>
      </c>
      <c r="S183" s="188">
        <v>0</v>
      </c>
      <c r="T183" s="188">
        <f>S183*H183</f>
        <v>0</v>
      </c>
      <c r="U183" s="189" t="s">
        <v>21</v>
      </c>
      <c r="V183" s="36"/>
      <c r="W183" s="36"/>
      <c r="X183" s="36"/>
      <c r="Y183" s="36"/>
      <c r="Z183" s="36"/>
      <c r="AA183" s="36"/>
      <c r="AB183" s="36"/>
      <c r="AC183" s="36"/>
      <c r="AD183" s="36"/>
      <c r="AE183" s="36"/>
      <c r="AR183" s="190" t="s">
        <v>213</v>
      </c>
      <c r="AT183" s="190" t="s">
        <v>208</v>
      </c>
      <c r="AU183" s="190" t="s">
        <v>214</v>
      </c>
      <c r="AY183" s="19" t="s">
        <v>204</v>
      </c>
      <c r="BE183" s="191">
        <f>IF(N183="základní",J183,0)</f>
        <v>0</v>
      </c>
      <c r="BF183" s="191">
        <f>IF(N183="snížená",J183,0)</f>
        <v>0</v>
      </c>
      <c r="BG183" s="191">
        <f>IF(N183="zákl. přenesená",J183,0)</f>
        <v>0</v>
      </c>
      <c r="BH183" s="191">
        <f>IF(N183="sníž. přenesená",J183,0)</f>
        <v>0</v>
      </c>
      <c r="BI183" s="191">
        <f>IF(N183="nulová",J183,0)</f>
        <v>0</v>
      </c>
      <c r="BJ183" s="19" t="s">
        <v>81</v>
      </c>
      <c r="BK183" s="191">
        <f>ROUND(I183*H183,1)</f>
        <v>0</v>
      </c>
      <c r="BL183" s="19" t="s">
        <v>213</v>
      </c>
      <c r="BM183" s="190" t="s">
        <v>289</v>
      </c>
    </row>
    <row r="184" spans="1:47" s="2" customFormat="1" ht="11.25">
      <c r="A184" s="36"/>
      <c r="B184" s="37"/>
      <c r="C184" s="38"/>
      <c r="D184" s="192" t="s">
        <v>216</v>
      </c>
      <c r="E184" s="38"/>
      <c r="F184" s="193" t="s">
        <v>290</v>
      </c>
      <c r="G184" s="38"/>
      <c r="H184" s="38"/>
      <c r="I184" s="194"/>
      <c r="J184" s="38"/>
      <c r="K184" s="38"/>
      <c r="L184" s="41"/>
      <c r="M184" s="195"/>
      <c r="N184" s="196"/>
      <c r="O184" s="66"/>
      <c r="P184" s="66"/>
      <c r="Q184" s="66"/>
      <c r="R184" s="66"/>
      <c r="S184" s="66"/>
      <c r="T184" s="66"/>
      <c r="U184" s="67"/>
      <c r="V184" s="36"/>
      <c r="W184" s="36"/>
      <c r="X184" s="36"/>
      <c r="Y184" s="36"/>
      <c r="Z184" s="36"/>
      <c r="AA184" s="36"/>
      <c r="AB184" s="36"/>
      <c r="AC184" s="36"/>
      <c r="AD184" s="36"/>
      <c r="AE184" s="36"/>
      <c r="AT184" s="19" t="s">
        <v>216</v>
      </c>
      <c r="AU184" s="19" t="s">
        <v>214</v>
      </c>
    </row>
    <row r="185" spans="2:51" s="15" customFormat="1" ht="11.25">
      <c r="B185" s="220"/>
      <c r="C185" s="221"/>
      <c r="D185" s="199" t="s">
        <v>218</v>
      </c>
      <c r="E185" s="222" t="s">
        <v>21</v>
      </c>
      <c r="F185" s="223" t="s">
        <v>263</v>
      </c>
      <c r="G185" s="221"/>
      <c r="H185" s="222" t="s">
        <v>21</v>
      </c>
      <c r="I185" s="224"/>
      <c r="J185" s="221"/>
      <c r="K185" s="221"/>
      <c r="L185" s="225"/>
      <c r="M185" s="226"/>
      <c r="N185" s="227"/>
      <c r="O185" s="227"/>
      <c r="P185" s="227"/>
      <c r="Q185" s="227"/>
      <c r="R185" s="227"/>
      <c r="S185" s="227"/>
      <c r="T185" s="227"/>
      <c r="U185" s="228"/>
      <c r="AT185" s="229" t="s">
        <v>218</v>
      </c>
      <c r="AU185" s="229" t="s">
        <v>214</v>
      </c>
      <c r="AV185" s="15" t="s">
        <v>81</v>
      </c>
      <c r="AW185" s="15" t="s">
        <v>34</v>
      </c>
      <c r="AX185" s="15" t="s">
        <v>73</v>
      </c>
      <c r="AY185" s="229" t="s">
        <v>204</v>
      </c>
    </row>
    <row r="186" spans="2:51" s="13" customFormat="1" ht="11.25">
      <c r="B186" s="197"/>
      <c r="C186" s="198"/>
      <c r="D186" s="199" t="s">
        <v>218</v>
      </c>
      <c r="E186" s="200" t="s">
        <v>21</v>
      </c>
      <c r="F186" s="201" t="s">
        <v>291</v>
      </c>
      <c r="G186" s="198"/>
      <c r="H186" s="202">
        <v>6.918</v>
      </c>
      <c r="I186" s="203"/>
      <c r="J186" s="198"/>
      <c r="K186" s="198"/>
      <c r="L186" s="204"/>
      <c r="M186" s="205"/>
      <c r="N186" s="206"/>
      <c r="O186" s="206"/>
      <c r="P186" s="206"/>
      <c r="Q186" s="206"/>
      <c r="R186" s="206"/>
      <c r="S186" s="206"/>
      <c r="T186" s="206"/>
      <c r="U186" s="207"/>
      <c r="AT186" s="208" t="s">
        <v>218</v>
      </c>
      <c r="AU186" s="208" t="s">
        <v>214</v>
      </c>
      <c r="AV186" s="13" t="s">
        <v>83</v>
      </c>
      <c r="AW186" s="13" t="s">
        <v>34</v>
      </c>
      <c r="AX186" s="13" t="s">
        <v>73</v>
      </c>
      <c r="AY186" s="208" t="s">
        <v>204</v>
      </c>
    </row>
    <row r="187" spans="2:51" s="13" customFormat="1" ht="11.25">
      <c r="B187" s="197"/>
      <c r="C187" s="198"/>
      <c r="D187" s="199" t="s">
        <v>218</v>
      </c>
      <c r="E187" s="200" t="s">
        <v>21</v>
      </c>
      <c r="F187" s="201" t="s">
        <v>292</v>
      </c>
      <c r="G187" s="198"/>
      <c r="H187" s="202">
        <v>2.394</v>
      </c>
      <c r="I187" s="203"/>
      <c r="J187" s="198"/>
      <c r="K187" s="198"/>
      <c r="L187" s="204"/>
      <c r="M187" s="205"/>
      <c r="N187" s="206"/>
      <c r="O187" s="206"/>
      <c r="P187" s="206"/>
      <c r="Q187" s="206"/>
      <c r="R187" s="206"/>
      <c r="S187" s="206"/>
      <c r="T187" s="206"/>
      <c r="U187" s="207"/>
      <c r="AT187" s="208" t="s">
        <v>218</v>
      </c>
      <c r="AU187" s="208" t="s">
        <v>214</v>
      </c>
      <c r="AV187" s="13" t="s">
        <v>83</v>
      </c>
      <c r="AW187" s="13" t="s">
        <v>34</v>
      </c>
      <c r="AX187" s="13" t="s">
        <v>73</v>
      </c>
      <c r="AY187" s="208" t="s">
        <v>204</v>
      </c>
    </row>
    <row r="188" spans="2:51" s="14" customFormat="1" ht="11.25">
      <c r="B188" s="209"/>
      <c r="C188" s="210"/>
      <c r="D188" s="199" t="s">
        <v>218</v>
      </c>
      <c r="E188" s="211" t="s">
        <v>21</v>
      </c>
      <c r="F188" s="212" t="s">
        <v>293</v>
      </c>
      <c r="G188" s="210"/>
      <c r="H188" s="213">
        <v>9.312000000000001</v>
      </c>
      <c r="I188" s="214"/>
      <c r="J188" s="210"/>
      <c r="K188" s="210"/>
      <c r="L188" s="215"/>
      <c r="M188" s="216"/>
      <c r="N188" s="217"/>
      <c r="O188" s="217"/>
      <c r="P188" s="217"/>
      <c r="Q188" s="217"/>
      <c r="R188" s="217"/>
      <c r="S188" s="217"/>
      <c r="T188" s="217"/>
      <c r="U188" s="218"/>
      <c r="AT188" s="219" t="s">
        <v>218</v>
      </c>
      <c r="AU188" s="219" t="s">
        <v>214</v>
      </c>
      <c r="AV188" s="14" t="s">
        <v>213</v>
      </c>
      <c r="AW188" s="14" t="s">
        <v>34</v>
      </c>
      <c r="AX188" s="14" t="s">
        <v>81</v>
      </c>
      <c r="AY188" s="219" t="s">
        <v>204</v>
      </c>
    </row>
    <row r="189" spans="1:65" s="2" customFormat="1" ht="24.2" customHeight="1">
      <c r="A189" s="36"/>
      <c r="B189" s="37"/>
      <c r="C189" s="179" t="s">
        <v>255</v>
      </c>
      <c r="D189" s="179" t="s">
        <v>208</v>
      </c>
      <c r="E189" s="180" t="s">
        <v>294</v>
      </c>
      <c r="F189" s="181" t="s">
        <v>295</v>
      </c>
      <c r="G189" s="182" t="s">
        <v>260</v>
      </c>
      <c r="H189" s="183">
        <v>1.186</v>
      </c>
      <c r="I189" s="184"/>
      <c r="J189" s="185">
        <f>ROUND(I189*H189,1)</f>
        <v>0</v>
      </c>
      <c r="K189" s="181" t="s">
        <v>212</v>
      </c>
      <c r="L189" s="41"/>
      <c r="M189" s="186" t="s">
        <v>21</v>
      </c>
      <c r="N189" s="187" t="s">
        <v>44</v>
      </c>
      <c r="O189" s="66"/>
      <c r="P189" s="188">
        <f>O189*H189</f>
        <v>0</v>
      </c>
      <c r="Q189" s="188">
        <v>0</v>
      </c>
      <c r="R189" s="188">
        <f>Q189*H189</f>
        <v>0</v>
      </c>
      <c r="S189" s="188">
        <v>0</v>
      </c>
      <c r="T189" s="188">
        <f>S189*H189</f>
        <v>0</v>
      </c>
      <c r="U189" s="189" t="s">
        <v>21</v>
      </c>
      <c r="V189" s="36"/>
      <c r="W189" s="36"/>
      <c r="X189" s="36"/>
      <c r="Y189" s="36"/>
      <c r="Z189" s="36"/>
      <c r="AA189" s="36"/>
      <c r="AB189" s="36"/>
      <c r="AC189" s="36"/>
      <c r="AD189" s="36"/>
      <c r="AE189" s="36"/>
      <c r="AR189" s="190" t="s">
        <v>213</v>
      </c>
      <c r="AT189" s="190" t="s">
        <v>208</v>
      </c>
      <c r="AU189" s="190" t="s">
        <v>214</v>
      </c>
      <c r="AY189" s="19" t="s">
        <v>204</v>
      </c>
      <c r="BE189" s="191">
        <f>IF(N189="základní",J189,0)</f>
        <v>0</v>
      </c>
      <c r="BF189" s="191">
        <f>IF(N189="snížená",J189,0)</f>
        <v>0</v>
      </c>
      <c r="BG189" s="191">
        <f>IF(N189="zákl. přenesená",J189,0)</f>
        <v>0</v>
      </c>
      <c r="BH189" s="191">
        <f>IF(N189="sníž. přenesená",J189,0)</f>
        <v>0</v>
      </c>
      <c r="BI189" s="191">
        <f>IF(N189="nulová",J189,0)</f>
        <v>0</v>
      </c>
      <c r="BJ189" s="19" t="s">
        <v>81</v>
      </c>
      <c r="BK189" s="191">
        <f>ROUND(I189*H189,1)</f>
        <v>0</v>
      </c>
      <c r="BL189" s="19" t="s">
        <v>213</v>
      </c>
      <c r="BM189" s="190" t="s">
        <v>296</v>
      </c>
    </row>
    <row r="190" spans="1:47" s="2" customFormat="1" ht="11.25">
      <c r="A190" s="36"/>
      <c r="B190" s="37"/>
      <c r="C190" s="38"/>
      <c r="D190" s="192" t="s">
        <v>216</v>
      </c>
      <c r="E190" s="38"/>
      <c r="F190" s="193" t="s">
        <v>297</v>
      </c>
      <c r="G190" s="38"/>
      <c r="H190" s="38"/>
      <c r="I190" s="194"/>
      <c r="J190" s="38"/>
      <c r="K190" s="38"/>
      <c r="L190" s="41"/>
      <c r="M190" s="195"/>
      <c r="N190" s="196"/>
      <c r="O190" s="66"/>
      <c r="P190" s="66"/>
      <c r="Q190" s="66"/>
      <c r="R190" s="66"/>
      <c r="S190" s="66"/>
      <c r="T190" s="66"/>
      <c r="U190" s="67"/>
      <c r="V190" s="36"/>
      <c r="W190" s="36"/>
      <c r="X190" s="36"/>
      <c r="Y190" s="36"/>
      <c r="Z190" s="36"/>
      <c r="AA190" s="36"/>
      <c r="AB190" s="36"/>
      <c r="AC190" s="36"/>
      <c r="AD190" s="36"/>
      <c r="AE190" s="36"/>
      <c r="AT190" s="19" t="s">
        <v>216</v>
      </c>
      <c r="AU190" s="19" t="s">
        <v>214</v>
      </c>
    </row>
    <row r="191" spans="2:51" s="13" customFormat="1" ht="11.25">
      <c r="B191" s="197"/>
      <c r="C191" s="198"/>
      <c r="D191" s="199" t="s">
        <v>218</v>
      </c>
      <c r="E191" s="200" t="s">
        <v>21</v>
      </c>
      <c r="F191" s="201" t="s">
        <v>298</v>
      </c>
      <c r="G191" s="198"/>
      <c r="H191" s="202">
        <v>0.691</v>
      </c>
      <c r="I191" s="203"/>
      <c r="J191" s="198"/>
      <c r="K191" s="198"/>
      <c r="L191" s="204"/>
      <c r="M191" s="205"/>
      <c r="N191" s="206"/>
      <c r="O191" s="206"/>
      <c r="P191" s="206"/>
      <c r="Q191" s="206"/>
      <c r="R191" s="206"/>
      <c r="S191" s="206"/>
      <c r="T191" s="206"/>
      <c r="U191" s="207"/>
      <c r="AT191" s="208" t="s">
        <v>218</v>
      </c>
      <c r="AU191" s="208" t="s">
        <v>214</v>
      </c>
      <c r="AV191" s="13" t="s">
        <v>83</v>
      </c>
      <c r="AW191" s="13" t="s">
        <v>34</v>
      </c>
      <c r="AX191" s="13" t="s">
        <v>73</v>
      </c>
      <c r="AY191" s="208" t="s">
        <v>204</v>
      </c>
    </row>
    <row r="192" spans="2:51" s="13" customFormat="1" ht="11.25">
      <c r="B192" s="197"/>
      <c r="C192" s="198"/>
      <c r="D192" s="199" t="s">
        <v>218</v>
      </c>
      <c r="E192" s="200" t="s">
        <v>21</v>
      </c>
      <c r="F192" s="201" t="s">
        <v>299</v>
      </c>
      <c r="G192" s="198"/>
      <c r="H192" s="202">
        <v>0.495</v>
      </c>
      <c r="I192" s="203"/>
      <c r="J192" s="198"/>
      <c r="K192" s="198"/>
      <c r="L192" s="204"/>
      <c r="M192" s="205"/>
      <c r="N192" s="206"/>
      <c r="O192" s="206"/>
      <c r="P192" s="206"/>
      <c r="Q192" s="206"/>
      <c r="R192" s="206"/>
      <c r="S192" s="206"/>
      <c r="T192" s="206"/>
      <c r="U192" s="207"/>
      <c r="AT192" s="208" t="s">
        <v>218</v>
      </c>
      <c r="AU192" s="208" t="s">
        <v>214</v>
      </c>
      <c r="AV192" s="13" t="s">
        <v>83</v>
      </c>
      <c r="AW192" s="13" t="s">
        <v>34</v>
      </c>
      <c r="AX192" s="13" t="s">
        <v>73</v>
      </c>
      <c r="AY192" s="208" t="s">
        <v>204</v>
      </c>
    </row>
    <row r="193" spans="2:51" s="14" customFormat="1" ht="11.25">
      <c r="B193" s="209"/>
      <c r="C193" s="210"/>
      <c r="D193" s="199" t="s">
        <v>218</v>
      </c>
      <c r="E193" s="211" t="s">
        <v>21</v>
      </c>
      <c r="F193" s="212" t="s">
        <v>221</v>
      </c>
      <c r="G193" s="210"/>
      <c r="H193" s="213">
        <v>1.186</v>
      </c>
      <c r="I193" s="214"/>
      <c r="J193" s="210"/>
      <c r="K193" s="210"/>
      <c r="L193" s="215"/>
      <c r="M193" s="216"/>
      <c r="N193" s="217"/>
      <c r="O193" s="217"/>
      <c r="P193" s="217"/>
      <c r="Q193" s="217"/>
      <c r="R193" s="217"/>
      <c r="S193" s="217"/>
      <c r="T193" s="217"/>
      <c r="U193" s="218"/>
      <c r="AT193" s="219" t="s">
        <v>218</v>
      </c>
      <c r="AU193" s="219" t="s">
        <v>214</v>
      </c>
      <c r="AV193" s="14" t="s">
        <v>213</v>
      </c>
      <c r="AW193" s="14" t="s">
        <v>34</v>
      </c>
      <c r="AX193" s="14" t="s">
        <v>81</v>
      </c>
      <c r="AY193" s="219" t="s">
        <v>204</v>
      </c>
    </row>
    <row r="194" spans="2:63" s="12" customFormat="1" ht="20.85" customHeight="1">
      <c r="B194" s="163"/>
      <c r="C194" s="164"/>
      <c r="D194" s="165" t="s">
        <v>72</v>
      </c>
      <c r="E194" s="177" t="s">
        <v>300</v>
      </c>
      <c r="F194" s="177" t="s">
        <v>301</v>
      </c>
      <c r="G194" s="164"/>
      <c r="H194" s="164"/>
      <c r="I194" s="167"/>
      <c r="J194" s="178">
        <f>BK194</f>
        <v>0</v>
      </c>
      <c r="K194" s="164"/>
      <c r="L194" s="169"/>
      <c r="M194" s="170"/>
      <c r="N194" s="171"/>
      <c r="O194" s="171"/>
      <c r="P194" s="172">
        <f>SUM(P195:P208)</f>
        <v>0</v>
      </c>
      <c r="Q194" s="171"/>
      <c r="R194" s="172">
        <f>SUM(R195:R208)</f>
        <v>0</v>
      </c>
      <c r="S194" s="171"/>
      <c r="T194" s="172">
        <f>SUM(T195:T208)</f>
        <v>0</v>
      </c>
      <c r="U194" s="173"/>
      <c r="AR194" s="174" t="s">
        <v>81</v>
      </c>
      <c r="AT194" s="175" t="s">
        <v>72</v>
      </c>
      <c r="AU194" s="175" t="s">
        <v>83</v>
      </c>
      <c r="AY194" s="174" t="s">
        <v>204</v>
      </c>
      <c r="BK194" s="176">
        <f>SUM(BK195:BK208)</f>
        <v>0</v>
      </c>
    </row>
    <row r="195" spans="1:65" s="2" customFormat="1" ht="37.9" customHeight="1">
      <c r="A195" s="36"/>
      <c r="B195" s="37"/>
      <c r="C195" s="179" t="s">
        <v>266</v>
      </c>
      <c r="D195" s="179" t="s">
        <v>208</v>
      </c>
      <c r="E195" s="180" t="s">
        <v>302</v>
      </c>
      <c r="F195" s="181" t="s">
        <v>303</v>
      </c>
      <c r="G195" s="182" t="s">
        <v>260</v>
      </c>
      <c r="H195" s="183">
        <v>20.213</v>
      </c>
      <c r="I195" s="184"/>
      <c r="J195" s="185">
        <f>ROUND(I195*H195,1)</f>
        <v>0</v>
      </c>
      <c r="K195" s="181" t="s">
        <v>212</v>
      </c>
      <c r="L195" s="41"/>
      <c r="M195" s="186" t="s">
        <v>21</v>
      </c>
      <c r="N195" s="187" t="s">
        <v>44</v>
      </c>
      <c r="O195" s="66"/>
      <c r="P195" s="188">
        <f>O195*H195</f>
        <v>0</v>
      </c>
      <c r="Q195" s="188">
        <v>0</v>
      </c>
      <c r="R195" s="188">
        <f>Q195*H195</f>
        <v>0</v>
      </c>
      <c r="S195" s="188">
        <v>0</v>
      </c>
      <c r="T195" s="188">
        <f>S195*H195</f>
        <v>0</v>
      </c>
      <c r="U195" s="189" t="s">
        <v>21</v>
      </c>
      <c r="V195" s="36"/>
      <c r="W195" s="36"/>
      <c r="X195" s="36"/>
      <c r="Y195" s="36"/>
      <c r="Z195" s="36"/>
      <c r="AA195" s="36"/>
      <c r="AB195" s="36"/>
      <c r="AC195" s="36"/>
      <c r="AD195" s="36"/>
      <c r="AE195" s="36"/>
      <c r="AR195" s="190" t="s">
        <v>213</v>
      </c>
      <c r="AT195" s="190" t="s">
        <v>208</v>
      </c>
      <c r="AU195" s="190" t="s">
        <v>214</v>
      </c>
      <c r="AY195" s="19" t="s">
        <v>204</v>
      </c>
      <c r="BE195" s="191">
        <f>IF(N195="základní",J195,0)</f>
        <v>0</v>
      </c>
      <c r="BF195" s="191">
        <f>IF(N195="snížená",J195,0)</f>
        <v>0</v>
      </c>
      <c r="BG195" s="191">
        <f>IF(N195="zákl. přenesená",J195,0)</f>
        <v>0</v>
      </c>
      <c r="BH195" s="191">
        <f>IF(N195="sníž. přenesená",J195,0)</f>
        <v>0</v>
      </c>
      <c r="BI195" s="191">
        <f>IF(N195="nulová",J195,0)</f>
        <v>0</v>
      </c>
      <c r="BJ195" s="19" t="s">
        <v>81</v>
      </c>
      <c r="BK195" s="191">
        <f>ROUND(I195*H195,1)</f>
        <v>0</v>
      </c>
      <c r="BL195" s="19" t="s">
        <v>213</v>
      </c>
      <c r="BM195" s="190" t="s">
        <v>304</v>
      </c>
    </row>
    <row r="196" spans="1:47" s="2" customFormat="1" ht="11.25">
      <c r="A196" s="36"/>
      <c r="B196" s="37"/>
      <c r="C196" s="38"/>
      <c r="D196" s="192" t="s">
        <v>216</v>
      </c>
      <c r="E196" s="38"/>
      <c r="F196" s="193" t="s">
        <v>305</v>
      </c>
      <c r="G196" s="38"/>
      <c r="H196" s="38"/>
      <c r="I196" s="194"/>
      <c r="J196" s="38"/>
      <c r="K196" s="38"/>
      <c r="L196" s="41"/>
      <c r="M196" s="195"/>
      <c r="N196" s="196"/>
      <c r="O196" s="66"/>
      <c r="P196" s="66"/>
      <c r="Q196" s="66"/>
      <c r="R196" s="66"/>
      <c r="S196" s="66"/>
      <c r="T196" s="66"/>
      <c r="U196" s="67"/>
      <c r="V196" s="36"/>
      <c r="W196" s="36"/>
      <c r="X196" s="36"/>
      <c r="Y196" s="36"/>
      <c r="Z196" s="36"/>
      <c r="AA196" s="36"/>
      <c r="AB196" s="36"/>
      <c r="AC196" s="36"/>
      <c r="AD196" s="36"/>
      <c r="AE196" s="36"/>
      <c r="AT196" s="19" t="s">
        <v>216</v>
      </c>
      <c r="AU196" s="19" t="s">
        <v>214</v>
      </c>
    </row>
    <row r="197" spans="1:47" s="2" customFormat="1" ht="58.5">
      <c r="A197" s="36"/>
      <c r="B197" s="37"/>
      <c r="C197" s="38"/>
      <c r="D197" s="199" t="s">
        <v>306</v>
      </c>
      <c r="E197" s="38"/>
      <c r="F197" s="241" t="s">
        <v>307</v>
      </c>
      <c r="G197" s="38"/>
      <c r="H197" s="38"/>
      <c r="I197" s="194"/>
      <c r="J197" s="38"/>
      <c r="K197" s="38"/>
      <c r="L197" s="41"/>
      <c r="M197" s="195"/>
      <c r="N197" s="196"/>
      <c r="O197" s="66"/>
      <c r="P197" s="66"/>
      <c r="Q197" s="66"/>
      <c r="R197" s="66"/>
      <c r="S197" s="66"/>
      <c r="T197" s="66"/>
      <c r="U197" s="67"/>
      <c r="V197" s="36"/>
      <c r="W197" s="36"/>
      <c r="X197" s="36"/>
      <c r="Y197" s="36"/>
      <c r="Z197" s="36"/>
      <c r="AA197" s="36"/>
      <c r="AB197" s="36"/>
      <c r="AC197" s="36"/>
      <c r="AD197" s="36"/>
      <c r="AE197" s="36"/>
      <c r="AT197" s="19" t="s">
        <v>306</v>
      </c>
      <c r="AU197" s="19" t="s">
        <v>214</v>
      </c>
    </row>
    <row r="198" spans="2:51" s="15" customFormat="1" ht="11.25">
      <c r="B198" s="220"/>
      <c r="C198" s="221"/>
      <c r="D198" s="199" t="s">
        <v>218</v>
      </c>
      <c r="E198" s="222" t="s">
        <v>21</v>
      </c>
      <c r="F198" s="223" t="s">
        <v>263</v>
      </c>
      <c r="G198" s="221"/>
      <c r="H198" s="222" t="s">
        <v>21</v>
      </c>
      <c r="I198" s="224"/>
      <c r="J198" s="221"/>
      <c r="K198" s="221"/>
      <c r="L198" s="225"/>
      <c r="M198" s="226"/>
      <c r="N198" s="227"/>
      <c r="O198" s="227"/>
      <c r="P198" s="227"/>
      <c r="Q198" s="227"/>
      <c r="R198" s="227"/>
      <c r="S198" s="227"/>
      <c r="T198" s="227"/>
      <c r="U198" s="228"/>
      <c r="AT198" s="229" t="s">
        <v>218</v>
      </c>
      <c r="AU198" s="229" t="s">
        <v>214</v>
      </c>
      <c r="AV198" s="15" t="s">
        <v>81</v>
      </c>
      <c r="AW198" s="15" t="s">
        <v>34</v>
      </c>
      <c r="AX198" s="15" t="s">
        <v>73</v>
      </c>
      <c r="AY198" s="229" t="s">
        <v>204</v>
      </c>
    </row>
    <row r="199" spans="2:51" s="13" customFormat="1" ht="11.25">
      <c r="B199" s="197"/>
      <c r="C199" s="198"/>
      <c r="D199" s="199" t="s">
        <v>218</v>
      </c>
      <c r="E199" s="200" t="s">
        <v>21</v>
      </c>
      <c r="F199" s="201" t="s">
        <v>308</v>
      </c>
      <c r="G199" s="198"/>
      <c r="H199" s="202">
        <v>50.213</v>
      </c>
      <c r="I199" s="203"/>
      <c r="J199" s="198"/>
      <c r="K199" s="198"/>
      <c r="L199" s="204"/>
      <c r="M199" s="205"/>
      <c r="N199" s="206"/>
      <c r="O199" s="206"/>
      <c r="P199" s="206"/>
      <c r="Q199" s="206"/>
      <c r="R199" s="206"/>
      <c r="S199" s="206"/>
      <c r="T199" s="206"/>
      <c r="U199" s="207"/>
      <c r="AT199" s="208" t="s">
        <v>218</v>
      </c>
      <c r="AU199" s="208" t="s">
        <v>214</v>
      </c>
      <c r="AV199" s="13" t="s">
        <v>83</v>
      </c>
      <c r="AW199" s="13" t="s">
        <v>34</v>
      </c>
      <c r="AX199" s="13" t="s">
        <v>73</v>
      </c>
      <c r="AY199" s="208" t="s">
        <v>204</v>
      </c>
    </row>
    <row r="200" spans="2:51" s="13" customFormat="1" ht="11.25">
      <c r="B200" s="197"/>
      <c r="C200" s="198"/>
      <c r="D200" s="199" t="s">
        <v>218</v>
      </c>
      <c r="E200" s="200" t="s">
        <v>21</v>
      </c>
      <c r="F200" s="201" t="s">
        <v>309</v>
      </c>
      <c r="G200" s="198"/>
      <c r="H200" s="202">
        <v>-30</v>
      </c>
      <c r="I200" s="203"/>
      <c r="J200" s="198"/>
      <c r="K200" s="198"/>
      <c r="L200" s="204"/>
      <c r="M200" s="205"/>
      <c r="N200" s="206"/>
      <c r="O200" s="206"/>
      <c r="P200" s="206"/>
      <c r="Q200" s="206"/>
      <c r="R200" s="206"/>
      <c r="S200" s="206"/>
      <c r="T200" s="206"/>
      <c r="U200" s="207"/>
      <c r="AT200" s="208" t="s">
        <v>218</v>
      </c>
      <c r="AU200" s="208" t="s">
        <v>214</v>
      </c>
      <c r="AV200" s="13" t="s">
        <v>83</v>
      </c>
      <c r="AW200" s="13" t="s">
        <v>34</v>
      </c>
      <c r="AX200" s="13" t="s">
        <v>73</v>
      </c>
      <c r="AY200" s="208" t="s">
        <v>204</v>
      </c>
    </row>
    <row r="201" spans="2:51" s="14" customFormat="1" ht="11.25">
      <c r="B201" s="209"/>
      <c r="C201" s="210"/>
      <c r="D201" s="199" t="s">
        <v>218</v>
      </c>
      <c r="E201" s="211" t="s">
        <v>21</v>
      </c>
      <c r="F201" s="212" t="s">
        <v>221</v>
      </c>
      <c r="G201" s="210"/>
      <c r="H201" s="213">
        <v>20.213</v>
      </c>
      <c r="I201" s="214"/>
      <c r="J201" s="210"/>
      <c r="K201" s="210"/>
      <c r="L201" s="215"/>
      <c r="M201" s="216"/>
      <c r="N201" s="217"/>
      <c r="O201" s="217"/>
      <c r="P201" s="217"/>
      <c r="Q201" s="217"/>
      <c r="R201" s="217"/>
      <c r="S201" s="217"/>
      <c r="T201" s="217"/>
      <c r="U201" s="218"/>
      <c r="AT201" s="219" t="s">
        <v>218</v>
      </c>
      <c r="AU201" s="219" t="s">
        <v>214</v>
      </c>
      <c r="AV201" s="14" t="s">
        <v>213</v>
      </c>
      <c r="AW201" s="14" t="s">
        <v>34</v>
      </c>
      <c r="AX201" s="14" t="s">
        <v>81</v>
      </c>
      <c r="AY201" s="219" t="s">
        <v>204</v>
      </c>
    </row>
    <row r="202" spans="1:65" s="2" customFormat="1" ht="24.2" customHeight="1">
      <c r="A202" s="36"/>
      <c r="B202" s="37"/>
      <c r="C202" s="179" t="s">
        <v>310</v>
      </c>
      <c r="D202" s="179" t="s">
        <v>208</v>
      </c>
      <c r="E202" s="180" t="s">
        <v>311</v>
      </c>
      <c r="F202" s="181" t="s">
        <v>312</v>
      </c>
      <c r="G202" s="182" t="s">
        <v>260</v>
      </c>
      <c r="H202" s="183">
        <v>20.13</v>
      </c>
      <c r="I202" s="184"/>
      <c r="J202" s="185">
        <f>ROUND(I202*H202,1)</f>
        <v>0</v>
      </c>
      <c r="K202" s="181" t="s">
        <v>212</v>
      </c>
      <c r="L202" s="41"/>
      <c r="M202" s="186" t="s">
        <v>21</v>
      </c>
      <c r="N202" s="187" t="s">
        <v>44</v>
      </c>
      <c r="O202" s="66"/>
      <c r="P202" s="188">
        <f>O202*H202</f>
        <v>0</v>
      </c>
      <c r="Q202" s="188">
        <v>0</v>
      </c>
      <c r="R202" s="188">
        <f>Q202*H202</f>
        <v>0</v>
      </c>
      <c r="S202" s="188">
        <v>0</v>
      </c>
      <c r="T202" s="188">
        <f>S202*H202</f>
        <v>0</v>
      </c>
      <c r="U202" s="189" t="s">
        <v>21</v>
      </c>
      <c r="V202" s="36"/>
      <c r="W202" s="36"/>
      <c r="X202" s="36"/>
      <c r="Y202" s="36"/>
      <c r="Z202" s="36"/>
      <c r="AA202" s="36"/>
      <c r="AB202" s="36"/>
      <c r="AC202" s="36"/>
      <c r="AD202" s="36"/>
      <c r="AE202" s="36"/>
      <c r="AR202" s="190" t="s">
        <v>213</v>
      </c>
      <c r="AT202" s="190" t="s">
        <v>208</v>
      </c>
      <c r="AU202" s="190" t="s">
        <v>214</v>
      </c>
      <c r="AY202" s="19" t="s">
        <v>204</v>
      </c>
      <c r="BE202" s="191">
        <f>IF(N202="základní",J202,0)</f>
        <v>0</v>
      </c>
      <c r="BF202" s="191">
        <f>IF(N202="snížená",J202,0)</f>
        <v>0</v>
      </c>
      <c r="BG202" s="191">
        <f>IF(N202="zákl. přenesená",J202,0)</f>
        <v>0</v>
      </c>
      <c r="BH202" s="191">
        <f>IF(N202="sníž. přenesená",J202,0)</f>
        <v>0</v>
      </c>
      <c r="BI202" s="191">
        <f>IF(N202="nulová",J202,0)</f>
        <v>0</v>
      </c>
      <c r="BJ202" s="19" t="s">
        <v>81</v>
      </c>
      <c r="BK202" s="191">
        <f>ROUND(I202*H202,1)</f>
        <v>0</v>
      </c>
      <c r="BL202" s="19" t="s">
        <v>213</v>
      </c>
      <c r="BM202" s="190" t="s">
        <v>313</v>
      </c>
    </row>
    <row r="203" spans="1:47" s="2" customFormat="1" ht="11.25">
      <c r="A203" s="36"/>
      <c r="B203" s="37"/>
      <c r="C203" s="38"/>
      <c r="D203" s="192" t="s">
        <v>216</v>
      </c>
      <c r="E203" s="38"/>
      <c r="F203" s="193" t="s">
        <v>314</v>
      </c>
      <c r="G203" s="38"/>
      <c r="H203" s="38"/>
      <c r="I203" s="194"/>
      <c r="J203" s="38"/>
      <c r="K203" s="38"/>
      <c r="L203" s="41"/>
      <c r="M203" s="195"/>
      <c r="N203" s="196"/>
      <c r="O203" s="66"/>
      <c r="P203" s="66"/>
      <c r="Q203" s="66"/>
      <c r="R203" s="66"/>
      <c r="S203" s="66"/>
      <c r="T203" s="66"/>
      <c r="U203" s="67"/>
      <c r="V203" s="36"/>
      <c r="W203" s="36"/>
      <c r="X203" s="36"/>
      <c r="Y203" s="36"/>
      <c r="Z203" s="36"/>
      <c r="AA203" s="36"/>
      <c r="AB203" s="36"/>
      <c r="AC203" s="36"/>
      <c r="AD203" s="36"/>
      <c r="AE203" s="36"/>
      <c r="AT203" s="19" t="s">
        <v>216</v>
      </c>
      <c r="AU203" s="19" t="s">
        <v>214</v>
      </c>
    </row>
    <row r="204" spans="1:47" s="2" customFormat="1" ht="87.75">
      <c r="A204" s="36"/>
      <c r="B204" s="37"/>
      <c r="C204" s="38"/>
      <c r="D204" s="199" t="s">
        <v>306</v>
      </c>
      <c r="E204" s="38"/>
      <c r="F204" s="241" t="s">
        <v>315</v>
      </c>
      <c r="G204" s="38"/>
      <c r="H204" s="38"/>
      <c r="I204" s="194"/>
      <c r="J204" s="38"/>
      <c r="K204" s="38"/>
      <c r="L204" s="41"/>
      <c r="M204" s="195"/>
      <c r="N204" s="196"/>
      <c r="O204" s="66"/>
      <c r="P204" s="66"/>
      <c r="Q204" s="66"/>
      <c r="R204" s="66"/>
      <c r="S204" s="66"/>
      <c r="T204" s="66"/>
      <c r="U204" s="67"/>
      <c r="V204" s="36"/>
      <c r="W204" s="36"/>
      <c r="X204" s="36"/>
      <c r="Y204" s="36"/>
      <c r="Z204" s="36"/>
      <c r="AA204" s="36"/>
      <c r="AB204" s="36"/>
      <c r="AC204" s="36"/>
      <c r="AD204" s="36"/>
      <c r="AE204" s="36"/>
      <c r="AT204" s="19" t="s">
        <v>306</v>
      </c>
      <c r="AU204" s="19" t="s">
        <v>214</v>
      </c>
    </row>
    <row r="205" spans="1:65" s="2" customFormat="1" ht="24.2" customHeight="1">
      <c r="A205" s="36"/>
      <c r="B205" s="37"/>
      <c r="C205" s="179" t="s">
        <v>8</v>
      </c>
      <c r="D205" s="179" t="s">
        <v>208</v>
      </c>
      <c r="E205" s="180" t="s">
        <v>316</v>
      </c>
      <c r="F205" s="181" t="s">
        <v>317</v>
      </c>
      <c r="G205" s="182" t="s">
        <v>318</v>
      </c>
      <c r="H205" s="183">
        <v>34.362</v>
      </c>
      <c r="I205" s="184"/>
      <c r="J205" s="185">
        <f>ROUND(I205*H205,1)</f>
        <v>0</v>
      </c>
      <c r="K205" s="181" t="s">
        <v>212</v>
      </c>
      <c r="L205" s="41"/>
      <c r="M205" s="186" t="s">
        <v>21</v>
      </c>
      <c r="N205" s="187" t="s">
        <v>44</v>
      </c>
      <c r="O205" s="66"/>
      <c r="P205" s="188">
        <f>O205*H205</f>
        <v>0</v>
      </c>
      <c r="Q205" s="188">
        <v>0</v>
      </c>
      <c r="R205" s="188">
        <f>Q205*H205</f>
        <v>0</v>
      </c>
      <c r="S205" s="188">
        <v>0</v>
      </c>
      <c r="T205" s="188">
        <f>S205*H205</f>
        <v>0</v>
      </c>
      <c r="U205" s="189" t="s">
        <v>21</v>
      </c>
      <c r="V205" s="36"/>
      <c r="W205" s="36"/>
      <c r="X205" s="36"/>
      <c r="Y205" s="36"/>
      <c r="Z205" s="36"/>
      <c r="AA205" s="36"/>
      <c r="AB205" s="36"/>
      <c r="AC205" s="36"/>
      <c r="AD205" s="36"/>
      <c r="AE205" s="36"/>
      <c r="AR205" s="190" t="s">
        <v>213</v>
      </c>
      <c r="AT205" s="190" t="s">
        <v>208</v>
      </c>
      <c r="AU205" s="190" t="s">
        <v>214</v>
      </c>
      <c r="AY205" s="19" t="s">
        <v>204</v>
      </c>
      <c r="BE205" s="191">
        <f>IF(N205="základní",J205,0)</f>
        <v>0</v>
      </c>
      <c r="BF205" s="191">
        <f>IF(N205="snížená",J205,0)</f>
        <v>0</v>
      </c>
      <c r="BG205" s="191">
        <f>IF(N205="zákl. přenesená",J205,0)</f>
        <v>0</v>
      </c>
      <c r="BH205" s="191">
        <f>IF(N205="sníž. přenesená",J205,0)</f>
        <v>0</v>
      </c>
      <c r="BI205" s="191">
        <f>IF(N205="nulová",J205,0)</f>
        <v>0</v>
      </c>
      <c r="BJ205" s="19" t="s">
        <v>81</v>
      </c>
      <c r="BK205" s="191">
        <f>ROUND(I205*H205,1)</f>
        <v>0</v>
      </c>
      <c r="BL205" s="19" t="s">
        <v>213</v>
      </c>
      <c r="BM205" s="190" t="s">
        <v>319</v>
      </c>
    </row>
    <row r="206" spans="1:47" s="2" customFormat="1" ht="11.25">
      <c r="A206" s="36"/>
      <c r="B206" s="37"/>
      <c r="C206" s="38"/>
      <c r="D206" s="192" t="s">
        <v>216</v>
      </c>
      <c r="E206" s="38"/>
      <c r="F206" s="193" t="s">
        <v>320</v>
      </c>
      <c r="G206" s="38"/>
      <c r="H206" s="38"/>
      <c r="I206" s="194"/>
      <c r="J206" s="38"/>
      <c r="K206" s="38"/>
      <c r="L206" s="41"/>
      <c r="M206" s="195"/>
      <c r="N206" s="196"/>
      <c r="O206" s="66"/>
      <c r="P206" s="66"/>
      <c r="Q206" s="66"/>
      <c r="R206" s="66"/>
      <c r="S206" s="66"/>
      <c r="T206" s="66"/>
      <c r="U206" s="67"/>
      <c r="V206" s="36"/>
      <c r="W206" s="36"/>
      <c r="X206" s="36"/>
      <c r="Y206" s="36"/>
      <c r="Z206" s="36"/>
      <c r="AA206" s="36"/>
      <c r="AB206" s="36"/>
      <c r="AC206" s="36"/>
      <c r="AD206" s="36"/>
      <c r="AE206" s="36"/>
      <c r="AT206" s="19" t="s">
        <v>216</v>
      </c>
      <c r="AU206" s="19" t="s">
        <v>214</v>
      </c>
    </row>
    <row r="207" spans="1:47" s="2" customFormat="1" ht="39">
      <c r="A207" s="36"/>
      <c r="B207" s="37"/>
      <c r="C207" s="38"/>
      <c r="D207" s="199" t="s">
        <v>306</v>
      </c>
      <c r="E207" s="38"/>
      <c r="F207" s="241" t="s">
        <v>321</v>
      </c>
      <c r="G207" s="38"/>
      <c r="H207" s="38"/>
      <c r="I207" s="194"/>
      <c r="J207" s="38"/>
      <c r="K207" s="38"/>
      <c r="L207" s="41"/>
      <c r="M207" s="195"/>
      <c r="N207" s="196"/>
      <c r="O207" s="66"/>
      <c r="P207" s="66"/>
      <c r="Q207" s="66"/>
      <c r="R207" s="66"/>
      <c r="S207" s="66"/>
      <c r="T207" s="66"/>
      <c r="U207" s="67"/>
      <c r="V207" s="36"/>
      <c r="W207" s="36"/>
      <c r="X207" s="36"/>
      <c r="Y207" s="36"/>
      <c r="Z207" s="36"/>
      <c r="AA207" s="36"/>
      <c r="AB207" s="36"/>
      <c r="AC207" s="36"/>
      <c r="AD207" s="36"/>
      <c r="AE207" s="36"/>
      <c r="AT207" s="19" t="s">
        <v>306</v>
      </c>
      <c r="AU207" s="19" t="s">
        <v>214</v>
      </c>
    </row>
    <row r="208" spans="2:51" s="13" customFormat="1" ht="11.25">
      <c r="B208" s="197"/>
      <c r="C208" s="198"/>
      <c r="D208" s="199" t="s">
        <v>218</v>
      </c>
      <c r="E208" s="200" t="s">
        <v>21</v>
      </c>
      <c r="F208" s="201" t="s">
        <v>322</v>
      </c>
      <c r="G208" s="198"/>
      <c r="H208" s="202">
        <v>34.362</v>
      </c>
      <c r="I208" s="203"/>
      <c r="J208" s="198"/>
      <c r="K208" s="198"/>
      <c r="L208" s="204"/>
      <c r="M208" s="205"/>
      <c r="N208" s="206"/>
      <c r="O208" s="206"/>
      <c r="P208" s="206"/>
      <c r="Q208" s="206"/>
      <c r="R208" s="206"/>
      <c r="S208" s="206"/>
      <c r="T208" s="206"/>
      <c r="U208" s="207"/>
      <c r="AT208" s="208" t="s">
        <v>218</v>
      </c>
      <c r="AU208" s="208" t="s">
        <v>214</v>
      </c>
      <c r="AV208" s="13" t="s">
        <v>83</v>
      </c>
      <c r="AW208" s="13" t="s">
        <v>34</v>
      </c>
      <c r="AX208" s="13" t="s">
        <v>81</v>
      </c>
      <c r="AY208" s="208" t="s">
        <v>204</v>
      </c>
    </row>
    <row r="209" spans="2:63" s="12" customFormat="1" ht="20.85" customHeight="1">
      <c r="B209" s="163"/>
      <c r="C209" s="164"/>
      <c r="D209" s="165" t="s">
        <v>72</v>
      </c>
      <c r="E209" s="177" t="s">
        <v>323</v>
      </c>
      <c r="F209" s="177" t="s">
        <v>324</v>
      </c>
      <c r="G209" s="164"/>
      <c r="H209" s="164"/>
      <c r="I209" s="167"/>
      <c r="J209" s="178">
        <f>BK209</f>
        <v>0</v>
      </c>
      <c r="K209" s="164"/>
      <c r="L209" s="169"/>
      <c r="M209" s="170"/>
      <c r="N209" s="171"/>
      <c r="O209" s="171"/>
      <c r="P209" s="172">
        <f>SUM(P210:P220)</f>
        <v>0</v>
      </c>
      <c r="Q209" s="171"/>
      <c r="R209" s="172">
        <f>SUM(R210:R220)</f>
        <v>0</v>
      </c>
      <c r="S209" s="171"/>
      <c r="T209" s="172">
        <f>SUM(T210:T220)</f>
        <v>0</v>
      </c>
      <c r="U209" s="173"/>
      <c r="AR209" s="174" t="s">
        <v>81</v>
      </c>
      <c r="AT209" s="175" t="s">
        <v>72</v>
      </c>
      <c r="AU209" s="175" t="s">
        <v>83</v>
      </c>
      <c r="AY209" s="174" t="s">
        <v>204</v>
      </c>
      <c r="BK209" s="176">
        <f>SUM(BK210:BK220)</f>
        <v>0</v>
      </c>
    </row>
    <row r="210" spans="1:65" s="2" customFormat="1" ht="24.2" customHeight="1">
      <c r="A210" s="36"/>
      <c r="B210" s="37"/>
      <c r="C210" s="179" t="s">
        <v>300</v>
      </c>
      <c r="D210" s="179" t="s">
        <v>208</v>
      </c>
      <c r="E210" s="180" t="s">
        <v>325</v>
      </c>
      <c r="F210" s="181" t="s">
        <v>326</v>
      </c>
      <c r="G210" s="182" t="s">
        <v>260</v>
      </c>
      <c r="H210" s="183">
        <v>30</v>
      </c>
      <c r="I210" s="184"/>
      <c r="J210" s="185">
        <f>ROUND(I210*H210,1)</f>
        <v>0</v>
      </c>
      <c r="K210" s="181" t="s">
        <v>212</v>
      </c>
      <c r="L210" s="41"/>
      <c r="M210" s="186" t="s">
        <v>21</v>
      </c>
      <c r="N210" s="187" t="s">
        <v>44</v>
      </c>
      <c r="O210" s="66"/>
      <c r="P210" s="188">
        <f>O210*H210</f>
        <v>0</v>
      </c>
      <c r="Q210" s="188">
        <v>0</v>
      </c>
      <c r="R210" s="188">
        <f>Q210*H210</f>
        <v>0</v>
      </c>
      <c r="S210" s="188">
        <v>0</v>
      </c>
      <c r="T210" s="188">
        <f>S210*H210</f>
        <v>0</v>
      </c>
      <c r="U210" s="189" t="s">
        <v>21</v>
      </c>
      <c r="V210" s="36"/>
      <c r="W210" s="36"/>
      <c r="X210" s="36"/>
      <c r="Y210" s="36"/>
      <c r="Z210" s="36"/>
      <c r="AA210" s="36"/>
      <c r="AB210" s="36"/>
      <c r="AC210" s="36"/>
      <c r="AD210" s="36"/>
      <c r="AE210" s="36"/>
      <c r="AR210" s="190" t="s">
        <v>213</v>
      </c>
      <c r="AT210" s="190" t="s">
        <v>208</v>
      </c>
      <c r="AU210" s="190" t="s">
        <v>214</v>
      </c>
      <c r="AY210" s="19" t="s">
        <v>204</v>
      </c>
      <c r="BE210" s="191">
        <f>IF(N210="základní",J210,0)</f>
        <v>0</v>
      </c>
      <c r="BF210" s="191">
        <f>IF(N210="snížená",J210,0)</f>
        <v>0</v>
      </c>
      <c r="BG210" s="191">
        <f>IF(N210="zákl. přenesená",J210,0)</f>
        <v>0</v>
      </c>
      <c r="BH210" s="191">
        <f>IF(N210="sníž. přenesená",J210,0)</f>
        <v>0</v>
      </c>
      <c r="BI210" s="191">
        <f>IF(N210="nulová",J210,0)</f>
        <v>0</v>
      </c>
      <c r="BJ210" s="19" t="s">
        <v>81</v>
      </c>
      <c r="BK210" s="191">
        <f>ROUND(I210*H210,1)</f>
        <v>0</v>
      </c>
      <c r="BL210" s="19" t="s">
        <v>213</v>
      </c>
      <c r="BM210" s="190" t="s">
        <v>327</v>
      </c>
    </row>
    <row r="211" spans="1:47" s="2" customFormat="1" ht="11.25">
      <c r="A211" s="36"/>
      <c r="B211" s="37"/>
      <c r="C211" s="38"/>
      <c r="D211" s="192" t="s">
        <v>216</v>
      </c>
      <c r="E211" s="38"/>
      <c r="F211" s="193" t="s">
        <v>328</v>
      </c>
      <c r="G211" s="38"/>
      <c r="H211" s="38"/>
      <c r="I211" s="194"/>
      <c r="J211" s="38"/>
      <c r="K211" s="38"/>
      <c r="L211" s="41"/>
      <c r="M211" s="195"/>
      <c r="N211" s="196"/>
      <c r="O211" s="66"/>
      <c r="P211" s="66"/>
      <c r="Q211" s="66"/>
      <c r="R211" s="66"/>
      <c r="S211" s="66"/>
      <c r="T211" s="66"/>
      <c r="U211" s="67"/>
      <c r="V211" s="36"/>
      <c r="W211" s="36"/>
      <c r="X211" s="36"/>
      <c r="Y211" s="36"/>
      <c r="Z211" s="36"/>
      <c r="AA211" s="36"/>
      <c r="AB211" s="36"/>
      <c r="AC211" s="36"/>
      <c r="AD211" s="36"/>
      <c r="AE211" s="36"/>
      <c r="AT211" s="19" t="s">
        <v>216</v>
      </c>
      <c r="AU211" s="19" t="s">
        <v>214</v>
      </c>
    </row>
    <row r="212" spans="1:47" s="2" customFormat="1" ht="126.75">
      <c r="A212" s="36"/>
      <c r="B212" s="37"/>
      <c r="C212" s="38"/>
      <c r="D212" s="199" t="s">
        <v>306</v>
      </c>
      <c r="E212" s="38"/>
      <c r="F212" s="241" t="s">
        <v>329</v>
      </c>
      <c r="G212" s="38"/>
      <c r="H212" s="38"/>
      <c r="I212" s="194"/>
      <c r="J212" s="38"/>
      <c r="K212" s="38"/>
      <c r="L212" s="41"/>
      <c r="M212" s="195"/>
      <c r="N212" s="196"/>
      <c r="O212" s="66"/>
      <c r="P212" s="66"/>
      <c r="Q212" s="66"/>
      <c r="R212" s="66"/>
      <c r="S212" s="66"/>
      <c r="T212" s="66"/>
      <c r="U212" s="67"/>
      <c r="V212" s="36"/>
      <c r="W212" s="36"/>
      <c r="X212" s="36"/>
      <c r="Y212" s="36"/>
      <c r="Z212" s="36"/>
      <c r="AA212" s="36"/>
      <c r="AB212" s="36"/>
      <c r="AC212" s="36"/>
      <c r="AD212" s="36"/>
      <c r="AE212" s="36"/>
      <c r="AT212" s="19" t="s">
        <v>306</v>
      </c>
      <c r="AU212" s="19" t="s">
        <v>214</v>
      </c>
    </row>
    <row r="213" spans="2:51" s="15" customFormat="1" ht="11.25">
      <c r="B213" s="220"/>
      <c r="C213" s="221"/>
      <c r="D213" s="199" t="s">
        <v>218</v>
      </c>
      <c r="E213" s="222" t="s">
        <v>21</v>
      </c>
      <c r="F213" s="223" t="s">
        <v>263</v>
      </c>
      <c r="G213" s="221"/>
      <c r="H213" s="222" t="s">
        <v>21</v>
      </c>
      <c r="I213" s="224"/>
      <c r="J213" s="221"/>
      <c r="K213" s="221"/>
      <c r="L213" s="225"/>
      <c r="M213" s="226"/>
      <c r="N213" s="227"/>
      <c r="O213" s="227"/>
      <c r="P213" s="227"/>
      <c r="Q213" s="227"/>
      <c r="R213" s="227"/>
      <c r="S213" s="227"/>
      <c r="T213" s="227"/>
      <c r="U213" s="228"/>
      <c r="AT213" s="229" t="s">
        <v>218</v>
      </c>
      <c r="AU213" s="229" t="s">
        <v>214</v>
      </c>
      <c r="AV213" s="15" t="s">
        <v>81</v>
      </c>
      <c r="AW213" s="15" t="s">
        <v>34</v>
      </c>
      <c r="AX213" s="15" t="s">
        <v>73</v>
      </c>
      <c r="AY213" s="229" t="s">
        <v>204</v>
      </c>
    </row>
    <row r="214" spans="2:51" s="13" customFormat="1" ht="11.25">
      <c r="B214" s="197"/>
      <c r="C214" s="198"/>
      <c r="D214" s="199" t="s">
        <v>218</v>
      </c>
      <c r="E214" s="200" t="s">
        <v>21</v>
      </c>
      <c r="F214" s="201" t="s">
        <v>330</v>
      </c>
      <c r="G214" s="198"/>
      <c r="H214" s="202">
        <v>30</v>
      </c>
      <c r="I214" s="203"/>
      <c r="J214" s="198"/>
      <c r="K214" s="198"/>
      <c r="L214" s="204"/>
      <c r="M214" s="205"/>
      <c r="N214" s="206"/>
      <c r="O214" s="206"/>
      <c r="P214" s="206"/>
      <c r="Q214" s="206"/>
      <c r="R214" s="206"/>
      <c r="S214" s="206"/>
      <c r="T214" s="206"/>
      <c r="U214" s="207"/>
      <c r="AT214" s="208" t="s">
        <v>218</v>
      </c>
      <c r="AU214" s="208" t="s">
        <v>214</v>
      </c>
      <c r="AV214" s="13" t="s">
        <v>83</v>
      </c>
      <c r="AW214" s="13" t="s">
        <v>34</v>
      </c>
      <c r="AX214" s="13" t="s">
        <v>81</v>
      </c>
      <c r="AY214" s="208" t="s">
        <v>204</v>
      </c>
    </row>
    <row r="215" spans="1:65" s="2" customFormat="1" ht="33" customHeight="1">
      <c r="A215" s="36"/>
      <c r="B215" s="37"/>
      <c r="C215" s="179" t="s">
        <v>323</v>
      </c>
      <c r="D215" s="179" t="s">
        <v>208</v>
      </c>
      <c r="E215" s="180" t="s">
        <v>331</v>
      </c>
      <c r="F215" s="181" t="s">
        <v>332</v>
      </c>
      <c r="G215" s="182" t="s">
        <v>260</v>
      </c>
      <c r="H215" s="183">
        <v>30</v>
      </c>
      <c r="I215" s="184"/>
      <c r="J215" s="185">
        <f>ROUND(I215*H215,1)</f>
        <v>0</v>
      </c>
      <c r="K215" s="181" t="s">
        <v>212</v>
      </c>
      <c r="L215" s="41"/>
      <c r="M215" s="186" t="s">
        <v>21</v>
      </c>
      <c r="N215" s="187" t="s">
        <v>44</v>
      </c>
      <c r="O215" s="66"/>
      <c r="P215" s="188">
        <f>O215*H215</f>
        <v>0</v>
      </c>
      <c r="Q215" s="188">
        <v>0</v>
      </c>
      <c r="R215" s="188">
        <f>Q215*H215</f>
        <v>0</v>
      </c>
      <c r="S215" s="188">
        <v>0</v>
      </c>
      <c r="T215" s="188">
        <f>S215*H215</f>
        <v>0</v>
      </c>
      <c r="U215" s="189" t="s">
        <v>21</v>
      </c>
      <c r="V215" s="36"/>
      <c r="W215" s="36"/>
      <c r="X215" s="36"/>
      <c r="Y215" s="36"/>
      <c r="Z215" s="36"/>
      <c r="AA215" s="36"/>
      <c r="AB215" s="36"/>
      <c r="AC215" s="36"/>
      <c r="AD215" s="36"/>
      <c r="AE215" s="36"/>
      <c r="AR215" s="190" t="s">
        <v>213</v>
      </c>
      <c r="AT215" s="190" t="s">
        <v>208</v>
      </c>
      <c r="AU215" s="190" t="s">
        <v>214</v>
      </c>
      <c r="AY215" s="19" t="s">
        <v>204</v>
      </c>
      <c r="BE215" s="191">
        <f>IF(N215="základní",J215,0)</f>
        <v>0</v>
      </c>
      <c r="BF215" s="191">
        <f>IF(N215="snížená",J215,0)</f>
        <v>0</v>
      </c>
      <c r="BG215" s="191">
        <f>IF(N215="zákl. přenesená",J215,0)</f>
        <v>0</v>
      </c>
      <c r="BH215" s="191">
        <f>IF(N215="sníž. přenesená",J215,0)</f>
        <v>0</v>
      </c>
      <c r="BI215" s="191">
        <f>IF(N215="nulová",J215,0)</f>
        <v>0</v>
      </c>
      <c r="BJ215" s="19" t="s">
        <v>81</v>
      </c>
      <c r="BK215" s="191">
        <f>ROUND(I215*H215,1)</f>
        <v>0</v>
      </c>
      <c r="BL215" s="19" t="s">
        <v>213</v>
      </c>
      <c r="BM215" s="190" t="s">
        <v>333</v>
      </c>
    </row>
    <row r="216" spans="1:47" s="2" customFormat="1" ht="11.25">
      <c r="A216" s="36"/>
      <c r="B216" s="37"/>
      <c r="C216" s="38"/>
      <c r="D216" s="192" t="s">
        <v>216</v>
      </c>
      <c r="E216" s="38"/>
      <c r="F216" s="193" t="s">
        <v>334</v>
      </c>
      <c r="G216" s="38"/>
      <c r="H216" s="38"/>
      <c r="I216" s="194"/>
      <c r="J216" s="38"/>
      <c r="K216" s="38"/>
      <c r="L216" s="41"/>
      <c r="M216" s="195"/>
      <c r="N216" s="196"/>
      <c r="O216" s="66"/>
      <c r="P216" s="66"/>
      <c r="Q216" s="66"/>
      <c r="R216" s="66"/>
      <c r="S216" s="66"/>
      <c r="T216" s="66"/>
      <c r="U216" s="67"/>
      <c r="V216" s="36"/>
      <c r="W216" s="36"/>
      <c r="X216" s="36"/>
      <c r="Y216" s="36"/>
      <c r="Z216" s="36"/>
      <c r="AA216" s="36"/>
      <c r="AB216" s="36"/>
      <c r="AC216" s="36"/>
      <c r="AD216" s="36"/>
      <c r="AE216" s="36"/>
      <c r="AT216" s="19" t="s">
        <v>216</v>
      </c>
      <c r="AU216" s="19" t="s">
        <v>214</v>
      </c>
    </row>
    <row r="217" spans="2:51" s="13" customFormat="1" ht="11.25">
      <c r="B217" s="197"/>
      <c r="C217" s="198"/>
      <c r="D217" s="199" t="s">
        <v>218</v>
      </c>
      <c r="E217" s="200" t="s">
        <v>21</v>
      </c>
      <c r="F217" s="201" t="s">
        <v>335</v>
      </c>
      <c r="G217" s="198"/>
      <c r="H217" s="202">
        <v>30</v>
      </c>
      <c r="I217" s="203"/>
      <c r="J217" s="198"/>
      <c r="K217" s="198"/>
      <c r="L217" s="204"/>
      <c r="M217" s="205"/>
      <c r="N217" s="206"/>
      <c r="O217" s="206"/>
      <c r="P217" s="206"/>
      <c r="Q217" s="206"/>
      <c r="R217" s="206"/>
      <c r="S217" s="206"/>
      <c r="T217" s="206"/>
      <c r="U217" s="207"/>
      <c r="AT217" s="208" t="s">
        <v>218</v>
      </c>
      <c r="AU217" s="208" t="s">
        <v>214</v>
      </c>
      <c r="AV217" s="13" t="s">
        <v>83</v>
      </c>
      <c r="AW217" s="13" t="s">
        <v>34</v>
      </c>
      <c r="AX217" s="13" t="s">
        <v>81</v>
      </c>
      <c r="AY217" s="208" t="s">
        <v>204</v>
      </c>
    </row>
    <row r="218" spans="1:65" s="2" customFormat="1" ht="33" customHeight="1">
      <c r="A218" s="36"/>
      <c r="B218" s="37"/>
      <c r="C218" s="179" t="s">
        <v>336</v>
      </c>
      <c r="D218" s="179" t="s">
        <v>208</v>
      </c>
      <c r="E218" s="180" t="s">
        <v>337</v>
      </c>
      <c r="F218" s="181" t="s">
        <v>338</v>
      </c>
      <c r="G218" s="182" t="s">
        <v>260</v>
      </c>
      <c r="H218" s="183">
        <v>60</v>
      </c>
      <c r="I218" s="184"/>
      <c r="J218" s="185">
        <f>ROUND(I218*H218,1)</f>
        <v>0</v>
      </c>
      <c r="K218" s="181" t="s">
        <v>212</v>
      </c>
      <c r="L218" s="41"/>
      <c r="M218" s="186" t="s">
        <v>21</v>
      </c>
      <c r="N218" s="187" t="s">
        <v>44</v>
      </c>
      <c r="O218" s="66"/>
      <c r="P218" s="188">
        <f>O218*H218</f>
        <v>0</v>
      </c>
      <c r="Q218" s="188">
        <v>0</v>
      </c>
      <c r="R218" s="188">
        <f>Q218*H218</f>
        <v>0</v>
      </c>
      <c r="S218" s="188">
        <v>0</v>
      </c>
      <c r="T218" s="188">
        <f>S218*H218</f>
        <v>0</v>
      </c>
      <c r="U218" s="189" t="s">
        <v>21</v>
      </c>
      <c r="V218" s="36"/>
      <c r="W218" s="36"/>
      <c r="X218" s="36"/>
      <c r="Y218" s="36"/>
      <c r="Z218" s="36"/>
      <c r="AA218" s="36"/>
      <c r="AB218" s="36"/>
      <c r="AC218" s="36"/>
      <c r="AD218" s="36"/>
      <c r="AE218" s="36"/>
      <c r="AR218" s="190" t="s">
        <v>213</v>
      </c>
      <c r="AT218" s="190" t="s">
        <v>208</v>
      </c>
      <c r="AU218" s="190" t="s">
        <v>214</v>
      </c>
      <c r="AY218" s="19" t="s">
        <v>204</v>
      </c>
      <c r="BE218" s="191">
        <f>IF(N218="základní",J218,0)</f>
        <v>0</v>
      </c>
      <c r="BF218" s="191">
        <f>IF(N218="snížená",J218,0)</f>
        <v>0</v>
      </c>
      <c r="BG218" s="191">
        <f>IF(N218="zákl. přenesená",J218,0)</f>
        <v>0</v>
      </c>
      <c r="BH218" s="191">
        <f>IF(N218="sníž. přenesená",J218,0)</f>
        <v>0</v>
      </c>
      <c r="BI218" s="191">
        <f>IF(N218="nulová",J218,0)</f>
        <v>0</v>
      </c>
      <c r="BJ218" s="19" t="s">
        <v>81</v>
      </c>
      <c r="BK218" s="191">
        <f>ROUND(I218*H218,1)</f>
        <v>0</v>
      </c>
      <c r="BL218" s="19" t="s">
        <v>213</v>
      </c>
      <c r="BM218" s="190" t="s">
        <v>339</v>
      </c>
    </row>
    <row r="219" spans="1:47" s="2" customFormat="1" ht="11.25">
      <c r="A219" s="36"/>
      <c r="B219" s="37"/>
      <c r="C219" s="38"/>
      <c r="D219" s="192" t="s">
        <v>216</v>
      </c>
      <c r="E219" s="38"/>
      <c r="F219" s="193" t="s">
        <v>340</v>
      </c>
      <c r="G219" s="38"/>
      <c r="H219" s="38"/>
      <c r="I219" s="194"/>
      <c r="J219" s="38"/>
      <c r="K219" s="38"/>
      <c r="L219" s="41"/>
      <c r="M219" s="195"/>
      <c r="N219" s="196"/>
      <c r="O219" s="66"/>
      <c r="P219" s="66"/>
      <c r="Q219" s="66"/>
      <c r="R219" s="66"/>
      <c r="S219" s="66"/>
      <c r="T219" s="66"/>
      <c r="U219" s="67"/>
      <c r="V219" s="36"/>
      <c r="W219" s="36"/>
      <c r="X219" s="36"/>
      <c r="Y219" s="36"/>
      <c r="Z219" s="36"/>
      <c r="AA219" s="36"/>
      <c r="AB219" s="36"/>
      <c r="AC219" s="36"/>
      <c r="AD219" s="36"/>
      <c r="AE219" s="36"/>
      <c r="AT219" s="19" t="s">
        <v>216</v>
      </c>
      <c r="AU219" s="19" t="s">
        <v>214</v>
      </c>
    </row>
    <row r="220" spans="2:51" s="13" customFormat="1" ht="11.25">
      <c r="B220" s="197"/>
      <c r="C220" s="198"/>
      <c r="D220" s="199" t="s">
        <v>218</v>
      </c>
      <c r="E220" s="200" t="s">
        <v>21</v>
      </c>
      <c r="F220" s="201" t="s">
        <v>341</v>
      </c>
      <c r="G220" s="198"/>
      <c r="H220" s="202">
        <v>60</v>
      </c>
      <c r="I220" s="203"/>
      <c r="J220" s="198"/>
      <c r="K220" s="198"/>
      <c r="L220" s="204"/>
      <c r="M220" s="205"/>
      <c r="N220" s="206"/>
      <c r="O220" s="206"/>
      <c r="P220" s="206"/>
      <c r="Q220" s="206"/>
      <c r="R220" s="206"/>
      <c r="S220" s="206"/>
      <c r="T220" s="206"/>
      <c r="U220" s="207"/>
      <c r="AT220" s="208" t="s">
        <v>218</v>
      </c>
      <c r="AU220" s="208" t="s">
        <v>214</v>
      </c>
      <c r="AV220" s="13" t="s">
        <v>83</v>
      </c>
      <c r="AW220" s="13" t="s">
        <v>34</v>
      </c>
      <c r="AX220" s="13" t="s">
        <v>81</v>
      </c>
      <c r="AY220" s="208" t="s">
        <v>204</v>
      </c>
    </row>
    <row r="221" spans="2:63" s="12" customFormat="1" ht="20.85" customHeight="1">
      <c r="B221" s="163"/>
      <c r="C221" s="164"/>
      <c r="D221" s="165" t="s">
        <v>72</v>
      </c>
      <c r="E221" s="177" t="s">
        <v>336</v>
      </c>
      <c r="F221" s="177" t="s">
        <v>342</v>
      </c>
      <c r="G221" s="164"/>
      <c r="H221" s="164"/>
      <c r="I221" s="167"/>
      <c r="J221" s="178">
        <f>BK221</f>
        <v>0</v>
      </c>
      <c r="K221" s="164"/>
      <c r="L221" s="169"/>
      <c r="M221" s="170"/>
      <c r="N221" s="171"/>
      <c r="O221" s="171"/>
      <c r="P221" s="172">
        <f>SUM(P222:P234)</f>
        <v>0</v>
      </c>
      <c r="Q221" s="171"/>
      <c r="R221" s="172">
        <f>SUM(R222:R234)</f>
        <v>0</v>
      </c>
      <c r="S221" s="171"/>
      <c r="T221" s="172">
        <f>SUM(T222:T234)</f>
        <v>0</v>
      </c>
      <c r="U221" s="173"/>
      <c r="AR221" s="174" t="s">
        <v>81</v>
      </c>
      <c r="AT221" s="175" t="s">
        <v>72</v>
      </c>
      <c r="AU221" s="175" t="s">
        <v>83</v>
      </c>
      <c r="AY221" s="174" t="s">
        <v>204</v>
      </c>
      <c r="BK221" s="176">
        <f>SUM(BK222:BK234)</f>
        <v>0</v>
      </c>
    </row>
    <row r="222" spans="1:65" s="2" customFormat="1" ht="16.5" customHeight="1">
      <c r="A222" s="36"/>
      <c r="B222" s="37"/>
      <c r="C222" s="179" t="s">
        <v>343</v>
      </c>
      <c r="D222" s="179" t="s">
        <v>208</v>
      </c>
      <c r="E222" s="180" t="s">
        <v>344</v>
      </c>
      <c r="F222" s="181" t="s">
        <v>345</v>
      </c>
      <c r="G222" s="182" t="s">
        <v>346</v>
      </c>
      <c r="H222" s="183">
        <v>122.1</v>
      </c>
      <c r="I222" s="184"/>
      <c r="J222" s="185">
        <f>ROUND(I222*H222,1)</f>
        <v>0</v>
      </c>
      <c r="K222" s="181" t="s">
        <v>212</v>
      </c>
      <c r="L222" s="41"/>
      <c r="M222" s="186" t="s">
        <v>21</v>
      </c>
      <c r="N222" s="187" t="s">
        <v>44</v>
      </c>
      <c r="O222" s="66"/>
      <c r="P222" s="188">
        <f>O222*H222</f>
        <v>0</v>
      </c>
      <c r="Q222" s="188">
        <v>0</v>
      </c>
      <c r="R222" s="188">
        <f>Q222*H222</f>
        <v>0</v>
      </c>
      <c r="S222" s="188">
        <v>0</v>
      </c>
      <c r="T222" s="188">
        <f>S222*H222</f>
        <v>0</v>
      </c>
      <c r="U222" s="189" t="s">
        <v>21</v>
      </c>
      <c r="V222" s="36"/>
      <c r="W222" s="36"/>
      <c r="X222" s="36"/>
      <c r="Y222" s="36"/>
      <c r="Z222" s="36"/>
      <c r="AA222" s="36"/>
      <c r="AB222" s="36"/>
      <c r="AC222" s="36"/>
      <c r="AD222" s="36"/>
      <c r="AE222" s="36"/>
      <c r="AR222" s="190" t="s">
        <v>213</v>
      </c>
      <c r="AT222" s="190" t="s">
        <v>208</v>
      </c>
      <c r="AU222" s="190" t="s">
        <v>214</v>
      </c>
      <c r="AY222" s="19" t="s">
        <v>204</v>
      </c>
      <c r="BE222" s="191">
        <f>IF(N222="základní",J222,0)</f>
        <v>0</v>
      </c>
      <c r="BF222" s="191">
        <f>IF(N222="snížená",J222,0)</f>
        <v>0</v>
      </c>
      <c r="BG222" s="191">
        <f>IF(N222="zákl. přenesená",J222,0)</f>
        <v>0</v>
      </c>
      <c r="BH222" s="191">
        <f>IF(N222="sníž. přenesená",J222,0)</f>
        <v>0</v>
      </c>
      <c r="BI222" s="191">
        <f>IF(N222="nulová",J222,0)</f>
        <v>0</v>
      </c>
      <c r="BJ222" s="19" t="s">
        <v>81</v>
      </c>
      <c r="BK222" s="191">
        <f>ROUND(I222*H222,1)</f>
        <v>0</v>
      </c>
      <c r="BL222" s="19" t="s">
        <v>213</v>
      </c>
      <c r="BM222" s="190" t="s">
        <v>347</v>
      </c>
    </row>
    <row r="223" spans="1:47" s="2" customFormat="1" ht="11.25">
      <c r="A223" s="36"/>
      <c r="B223" s="37"/>
      <c r="C223" s="38"/>
      <c r="D223" s="192" t="s">
        <v>216</v>
      </c>
      <c r="E223" s="38"/>
      <c r="F223" s="193" t="s">
        <v>348</v>
      </c>
      <c r="G223" s="38"/>
      <c r="H223" s="38"/>
      <c r="I223" s="194"/>
      <c r="J223" s="38"/>
      <c r="K223" s="38"/>
      <c r="L223" s="41"/>
      <c r="M223" s="195"/>
      <c r="N223" s="196"/>
      <c r="O223" s="66"/>
      <c r="P223" s="66"/>
      <c r="Q223" s="66"/>
      <c r="R223" s="66"/>
      <c r="S223" s="66"/>
      <c r="T223" s="66"/>
      <c r="U223" s="67"/>
      <c r="V223" s="36"/>
      <c r="W223" s="36"/>
      <c r="X223" s="36"/>
      <c r="Y223" s="36"/>
      <c r="Z223" s="36"/>
      <c r="AA223" s="36"/>
      <c r="AB223" s="36"/>
      <c r="AC223" s="36"/>
      <c r="AD223" s="36"/>
      <c r="AE223" s="36"/>
      <c r="AT223" s="19" t="s">
        <v>216</v>
      </c>
      <c r="AU223" s="19" t="s">
        <v>214</v>
      </c>
    </row>
    <row r="224" spans="2:51" s="13" customFormat="1" ht="11.25">
      <c r="B224" s="197"/>
      <c r="C224" s="198"/>
      <c r="D224" s="199" t="s">
        <v>218</v>
      </c>
      <c r="E224" s="200" t="s">
        <v>21</v>
      </c>
      <c r="F224" s="201" t="s">
        <v>349</v>
      </c>
      <c r="G224" s="198"/>
      <c r="H224" s="202">
        <v>122.1</v>
      </c>
      <c r="I224" s="203"/>
      <c r="J224" s="198"/>
      <c r="K224" s="198"/>
      <c r="L224" s="204"/>
      <c r="M224" s="205"/>
      <c r="N224" s="206"/>
      <c r="O224" s="206"/>
      <c r="P224" s="206"/>
      <c r="Q224" s="206"/>
      <c r="R224" s="206"/>
      <c r="S224" s="206"/>
      <c r="T224" s="206"/>
      <c r="U224" s="207"/>
      <c r="AT224" s="208" t="s">
        <v>218</v>
      </c>
      <c r="AU224" s="208" t="s">
        <v>214</v>
      </c>
      <c r="AV224" s="13" t="s">
        <v>83</v>
      </c>
      <c r="AW224" s="13" t="s">
        <v>34</v>
      </c>
      <c r="AX224" s="13" t="s">
        <v>81</v>
      </c>
      <c r="AY224" s="208" t="s">
        <v>204</v>
      </c>
    </row>
    <row r="225" spans="1:65" s="2" customFormat="1" ht="21.75" customHeight="1">
      <c r="A225" s="36"/>
      <c r="B225" s="37"/>
      <c r="C225" s="179" t="s">
        <v>350</v>
      </c>
      <c r="D225" s="179" t="s">
        <v>208</v>
      </c>
      <c r="E225" s="180" t="s">
        <v>351</v>
      </c>
      <c r="F225" s="181" t="s">
        <v>352</v>
      </c>
      <c r="G225" s="182" t="s">
        <v>346</v>
      </c>
      <c r="H225" s="183">
        <v>244.2</v>
      </c>
      <c r="I225" s="184"/>
      <c r="J225" s="185">
        <f>ROUND(I225*H225,1)</f>
        <v>0</v>
      </c>
      <c r="K225" s="181" t="s">
        <v>212</v>
      </c>
      <c r="L225" s="41"/>
      <c r="M225" s="186" t="s">
        <v>21</v>
      </c>
      <c r="N225" s="187" t="s">
        <v>44</v>
      </c>
      <c r="O225" s="66"/>
      <c r="P225" s="188">
        <f>O225*H225</f>
        <v>0</v>
      </c>
      <c r="Q225" s="188">
        <v>0</v>
      </c>
      <c r="R225" s="188">
        <f>Q225*H225</f>
        <v>0</v>
      </c>
      <c r="S225" s="188">
        <v>0</v>
      </c>
      <c r="T225" s="188">
        <f>S225*H225</f>
        <v>0</v>
      </c>
      <c r="U225" s="189" t="s">
        <v>21</v>
      </c>
      <c r="V225" s="36"/>
      <c r="W225" s="36"/>
      <c r="X225" s="36"/>
      <c r="Y225" s="36"/>
      <c r="Z225" s="36"/>
      <c r="AA225" s="36"/>
      <c r="AB225" s="36"/>
      <c r="AC225" s="36"/>
      <c r="AD225" s="36"/>
      <c r="AE225" s="36"/>
      <c r="AR225" s="190" t="s">
        <v>213</v>
      </c>
      <c r="AT225" s="190" t="s">
        <v>208</v>
      </c>
      <c r="AU225" s="190" t="s">
        <v>214</v>
      </c>
      <c r="AY225" s="19" t="s">
        <v>204</v>
      </c>
      <c r="BE225" s="191">
        <f>IF(N225="základní",J225,0)</f>
        <v>0</v>
      </c>
      <c r="BF225" s="191">
        <f>IF(N225="snížená",J225,0)</f>
        <v>0</v>
      </c>
      <c r="BG225" s="191">
        <f>IF(N225="zákl. přenesená",J225,0)</f>
        <v>0</v>
      </c>
      <c r="BH225" s="191">
        <f>IF(N225="sníž. přenesená",J225,0)</f>
        <v>0</v>
      </c>
      <c r="BI225" s="191">
        <f>IF(N225="nulová",J225,0)</f>
        <v>0</v>
      </c>
      <c r="BJ225" s="19" t="s">
        <v>81</v>
      </c>
      <c r="BK225" s="191">
        <f>ROUND(I225*H225,1)</f>
        <v>0</v>
      </c>
      <c r="BL225" s="19" t="s">
        <v>213</v>
      </c>
      <c r="BM225" s="190" t="s">
        <v>353</v>
      </c>
    </row>
    <row r="226" spans="1:47" s="2" customFormat="1" ht="11.25">
      <c r="A226" s="36"/>
      <c r="B226" s="37"/>
      <c r="C226" s="38"/>
      <c r="D226" s="192" t="s">
        <v>216</v>
      </c>
      <c r="E226" s="38"/>
      <c r="F226" s="193" t="s">
        <v>354</v>
      </c>
      <c r="G226" s="38"/>
      <c r="H226" s="38"/>
      <c r="I226" s="194"/>
      <c r="J226" s="38"/>
      <c r="K226" s="38"/>
      <c r="L226" s="41"/>
      <c r="M226" s="195"/>
      <c r="N226" s="196"/>
      <c r="O226" s="66"/>
      <c r="P226" s="66"/>
      <c r="Q226" s="66"/>
      <c r="R226" s="66"/>
      <c r="S226" s="66"/>
      <c r="T226" s="66"/>
      <c r="U226" s="67"/>
      <c r="V226" s="36"/>
      <c r="W226" s="36"/>
      <c r="X226" s="36"/>
      <c r="Y226" s="36"/>
      <c r="Z226" s="36"/>
      <c r="AA226" s="36"/>
      <c r="AB226" s="36"/>
      <c r="AC226" s="36"/>
      <c r="AD226" s="36"/>
      <c r="AE226" s="36"/>
      <c r="AT226" s="19" t="s">
        <v>216</v>
      </c>
      <c r="AU226" s="19" t="s">
        <v>214</v>
      </c>
    </row>
    <row r="227" spans="2:51" s="13" customFormat="1" ht="11.25">
      <c r="B227" s="197"/>
      <c r="C227" s="198"/>
      <c r="D227" s="199" t="s">
        <v>218</v>
      </c>
      <c r="E227" s="200" t="s">
        <v>21</v>
      </c>
      <c r="F227" s="201" t="s">
        <v>355</v>
      </c>
      <c r="G227" s="198"/>
      <c r="H227" s="202">
        <v>122.1</v>
      </c>
      <c r="I227" s="203"/>
      <c r="J227" s="198"/>
      <c r="K227" s="198"/>
      <c r="L227" s="204"/>
      <c r="M227" s="205"/>
      <c r="N227" s="206"/>
      <c r="O227" s="206"/>
      <c r="P227" s="206"/>
      <c r="Q227" s="206"/>
      <c r="R227" s="206"/>
      <c r="S227" s="206"/>
      <c r="T227" s="206"/>
      <c r="U227" s="207"/>
      <c r="AT227" s="208" t="s">
        <v>218</v>
      </c>
      <c r="AU227" s="208" t="s">
        <v>214</v>
      </c>
      <c r="AV227" s="13" t="s">
        <v>83</v>
      </c>
      <c r="AW227" s="13" t="s">
        <v>34</v>
      </c>
      <c r="AX227" s="13" t="s">
        <v>73</v>
      </c>
      <c r="AY227" s="208" t="s">
        <v>204</v>
      </c>
    </row>
    <row r="228" spans="2:51" s="13" customFormat="1" ht="11.25">
      <c r="B228" s="197"/>
      <c r="C228" s="198"/>
      <c r="D228" s="199" t="s">
        <v>218</v>
      </c>
      <c r="E228" s="200" t="s">
        <v>21</v>
      </c>
      <c r="F228" s="201" t="s">
        <v>356</v>
      </c>
      <c r="G228" s="198"/>
      <c r="H228" s="202">
        <v>122.1</v>
      </c>
      <c r="I228" s="203"/>
      <c r="J228" s="198"/>
      <c r="K228" s="198"/>
      <c r="L228" s="204"/>
      <c r="M228" s="205"/>
      <c r="N228" s="206"/>
      <c r="O228" s="206"/>
      <c r="P228" s="206"/>
      <c r="Q228" s="206"/>
      <c r="R228" s="206"/>
      <c r="S228" s="206"/>
      <c r="T228" s="206"/>
      <c r="U228" s="207"/>
      <c r="AT228" s="208" t="s">
        <v>218</v>
      </c>
      <c r="AU228" s="208" t="s">
        <v>214</v>
      </c>
      <c r="AV228" s="13" t="s">
        <v>83</v>
      </c>
      <c r="AW228" s="13" t="s">
        <v>34</v>
      </c>
      <c r="AX228" s="13" t="s">
        <v>73</v>
      </c>
      <c r="AY228" s="208" t="s">
        <v>204</v>
      </c>
    </row>
    <row r="229" spans="2:51" s="14" customFormat="1" ht="11.25">
      <c r="B229" s="209"/>
      <c r="C229" s="210"/>
      <c r="D229" s="199" t="s">
        <v>218</v>
      </c>
      <c r="E229" s="211" t="s">
        <v>21</v>
      </c>
      <c r="F229" s="212" t="s">
        <v>221</v>
      </c>
      <c r="G229" s="210"/>
      <c r="H229" s="213">
        <v>244.2</v>
      </c>
      <c r="I229" s="214"/>
      <c r="J229" s="210"/>
      <c r="K229" s="210"/>
      <c r="L229" s="215"/>
      <c r="M229" s="216"/>
      <c r="N229" s="217"/>
      <c r="O229" s="217"/>
      <c r="P229" s="217"/>
      <c r="Q229" s="217"/>
      <c r="R229" s="217"/>
      <c r="S229" s="217"/>
      <c r="T229" s="217"/>
      <c r="U229" s="218"/>
      <c r="AT229" s="219" t="s">
        <v>218</v>
      </c>
      <c r="AU229" s="219" t="s">
        <v>214</v>
      </c>
      <c r="AV229" s="14" t="s">
        <v>213</v>
      </c>
      <c r="AW229" s="14" t="s">
        <v>34</v>
      </c>
      <c r="AX229" s="14" t="s">
        <v>81</v>
      </c>
      <c r="AY229" s="219" t="s">
        <v>204</v>
      </c>
    </row>
    <row r="230" spans="1:65" s="2" customFormat="1" ht="24.2" customHeight="1">
      <c r="A230" s="36"/>
      <c r="B230" s="37"/>
      <c r="C230" s="179" t="s">
        <v>7</v>
      </c>
      <c r="D230" s="179" t="s">
        <v>208</v>
      </c>
      <c r="E230" s="180" t="s">
        <v>357</v>
      </c>
      <c r="F230" s="181" t="s">
        <v>358</v>
      </c>
      <c r="G230" s="182" t="s">
        <v>346</v>
      </c>
      <c r="H230" s="183">
        <v>122.1</v>
      </c>
      <c r="I230" s="184"/>
      <c r="J230" s="185">
        <f>ROUND(I230*H230,1)</f>
        <v>0</v>
      </c>
      <c r="K230" s="181" t="s">
        <v>212</v>
      </c>
      <c r="L230" s="41"/>
      <c r="M230" s="186" t="s">
        <v>21</v>
      </c>
      <c r="N230" s="187" t="s">
        <v>44</v>
      </c>
      <c r="O230" s="66"/>
      <c r="P230" s="188">
        <f>O230*H230</f>
        <v>0</v>
      </c>
      <c r="Q230" s="188">
        <v>0</v>
      </c>
      <c r="R230" s="188">
        <f>Q230*H230</f>
        <v>0</v>
      </c>
      <c r="S230" s="188">
        <v>0</v>
      </c>
      <c r="T230" s="188">
        <f>S230*H230</f>
        <v>0</v>
      </c>
      <c r="U230" s="189" t="s">
        <v>21</v>
      </c>
      <c r="V230" s="36"/>
      <c r="W230" s="36"/>
      <c r="X230" s="36"/>
      <c r="Y230" s="36"/>
      <c r="Z230" s="36"/>
      <c r="AA230" s="36"/>
      <c r="AB230" s="36"/>
      <c r="AC230" s="36"/>
      <c r="AD230" s="36"/>
      <c r="AE230" s="36"/>
      <c r="AR230" s="190" t="s">
        <v>213</v>
      </c>
      <c r="AT230" s="190" t="s">
        <v>208</v>
      </c>
      <c r="AU230" s="190" t="s">
        <v>214</v>
      </c>
      <c r="AY230" s="19" t="s">
        <v>204</v>
      </c>
      <c r="BE230" s="191">
        <f>IF(N230="základní",J230,0)</f>
        <v>0</v>
      </c>
      <c r="BF230" s="191">
        <f>IF(N230="snížená",J230,0)</f>
        <v>0</v>
      </c>
      <c r="BG230" s="191">
        <f>IF(N230="zákl. přenesená",J230,0)</f>
        <v>0</v>
      </c>
      <c r="BH230" s="191">
        <f>IF(N230="sníž. přenesená",J230,0)</f>
        <v>0</v>
      </c>
      <c r="BI230" s="191">
        <f>IF(N230="nulová",J230,0)</f>
        <v>0</v>
      </c>
      <c r="BJ230" s="19" t="s">
        <v>81</v>
      </c>
      <c r="BK230" s="191">
        <f>ROUND(I230*H230,1)</f>
        <v>0</v>
      </c>
      <c r="BL230" s="19" t="s">
        <v>213</v>
      </c>
      <c r="BM230" s="190" t="s">
        <v>359</v>
      </c>
    </row>
    <row r="231" spans="1:47" s="2" customFormat="1" ht="11.25">
      <c r="A231" s="36"/>
      <c r="B231" s="37"/>
      <c r="C231" s="38"/>
      <c r="D231" s="192" t="s">
        <v>216</v>
      </c>
      <c r="E231" s="38"/>
      <c r="F231" s="193" t="s">
        <v>360</v>
      </c>
      <c r="G231" s="38"/>
      <c r="H231" s="38"/>
      <c r="I231" s="194"/>
      <c r="J231" s="38"/>
      <c r="K231" s="38"/>
      <c r="L231" s="41"/>
      <c r="M231" s="195"/>
      <c r="N231" s="196"/>
      <c r="O231" s="66"/>
      <c r="P231" s="66"/>
      <c r="Q231" s="66"/>
      <c r="R231" s="66"/>
      <c r="S231" s="66"/>
      <c r="T231" s="66"/>
      <c r="U231" s="67"/>
      <c r="V231" s="36"/>
      <c r="W231" s="36"/>
      <c r="X231" s="36"/>
      <c r="Y231" s="36"/>
      <c r="Z231" s="36"/>
      <c r="AA231" s="36"/>
      <c r="AB231" s="36"/>
      <c r="AC231" s="36"/>
      <c r="AD231" s="36"/>
      <c r="AE231" s="36"/>
      <c r="AT231" s="19" t="s">
        <v>216</v>
      </c>
      <c r="AU231" s="19" t="s">
        <v>214</v>
      </c>
    </row>
    <row r="232" spans="1:47" s="2" customFormat="1" ht="48.75">
      <c r="A232" s="36"/>
      <c r="B232" s="37"/>
      <c r="C232" s="38"/>
      <c r="D232" s="199" t="s">
        <v>306</v>
      </c>
      <c r="E232" s="38"/>
      <c r="F232" s="241" t="s">
        <v>361</v>
      </c>
      <c r="G232" s="38"/>
      <c r="H232" s="38"/>
      <c r="I232" s="194"/>
      <c r="J232" s="38"/>
      <c r="K232" s="38"/>
      <c r="L232" s="41"/>
      <c r="M232" s="195"/>
      <c r="N232" s="196"/>
      <c r="O232" s="66"/>
      <c r="P232" s="66"/>
      <c r="Q232" s="66"/>
      <c r="R232" s="66"/>
      <c r="S232" s="66"/>
      <c r="T232" s="66"/>
      <c r="U232" s="67"/>
      <c r="V232" s="36"/>
      <c r="W232" s="36"/>
      <c r="X232" s="36"/>
      <c r="Y232" s="36"/>
      <c r="Z232" s="36"/>
      <c r="AA232" s="36"/>
      <c r="AB232" s="36"/>
      <c r="AC232" s="36"/>
      <c r="AD232" s="36"/>
      <c r="AE232" s="36"/>
      <c r="AT232" s="19" t="s">
        <v>306</v>
      </c>
      <c r="AU232" s="19" t="s">
        <v>214</v>
      </c>
    </row>
    <row r="233" spans="2:51" s="15" customFormat="1" ht="11.25">
      <c r="B233" s="220"/>
      <c r="C233" s="221"/>
      <c r="D233" s="199" t="s">
        <v>218</v>
      </c>
      <c r="E233" s="222" t="s">
        <v>21</v>
      </c>
      <c r="F233" s="223" t="s">
        <v>362</v>
      </c>
      <c r="G233" s="221"/>
      <c r="H233" s="222" t="s">
        <v>21</v>
      </c>
      <c r="I233" s="224"/>
      <c r="J233" s="221"/>
      <c r="K233" s="221"/>
      <c r="L233" s="225"/>
      <c r="M233" s="226"/>
      <c r="N233" s="227"/>
      <c r="O233" s="227"/>
      <c r="P233" s="227"/>
      <c r="Q233" s="227"/>
      <c r="R233" s="227"/>
      <c r="S233" s="227"/>
      <c r="T233" s="227"/>
      <c r="U233" s="228"/>
      <c r="AT233" s="229" t="s">
        <v>218</v>
      </c>
      <c r="AU233" s="229" t="s">
        <v>214</v>
      </c>
      <c r="AV233" s="15" t="s">
        <v>81</v>
      </c>
      <c r="AW233" s="15" t="s">
        <v>34</v>
      </c>
      <c r="AX233" s="15" t="s">
        <v>73</v>
      </c>
      <c r="AY233" s="229" t="s">
        <v>204</v>
      </c>
    </row>
    <row r="234" spans="2:51" s="13" customFormat="1" ht="11.25">
      <c r="B234" s="197"/>
      <c r="C234" s="198"/>
      <c r="D234" s="199" t="s">
        <v>218</v>
      </c>
      <c r="E234" s="200" t="s">
        <v>21</v>
      </c>
      <c r="F234" s="201" t="s">
        <v>363</v>
      </c>
      <c r="G234" s="198"/>
      <c r="H234" s="202">
        <v>122.1</v>
      </c>
      <c r="I234" s="203"/>
      <c r="J234" s="198"/>
      <c r="K234" s="198"/>
      <c r="L234" s="204"/>
      <c r="M234" s="205"/>
      <c r="N234" s="206"/>
      <c r="O234" s="206"/>
      <c r="P234" s="206"/>
      <c r="Q234" s="206"/>
      <c r="R234" s="206"/>
      <c r="S234" s="206"/>
      <c r="T234" s="206"/>
      <c r="U234" s="207"/>
      <c r="AT234" s="208" t="s">
        <v>218</v>
      </c>
      <c r="AU234" s="208" t="s">
        <v>214</v>
      </c>
      <c r="AV234" s="13" t="s">
        <v>83</v>
      </c>
      <c r="AW234" s="13" t="s">
        <v>34</v>
      </c>
      <c r="AX234" s="13" t="s">
        <v>81</v>
      </c>
      <c r="AY234" s="208" t="s">
        <v>204</v>
      </c>
    </row>
    <row r="235" spans="2:63" s="12" customFormat="1" ht="22.9" customHeight="1">
      <c r="B235" s="163"/>
      <c r="C235" s="164"/>
      <c r="D235" s="165" t="s">
        <v>72</v>
      </c>
      <c r="E235" s="177" t="s">
        <v>83</v>
      </c>
      <c r="F235" s="177" t="s">
        <v>364</v>
      </c>
      <c r="G235" s="164"/>
      <c r="H235" s="164"/>
      <c r="I235" s="167"/>
      <c r="J235" s="178">
        <f>BK235</f>
        <v>0</v>
      </c>
      <c r="K235" s="164"/>
      <c r="L235" s="169"/>
      <c r="M235" s="170"/>
      <c r="N235" s="171"/>
      <c r="O235" s="171"/>
      <c r="P235" s="172">
        <f>P236+P306+P331+P356+P375</f>
        <v>0</v>
      </c>
      <c r="Q235" s="171"/>
      <c r="R235" s="172">
        <f>R236+R306+R331+R356+R375</f>
        <v>126.69235774271093</v>
      </c>
      <c r="S235" s="171"/>
      <c r="T235" s="172">
        <f>T236+T306+T331+T356+T375</f>
        <v>0</v>
      </c>
      <c r="U235" s="173"/>
      <c r="AR235" s="174" t="s">
        <v>81</v>
      </c>
      <c r="AT235" s="175" t="s">
        <v>72</v>
      </c>
      <c r="AU235" s="175" t="s">
        <v>81</v>
      </c>
      <c r="AY235" s="174" t="s">
        <v>204</v>
      </c>
      <c r="BK235" s="176">
        <f>BK236+BK306+BK331+BK356+BK375</f>
        <v>0</v>
      </c>
    </row>
    <row r="236" spans="2:63" s="12" customFormat="1" ht="20.85" customHeight="1">
      <c r="B236" s="163"/>
      <c r="C236" s="164"/>
      <c r="D236" s="165" t="s">
        <v>72</v>
      </c>
      <c r="E236" s="177" t="s">
        <v>365</v>
      </c>
      <c r="F236" s="177" t="s">
        <v>366</v>
      </c>
      <c r="G236" s="164"/>
      <c r="H236" s="164"/>
      <c r="I236" s="167"/>
      <c r="J236" s="178">
        <f>BK236</f>
        <v>0</v>
      </c>
      <c r="K236" s="164"/>
      <c r="L236" s="169"/>
      <c r="M236" s="170"/>
      <c r="N236" s="171"/>
      <c r="O236" s="171"/>
      <c r="P236" s="172">
        <f>SUM(P237:P305)</f>
        <v>0</v>
      </c>
      <c r="Q236" s="171"/>
      <c r="R236" s="172">
        <f>SUM(R237:R305)</f>
        <v>52.30575377045441</v>
      </c>
      <c r="S236" s="171"/>
      <c r="T236" s="172">
        <f>SUM(T237:T305)</f>
        <v>0</v>
      </c>
      <c r="U236" s="173"/>
      <c r="AR236" s="174" t="s">
        <v>81</v>
      </c>
      <c r="AT236" s="175" t="s">
        <v>72</v>
      </c>
      <c r="AU236" s="175" t="s">
        <v>83</v>
      </c>
      <c r="AY236" s="174" t="s">
        <v>204</v>
      </c>
      <c r="BK236" s="176">
        <f>SUM(BK237:BK305)</f>
        <v>0</v>
      </c>
    </row>
    <row r="237" spans="1:65" s="2" customFormat="1" ht="21.75" customHeight="1">
      <c r="A237" s="36"/>
      <c r="B237" s="37"/>
      <c r="C237" s="179" t="s">
        <v>367</v>
      </c>
      <c r="D237" s="179" t="s">
        <v>208</v>
      </c>
      <c r="E237" s="180" t="s">
        <v>368</v>
      </c>
      <c r="F237" s="181" t="s">
        <v>369</v>
      </c>
      <c r="G237" s="182" t="s">
        <v>260</v>
      </c>
      <c r="H237" s="183">
        <v>17.143</v>
      </c>
      <c r="I237" s="184"/>
      <c r="J237" s="185">
        <f>ROUND(I237*H237,1)</f>
        <v>0</v>
      </c>
      <c r="K237" s="181" t="s">
        <v>212</v>
      </c>
      <c r="L237" s="41"/>
      <c r="M237" s="186" t="s">
        <v>21</v>
      </c>
      <c r="N237" s="187" t="s">
        <v>44</v>
      </c>
      <c r="O237" s="66"/>
      <c r="P237" s="188">
        <f>O237*H237</f>
        <v>0</v>
      </c>
      <c r="Q237" s="188">
        <v>2.453292204</v>
      </c>
      <c r="R237" s="188">
        <f>Q237*H237</f>
        <v>42.056788253172</v>
      </c>
      <c r="S237" s="188">
        <v>0</v>
      </c>
      <c r="T237" s="188">
        <f>S237*H237</f>
        <v>0</v>
      </c>
      <c r="U237" s="189" t="s">
        <v>21</v>
      </c>
      <c r="V237" s="36"/>
      <c r="W237" s="36"/>
      <c r="X237" s="36"/>
      <c r="Y237" s="36"/>
      <c r="Z237" s="36"/>
      <c r="AA237" s="36"/>
      <c r="AB237" s="36"/>
      <c r="AC237" s="36"/>
      <c r="AD237" s="36"/>
      <c r="AE237" s="36"/>
      <c r="AR237" s="190" t="s">
        <v>213</v>
      </c>
      <c r="AT237" s="190" t="s">
        <v>208</v>
      </c>
      <c r="AU237" s="190" t="s">
        <v>214</v>
      </c>
      <c r="AY237" s="19" t="s">
        <v>204</v>
      </c>
      <c r="BE237" s="191">
        <f>IF(N237="základní",J237,0)</f>
        <v>0</v>
      </c>
      <c r="BF237" s="191">
        <f>IF(N237="snížená",J237,0)</f>
        <v>0</v>
      </c>
      <c r="BG237" s="191">
        <f>IF(N237="zákl. přenesená",J237,0)</f>
        <v>0</v>
      </c>
      <c r="BH237" s="191">
        <f>IF(N237="sníž. přenesená",J237,0)</f>
        <v>0</v>
      </c>
      <c r="BI237" s="191">
        <f>IF(N237="nulová",J237,0)</f>
        <v>0</v>
      </c>
      <c r="BJ237" s="19" t="s">
        <v>81</v>
      </c>
      <c r="BK237" s="191">
        <f>ROUND(I237*H237,1)</f>
        <v>0</v>
      </c>
      <c r="BL237" s="19" t="s">
        <v>213</v>
      </c>
      <c r="BM237" s="190" t="s">
        <v>370</v>
      </c>
    </row>
    <row r="238" spans="1:47" s="2" customFormat="1" ht="11.25">
      <c r="A238" s="36"/>
      <c r="B238" s="37"/>
      <c r="C238" s="38"/>
      <c r="D238" s="192" t="s">
        <v>216</v>
      </c>
      <c r="E238" s="38"/>
      <c r="F238" s="193" t="s">
        <v>371</v>
      </c>
      <c r="G238" s="38"/>
      <c r="H238" s="38"/>
      <c r="I238" s="194"/>
      <c r="J238" s="38"/>
      <c r="K238" s="38"/>
      <c r="L238" s="41"/>
      <c r="M238" s="195"/>
      <c r="N238" s="196"/>
      <c r="O238" s="66"/>
      <c r="P238" s="66"/>
      <c r="Q238" s="66"/>
      <c r="R238" s="66"/>
      <c r="S238" s="66"/>
      <c r="T238" s="66"/>
      <c r="U238" s="67"/>
      <c r="V238" s="36"/>
      <c r="W238" s="36"/>
      <c r="X238" s="36"/>
      <c r="Y238" s="36"/>
      <c r="Z238" s="36"/>
      <c r="AA238" s="36"/>
      <c r="AB238" s="36"/>
      <c r="AC238" s="36"/>
      <c r="AD238" s="36"/>
      <c r="AE238" s="36"/>
      <c r="AT238" s="19" t="s">
        <v>216</v>
      </c>
      <c r="AU238" s="19" t="s">
        <v>214</v>
      </c>
    </row>
    <row r="239" spans="2:51" s="13" customFormat="1" ht="11.25">
      <c r="B239" s="197"/>
      <c r="C239" s="198"/>
      <c r="D239" s="199" t="s">
        <v>218</v>
      </c>
      <c r="E239" s="200" t="s">
        <v>21</v>
      </c>
      <c r="F239" s="201" t="s">
        <v>372</v>
      </c>
      <c r="G239" s="198"/>
      <c r="H239" s="202">
        <v>1.979</v>
      </c>
      <c r="I239" s="203"/>
      <c r="J239" s="198"/>
      <c r="K239" s="198"/>
      <c r="L239" s="204"/>
      <c r="M239" s="205"/>
      <c r="N239" s="206"/>
      <c r="O239" s="206"/>
      <c r="P239" s="206"/>
      <c r="Q239" s="206"/>
      <c r="R239" s="206"/>
      <c r="S239" s="206"/>
      <c r="T239" s="206"/>
      <c r="U239" s="207"/>
      <c r="AT239" s="208" t="s">
        <v>218</v>
      </c>
      <c r="AU239" s="208" t="s">
        <v>214</v>
      </c>
      <c r="AV239" s="13" t="s">
        <v>83</v>
      </c>
      <c r="AW239" s="13" t="s">
        <v>34</v>
      </c>
      <c r="AX239" s="13" t="s">
        <v>73</v>
      </c>
      <c r="AY239" s="208" t="s">
        <v>204</v>
      </c>
    </row>
    <row r="240" spans="2:51" s="13" customFormat="1" ht="11.25">
      <c r="B240" s="197"/>
      <c r="C240" s="198"/>
      <c r="D240" s="199" t="s">
        <v>218</v>
      </c>
      <c r="E240" s="200" t="s">
        <v>21</v>
      </c>
      <c r="F240" s="201" t="s">
        <v>373</v>
      </c>
      <c r="G240" s="198"/>
      <c r="H240" s="202">
        <v>2.08</v>
      </c>
      <c r="I240" s="203"/>
      <c r="J240" s="198"/>
      <c r="K240" s="198"/>
      <c r="L240" s="204"/>
      <c r="M240" s="205"/>
      <c r="N240" s="206"/>
      <c r="O240" s="206"/>
      <c r="P240" s="206"/>
      <c r="Q240" s="206"/>
      <c r="R240" s="206"/>
      <c r="S240" s="206"/>
      <c r="T240" s="206"/>
      <c r="U240" s="207"/>
      <c r="AT240" s="208" t="s">
        <v>218</v>
      </c>
      <c r="AU240" s="208" t="s">
        <v>214</v>
      </c>
      <c r="AV240" s="13" t="s">
        <v>83</v>
      </c>
      <c r="AW240" s="13" t="s">
        <v>34</v>
      </c>
      <c r="AX240" s="13" t="s">
        <v>73</v>
      </c>
      <c r="AY240" s="208" t="s">
        <v>204</v>
      </c>
    </row>
    <row r="241" spans="2:51" s="16" customFormat="1" ht="11.25">
      <c r="B241" s="230"/>
      <c r="C241" s="231"/>
      <c r="D241" s="199" t="s">
        <v>218</v>
      </c>
      <c r="E241" s="232" t="s">
        <v>21</v>
      </c>
      <c r="F241" s="233" t="s">
        <v>275</v>
      </c>
      <c r="G241" s="231"/>
      <c r="H241" s="234">
        <v>4.059</v>
      </c>
      <c r="I241" s="235"/>
      <c r="J241" s="231"/>
      <c r="K241" s="231"/>
      <c r="L241" s="236"/>
      <c r="M241" s="237"/>
      <c r="N241" s="238"/>
      <c r="O241" s="238"/>
      <c r="P241" s="238"/>
      <c r="Q241" s="238"/>
      <c r="R241" s="238"/>
      <c r="S241" s="238"/>
      <c r="T241" s="238"/>
      <c r="U241" s="239"/>
      <c r="AT241" s="240" t="s">
        <v>218</v>
      </c>
      <c r="AU241" s="240" t="s">
        <v>214</v>
      </c>
      <c r="AV241" s="16" t="s">
        <v>214</v>
      </c>
      <c r="AW241" s="16" t="s">
        <v>34</v>
      </c>
      <c r="AX241" s="16" t="s">
        <v>73</v>
      </c>
      <c r="AY241" s="240" t="s">
        <v>204</v>
      </c>
    </row>
    <row r="242" spans="2:51" s="13" customFormat="1" ht="11.25">
      <c r="B242" s="197"/>
      <c r="C242" s="198"/>
      <c r="D242" s="199" t="s">
        <v>218</v>
      </c>
      <c r="E242" s="200" t="s">
        <v>21</v>
      </c>
      <c r="F242" s="201" t="s">
        <v>374</v>
      </c>
      <c r="G242" s="198"/>
      <c r="H242" s="202">
        <v>1.449</v>
      </c>
      <c r="I242" s="203"/>
      <c r="J242" s="198"/>
      <c r="K242" s="198"/>
      <c r="L242" s="204"/>
      <c r="M242" s="205"/>
      <c r="N242" s="206"/>
      <c r="O242" s="206"/>
      <c r="P242" s="206"/>
      <c r="Q242" s="206"/>
      <c r="R242" s="206"/>
      <c r="S242" s="206"/>
      <c r="T242" s="206"/>
      <c r="U242" s="207"/>
      <c r="AT242" s="208" t="s">
        <v>218</v>
      </c>
      <c r="AU242" s="208" t="s">
        <v>214</v>
      </c>
      <c r="AV242" s="13" t="s">
        <v>83</v>
      </c>
      <c r="AW242" s="13" t="s">
        <v>34</v>
      </c>
      <c r="AX242" s="13" t="s">
        <v>73</v>
      </c>
      <c r="AY242" s="208" t="s">
        <v>204</v>
      </c>
    </row>
    <row r="243" spans="2:51" s="13" customFormat="1" ht="11.25">
      <c r="B243" s="197"/>
      <c r="C243" s="198"/>
      <c r="D243" s="199" t="s">
        <v>218</v>
      </c>
      <c r="E243" s="200" t="s">
        <v>21</v>
      </c>
      <c r="F243" s="201" t="s">
        <v>375</v>
      </c>
      <c r="G243" s="198"/>
      <c r="H243" s="202">
        <v>0.565</v>
      </c>
      <c r="I243" s="203"/>
      <c r="J243" s="198"/>
      <c r="K243" s="198"/>
      <c r="L243" s="204"/>
      <c r="M243" s="205"/>
      <c r="N243" s="206"/>
      <c r="O243" s="206"/>
      <c r="P243" s="206"/>
      <c r="Q243" s="206"/>
      <c r="R243" s="206"/>
      <c r="S243" s="206"/>
      <c r="T243" s="206"/>
      <c r="U243" s="207"/>
      <c r="AT243" s="208" t="s">
        <v>218</v>
      </c>
      <c r="AU243" s="208" t="s">
        <v>214</v>
      </c>
      <c r="AV243" s="13" t="s">
        <v>83</v>
      </c>
      <c r="AW243" s="13" t="s">
        <v>34</v>
      </c>
      <c r="AX243" s="13" t="s">
        <v>73</v>
      </c>
      <c r="AY243" s="208" t="s">
        <v>204</v>
      </c>
    </row>
    <row r="244" spans="2:51" s="16" customFormat="1" ht="11.25">
      <c r="B244" s="230"/>
      <c r="C244" s="231"/>
      <c r="D244" s="199" t="s">
        <v>218</v>
      </c>
      <c r="E244" s="232" t="s">
        <v>21</v>
      </c>
      <c r="F244" s="233" t="s">
        <v>278</v>
      </c>
      <c r="G244" s="231"/>
      <c r="H244" s="234">
        <v>2.0140000000000002</v>
      </c>
      <c r="I244" s="235"/>
      <c r="J244" s="231"/>
      <c r="K244" s="231"/>
      <c r="L244" s="236"/>
      <c r="M244" s="237"/>
      <c r="N244" s="238"/>
      <c r="O244" s="238"/>
      <c r="P244" s="238"/>
      <c r="Q244" s="238"/>
      <c r="R244" s="238"/>
      <c r="S244" s="238"/>
      <c r="T244" s="238"/>
      <c r="U244" s="239"/>
      <c r="AT244" s="240" t="s">
        <v>218</v>
      </c>
      <c r="AU244" s="240" t="s">
        <v>214</v>
      </c>
      <c r="AV244" s="16" t="s">
        <v>214</v>
      </c>
      <c r="AW244" s="16" t="s">
        <v>34</v>
      </c>
      <c r="AX244" s="16" t="s">
        <v>73</v>
      </c>
      <c r="AY244" s="240" t="s">
        <v>204</v>
      </c>
    </row>
    <row r="245" spans="2:51" s="13" customFormat="1" ht="11.25">
      <c r="B245" s="197"/>
      <c r="C245" s="198"/>
      <c r="D245" s="199" t="s">
        <v>218</v>
      </c>
      <c r="E245" s="200" t="s">
        <v>21</v>
      </c>
      <c r="F245" s="201" t="s">
        <v>376</v>
      </c>
      <c r="G245" s="198"/>
      <c r="H245" s="202">
        <v>2.224</v>
      </c>
      <c r="I245" s="203"/>
      <c r="J245" s="198"/>
      <c r="K245" s="198"/>
      <c r="L245" s="204"/>
      <c r="M245" s="205"/>
      <c r="N245" s="206"/>
      <c r="O245" s="206"/>
      <c r="P245" s="206"/>
      <c r="Q245" s="206"/>
      <c r="R245" s="206"/>
      <c r="S245" s="206"/>
      <c r="T245" s="206"/>
      <c r="U245" s="207"/>
      <c r="AT245" s="208" t="s">
        <v>218</v>
      </c>
      <c r="AU245" s="208" t="s">
        <v>214</v>
      </c>
      <c r="AV245" s="13" t="s">
        <v>83</v>
      </c>
      <c r="AW245" s="13" t="s">
        <v>34</v>
      </c>
      <c r="AX245" s="13" t="s">
        <v>73</v>
      </c>
      <c r="AY245" s="208" t="s">
        <v>204</v>
      </c>
    </row>
    <row r="246" spans="2:51" s="13" customFormat="1" ht="11.25">
      <c r="B246" s="197"/>
      <c r="C246" s="198"/>
      <c r="D246" s="199" t="s">
        <v>218</v>
      </c>
      <c r="E246" s="200" t="s">
        <v>21</v>
      </c>
      <c r="F246" s="201" t="s">
        <v>377</v>
      </c>
      <c r="G246" s="198"/>
      <c r="H246" s="202">
        <v>2.962</v>
      </c>
      <c r="I246" s="203"/>
      <c r="J246" s="198"/>
      <c r="K246" s="198"/>
      <c r="L246" s="204"/>
      <c r="M246" s="205"/>
      <c r="N246" s="206"/>
      <c r="O246" s="206"/>
      <c r="P246" s="206"/>
      <c r="Q246" s="206"/>
      <c r="R246" s="206"/>
      <c r="S246" s="206"/>
      <c r="T246" s="206"/>
      <c r="U246" s="207"/>
      <c r="AT246" s="208" t="s">
        <v>218</v>
      </c>
      <c r="AU246" s="208" t="s">
        <v>214</v>
      </c>
      <c r="AV246" s="13" t="s">
        <v>83</v>
      </c>
      <c r="AW246" s="13" t="s">
        <v>34</v>
      </c>
      <c r="AX246" s="13" t="s">
        <v>73</v>
      </c>
      <c r="AY246" s="208" t="s">
        <v>204</v>
      </c>
    </row>
    <row r="247" spans="2:51" s="16" customFormat="1" ht="11.25">
      <c r="B247" s="230"/>
      <c r="C247" s="231"/>
      <c r="D247" s="199" t="s">
        <v>218</v>
      </c>
      <c r="E247" s="232" t="s">
        <v>21</v>
      </c>
      <c r="F247" s="233" t="s">
        <v>281</v>
      </c>
      <c r="G247" s="231"/>
      <c r="H247" s="234">
        <v>5.186</v>
      </c>
      <c r="I247" s="235"/>
      <c r="J247" s="231"/>
      <c r="K247" s="231"/>
      <c r="L247" s="236"/>
      <c r="M247" s="237"/>
      <c r="N247" s="238"/>
      <c r="O247" s="238"/>
      <c r="P247" s="238"/>
      <c r="Q247" s="238"/>
      <c r="R247" s="238"/>
      <c r="S247" s="238"/>
      <c r="T247" s="238"/>
      <c r="U247" s="239"/>
      <c r="AT247" s="240" t="s">
        <v>218</v>
      </c>
      <c r="AU247" s="240" t="s">
        <v>214</v>
      </c>
      <c r="AV247" s="16" t="s">
        <v>214</v>
      </c>
      <c r="AW247" s="16" t="s">
        <v>34</v>
      </c>
      <c r="AX247" s="16" t="s">
        <v>73</v>
      </c>
      <c r="AY247" s="240" t="s">
        <v>204</v>
      </c>
    </row>
    <row r="248" spans="2:51" s="13" customFormat="1" ht="11.25">
      <c r="B248" s="197"/>
      <c r="C248" s="198"/>
      <c r="D248" s="199" t="s">
        <v>218</v>
      </c>
      <c r="E248" s="200" t="s">
        <v>21</v>
      </c>
      <c r="F248" s="201" t="s">
        <v>378</v>
      </c>
      <c r="G248" s="198"/>
      <c r="H248" s="202">
        <v>3.183</v>
      </c>
      <c r="I248" s="203"/>
      <c r="J248" s="198"/>
      <c r="K248" s="198"/>
      <c r="L248" s="204"/>
      <c r="M248" s="205"/>
      <c r="N248" s="206"/>
      <c r="O248" s="206"/>
      <c r="P248" s="206"/>
      <c r="Q248" s="206"/>
      <c r="R248" s="206"/>
      <c r="S248" s="206"/>
      <c r="T248" s="206"/>
      <c r="U248" s="207"/>
      <c r="AT248" s="208" t="s">
        <v>218</v>
      </c>
      <c r="AU248" s="208" t="s">
        <v>214</v>
      </c>
      <c r="AV248" s="13" t="s">
        <v>83</v>
      </c>
      <c r="AW248" s="13" t="s">
        <v>34</v>
      </c>
      <c r="AX248" s="13" t="s">
        <v>73</v>
      </c>
      <c r="AY248" s="208" t="s">
        <v>204</v>
      </c>
    </row>
    <row r="249" spans="2:51" s="16" customFormat="1" ht="11.25">
      <c r="B249" s="230"/>
      <c r="C249" s="231"/>
      <c r="D249" s="199" t="s">
        <v>218</v>
      </c>
      <c r="E249" s="232" t="s">
        <v>21</v>
      </c>
      <c r="F249" s="233" t="s">
        <v>283</v>
      </c>
      <c r="G249" s="231"/>
      <c r="H249" s="234">
        <v>3.183</v>
      </c>
      <c r="I249" s="235"/>
      <c r="J249" s="231"/>
      <c r="K249" s="231"/>
      <c r="L249" s="236"/>
      <c r="M249" s="237"/>
      <c r="N249" s="238"/>
      <c r="O249" s="238"/>
      <c r="P249" s="238"/>
      <c r="Q249" s="238"/>
      <c r="R249" s="238"/>
      <c r="S249" s="238"/>
      <c r="T249" s="238"/>
      <c r="U249" s="239"/>
      <c r="AT249" s="240" t="s">
        <v>218</v>
      </c>
      <c r="AU249" s="240" t="s">
        <v>214</v>
      </c>
      <c r="AV249" s="16" t="s">
        <v>214</v>
      </c>
      <c r="AW249" s="16" t="s">
        <v>34</v>
      </c>
      <c r="AX249" s="16" t="s">
        <v>73</v>
      </c>
      <c r="AY249" s="240" t="s">
        <v>204</v>
      </c>
    </row>
    <row r="250" spans="2:51" s="13" customFormat="1" ht="11.25">
      <c r="B250" s="197"/>
      <c r="C250" s="198"/>
      <c r="D250" s="199" t="s">
        <v>218</v>
      </c>
      <c r="E250" s="200" t="s">
        <v>21</v>
      </c>
      <c r="F250" s="201" t="s">
        <v>379</v>
      </c>
      <c r="G250" s="198"/>
      <c r="H250" s="202">
        <v>2.701</v>
      </c>
      <c r="I250" s="203"/>
      <c r="J250" s="198"/>
      <c r="K250" s="198"/>
      <c r="L250" s="204"/>
      <c r="M250" s="205"/>
      <c r="N250" s="206"/>
      <c r="O250" s="206"/>
      <c r="P250" s="206"/>
      <c r="Q250" s="206"/>
      <c r="R250" s="206"/>
      <c r="S250" s="206"/>
      <c r="T250" s="206"/>
      <c r="U250" s="207"/>
      <c r="AT250" s="208" t="s">
        <v>218</v>
      </c>
      <c r="AU250" s="208" t="s">
        <v>214</v>
      </c>
      <c r="AV250" s="13" t="s">
        <v>83</v>
      </c>
      <c r="AW250" s="13" t="s">
        <v>34</v>
      </c>
      <c r="AX250" s="13" t="s">
        <v>73</v>
      </c>
      <c r="AY250" s="208" t="s">
        <v>204</v>
      </c>
    </row>
    <row r="251" spans="2:51" s="16" customFormat="1" ht="11.25">
      <c r="B251" s="230"/>
      <c r="C251" s="231"/>
      <c r="D251" s="199" t="s">
        <v>218</v>
      </c>
      <c r="E251" s="232" t="s">
        <v>21</v>
      </c>
      <c r="F251" s="233" t="s">
        <v>285</v>
      </c>
      <c r="G251" s="231"/>
      <c r="H251" s="234">
        <v>2.701</v>
      </c>
      <c r="I251" s="235"/>
      <c r="J251" s="231"/>
      <c r="K251" s="231"/>
      <c r="L251" s="236"/>
      <c r="M251" s="237"/>
      <c r="N251" s="238"/>
      <c r="O251" s="238"/>
      <c r="P251" s="238"/>
      <c r="Q251" s="238"/>
      <c r="R251" s="238"/>
      <c r="S251" s="238"/>
      <c r="T251" s="238"/>
      <c r="U251" s="239"/>
      <c r="AT251" s="240" t="s">
        <v>218</v>
      </c>
      <c r="AU251" s="240" t="s">
        <v>214</v>
      </c>
      <c r="AV251" s="16" t="s">
        <v>214</v>
      </c>
      <c r="AW251" s="16" t="s">
        <v>34</v>
      </c>
      <c r="AX251" s="16" t="s">
        <v>73</v>
      </c>
      <c r="AY251" s="240" t="s">
        <v>204</v>
      </c>
    </row>
    <row r="252" spans="2:51" s="14" customFormat="1" ht="11.25">
      <c r="B252" s="209"/>
      <c r="C252" s="210"/>
      <c r="D252" s="199" t="s">
        <v>218</v>
      </c>
      <c r="E252" s="211" t="s">
        <v>21</v>
      </c>
      <c r="F252" s="212" t="s">
        <v>221</v>
      </c>
      <c r="G252" s="210"/>
      <c r="H252" s="213">
        <v>17.143</v>
      </c>
      <c r="I252" s="214"/>
      <c r="J252" s="210"/>
      <c r="K252" s="210"/>
      <c r="L252" s="215"/>
      <c r="M252" s="216"/>
      <c r="N252" s="217"/>
      <c r="O252" s="217"/>
      <c r="P252" s="217"/>
      <c r="Q252" s="217"/>
      <c r="R252" s="217"/>
      <c r="S252" s="217"/>
      <c r="T252" s="217"/>
      <c r="U252" s="218"/>
      <c r="AT252" s="219" t="s">
        <v>218</v>
      </c>
      <c r="AU252" s="219" t="s">
        <v>214</v>
      </c>
      <c r="AV252" s="14" t="s">
        <v>213</v>
      </c>
      <c r="AW252" s="14" t="s">
        <v>34</v>
      </c>
      <c r="AX252" s="14" t="s">
        <v>81</v>
      </c>
      <c r="AY252" s="219" t="s">
        <v>204</v>
      </c>
    </row>
    <row r="253" spans="1:65" s="2" customFormat="1" ht="16.5" customHeight="1">
      <c r="A253" s="36"/>
      <c r="B253" s="37"/>
      <c r="C253" s="179" t="s">
        <v>380</v>
      </c>
      <c r="D253" s="179" t="s">
        <v>208</v>
      </c>
      <c r="E253" s="180" t="s">
        <v>381</v>
      </c>
      <c r="F253" s="181" t="s">
        <v>382</v>
      </c>
      <c r="G253" s="182" t="s">
        <v>318</v>
      </c>
      <c r="H253" s="183">
        <v>0.117</v>
      </c>
      <c r="I253" s="184"/>
      <c r="J253" s="185">
        <f>ROUND(I253*H253,1)</f>
        <v>0</v>
      </c>
      <c r="K253" s="181" t="s">
        <v>212</v>
      </c>
      <c r="L253" s="41"/>
      <c r="M253" s="186" t="s">
        <v>21</v>
      </c>
      <c r="N253" s="187" t="s">
        <v>44</v>
      </c>
      <c r="O253" s="66"/>
      <c r="P253" s="188">
        <f>O253*H253</f>
        <v>0</v>
      </c>
      <c r="Q253" s="188">
        <v>1.0606208</v>
      </c>
      <c r="R253" s="188">
        <f>Q253*H253</f>
        <v>0.1240926336</v>
      </c>
      <c r="S253" s="188">
        <v>0</v>
      </c>
      <c r="T253" s="188">
        <f>S253*H253</f>
        <v>0</v>
      </c>
      <c r="U253" s="189" t="s">
        <v>21</v>
      </c>
      <c r="V253" s="36"/>
      <c r="W253" s="36"/>
      <c r="X253" s="36"/>
      <c r="Y253" s="36"/>
      <c r="Z253" s="36"/>
      <c r="AA253" s="36"/>
      <c r="AB253" s="36"/>
      <c r="AC253" s="36"/>
      <c r="AD253" s="36"/>
      <c r="AE253" s="36"/>
      <c r="AR253" s="190" t="s">
        <v>213</v>
      </c>
      <c r="AT253" s="190" t="s">
        <v>208</v>
      </c>
      <c r="AU253" s="190" t="s">
        <v>214</v>
      </c>
      <c r="AY253" s="19" t="s">
        <v>204</v>
      </c>
      <c r="BE253" s="191">
        <f>IF(N253="základní",J253,0)</f>
        <v>0</v>
      </c>
      <c r="BF253" s="191">
        <f>IF(N253="snížená",J253,0)</f>
        <v>0</v>
      </c>
      <c r="BG253" s="191">
        <f>IF(N253="zákl. přenesená",J253,0)</f>
        <v>0</v>
      </c>
      <c r="BH253" s="191">
        <f>IF(N253="sníž. přenesená",J253,0)</f>
        <v>0</v>
      </c>
      <c r="BI253" s="191">
        <f>IF(N253="nulová",J253,0)</f>
        <v>0</v>
      </c>
      <c r="BJ253" s="19" t="s">
        <v>81</v>
      </c>
      <c r="BK253" s="191">
        <f>ROUND(I253*H253,1)</f>
        <v>0</v>
      </c>
      <c r="BL253" s="19" t="s">
        <v>213</v>
      </c>
      <c r="BM253" s="190" t="s">
        <v>383</v>
      </c>
    </row>
    <row r="254" spans="1:47" s="2" customFormat="1" ht="11.25">
      <c r="A254" s="36"/>
      <c r="B254" s="37"/>
      <c r="C254" s="38"/>
      <c r="D254" s="192" t="s">
        <v>216</v>
      </c>
      <c r="E254" s="38"/>
      <c r="F254" s="193" t="s">
        <v>384</v>
      </c>
      <c r="G254" s="38"/>
      <c r="H254" s="38"/>
      <c r="I254" s="194"/>
      <c r="J254" s="38"/>
      <c r="K254" s="38"/>
      <c r="L254" s="41"/>
      <c r="M254" s="195"/>
      <c r="N254" s="196"/>
      <c r="O254" s="66"/>
      <c r="P254" s="66"/>
      <c r="Q254" s="66"/>
      <c r="R254" s="66"/>
      <c r="S254" s="66"/>
      <c r="T254" s="66"/>
      <c r="U254" s="67"/>
      <c r="V254" s="36"/>
      <c r="W254" s="36"/>
      <c r="X254" s="36"/>
      <c r="Y254" s="36"/>
      <c r="Z254" s="36"/>
      <c r="AA254" s="36"/>
      <c r="AB254" s="36"/>
      <c r="AC254" s="36"/>
      <c r="AD254" s="36"/>
      <c r="AE254" s="36"/>
      <c r="AT254" s="19" t="s">
        <v>216</v>
      </c>
      <c r="AU254" s="19" t="s">
        <v>214</v>
      </c>
    </row>
    <row r="255" spans="1:47" s="2" customFormat="1" ht="29.25">
      <c r="A255" s="36"/>
      <c r="B255" s="37"/>
      <c r="C255" s="38"/>
      <c r="D255" s="199" t="s">
        <v>306</v>
      </c>
      <c r="E255" s="38"/>
      <c r="F255" s="241" t="s">
        <v>385</v>
      </c>
      <c r="G255" s="38"/>
      <c r="H255" s="38"/>
      <c r="I255" s="194"/>
      <c r="J255" s="38"/>
      <c r="K255" s="38"/>
      <c r="L255" s="41"/>
      <c r="M255" s="195"/>
      <c r="N255" s="196"/>
      <c r="O255" s="66"/>
      <c r="P255" s="66"/>
      <c r="Q255" s="66"/>
      <c r="R255" s="66"/>
      <c r="S255" s="66"/>
      <c r="T255" s="66"/>
      <c r="U255" s="67"/>
      <c r="V255" s="36"/>
      <c r="W255" s="36"/>
      <c r="X255" s="36"/>
      <c r="Y255" s="36"/>
      <c r="Z255" s="36"/>
      <c r="AA255" s="36"/>
      <c r="AB255" s="36"/>
      <c r="AC255" s="36"/>
      <c r="AD255" s="36"/>
      <c r="AE255" s="36"/>
      <c r="AT255" s="19" t="s">
        <v>306</v>
      </c>
      <c r="AU255" s="19" t="s">
        <v>214</v>
      </c>
    </row>
    <row r="256" spans="2:51" s="13" customFormat="1" ht="11.25">
      <c r="B256" s="197"/>
      <c r="C256" s="198"/>
      <c r="D256" s="199" t="s">
        <v>218</v>
      </c>
      <c r="E256" s="200" t="s">
        <v>21</v>
      </c>
      <c r="F256" s="201" t="s">
        <v>386</v>
      </c>
      <c r="G256" s="198"/>
      <c r="H256" s="202">
        <v>0.022</v>
      </c>
      <c r="I256" s="203"/>
      <c r="J256" s="198"/>
      <c r="K256" s="198"/>
      <c r="L256" s="204"/>
      <c r="M256" s="205"/>
      <c r="N256" s="206"/>
      <c r="O256" s="206"/>
      <c r="P256" s="206"/>
      <c r="Q256" s="206"/>
      <c r="R256" s="206"/>
      <c r="S256" s="206"/>
      <c r="T256" s="206"/>
      <c r="U256" s="207"/>
      <c r="AT256" s="208" t="s">
        <v>218</v>
      </c>
      <c r="AU256" s="208" t="s">
        <v>214</v>
      </c>
      <c r="AV256" s="13" t="s">
        <v>83</v>
      </c>
      <c r="AW256" s="13" t="s">
        <v>34</v>
      </c>
      <c r="AX256" s="13" t="s">
        <v>73</v>
      </c>
      <c r="AY256" s="208" t="s">
        <v>204</v>
      </c>
    </row>
    <row r="257" spans="2:51" s="16" customFormat="1" ht="11.25">
      <c r="B257" s="230"/>
      <c r="C257" s="231"/>
      <c r="D257" s="199" t="s">
        <v>218</v>
      </c>
      <c r="E257" s="232" t="s">
        <v>21</v>
      </c>
      <c r="F257" s="233" t="s">
        <v>387</v>
      </c>
      <c r="G257" s="231"/>
      <c r="H257" s="234">
        <v>0.022</v>
      </c>
      <c r="I257" s="235"/>
      <c r="J257" s="231"/>
      <c r="K257" s="231"/>
      <c r="L257" s="236"/>
      <c r="M257" s="237"/>
      <c r="N257" s="238"/>
      <c r="O257" s="238"/>
      <c r="P257" s="238"/>
      <c r="Q257" s="238"/>
      <c r="R257" s="238"/>
      <c r="S257" s="238"/>
      <c r="T257" s="238"/>
      <c r="U257" s="239"/>
      <c r="AT257" s="240" t="s">
        <v>218</v>
      </c>
      <c r="AU257" s="240" t="s">
        <v>214</v>
      </c>
      <c r="AV257" s="16" t="s">
        <v>214</v>
      </c>
      <c r="AW257" s="16" t="s">
        <v>34</v>
      </c>
      <c r="AX257" s="16" t="s">
        <v>73</v>
      </c>
      <c r="AY257" s="240" t="s">
        <v>204</v>
      </c>
    </row>
    <row r="258" spans="2:51" s="13" customFormat="1" ht="11.25">
      <c r="B258" s="197"/>
      <c r="C258" s="198"/>
      <c r="D258" s="199" t="s">
        <v>218</v>
      </c>
      <c r="E258" s="200" t="s">
        <v>21</v>
      </c>
      <c r="F258" s="201" t="s">
        <v>388</v>
      </c>
      <c r="G258" s="198"/>
      <c r="H258" s="202">
        <v>0.009</v>
      </c>
      <c r="I258" s="203"/>
      <c r="J258" s="198"/>
      <c r="K258" s="198"/>
      <c r="L258" s="204"/>
      <c r="M258" s="205"/>
      <c r="N258" s="206"/>
      <c r="O258" s="206"/>
      <c r="P258" s="206"/>
      <c r="Q258" s="206"/>
      <c r="R258" s="206"/>
      <c r="S258" s="206"/>
      <c r="T258" s="206"/>
      <c r="U258" s="207"/>
      <c r="AT258" s="208" t="s">
        <v>218</v>
      </c>
      <c r="AU258" s="208" t="s">
        <v>214</v>
      </c>
      <c r="AV258" s="13" t="s">
        <v>83</v>
      </c>
      <c r="AW258" s="13" t="s">
        <v>34</v>
      </c>
      <c r="AX258" s="13" t="s">
        <v>73</v>
      </c>
      <c r="AY258" s="208" t="s">
        <v>204</v>
      </c>
    </row>
    <row r="259" spans="2:51" s="16" customFormat="1" ht="11.25">
      <c r="B259" s="230"/>
      <c r="C259" s="231"/>
      <c r="D259" s="199" t="s">
        <v>218</v>
      </c>
      <c r="E259" s="232" t="s">
        <v>21</v>
      </c>
      <c r="F259" s="233" t="s">
        <v>389</v>
      </c>
      <c r="G259" s="231"/>
      <c r="H259" s="234">
        <v>0.009</v>
      </c>
      <c r="I259" s="235"/>
      <c r="J259" s="231"/>
      <c r="K259" s="231"/>
      <c r="L259" s="236"/>
      <c r="M259" s="237"/>
      <c r="N259" s="238"/>
      <c r="O259" s="238"/>
      <c r="P259" s="238"/>
      <c r="Q259" s="238"/>
      <c r="R259" s="238"/>
      <c r="S259" s="238"/>
      <c r="T259" s="238"/>
      <c r="U259" s="239"/>
      <c r="AT259" s="240" t="s">
        <v>218</v>
      </c>
      <c r="AU259" s="240" t="s">
        <v>214</v>
      </c>
      <c r="AV259" s="16" t="s">
        <v>214</v>
      </c>
      <c r="AW259" s="16" t="s">
        <v>34</v>
      </c>
      <c r="AX259" s="16" t="s">
        <v>73</v>
      </c>
      <c r="AY259" s="240" t="s">
        <v>204</v>
      </c>
    </row>
    <row r="260" spans="2:51" s="13" customFormat="1" ht="11.25">
      <c r="B260" s="197"/>
      <c r="C260" s="198"/>
      <c r="D260" s="199" t="s">
        <v>218</v>
      </c>
      <c r="E260" s="200" t="s">
        <v>21</v>
      </c>
      <c r="F260" s="201" t="s">
        <v>390</v>
      </c>
      <c r="G260" s="198"/>
      <c r="H260" s="202">
        <v>0.021</v>
      </c>
      <c r="I260" s="203"/>
      <c r="J260" s="198"/>
      <c r="K260" s="198"/>
      <c r="L260" s="204"/>
      <c r="M260" s="205"/>
      <c r="N260" s="206"/>
      <c r="O260" s="206"/>
      <c r="P260" s="206"/>
      <c r="Q260" s="206"/>
      <c r="R260" s="206"/>
      <c r="S260" s="206"/>
      <c r="T260" s="206"/>
      <c r="U260" s="207"/>
      <c r="AT260" s="208" t="s">
        <v>218</v>
      </c>
      <c r="AU260" s="208" t="s">
        <v>214</v>
      </c>
      <c r="AV260" s="13" t="s">
        <v>83</v>
      </c>
      <c r="AW260" s="13" t="s">
        <v>34</v>
      </c>
      <c r="AX260" s="13" t="s">
        <v>73</v>
      </c>
      <c r="AY260" s="208" t="s">
        <v>204</v>
      </c>
    </row>
    <row r="261" spans="2:51" s="16" customFormat="1" ht="11.25">
      <c r="B261" s="230"/>
      <c r="C261" s="231"/>
      <c r="D261" s="199" t="s">
        <v>218</v>
      </c>
      <c r="E261" s="232" t="s">
        <v>21</v>
      </c>
      <c r="F261" s="233" t="s">
        <v>391</v>
      </c>
      <c r="G261" s="231"/>
      <c r="H261" s="234">
        <v>0.021</v>
      </c>
      <c r="I261" s="235"/>
      <c r="J261" s="231"/>
      <c r="K261" s="231"/>
      <c r="L261" s="236"/>
      <c r="M261" s="237"/>
      <c r="N261" s="238"/>
      <c r="O261" s="238"/>
      <c r="P261" s="238"/>
      <c r="Q261" s="238"/>
      <c r="R261" s="238"/>
      <c r="S261" s="238"/>
      <c r="T261" s="238"/>
      <c r="U261" s="239"/>
      <c r="AT261" s="240" t="s">
        <v>218</v>
      </c>
      <c r="AU261" s="240" t="s">
        <v>214</v>
      </c>
      <c r="AV261" s="16" t="s">
        <v>214</v>
      </c>
      <c r="AW261" s="16" t="s">
        <v>34</v>
      </c>
      <c r="AX261" s="16" t="s">
        <v>73</v>
      </c>
      <c r="AY261" s="240" t="s">
        <v>204</v>
      </c>
    </row>
    <row r="262" spans="2:51" s="13" customFormat="1" ht="11.25">
      <c r="B262" s="197"/>
      <c r="C262" s="198"/>
      <c r="D262" s="199" t="s">
        <v>218</v>
      </c>
      <c r="E262" s="200" t="s">
        <v>21</v>
      </c>
      <c r="F262" s="201" t="s">
        <v>392</v>
      </c>
      <c r="G262" s="198"/>
      <c r="H262" s="202">
        <v>0.056</v>
      </c>
      <c r="I262" s="203"/>
      <c r="J262" s="198"/>
      <c r="K262" s="198"/>
      <c r="L262" s="204"/>
      <c r="M262" s="205"/>
      <c r="N262" s="206"/>
      <c r="O262" s="206"/>
      <c r="P262" s="206"/>
      <c r="Q262" s="206"/>
      <c r="R262" s="206"/>
      <c r="S262" s="206"/>
      <c r="T262" s="206"/>
      <c r="U262" s="207"/>
      <c r="AT262" s="208" t="s">
        <v>218</v>
      </c>
      <c r="AU262" s="208" t="s">
        <v>214</v>
      </c>
      <c r="AV262" s="13" t="s">
        <v>83</v>
      </c>
      <c r="AW262" s="13" t="s">
        <v>34</v>
      </c>
      <c r="AX262" s="13" t="s">
        <v>73</v>
      </c>
      <c r="AY262" s="208" t="s">
        <v>204</v>
      </c>
    </row>
    <row r="263" spans="2:51" s="16" customFormat="1" ht="11.25">
      <c r="B263" s="230"/>
      <c r="C263" s="231"/>
      <c r="D263" s="199" t="s">
        <v>218</v>
      </c>
      <c r="E263" s="232" t="s">
        <v>21</v>
      </c>
      <c r="F263" s="233" t="s">
        <v>393</v>
      </c>
      <c r="G263" s="231"/>
      <c r="H263" s="234">
        <v>0.056</v>
      </c>
      <c r="I263" s="235"/>
      <c r="J263" s="231"/>
      <c r="K263" s="231"/>
      <c r="L263" s="236"/>
      <c r="M263" s="237"/>
      <c r="N263" s="238"/>
      <c r="O263" s="238"/>
      <c r="P263" s="238"/>
      <c r="Q263" s="238"/>
      <c r="R263" s="238"/>
      <c r="S263" s="238"/>
      <c r="T263" s="238"/>
      <c r="U263" s="239"/>
      <c r="AT263" s="240" t="s">
        <v>218</v>
      </c>
      <c r="AU263" s="240" t="s">
        <v>214</v>
      </c>
      <c r="AV263" s="16" t="s">
        <v>214</v>
      </c>
      <c r="AW263" s="16" t="s">
        <v>34</v>
      </c>
      <c r="AX263" s="16" t="s">
        <v>73</v>
      </c>
      <c r="AY263" s="240" t="s">
        <v>204</v>
      </c>
    </row>
    <row r="264" spans="2:51" s="13" customFormat="1" ht="11.25">
      <c r="B264" s="197"/>
      <c r="C264" s="198"/>
      <c r="D264" s="199" t="s">
        <v>218</v>
      </c>
      <c r="E264" s="200" t="s">
        <v>21</v>
      </c>
      <c r="F264" s="201" t="s">
        <v>394</v>
      </c>
      <c r="G264" s="198"/>
      <c r="H264" s="202">
        <v>0.009</v>
      </c>
      <c r="I264" s="203"/>
      <c r="J264" s="198"/>
      <c r="K264" s="198"/>
      <c r="L264" s="204"/>
      <c r="M264" s="205"/>
      <c r="N264" s="206"/>
      <c r="O264" s="206"/>
      <c r="P264" s="206"/>
      <c r="Q264" s="206"/>
      <c r="R264" s="206"/>
      <c r="S264" s="206"/>
      <c r="T264" s="206"/>
      <c r="U264" s="207"/>
      <c r="AT264" s="208" t="s">
        <v>218</v>
      </c>
      <c r="AU264" s="208" t="s">
        <v>214</v>
      </c>
      <c r="AV264" s="13" t="s">
        <v>83</v>
      </c>
      <c r="AW264" s="13" t="s">
        <v>34</v>
      </c>
      <c r="AX264" s="13" t="s">
        <v>73</v>
      </c>
      <c r="AY264" s="208" t="s">
        <v>204</v>
      </c>
    </row>
    <row r="265" spans="2:51" s="16" customFormat="1" ht="11.25">
      <c r="B265" s="230"/>
      <c r="C265" s="231"/>
      <c r="D265" s="199" t="s">
        <v>218</v>
      </c>
      <c r="E265" s="232" t="s">
        <v>21</v>
      </c>
      <c r="F265" s="233" t="s">
        <v>395</v>
      </c>
      <c r="G265" s="231"/>
      <c r="H265" s="234">
        <v>0.009</v>
      </c>
      <c r="I265" s="235"/>
      <c r="J265" s="231"/>
      <c r="K265" s="231"/>
      <c r="L265" s="236"/>
      <c r="M265" s="237"/>
      <c r="N265" s="238"/>
      <c r="O265" s="238"/>
      <c r="P265" s="238"/>
      <c r="Q265" s="238"/>
      <c r="R265" s="238"/>
      <c r="S265" s="238"/>
      <c r="T265" s="238"/>
      <c r="U265" s="239"/>
      <c r="AT265" s="240" t="s">
        <v>218</v>
      </c>
      <c r="AU265" s="240" t="s">
        <v>214</v>
      </c>
      <c r="AV265" s="16" t="s">
        <v>214</v>
      </c>
      <c r="AW265" s="16" t="s">
        <v>34</v>
      </c>
      <c r="AX265" s="16" t="s">
        <v>73</v>
      </c>
      <c r="AY265" s="240" t="s">
        <v>204</v>
      </c>
    </row>
    <row r="266" spans="2:51" s="14" customFormat="1" ht="11.25">
      <c r="B266" s="209"/>
      <c r="C266" s="210"/>
      <c r="D266" s="199" t="s">
        <v>218</v>
      </c>
      <c r="E266" s="211" t="s">
        <v>21</v>
      </c>
      <c r="F266" s="212" t="s">
        <v>396</v>
      </c>
      <c r="G266" s="210"/>
      <c r="H266" s="213">
        <v>0.117</v>
      </c>
      <c r="I266" s="214"/>
      <c r="J266" s="210"/>
      <c r="K266" s="210"/>
      <c r="L266" s="215"/>
      <c r="M266" s="216"/>
      <c r="N266" s="217"/>
      <c r="O266" s="217"/>
      <c r="P266" s="217"/>
      <c r="Q266" s="217"/>
      <c r="R266" s="217"/>
      <c r="S266" s="217"/>
      <c r="T266" s="217"/>
      <c r="U266" s="218"/>
      <c r="AT266" s="219" t="s">
        <v>218</v>
      </c>
      <c r="AU266" s="219" t="s">
        <v>214</v>
      </c>
      <c r="AV266" s="14" t="s">
        <v>213</v>
      </c>
      <c r="AW266" s="14" t="s">
        <v>34</v>
      </c>
      <c r="AX266" s="14" t="s">
        <v>81</v>
      </c>
      <c r="AY266" s="219" t="s">
        <v>204</v>
      </c>
    </row>
    <row r="267" spans="1:65" s="2" customFormat="1" ht="16.5" customHeight="1">
      <c r="A267" s="36"/>
      <c r="B267" s="37"/>
      <c r="C267" s="179" t="s">
        <v>397</v>
      </c>
      <c r="D267" s="179" t="s">
        <v>208</v>
      </c>
      <c r="E267" s="180" t="s">
        <v>398</v>
      </c>
      <c r="F267" s="181" t="s">
        <v>399</v>
      </c>
      <c r="G267" s="182" t="s">
        <v>318</v>
      </c>
      <c r="H267" s="183">
        <v>0.192</v>
      </c>
      <c r="I267" s="184"/>
      <c r="J267" s="185">
        <f>ROUND(I267*H267,1)</f>
        <v>0</v>
      </c>
      <c r="K267" s="181" t="s">
        <v>212</v>
      </c>
      <c r="L267" s="41"/>
      <c r="M267" s="186" t="s">
        <v>21</v>
      </c>
      <c r="N267" s="187" t="s">
        <v>44</v>
      </c>
      <c r="O267" s="66"/>
      <c r="P267" s="188">
        <f>O267*H267</f>
        <v>0</v>
      </c>
      <c r="Q267" s="188">
        <v>1.0627727797</v>
      </c>
      <c r="R267" s="188">
        <f>Q267*H267</f>
        <v>0.20405237370239998</v>
      </c>
      <c r="S267" s="188">
        <v>0</v>
      </c>
      <c r="T267" s="188">
        <f>S267*H267</f>
        <v>0</v>
      </c>
      <c r="U267" s="189" t="s">
        <v>21</v>
      </c>
      <c r="V267" s="36"/>
      <c r="W267" s="36"/>
      <c r="X267" s="36"/>
      <c r="Y267" s="36"/>
      <c r="Z267" s="36"/>
      <c r="AA267" s="36"/>
      <c r="AB267" s="36"/>
      <c r="AC267" s="36"/>
      <c r="AD267" s="36"/>
      <c r="AE267" s="36"/>
      <c r="AR267" s="190" t="s">
        <v>213</v>
      </c>
      <c r="AT267" s="190" t="s">
        <v>208</v>
      </c>
      <c r="AU267" s="190" t="s">
        <v>214</v>
      </c>
      <c r="AY267" s="19" t="s">
        <v>204</v>
      </c>
      <c r="BE267" s="191">
        <f>IF(N267="základní",J267,0)</f>
        <v>0</v>
      </c>
      <c r="BF267" s="191">
        <f>IF(N267="snížená",J267,0)</f>
        <v>0</v>
      </c>
      <c r="BG267" s="191">
        <f>IF(N267="zákl. přenesená",J267,0)</f>
        <v>0</v>
      </c>
      <c r="BH267" s="191">
        <f>IF(N267="sníž. přenesená",J267,0)</f>
        <v>0</v>
      </c>
      <c r="BI267" s="191">
        <f>IF(N267="nulová",J267,0)</f>
        <v>0</v>
      </c>
      <c r="BJ267" s="19" t="s">
        <v>81</v>
      </c>
      <c r="BK267" s="191">
        <f>ROUND(I267*H267,1)</f>
        <v>0</v>
      </c>
      <c r="BL267" s="19" t="s">
        <v>213</v>
      </c>
      <c r="BM267" s="190" t="s">
        <v>400</v>
      </c>
    </row>
    <row r="268" spans="1:47" s="2" customFormat="1" ht="11.25">
      <c r="A268" s="36"/>
      <c r="B268" s="37"/>
      <c r="C268" s="38"/>
      <c r="D268" s="192" t="s">
        <v>216</v>
      </c>
      <c r="E268" s="38"/>
      <c r="F268" s="193" t="s">
        <v>401</v>
      </c>
      <c r="G268" s="38"/>
      <c r="H268" s="38"/>
      <c r="I268" s="194"/>
      <c r="J268" s="38"/>
      <c r="K268" s="38"/>
      <c r="L268" s="41"/>
      <c r="M268" s="195"/>
      <c r="N268" s="196"/>
      <c r="O268" s="66"/>
      <c r="P268" s="66"/>
      <c r="Q268" s="66"/>
      <c r="R268" s="66"/>
      <c r="S268" s="66"/>
      <c r="T268" s="66"/>
      <c r="U268" s="67"/>
      <c r="V268" s="36"/>
      <c r="W268" s="36"/>
      <c r="X268" s="36"/>
      <c r="Y268" s="36"/>
      <c r="Z268" s="36"/>
      <c r="AA268" s="36"/>
      <c r="AB268" s="36"/>
      <c r="AC268" s="36"/>
      <c r="AD268" s="36"/>
      <c r="AE268" s="36"/>
      <c r="AT268" s="19" t="s">
        <v>216</v>
      </c>
      <c r="AU268" s="19" t="s">
        <v>214</v>
      </c>
    </row>
    <row r="269" spans="1:47" s="2" customFormat="1" ht="29.25">
      <c r="A269" s="36"/>
      <c r="B269" s="37"/>
      <c r="C269" s="38"/>
      <c r="D269" s="199" t="s">
        <v>306</v>
      </c>
      <c r="E269" s="38"/>
      <c r="F269" s="241" t="s">
        <v>385</v>
      </c>
      <c r="G269" s="38"/>
      <c r="H269" s="38"/>
      <c r="I269" s="194"/>
      <c r="J269" s="38"/>
      <c r="K269" s="38"/>
      <c r="L269" s="41"/>
      <c r="M269" s="195"/>
      <c r="N269" s="196"/>
      <c r="O269" s="66"/>
      <c r="P269" s="66"/>
      <c r="Q269" s="66"/>
      <c r="R269" s="66"/>
      <c r="S269" s="66"/>
      <c r="T269" s="66"/>
      <c r="U269" s="67"/>
      <c r="V269" s="36"/>
      <c r="W269" s="36"/>
      <c r="X269" s="36"/>
      <c r="Y269" s="36"/>
      <c r="Z269" s="36"/>
      <c r="AA269" s="36"/>
      <c r="AB269" s="36"/>
      <c r="AC269" s="36"/>
      <c r="AD269" s="36"/>
      <c r="AE269" s="36"/>
      <c r="AT269" s="19" t="s">
        <v>306</v>
      </c>
      <c r="AU269" s="19" t="s">
        <v>214</v>
      </c>
    </row>
    <row r="270" spans="2:51" s="13" customFormat="1" ht="11.25">
      <c r="B270" s="197"/>
      <c r="C270" s="198"/>
      <c r="D270" s="199" t="s">
        <v>218</v>
      </c>
      <c r="E270" s="200" t="s">
        <v>21</v>
      </c>
      <c r="F270" s="201" t="s">
        <v>402</v>
      </c>
      <c r="G270" s="198"/>
      <c r="H270" s="202">
        <v>0.023</v>
      </c>
      <c r="I270" s="203"/>
      <c r="J270" s="198"/>
      <c r="K270" s="198"/>
      <c r="L270" s="204"/>
      <c r="M270" s="205"/>
      <c r="N270" s="206"/>
      <c r="O270" s="206"/>
      <c r="P270" s="206"/>
      <c r="Q270" s="206"/>
      <c r="R270" s="206"/>
      <c r="S270" s="206"/>
      <c r="T270" s="206"/>
      <c r="U270" s="207"/>
      <c r="AT270" s="208" t="s">
        <v>218</v>
      </c>
      <c r="AU270" s="208" t="s">
        <v>214</v>
      </c>
      <c r="AV270" s="13" t="s">
        <v>83</v>
      </c>
      <c r="AW270" s="13" t="s">
        <v>34</v>
      </c>
      <c r="AX270" s="13" t="s">
        <v>73</v>
      </c>
      <c r="AY270" s="208" t="s">
        <v>204</v>
      </c>
    </row>
    <row r="271" spans="2:51" s="13" customFormat="1" ht="11.25">
      <c r="B271" s="197"/>
      <c r="C271" s="198"/>
      <c r="D271" s="199" t="s">
        <v>218</v>
      </c>
      <c r="E271" s="200" t="s">
        <v>21</v>
      </c>
      <c r="F271" s="201" t="s">
        <v>403</v>
      </c>
      <c r="G271" s="198"/>
      <c r="H271" s="202">
        <v>0.022</v>
      </c>
      <c r="I271" s="203"/>
      <c r="J271" s="198"/>
      <c r="K271" s="198"/>
      <c r="L271" s="204"/>
      <c r="M271" s="205"/>
      <c r="N271" s="206"/>
      <c r="O271" s="206"/>
      <c r="P271" s="206"/>
      <c r="Q271" s="206"/>
      <c r="R271" s="206"/>
      <c r="S271" s="206"/>
      <c r="T271" s="206"/>
      <c r="U271" s="207"/>
      <c r="AT271" s="208" t="s">
        <v>218</v>
      </c>
      <c r="AU271" s="208" t="s">
        <v>214</v>
      </c>
      <c r="AV271" s="13" t="s">
        <v>83</v>
      </c>
      <c r="AW271" s="13" t="s">
        <v>34</v>
      </c>
      <c r="AX271" s="13" t="s">
        <v>73</v>
      </c>
      <c r="AY271" s="208" t="s">
        <v>204</v>
      </c>
    </row>
    <row r="272" spans="2:51" s="16" customFormat="1" ht="11.25">
      <c r="B272" s="230"/>
      <c r="C272" s="231"/>
      <c r="D272" s="199" t="s">
        <v>218</v>
      </c>
      <c r="E272" s="232" t="s">
        <v>21</v>
      </c>
      <c r="F272" s="233" t="s">
        <v>275</v>
      </c>
      <c r="G272" s="231"/>
      <c r="H272" s="234">
        <v>0.045</v>
      </c>
      <c r="I272" s="235"/>
      <c r="J272" s="231"/>
      <c r="K272" s="231"/>
      <c r="L272" s="236"/>
      <c r="M272" s="237"/>
      <c r="N272" s="238"/>
      <c r="O272" s="238"/>
      <c r="P272" s="238"/>
      <c r="Q272" s="238"/>
      <c r="R272" s="238"/>
      <c r="S272" s="238"/>
      <c r="T272" s="238"/>
      <c r="U272" s="239"/>
      <c r="AT272" s="240" t="s">
        <v>218</v>
      </c>
      <c r="AU272" s="240" t="s">
        <v>214</v>
      </c>
      <c r="AV272" s="16" t="s">
        <v>214</v>
      </c>
      <c r="AW272" s="16" t="s">
        <v>34</v>
      </c>
      <c r="AX272" s="16" t="s">
        <v>73</v>
      </c>
      <c r="AY272" s="240" t="s">
        <v>204</v>
      </c>
    </row>
    <row r="273" spans="2:51" s="13" customFormat="1" ht="11.25">
      <c r="B273" s="197"/>
      <c r="C273" s="198"/>
      <c r="D273" s="199" t="s">
        <v>218</v>
      </c>
      <c r="E273" s="200" t="s">
        <v>21</v>
      </c>
      <c r="F273" s="201" t="s">
        <v>404</v>
      </c>
      <c r="G273" s="198"/>
      <c r="H273" s="202">
        <v>0.017</v>
      </c>
      <c r="I273" s="203"/>
      <c r="J273" s="198"/>
      <c r="K273" s="198"/>
      <c r="L273" s="204"/>
      <c r="M273" s="205"/>
      <c r="N273" s="206"/>
      <c r="O273" s="206"/>
      <c r="P273" s="206"/>
      <c r="Q273" s="206"/>
      <c r="R273" s="206"/>
      <c r="S273" s="206"/>
      <c r="T273" s="206"/>
      <c r="U273" s="207"/>
      <c r="AT273" s="208" t="s">
        <v>218</v>
      </c>
      <c r="AU273" s="208" t="s">
        <v>214</v>
      </c>
      <c r="AV273" s="13" t="s">
        <v>83</v>
      </c>
      <c r="AW273" s="13" t="s">
        <v>34</v>
      </c>
      <c r="AX273" s="13" t="s">
        <v>73</v>
      </c>
      <c r="AY273" s="208" t="s">
        <v>204</v>
      </c>
    </row>
    <row r="274" spans="2:51" s="13" customFormat="1" ht="11.25">
      <c r="B274" s="197"/>
      <c r="C274" s="198"/>
      <c r="D274" s="199" t="s">
        <v>218</v>
      </c>
      <c r="E274" s="200" t="s">
        <v>21</v>
      </c>
      <c r="F274" s="201" t="s">
        <v>405</v>
      </c>
      <c r="G274" s="198"/>
      <c r="H274" s="202">
        <v>0.006</v>
      </c>
      <c r="I274" s="203"/>
      <c r="J274" s="198"/>
      <c r="K274" s="198"/>
      <c r="L274" s="204"/>
      <c r="M274" s="205"/>
      <c r="N274" s="206"/>
      <c r="O274" s="206"/>
      <c r="P274" s="206"/>
      <c r="Q274" s="206"/>
      <c r="R274" s="206"/>
      <c r="S274" s="206"/>
      <c r="T274" s="206"/>
      <c r="U274" s="207"/>
      <c r="AT274" s="208" t="s">
        <v>218</v>
      </c>
      <c r="AU274" s="208" t="s">
        <v>214</v>
      </c>
      <c r="AV274" s="13" t="s">
        <v>83</v>
      </c>
      <c r="AW274" s="13" t="s">
        <v>34</v>
      </c>
      <c r="AX274" s="13" t="s">
        <v>73</v>
      </c>
      <c r="AY274" s="208" t="s">
        <v>204</v>
      </c>
    </row>
    <row r="275" spans="2:51" s="16" customFormat="1" ht="11.25">
      <c r="B275" s="230"/>
      <c r="C275" s="231"/>
      <c r="D275" s="199" t="s">
        <v>218</v>
      </c>
      <c r="E275" s="232" t="s">
        <v>21</v>
      </c>
      <c r="F275" s="233" t="s">
        <v>278</v>
      </c>
      <c r="G275" s="231"/>
      <c r="H275" s="234">
        <v>0.023</v>
      </c>
      <c r="I275" s="235"/>
      <c r="J275" s="231"/>
      <c r="K275" s="231"/>
      <c r="L275" s="236"/>
      <c r="M275" s="237"/>
      <c r="N275" s="238"/>
      <c r="O275" s="238"/>
      <c r="P275" s="238"/>
      <c r="Q275" s="238"/>
      <c r="R275" s="238"/>
      <c r="S275" s="238"/>
      <c r="T275" s="238"/>
      <c r="U275" s="239"/>
      <c r="AT275" s="240" t="s">
        <v>218</v>
      </c>
      <c r="AU275" s="240" t="s">
        <v>214</v>
      </c>
      <c r="AV275" s="16" t="s">
        <v>214</v>
      </c>
      <c r="AW275" s="16" t="s">
        <v>34</v>
      </c>
      <c r="AX275" s="16" t="s">
        <v>73</v>
      </c>
      <c r="AY275" s="240" t="s">
        <v>204</v>
      </c>
    </row>
    <row r="276" spans="2:51" s="13" customFormat="1" ht="11.25">
      <c r="B276" s="197"/>
      <c r="C276" s="198"/>
      <c r="D276" s="199" t="s">
        <v>218</v>
      </c>
      <c r="E276" s="200" t="s">
        <v>21</v>
      </c>
      <c r="F276" s="201" t="s">
        <v>406</v>
      </c>
      <c r="G276" s="198"/>
      <c r="H276" s="202">
        <v>0.026</v>
      </c>
      <c r="I276" s="203"/>
      <c r="J276" s="198"/>
      <c r="K276" s="198"/>
      <c r="L276" s="204"/>
      <c r="M276" s="205"/>
      <c r="N276" s="206"/>
      <c r="O276" s="206"/>
      <c r="P276" s="206"/>
      <c r="Q276" s="206"/>
      <c r="R276" s="206"/>
      <c r="S276" s="206"/>
      <c r="T276" s="206"/>
      <c r="U276" s="207"/>
      <c r="AT276" s="208" t="s">
        <v>218</v>
      </c>
      <c r="AU276" s="208" t="s">
        <v>214</v>
      </c>
      <c r="AV276" s="13" t="s">
        <v>83</v>
      </c>
      <c r="AW276" s="13" t="s">
        <v>34</v>
      </c>
      <c r="AX276" s="13" t="s">
        <v>73</v>
      </c>
      <c r="AY276" s="208" t="s">
        <v>204</v>
      </c>
    </row>
    <row r="277" spans="2:51" s="13" customFormat="1" ht="11.25">
      <c r="B277" s="197"/>
      <c r="C277" s="198"/>
      <c r="D277" s="199" t="s">
        <v>218</v>
      </c>
      <c r="E277" s="200" t="s">
        <v>21</v>
      </c>
      <c r="F277" s="201" t="s">
        <v>407</v>
      </c>
      <c r="G277" s="198"/>
      <c r="H277" s="202">
        <v>0.03</v>
      </c>
      <c r="I277" s="203"/>
      <c r="J277" s="198"/>
      <c r="K277" s="198"/>
      <c r="L277" s="204"/>
      <c r="M277" s="205"/>
      <c r="N277" s="206"/>
      <c r="O277" s="206"/>
      <c r="P277" s="206"/>
      <c r="Q277" s="206"/>
      <c r="R277" s="206"/>
      <c r="S277" s="206"/>
      <c r="T277" s="206"/>
      <c r="U277" s="207"/>
      <c r="AT277" s="208" t="s">
        <v>218</v>
      </c>
      <c r="AU277" s="208" t="s">
        <v>214</v>
      </c>
      <c r="AV277" s="13" t="s">
        <v>83</v>
      </c>
      <c r="AW277" s="13" t="s">
        <v>34</v>
      </c>
      <c r="AX277" s="13" t="s">
        <v>73</v>
      </c>
      <c r="AY277" s="208" t="s">
        <v>204</v>
      </c>
    </row>
    <row r="278" spans="2:51" s="16" customFormat="1" ht="11.25">
      <c r="B278" s="230"/>
      <c r="C278" s="231"/>
      <c r="D278" s="199" t="s">
        <v>218</v>
      </c>
      <c r="E278" s="232" t="s">
        <v>21</v>
      </c>
      <c r="F278" s="233" t="s">
        <v>281</v>
      </c>
      <c r="G278" s="231"/>
      <c r="H278" s="234">
        <v>0.055999999999999994</v>
      </c>
      <c r="I278" s="235"/>
      <c r="J278" s="231"/>
      <c r="K278" s="231"/>
      <c r="L278" s="236"/>
      <c r="M278" s="237"/>
      <c r="N278" s="238"/>
      <c r="O278" s="238"/>
      <c r="P278" s="238"/>
      <c r="Q278" s="238"/>
      <c r="R278" s="238"/>
      <c r="S278" s="238"/>
      <c r="T278" s="238"/>
      <c r="U278" s="239"/>
      <c r="AT278" s="240" t="s">
        <v>218</v>
      </c>
      <c r="AU278" s="240" t="s">
        <v>214</v>
      </c>
      <c r="AV278" s="16" t="s">
        <v>214</v>
      </c>
      <c r="AW278" s="16" t="s">
        <v>34</v>
      </c>
      <c r="AX278" s="16" t="s">
        <v>73</v>
      </c>
      <c r="AY278" s="240" t="s">
        <v>204</v>
      </c>
    </row>
    <row r="279" spans="2:51" s="13" customFormat="1" ht="11.25">
      <c r="B279" s="197"/>
      <c r="C279" s="198"/>
      <c r="D279" s="199" t="s">
        <v>218</v>
      </c>
      <c r="E279" s="200" t="s">
        <v>21</v>
      </c>
      <c r="F279" s="201" t="s">
        <v>408</v>
      </c>
      <c r="G279" s="198"/>
      <c r="H279" s="202">
        <v>0.037</v>
      </c>
      <c r="I279" s="203"/>
      <c r="J279" s="198"/>
      <c r="K279" s="198"/>
      <c r="L279" s="204"/>
      <c r="M279" s="205"/>
      <c r="N279" s="206"/>
      <c r="O279" s="206"/>
      <c r="P279" s="206"/>
      <c r="Q279" s="206"/>
      <c r="R279" s="206"/>
      <c r="S279" s="206"/>
      <c r="T279" s="206"/>
      <c r="U279" s="207"/>
      <c r="AT279" s="208" t="s">
        <v>218</v>
      </c>
      <c r="AU279" s="208" t="s">
        <v>214</v>
      </c>
      <c r="AV279" s="13" t="s">
        <v>83</v>
      </c>
      <c r="AW279" s="13" t="s">
        <v>34</v>
      </c>
      <c r="AX279" s="13" t="s">
        <v>73</v>
      </c>
      <c r="AY279" s="208" t="s">
        <v>204</v>
      </c>
    </row>
    <row r="280" spans="2:51" s="16" customFormat="1" ht="11.25">
      <c r="B280" s="230"/>
      <c r="C280" s="231"/>
      <c r="D280" s="199" t="s">
        <v>218</v>
      </c>
      <c r="E280" s="232" t="s">
        <v>21</v>
      </c>
      <c r="F280" s="233" t="s">
        <v>283</v>
      </c>
      <c r="G280" s="231"/>
      <c r="H280" s="234">
        <v>0.037</v>
      </c>
      <c r="I280" s="235"/>
      <c r="J280" s="231"/>
      <c r="K280" s="231"/>
      <c r="L280" s="236"/>
      <c r="M280" s="237"/>
      <c r="N280" s="238"/>
      <c r="O280" s="238"/>
      <c r="P280" s="238"/>
      <c r="Q280" s="238"/>
      <c r="R280" s="238"/>
      <c r="S280" s="238"/>
      <c r="T280" s="238"/>
      <c r="U280" s="239"/>
      <c r="AT280" s="240" t="s">
        <v>218</v>
      </c>
      <c r="AU280" s="240" t="s">
        <v>214</v>
      </c>
      <c r="AV280" s="16" t="s">
        <v>214</v>
      </c>
      <c r="AW280" s="16" t="s">
        <v>34</v>
      </c>
      <c r="AX280" s="16" t="s">
        <v>73</v>
      </c>
      <c r="AY280" s="240" t="s">
        <v>204</v>
      </c>
    </row>
    <row r="281" spans="2:51" s="13" customFormat="1" ht="11.25">
      <c r="B281" s="197"/>
      <c r="C281" s="198"/>
      <c r="D281" s="199" t="s">
        <v>218</v>
      </c>
      <c r="E281" s="200" t="s">
        <v>21</v>
      </c>
      <c r="F281" s="201" t="s">
        <v>409</v>
      </c>
      <c r="G281" s="198"/>
      <c r="H281" s="202">
        <v>0.031</v>
      </c>
      <c r="I281" s="203"/>
      <c r="J281" s="198"/>
      <c r="K281" s="198"/>
      <c r="L281" s="204"/>
      <c r="M281" s="205"/>
      <c r="N281" s="206"/>
      <c r="O281" s="206"/>
      <c r="P281" s="206"/>
      <c r="Q281" s="206"/>
      <c r="R281" s="206"/>
      <c r="S281" s="206"/>
      <c r="T281" s="206"/>
      <c r="U281" s="207"/>
      <c r="AT281" s="208" t="s">
        <v>218</v>
      </c>
      <c r="AU281" s="208" t="s">
        <v>214</v>
      </c>
      <c r="AV281" s="13" t="s">
        <v>83</v>
      </c>
      <c r="AW281" s="13" t="s">
        <v>34</v>
      </c>
      <c r="AX281" s="13" t="s">
        <v>73</v>
      </c>
      <c r="AY281" s="208" t="s">
        <v>204</v>
      </c>
    </row>
    <row r="282" spans="2:51" s="16" customFormat="1" ht="11.25">
      <c r="B282" s="230"/>
      <c r="C282" s="231"/>
      <c r="D282" s="199" t="s">
        <v>218</v>
      </c>
      <c r="E282" s="232" t="s">
        <v>21</v>
      </c>
      <c r="F282" s="233" t="s">
        <v>285</v>
      </c>
      <c r="G282" s="231"/>
      <c r="H282" s="234">
        <v>0.031</v>
      </c>
      <c r="I282" s="235"/>
      <c r="J282" s="231"/>
      <c r="K282" s="231"/>
      <c r="L282" s="236"/>
      <c r="M282" s="237"/>
      <c r="N282" s="238"/>
      <c r="O282" s="238"/>
      <c r="P282" s="238"/>
      <c r="Q282" s="238"/>
      <c r="R282" s="238"/>
      <c r="S282" s="238"/>
      <c r="T282" s="238"/>
      <c r="U282" s="239"/>
      <c r="AT282" s="240" t="s">
        <v>218</v>
      </c>
      <c r="AU282" s="240" t="s">
        <v>214</v>
      </c>
      <c r="AV282" s="16" t="s">
        <v>214</v>
      </c>
      <c r="AW282" s="16" t="s">
        <v>34</v>
      </c>
      <c r="AX282" s="16" t="s">
        <v>73</v>
      </c>
      <c r="AY282" s="240" t="s">
        <v>204</v>
      </c>
    </row>
    <row r="283" spans="2:51" s="14" customFormat="1" ht="11.25">
      <c r="B283" s="209"/>
      <c r="C283" s="210"/>
      <c r="D283" s="199" t="s">
        <v>218</v>
      </c>
      <c r="E283" s="211" t="s">
        <v>21</v>
      </c>
      <c r="F283" s="212" t="s">
        <v>410</v>
      </c>
      <c r="G283" s="210"/>
      <c r="H283" s="213">
        <v>0.192</v>
      </c>
      <c r="I283" s="214"/>
      <c r="J283" s="210"/>
      <c r="K283" s="210"/>
      <c r="L283" s="215"/>
      <c r="M283" s="216"/>
      <c r="N283" s="217"/>
      <c r="O283" s="217"/>
      <c r="P283" s="217"/>
      <c r="Q283" s="217"/>
      <c r="R283" s="217"/>
      <c r="S283" s="217"/>
      <c r="T283" s="217"/>
      <c r="U283" s="218"/>
      <c r="AT283" s="219" t="s">
        <v>218</v>
      </c>
      <c r="AU283" s="219" t="s">
        <v>214</v>
      </c>
      <c r="AV283" s="14" t="s">
        <v>213</v>
      </c>
      <c r="AW283" s="14" t="s">
        <v>34</v>
      </c>
      <c r="AX283" s="14" t="s">
        <v>81</v>
      </c>
      <c r="AY283" s="219" t="s">
        <v>204</v>
      </c>
    </row>
    <row r="284" spans="1:65" s="2" customFormat="1" ht="24.2" customHeight="1">
      <c r="A284" s="36"/>
      <c r="B284" s="37"/>
      <c r="C284" s="179" t="s">
        <v>411</v>
      </c>
      <c r="D284" s="179" t="s">
        <v>208</v>
      </c>
      <c r="E284" s="180" t="s">
        <v>412</v>
      </c>
      <c r="F284" s="181" t="s">
        <v>413</v>
      </c>
      <c r="G284" s="182" t="s">
        <v>346</v>
      </c>
      <c r="H284" s="183">
        <v>1</v>
      </c>
      <c r="I284" s="184"/>
      <c r="J284" s="185">
        <f>ROUND(I284*H284,1)</f>
        <v>0</v>
      </c>
      <c r="K284" s="181" t="s">
        <v>212</v>
      </c>
      <c r="L284" s="41"/>
      <c r="M284" s="186" t="s">
        <v>21</v>
      </c>
      <c r="N284" s="187" t="s">
        <v>44</v>
      </c>
      <c r="O284" s="66"/>
      <c r="P284" s="188">
        <f>O284*H284</f>
        <v>0</v>
      </c>
      <c r="Q284" s="188">
        <v>0.00063</v>
      </c>
      <c r="R284" s="188">
        <f>Q284*H284</f>
        <v>0.00063</v>
      </c>
      <c r="S284" s="188">
        <v>0</v>
      </c>
      <c r="T284" s="188">
        <f>S284*H284</f>
        <v>0</v>
      </c>
      <c r="U284" s="189" t="s">
        <v>21</v>
      </c>
      <c r="V284" s="36"/>
      <c r="W284" s="36"/>
      <c r="X284" s="36"/>
      <c r="Y284" s="36"/>
      <c r="Z284" s="36"/>
      <c r="AA284" s="36"/>
      <c r="AB284" s="36"/>
      <c r="AC284" s="36"/>
      <c r="AD284" s="36"/>
      <c r="AE284" s="36"/>
      <c r="AR284" s="190" t="s">
        <v>213</v>
      </c>
      <c r="AT284" s="190" t="s">
        <v>208</v>
      </c>
      <c r="AU284" s="190" t="s">
        <v>214</v>
      </c>
      <c r="AY284" s="19" t="s">
        <v>204</v>
      </c>
      <c r="BE284" s="191">
        <f>IF(N284="základní",J284,0)</f>
        <v>0</v>
      </c>
      <c r="BF284" s="191">
        <f>IF(N284="snížená",J284,0)</f>
        <v>0</v>
      </c>
      <c r="BG284" s="191">
        <f>IF(N284="zákl. přenesená",J284,0)</f>
        <v>0</v>
      </c>
      <c r="BH284" s="191">
        <f>IF(N284="sníž. přenesená",J284,0)</f>
        <v>0</v>
      </c>
      <c r="BI284" s="191">
        <f>IF(N284="nulová",J284,0)</f>
        <v>0</v>
      </c>
      <c r="BJ284" s="19" t="s">
        <v>81</v>
      </c>
      <c r="BK284" s="191">
        <f>ROUND(I284*H284,1)</f>
        <v>0</v>
      </c>
      <c r="BL284" s="19" t="s">
        <v>213</v>
      </c>
      <c r="BM284" s="190" t="s">
        <v>414</v>
      </c>
    </row>
    <row r="285" spans="1:47" s="2" customFormat="1" ht="11.25">
      <c r="A285" s="36"/>
      <c r="B285" s="37"/>
      <c r="C285" s="38"/>
      <c r="D285" s="192" t="s">
        <v>216</v>
      </c>
      <c r="E285" s="38"/>
      <c r="F285" s="193" t="s">
        <v>415</v>
      </c>
      <c r="G285" s="38"/>
      <c r="H285" s="38"/>
      <c r="I285" s="194"/>
      <c r="J285" s="38"/>
      <c r="K285" s="38"/>
      <c r="L285" s="41"/>
      <c r="M285" s="195"/>
      <c r="N285" s="196"/>
      <c r="O285" s="66"/>
      <c r="P285" s="66"/>
      <c r="Q285" s="66"/>
      <c r="R285" s="66"/>
      <c r="S285" s="66"/>
      <c r="T285" s="66"/>
      <c r="U285" s="67"/>
      <c r="V285" s="36"/>
      <c r="W285" s="36"/>
      <c r="X285" s="36"/>
      <c r="Y285" s="36"/>
      <c r="Z285" s="36"/>
      <c r="AA285" s="36"/>
      <c r="AB285" s="36"/>
      <c r="AC285" s="36"/>
      <c r="AD285" s="36"/>
      <c r="AE285" s="36"/>
      <c r="AT285" s="19" t="s">
        <v>216</v>
      </c>
      <c r="AU285" s="19" t="s">
        <v>214</v>
      </c>
    </row>
    <row r="286" spans="2:51" s="13" customFormat="1" ht="11.25">
      <c r="B286" s="197"/>
      <c r="C286" s="198"/>
      <c r="D286" s="199" t="s">
        <v>218</v>
      </c>
      <c r="E286" s="200" t="s">
        <v>21</v>
      </c>
      <c r="F286" s="201" t="s">
        <v>416</v>
      </c>
      <c r="G286" s="198"/>
      <c r="H286" s="202">
        <v>1</v>
      </c>
      <c r="I286" s="203"/>
      <c r="J286" s="198"/>
      <c r="K286" s="198"/>
      <c r="L286" s="204"/>
      <c r="M286" s="205"/>
      <c r="N286" s="206"/>
      <c r="O286" s="206"/>
      <c r="P286" s="206"/>
      <c r="Q286" s="206"/>
      <c r="R286" s="206"/>
      <c r="S286" s="206"/>
      <c r="T286" s="206"/>
      <c r="U286" s="207"/>
      <c r="AT286" s="208" t="s">
        <v>218</v>
      </c>
      <c r="AU286" s="208" t="s">
        <v>214</v>
      </c>
      <c r="AV286" s="13" t="s">
        <v>83</v>
      </c>
      <c r="AW286" s="13" t="s">
        <v>34</v>
      </c>
      <c r="AX286" s="13" t="s">
        <v>81</v>
      </c>
      <c r="AY286" s="208" t="s">
        <v>204</v>
      </c>
    </row>
    <row r="287" spans="1:65" s="2" customFormat="1" ht="24.2" customHeight="1">
      <c r="A287" s="36"/>
      <c r="B287" s="37"/>
      <c r="C287" s="179" t="s">
        <v>417</v>
      </c>
      <c r="D287" s="179" t="s">
        <v>208</v>
      </c>
      <c r="E287" s="180" t="s">
        <v>418</v>
      </c>
      <c r="F287" s="181" t="s">
        <v>419</v>
      </c>
      <c r="G287" s="182" t="s">
        <v>346</v>
      </c>
      <c r="H287" s="183">
        <v>13.713</v>
      </c>
      <c r="I287" s="184"/>
      <c r="J287" s="185">
        <f>ROUND(I287*H287,1)</f>
        <v>0</v>
      </c>
      <c r="K287" s="181" t="s">
        <v>212</v>
      </c>
      <c r="L287" s="41"/>
      <c r="M287" s="186" t="s">
        <v>21</v>
      </c>
      <c r="N287" s="187" t="s">
        <v>44</v>
      </c>
      <c r="O287" s="66"/>
      <c r="P287" s="188">
        <f>O287*H287</f>
        <v>0</v>
      </c>
      <c r="Q287" s="188">
        <v>0.71545774</v>
      </c>
      <c r="R287" s="188">
        <f>Q287*H287</f>
        <v>9.811071988619998</v>
      </c>
      <c r="S287" s="188">
        <v>0</v>
      </c>
      <c r="T287" s="188">
        <f>S287*H287</f>
        <v>0</v>
      </c>
      <c r="U287" s="189" t="s">
        <v>21</v>
      </c>
      <c r="V287" s="36"/>
      <c r="W287" s="36"/>
      <c r="X287" s="36"/>
      <c r="Y287" s="36"/>
      <c r="Z287" s="36"/>
      <c r="AA287" s="36"/>
      <c r="AB287" s="36"/>
      <c r="AC287" s="36"/>
      <c r="AD287" s="36"/>
      <c r="AE287" s="36"/>
      <c r="AR287" s="190" t="s">
        <v>213</v>
      </c>
      <c r="AT287" s="190" t="s">
        <v>208</v>
      </c>
      <c r="AU287" s="190" t="s">
        <v>214</v>
      </c>
      <c r="AY287" s="19" t="s">
        <v>204</v>
      </c>
      <c r="BE287" s="191">
        <f>IF(N287="základní",J287,0)</f>
        <v>0</v>
      </c>
      <c r="BF287" s="191">
        <f>IF(N287="snížená",J287,0)</f>
        <v>0</v>
      </c>
      <c r="BG287" s="191">
        <f>IF(N287="zákl. přenesená",J287,0)</f>
        <v>0</v>
      </c>
      <c r="BH287" s="191">
        <f>IF(N287="sníž. přenesená",J287,0)</f>
        <v>0</v>
      </c>
      <c r="BI287" s="191">
        <f>IF(N287="nulová",J287,0)</f>
        <v>0</v>
      </c>
      <c r="BJ287" s="19" t="s">
        <v>81</v>
      </c>
      <c r="BK287" s="191">
        <f>ROUND(I287*H287,1)</f>
        <v>0</v>
      </c>
      <c r="BL287" s="19" t="s">
        <v>213</v>
      </c>
      <c r="BM287" s="190" t="s">
        <v>420</v>
      </c>
    </row>
    <row r="288" spans="1:47" s="2" customFormat="1" ht="11.25">
      <c r="A288" s="36"/>
      <c r="B288" s="37"/>
      <c r="C288" s="38"/>
      <c r="D288" s="192" t="s">
        <v>216</v>
      </c>
      <c r="E288" s="38"/>
      <c r="F288" s="193" t="s">
        <v>421</v>
      </c>
      <c r="G288" s="38"/>
      <c r="H288" s="38"/>
      <c r="I288" s="194"/>
      <c r="J288" s="38"/>
      <c r="K288" s="38"/>
      <c r="L288" s="41"/>
      <c r="M288" s="195"/>
      <c r="N288" s="196"/>
      <c r="O288" s="66"/>
      <c r="P288" s="66"/>
      <c r="Q288" s="66"/>
      <c r="R288" s="66"/>
      <c r="S288" s="66"/>
      <c r="T288" s="66"/>
      <c r="U288" s="67"/>
      <c r="V288" s="36"/>
      <c r="W288" s="36"/>
      <c r="X288" s="36"/>
      <c r="Y288" s="36"/>
      <c r="Z288" s="36"/>
      <c r="AA288" s="36"/>
      <c r="AB288" s="36"/>
      <c r="AC288" s="36"/>
      <c r="AD288" s="36"/>
      <c r="AE288" s="36"/>
      <c r="AT288" s="19" t="s">
        <v>216</v>
      </c>
      <c r="AU288" s="19" t="s">
        <v>214</v>
      </c>
    </row>
    <row r="289" spans="1:47" s="2" customFormat="1" ht="58.5">
      <c r="A289" s="36"/>
      <c r="B289" s="37"/>
      <c r="C289" s="38"/>
      <c r="D289" s="199" t="s">
        <v>306</v>
      </c>
      <c r="E289" s="38"/>
      <c r="F289" s="241" t="s">
        <v>422</v>
      </c>
      <c r="G289" s="38"/>
      <c r="H289" s="38"/>
      <c r="I289" s="194"/>
      <c r="J289" s="38"/>
      <c r="K289" s="38"/>
      <c r="L289" s="41"/>
      <c r="M289" s="195"/>
      <c r="N289" s="196"/>
      <c r="O289" s="66"/>
      <c r="P289" s="66"/>
      <c r="Q289" s="66"/>
      <c r="R289" s="66"/>
      <c r="S289" s="66"/>
      <c r="T289" s="66"/>
      <c r="U289" s="67"/>
      <c r="V289" s="36"/>
      <c r="W289" s="36"/>
      <c r="X289" s="36"/>
      <c r="Y289" s="36"/>
      <c r="Z289" s="36"/>
      <c r="AA289" s="36"/>
      <c r="AB289" s="36"/>
      <c r="AC289" s="36"/>
      <c r="AD289" s="36"/>
      <c r="AE289" s="36"/>
      <c r="AT289" s="19" t="s">
        <v>306</v>
      </c>
      <c r="AU289" s="19" t="s">
        <v>214</v>
      </c>
    </row>
    <row r="290" spans="2:51" s="13" customFormat="1" ht="11.25">
      <c r="B290" s="197"/>
      <c r="C290" s="198"/>
      <c r="D290" s="199" t="s">
        <v>218</v>
      </c>
      <c r="E290" s="200" t="s">
        <v>21</v>
      </c>
      <c r="F290" s="201" t="s">
        <v>423</v>
      </c>
      <c r="G290" s="198"/>
      <c r="H290" s="202">
        <v>7.5</v>
      </c>
      <c r="I290" s="203"/>
      <c r="J290" s="198"/>
      <c r="K290" s="198"/>
      <c r="L290" s="204"/>
      <c r="M290" s="205"/>
      <c r="N290" s="206"/>
      <c r="O290" s="206"/>
      <c r="P290" s="206"/>
      <c r="Q290" s="206"/>
      <c r="R290" s="206"/>
      <c r="S290" s="206"/>
      <c r="T290" s="206"/>
      <c r="U290" s="207"/>
      <c r="AT290" s="208" t="s">
        <v>218</v>
      </c>
      <c r="AU290" s="208" t="s">
        <v>214</v>
      </c>
      <c r="AV290" s="13" t="s">
        <v>83</v>
      </c>
      <c r="AW290" s="13" t="s">
        <v>34</v>
      </c>
      <c r="AX290" s="13" t="s">
        <v>73</v>
      </c>
      <c r="AY290" s="208" t="s">
        <v>204</v>
      </c>
    </row>
    <row r="291" spans="2:51" s="13" customFormat="1" ht="11.25">
      <c r="B291" s="197"/>
      <c r="C291" s="198"/>
      <c r="D291" s="199" t="s">
        <v>218</v>
      </c>
      <c r="E291" s="200" t="s">
        <v>21</v>
      </c>
      <c r="F291" s="201" t="s">
        <v>424</v>
      </c>
      <c r="G291" s="198"/>
      <c r="H291" s="202">
        <v>2.65</v>
      </c>
      <c r="I291" s="203"/>
      <c r="J291" s="198"/>
      <c r="K291" s="198"/>
      <c r="L291" s="204"/>
      <c r="M291" s="205"/>
      <c r="N291" s="206"/>
      <c r="O291" s="206"/>
      <c r="P291" s="206"/>
      <c r="Q291" s="206"/>
      <c r="R291" s="206"/>
      <c r="S291" s="206"/>
      <c r="T291" s="206"/>
      <c r="U291" s="207"/>
      <c r="AT291" s="208" t="s">
        <v>218</v>
      </c>
      <c r="AU291" s="208" t="s">
        <v>214</v>
      </c>
      <c r="AV291" s="13" t="s">
        <v>83</v>
      </c>
      <c r="AW291" s="13" t="s">
        <v>34</v>
      </c>
      <c r="AX291" s="13" t="s">
        <v>73</v>
      </c>
      <c r="AY291" s="208" t="s">
        <v>204</v>
      </c>
    </row>
    <row r="292" spans="2:51" s="13" customFormat="1" ht="11.25">
      <c r="B292" s="197"/>
      <c r="C292" s="198"/>
      <c r="D292" s="199" t="s">
        <v>218</v>
      </c>
      <c r="E292" s="200" t="s">
        <v>21</v>
      </c>
      <c r="F292" s="201" t="s">
        <v>425</v>
      </c>
      <c r="G292" s="198"/>
      <c r="H292" s="202">
        <v>3.563</v>
      </c>
      <c r="I292" s="203"/>
      <c r="J292" s="198"/>
      <c r="K292" s="198"/>
      <c r="L292" s="204"/>
      <c r="M292" s="205"/>
      <c r="N292" s="206"/>
      <c r="O292" s="206"/>
      <c r="P292" s="206"/>
      <c r="Q292" s="206"/>
      <c r="R292" s="206"/>
      <c r="S292" s="206"/>
      <c r="T292" s="206"/>
      <c r="U292" s="207"/>
      <c r="AT292" s="208" t="s">
        <v>218</v>
      </c>
      <c r="AU292" s="208" t="s">
        <v>214</v>
      </c>
      <c r="AV292" s="13" t="s">
        <v>83</v>
      </c>
      <c r="AW292" s="13" t="s">
        <v>34</v>
      </c>
      <c r="AX292" s="13" t="s">
        <v>73</v>
      </c>
      <c r="AY292" s="208" t="s">
        <v>204</v>
      </c>
    </row>
    <row r="293" spans="2:51" s="14" customFormat="1" ht="11.25">
      <c r="B293" s="209"/>
      <c r="C293" s="210"/>
      <c r="D293" s="199" t="s">
        <v>218</v>
      </c>
      <c r="E293" s="211" t="s">
        <v>21</v>
      </c>
      <c r="F293" s="212" t="s">
        <v>221</v>
      </c>
      <c r="G293" s="210"/>
      <c r="H293" s="213">
        <v>13.713000000000001</v>
      </c>
      <c r="I293" s="214"/>
      <c r="J293" s="210"/>
      <c r="K293" s="210"/>
      <c r="L293" s="215"/>
      <c r="M293" s="216"/>
      <c r="N293" s="217"/>
      <c r="O293" s="217"/>
      <c r="P293" s="217"/>
      <c r="Q293" s="217"/>
      <c r="R293" s="217"/>
      <c r="S293" s="217"/>
      <c r="T293" s="217"/>
      <c r="U293" s="218"/>
      <c r="AT293" s="219" t="s">
        <v>218</v>
      </c>
      <c r="AU293" s="219" t="s">
        <v>214</v>
      </c>
      <c r="AV293" s="14" t="s">
        <v>213</v>
      </c>
      <c r="AW293" s="14" t="s">
        <v>34</v>
      </c>
      <c r="AX293" s="14" t="s">
        <v>81</v>
      </c>
      <c r="AY293" s="219" t="s">
        <v>204</v>
      </c>
    </row>
    <row r="294" spans="1:65" s="2" customFormat="1" ht="33" customHeight="1">
      <c r="A294" s="36"/>
      <c r="B294" s="37"/>
      <c r="C294" s="179" t="s">
        <v>365</v>
      </c>
      <c r="D294" s="179" t="s">
        <v>208</v>
      </c>
      <c r="E294" s="180" t="s">
        <v>426</v>
      </c>
      <c r="F294" s="181" t="s">
        <v>427</v>
      </c>
      <c r="G294" s="182" t="s">
        <v>318</v>
      </c>
      <c r="H294" s="183">
        <v>0.103</v>
      </c>
      <c r="I294" s="184"/>
      <c r="J294" s="185">
        <f>ROUND(I294*H294,1)</f>
        <v>0</v>
      </c>
      <c r="K294" s="181" t="s">
        <v>212</v>
      </c>
      <c r="L294" s="41"/>
      <c r="M294" s="186" t="s">
        <v>21</v>
      </c>
      <c r="N294" s="187" t="s">
        <v>44</v>
      </c>
      <c r="O294" s="66"/>
      <c r="P294" s="188">
        <f>O294*H294</f>
        <v>0</v>
      </c>
      <c r="Q294" s="188">
        <v>1.05940312</v>
      </c>
      <c r="R294" s="188">
        <f>Q294*H294</f>
        <v>0.10911852136</v>
      </c>
      <c r="S294" s="188">
        <v>0</v>
      </c>
      <c r="T294" s="188">
        <f>S294*H294</f>
        <v>0</v>
      </c>
      <c r="U294" s="189" t="s">
        <v>21</v>
      </c>
      <c r="V294" s="36"/>
      <c r="W294" s="36"/>
      <c r="X294" s="36"/>
      <c r="Y294" s="36"/>
      <c r="Z294" s="36"/>
      <c r="AA294" s="36"/>
      <c r="AB294" s="36"/>
      <c r="AC294" s="36"/>
      <c r="AD294" s="36"/>
      <c r="AE294" s="36"/>
      <c r="AR294" s="190" t="s">
        <v>213</v>
      </c>
      <c r="AT294" s="190" t="s">
        <v>208</v>
      </c>
      <c r="AU294" s="190" t="s">
        <v>214</v>
      </c>
      <c r="AY294" s="19" t="s">
        <v>204</v>
      </c>
      <c r="BE294" s="191">
        <f>IF(N294="základní",J294,0)</f>
        <v>0</v>
      </c>
      <c r="BF294" s="191">
        <f>IF(N294="snížená",J294,0)</f>
        <v>0</v>
      </c>
      <c r="BG294" s="191">
        <f>IF(N294="zákl. přenesená",J294,0)</f>
        <v>0</v>
      </c>
      <c r="BH294" s="191">
        <f>IF(N294="sníž. přenesená",J294,0)</f>
        <v>0</v>
      </c>
      <c r="BI294" s="191">
        <f>IF(N294="nulová",J294,0)</f>
        <v>0</v>
      </c>
      <c r="BJ294" s="19" t="s">
        <v>81</v>
      </c>
      <c r="BK294" s="191">
        <f>ROUND(I294*H294,1)</f>
        <v>0</v>
      </c>
      <c r="BL294" s="19" t="s">
        <v>213</v>
      </c>
      <c r="BM294" s="190" t="s">
        <v>428</v>
      </c>
    </row>
    <row r="295" spans="1:47" s="2" customFormat="1" ht="11.25">
      <c r="A295" s="36"/>
      <c r="B295" s="37"/>
      <c r="C295" s="38"/>
      <c r="D295" s="192" t="s">
        <v>216</v>
      </c>
      <c r="E295" s="38"/>
      <c r="F295" s="193" t="s">
        <v>429</v>
      </c>
      <c r="G295" s="38"/>
      <c r="H295" s="38"/>
      <c r="I295" s="194"/>
      <c r="J295" s="38"/>
      <c r="K295" s="38"/>
      <c r="L295" s="41"/>
      <c r="M295" s="195"/>
      <c r="N295" s="196"/>
      <c r="O295" s="66"/>
      <c r="P295" s="66"/>
      <c r="Q295" s="66"/>
      <c r="R295" s="66"/>
      <c r="S295" s="66"/>
      <c r="T295" s="66"/>
      <c r="U295" s="67"/>
      <c r="V295" s="36"/>
      <c r="W295" s="36"/>
      <c r="X295" s="36"/>
      <c r="Y295" s="36"/>
      <c r="Z295" s="36"/>
      <c r="AA295" s="36"/>
      <c r="AB295" s="36"/>
      <c r="AC295" s="36"/>
      <c r="AD295" s="36"/>
      <c r="AE295" s="36"/>
      <c r="AT295" s="19" t="s">
        <v>216</v>
      </c>
      <c r="AU295" s="19" t="s">
        <v>214</v>
      </c>
    </row>
    <row r="296" spans="2:51" s="13" customFormat="1" ht="11.25">
      <c r="B296" s="197"/>
      <c r="C296" s="198"/>
      <c r="D296" s="199" t="s">
        <v>218</v>
      </c>
      <c r="E296" s="200" t="s">
        <v>21</v>
      </c>
      <c r="F296" s="201" t="s">
        <v>430</v>
      </c>
      <c r="G296" s="198"/>
      <c r="H296" s="202">
        <v>0.019</v>
      </c>
      <c r="I296" s="203"/>
      <c r="J296" s="198"/>
      <c r="K296" s="198"/>
      <c r="L296" s="204"/>
      <c r="M296" s="205"/>
      <c r="N296" s="206"/>
      <c r="O296" s="206"/>
      <c r="P296" s="206"/>
      <c r="Q296" s="206"/>
      <c r="R296" s="206"/>
      <c r="S296" s="206"/>
      <c r="T296" s="206"/>
      <c r="U296" s="207"/>
      <c r="AT296" s="208" t="s">
        <v>218</v>
      </c>
      <c r="AU296" s="208" t="s">
        <v>214</v>
      </c>
      <c r="AV296" s="13" t="s">
        <v>83</v>
      </c>
      <c r="AW296" s="13" t="s">
        <v>34</v>
      </c>
      <c r="AX296" s="13" t="s">
        <v>73</v>
      </c>
      <c r="AY296" s="208" t="s">
        <v>204</v>
      </c>
    </row>
    <row r="297" spans="2:51" s="13" customFormat="1" ht="11.25">
      <c r="B297" s="197"/>
      <c r="C297" s="198"/>
      <c r="D297" s="199" t="s">
        <v>218</v>
      </c>
      <c r="E297" s="200" t="s">
        <v>21</v>
      </c>
      <c r="F297" s="201" t="s">
        <v>431</v>
      </c>
      <c r="G297" s="198"/>
      <c r="H297" s="202">
        <v>0.037</v>
      </c>
      <c r="I297" s="203"/>
      <c r="J297" s="198"/>
      <c r="K297" s="198"/>
      <c r="L297" s="204"/>
      <c r="M297" s="205"/>
      <c r="N297" s="206"/>
      <c r="O297" s="206"/>
      <c r="P297" s="206"/>
      <c r="Q297" s="206"/>
      <c r="R297" s="206"/>
      <c r="S297" s="206"/>
      <c r="T297" s="206"/>
      <c r="U297" s="207"/>
      <c r="AT297" s="208" t="s">
        <v>218</v>
      </c>
      <c r="AU297" s="208" t="s">
        <v>214</v>
      </c>
      <c r="AV297" s="13" t="s">
        <v>83</v>
      </c>
      <c r="AW297" s="13" t="s">
        <v>34</v>
      </c>
      <c r="AX297" s="13" t="s">
        <v>73</v>
      </c>
      <c r="AY297" s="208" t="s">
        <v>204</v>
      </c>
    </row>
    <row r="298" spans="2:51" s="16" customFormat="1" ht="11.25">
      <c r="B298" s="230"/>
      <c r="C298" s="231"/>
      <c r="D298" s="199" t="s">
        <v>218</v>
      </c>
      <c r="E298" s="232" t="s">
        <v>21</v>
      </c>
      <c r="F298" s="233" t="s">
        <v>432</v>
      </c>
      <c r="G298" s="231"/>
      <c r="H298" s="234">
        <v>0.055999999999999994</v>
      </c>
      <c r="I298" s="235"/>
      <c r="J298" s="231"/>
      <c r="K298" s="231"/>
      <c r="L298" s="236"/>
      <c r="M298" s="237"/>
      <c r="N298" s="238"/>
      <c r="O298" s="238"/>
      <c r="P298" s="238"/>
      <c r="Q298" s="238"/>
      <c r="R298" s="238"/>
      <c r="S298" s="238"/>
      <c r="T298" s="238"/>
      <c r="U298" s="239"/>
      <c r="AT298" s="240" t="s">
        <v>218</v>
      </c>
      <c r="AU298" s="240" t="s">
        <v>214</v>
      </c>
      <c r="AV298" s="16" t="s">
        <v>214</v>
      </c>
      <c r="AW298" s="16" t="s">
        <v>34</v>
      </c>
      <c r="AX298" s="16" t="s">
        <v>73</v>
      </c>
      <c r="AY298" s="240" t="s">
        <v>204</v>
      </c>
    </row>
    <row r="299" spans="2:51" s="13" customFormat="1" ht="11.25">
      <c r="B299" s="197"/>
      <c r="C299" s="198"/>
      <c r="D299" s="199" t="s">
        <v>218</v>
      </c>
      <c r="E299" s="200" t="s">
        <v>21</v>
      </c>
      <c r="F299" s="201" t="s">
        <v>433</v>
      </c>
      <c r="G299" s="198"/>
      <c r="H299" s="202">
        <v>0.007</v>
      </c>
      <c r="I299" s="203"/>
      <c r="J299" s="198"/>
      <c r="K299" s="198"/>
      <c r="L299" s="204"/>
      <c r="M299" s="205"/>
      <c r="N299" s="206"/>
      <c r="O299" s="206"/>
      <c r="P299" s="206"/>
      <c r="Q299" s="206"/>
      <c r="R299" s="206"/>
      <c r="S299" s="206"/>
      <c r="T299" s="206"/>
      <c r="U299" s="207"/>
      <c r="AT299" s="208" t="s">
        <v>218</v>
      </c>
      <c r="AU299" s="208" t="s">
        <v>214</v>
      </c>
      <c r="AV299" s="13" t="s">
        <v>83</v>
      </c>
      <c r="AW299" s="13" t="s">
        <v>34</v>
      </c>
      <c r="AX299" s="13" t="s">
        <v>73</v>
      </c>
      <c r="AY299" s="208" t="s">
        <v>204</v>
      </c>
    </row>
    <row r="300" spans="2:51" s="13" customFormat="1" ht="11.25">
      <c r="B300" s="197"/>
      <c r="C300" s="198"/>
      <c r="D300" s="199" t="s">
        <v>218</v>
      </c>
      <c r="E300" s="200" t="s">
        <v>21</v>
      </c>
      <c r="F300" s="201" t="s">
        <v>434</v>
      </c>
      <c r="G300" s="198"/>
      <c r="H300" s="202">
        <v>0.013</v>
      </c>
      <c r="I300" s="203"/>
      <c r="J300" s="198"/>
      <c r="K300" s="198"/>
      <c r="L300" s="204"/>
      <c r="M300" s="205"/>
      <c r="N300" s="206"/>
      <c r="O300" s="206"/>
      <c r="P300" s="206"/>
      <c r="Q300" s="206"/>
      <c r="R300" s="206"/>
      <c r="S300" s="206"/>
      <c r="T300" s="206"/>
      <c r="U300" s="207"/>
      <c r="AT300" s="208" t="s">
        <v>218</v>
      </c>
      <c r="AU300" s="208" t="s">
        <v>214</v>
      </c>
      <c r="AV300" s="13" t="s">
        <v>83</v>
      </c>
      <c r="AW300" s="13" t="s">
        <v>34</v>
      </c>
      <c r="AX300" s="13" t="s">
        <v>73</v>
      </c>
      <c r="AY300" s="208" t="s">
        <v>204</v>
      </c>
    </row>
    <row r="301" spans="2:51" s="16" customFormat="1" ht="11.25">
      <c r="B301" s="230"/>
      <c r="C301" s="231"/>
      <c r="D301" s="199" t="s">
        <v>218</v>
      </c>
      <c r="E301" s="232" t="s">
        <v>21</v>
      </c>
      <c r="F301" s="233" t="s">
        <v>435</v>
      </c>
      <c r="G301" s="231"/>
      <c r="H301" s="234">
        <v>0.02</v>
      </c>
      <c r="I301" s="235"/>
      <c r="J301" s="231"/>
      <c r="K301" s="231"/>
      <c r="L301" s="236"/>
      <c r="M301" s="237"/>
      <c r="N301" s="238"/>
      <c r="O301" s="238"/>
      <c r="P301" s="238"/>
      <c r="Q301" s="238"/>
      <c r="R301" s="238"/>
      <c r="S301" s="238"/>
      <c r="T301" s="238"/>
      <c r="U301" s="239"/>
      <c r="AT301" s="240" t="s">
        <v>218</v>
      </c>
      <c r="AU301" s="240" t="s">
        <v>214</v>
      </c>
      <c r="AV301" s="16" t="s">
        <v>214</v>
      </c>
      <c r="AW301" s="16" t="s">
        <v>34</v>
      </c>
      <c r="AX301" s="16" t="s">
        <v>73</v>
      </c>
      <c r="AY301" s="240" t="s">
        <v>204</v>
      </c>
    </row>
    <row r="302" spans="2:51" s="13" customFormat="1" ht="11.25">
      <c r="B302" s="197"/>
      <c r="C302" s="198"/>
      <c r="D302" s="199" t="s">
        <v>218</v>
      </c>
      <c r="E302" s="200" t="s">
        <v>21</v>
      </c>
      <c r="F302" s="201" t="s">
        <v>436</v>
      </c>
      <c r="G302" s="198"/>
      <c r="H302" s="202">
        <v>0.009</v>
      </c>
      <c r="I302" s="203"/>
      <c r="J302" s="198"/>
      <c r="K302" s="198"/>
      <c r="L302" s="204"/>
      <c r="M302" s="205"/>
      <c r="N302" s="206"/>
      <c r="O302" s="206"/>
      <c r="P302" s="206"/>
      <c r="Q302" s="206"/>
      <c r="R302" s="206"/>
      <c r="S302" s="206"/>
      <c r="T302" s="206"/>
      <c r="U302" s="207"/>
      <c r="AT302" s="208" t="s">
        <v>218</v>
      </c>
      <c r="AU302" s="208" t="s">
        <v>214</v>
      </c>
      <c r="AV302" s="13" t="s">
        <v>83</v>
      </c>
      <c r="AW302" s="13" t="s">
        <v>34</v>
      </c>
      <c r="AX302" s="13" t="s">
        <v>73</v>
      </c>
      <c r="AY302" s="208" t="s">
        <v>204</v>
      </c>
    </row>
    <row r="303" spans="2:51" s="13" customFormat="1" ht="11.25">
      <c r="B303" s="197"/>
      <c r="C303" s="198"/>
      <c r="D303" s="199" t="s">
        <v>218</v>
      </c>
      <c r="E303" s="200" t="s">
        <v>21</v>
      </c>
      <c r="F303" s="201" t="s">
        <v>437</v>
      </c>
      <c r="G303" s="198"/>
      <c r="H303" s="202">
        <v>0.018</v>
      </c>
      <c r="I303" s="203"/>
      <c r="J303" s="198"/>
      <c r="K303" s="198"/>
      <c r="L303" s="204"/>
      <c r="M303" s="205"/>
      <c r="N303" s="206"/>
      <c r="O303" s="206"/>
      <c r="P303" s="206"/>
      <c r="Q303" s="206"/>
      <c r="R303" s="206"/>
      <c r="S303" s="206"/>
      <c r="T303" s="206"/>
      <c r="U303" s="207"/>
      <c r="AT303" s="208" t="s">
        <v>218</v>
      </c>
      <c r="AU303" s="208" t="s">
        <v>214</v>
      </c>
      <c r="AV303" s="13" t="s">
        <v>83</v>
      </c>
      <c r="AW303" s="13" t="s">
        <v>34</v>
      </c>
      <c r="AX303" s="13" t="s">
        <v>73</v>
      </c>
      <c r="AY303" s="208" t="s">
        <v>204</v>
      </c>
    </row>
    <row r="304" spans="2:51" s="16" customFormat="1" ht="11.25">
      <c r="B304" s="230"/>
      <c r="C304" s="231"/>
      <c r="D304" s="199" t="s">
        <v>218</v>
      </c>
      <c r="E304" s="232" t="s">
        <v>21</v>
      </c>
      <c r="F304" s="233" t="s">
        <v>438</v>
      </c>
      <c r="G304" s="231"/>
      <c r="H304" s="234">
        <v>0.026999999999999996</v>
      </c>
      <c r="I304" s="235"/>
      <c r="J304" s="231"/>
      <c r="K304" s="231"/>
      <c r="L304" s="236"/>
      <c r="M304" s="237"/>
      <c r="N304" s="238"/>
      <c r="O304" s="238"/>
      <c r="P304" s="238"/>
      <c r="Q304" s="238"/>
      <c r="R304" s="238"/>
      <c r="S304" s="238"/>
      <c r="T304" s="238"/>
      <c r="U304" s="239"/>
      <c r="AT304" s="240" t="s">
        <v>218</v>
      </c>
      <c r="AU304" s="240" t="s">
        <v>214</v>
      </c>
      <c r="AV304" s="16" t="s">
        <v>214</v>
      </c>
      <c r="AW304" s="16" t="s">
        <v>34</v>
      </c>
      <c r="AX304" s="16" t="s">
        <v>73</v>
      </c>
      <c r="AY304" s="240" t="s">
        <v>204</v>
      </c>
    </row>
    <row r="305" spans="2:51" s="14" customFormat="1" ht="11.25">
      <c r="B305" s="209"/>
      <c r="C305" s="210"/>
      <c r="D305" s="199" t="s">
        <v>218</v>
      </c>
      <c r="E305" s="211" t="s">
        <v>21</v>
      </c>
      <c r="F305" s="212" t="s">
        <v>221</v>
      </c>
      <c r="G305" s="210"/>
      <c r="H305" s="213">
        <v>0.103</v>
      </c>
      <c r="I305" s="214"/>
      <c r="J305" s="210"/>
      <c r="K305" s="210"/>
      <c r="L305" s="215"/>
      <c r="M305" s="216"/>
      <c r="N305" s="217"/>
      <c r="O305" s="217"/>
      <c r="P305" s="217"/>
      <c r="Q305" s="217"/>
      <c r="R305" s="217"/>
      <c r="S305" s="217"/>
      <c r="T305" s="217"/>
      <c r="U305" s="218"/>
      <c r="AT305" s="219" t="s">
        <v>218</v>
      </c>
      <c r="AU305" s="219" t="s">
        <v>214</v>
      </c>
      <c r="AV305" s="14" t="s">
        <v>213</v>
      </c>
      <c r="AW305" s="14" t="s">
        <v>34</v>
      </c>
      <c r="AX305" s="14" t="s">
        <v>81</v>
      </c>
      <c r="AY305" s="219" t="s">
        <v>204</v>
      </c>
    </row>
    <row r="306" spans="2:63" s="12" customFormat="1" ht="20.85" customHeight="1">
      <c r="B306" s="163"/>
      <c r="C306" s="164"/>
      <c r="D306" s="165" t="s">
        <v>72</v>
      </c>
      <c r="E306" s="177" t="s">
        <v>439</v>
      </c>
      <c r="F306" s="177" t="s">
        <v>440</v>
      </c>
      <c r="G306" s="164"/>
      <c r="H306" s="164"/>
      <c r="I306" s="167"/>
      <c r="J306" s="178">
        <f>BK306</f>
        <v>0</v>
      </c>
      <c r="K306" s="164"/>
      <c r="L306" s="169"/>
      <c r="M306" s="170"/>
      <c r="N306" s="171"/>
      <c r="O306" s="171"/>
      <c r="P306" s="172">
        <f>SUM(P307:P330)</f>
        <v>0</v>
      </c>
      <c r="Q306" s="171"/>
      <c r="R306" s="172">
        <f>SUM(R307:R330)</f>
        <v>32.0567796422565</v>
      </c>
      <c r="S306" s="171"/>
      <c r="T306" s="172">
        <f>SUM(T307:T330)</f>
        <v>0</v>
      </c>
      <c r="U306" s="173"/>
      <c r="AR306" s="174" t="s">
        <v>81</v>
      </c>
      <c r="AT306" s="175" t="s">
        <v>72</v>
      </c>
      <c r="AU306" s="175" t="s">
        <v>83</v>
      </c>
      <c r="AY306" s="174" t="s">
        <v>204</v>
      </c>
      <c r="BK306" s="176">
        <f>SUM(BK307:BK330)</f>
        <v>0</v>
      </c>
    </row>
    <row r="307" spans="1:65" s="2" customFormat="1" ht="16.5" customHeight="1">
      <c r="A307" s="36"/>
      <c r="B307" s="37"/>
      <c r="C307" s="179" t="s">
        <v>441</v>
      </c>
      <c r="D307" s="179" t="s">
        <v>208</v>
      </c>
      <c r="E307" s="180" t="s">
        <v>442</v>
      </c>
      <c r="F307" s="181" t="s">
        <v>443</v>
      </c>
      <c r="G307" s="182" t="s">
        <v>260</v>
      </c>
      <c r="H307" s="183">
        <v>4.94</v>
      </c>
      <c r="I307" s="184"/>
      <c r="J307" s="185">
        <f>ROUND(I307*H307,1)</f>
        <v>0</v>
      </c>
      <c r="K307" s="181" t="s">
        <v>212</v>
      </c>
      <c r="L307" s="41"/>
      <c r="M307" s="186" t="s">
        <v>21</v>
      </c>
      <c r="N307" s="187" t="s">
        <v>44</v>
      </c>
      <c r="O307" s="66"/>
      <c r="P307" s="188">
        <f>O307*H307</f>
        <v>0</v>
      </c>
      <c r="Q307" s="188">
        <v>1.98</v>
      </c>
      <c r="R307" s="188">
        <f>Q307*H307</f>
        <v>9.7812</v>
      </c>
      <c r="S307" s="188">
        <v>0</v>
      </c>
      <c r="T307" s="188">
        <f>S307*H307</f>
        <v>0</v>
      </c>
      <c r="U307" s="189" t="s">
        <v>21</v>
      </c>
      <c r="V307" s="36"/>
      <c r="W307" s="36"/>
      <c r="X307" s="36"/>
      <c r="Y307" s="36"/>
      <c r="Z307" s="36"/>
      <c r="AA307" s="36"/>
      <c r="AB307" s="36"/>
      <c r="AC307" s="36"/>
      <c r="AD307" s="36"/>
      <c r="AE307" s="36"/>
      <c r="AR307" s="190" t="s">
        <v>213</v>
      </c>
      <c r="AT307" s="190" t="s">
        <v>208</v>
      </c>
      <c r="AU307" s="190" t="s">
        <v>214</v>
      </c>
      <c r="AY307" s="19" t="s">
        <v>204</v>
      </c>
      <c r="BE307" s="191">
        <f>IF(N307="základní",J307,0)</f>
        <v>0</v>
      </c>
      <c r="BF307" s="191">
        <f>IF(N307="snížená",J307,0)</f>
        <v>0</v>
      </c>
      <c r="BG307" s="191">
        <f>IF(N307="zákl. přenesená",J307,0)</f>
        <v>0</v>
      </c>
      <c r="BH307" s="191">
        <f>IF(N307="sníž. přenesená",J307,0)</f>
        <v>0</v>
      </c>
      <c r="BI307" s="191">
        <f>IF(N307="nulová",J307,0)</f>
        <v>0</v>
      </c>
      <c r="BJ307" s="19" t="s">
        <v>81</v>
      </c>
      <c r="BK307" s="191">
        <f>ROUND(I307*H307,1)</f>
        <v>0</v>
      </c>
      <c r="BL307" s="19" t="s">
        <v>213</v>
      </c>
      <c r="BM307" s="190" t="s">
        <v>444</v>
      </c>
    </row>
    <row r="308" spans="1:47" s="2" customFormat="1" ht="11.25">
      <c r="A308" s="36"/>
      <c r="B308" s="37"/>
      <c r="C308" s="38"/>
      <c r="D308" s="192" t="s">
        <v>216</v>
      </c>
      <c r="E308" s="38"/>
      <c r="F308" s="193" t="s">
        <v>445</v>
      </c>
      <c r="G308" s="38"/>
      <c r="H308" s="38"/>
      <c r="I308" s="194"/>
      <c r="J308" s="38"/>
      <c r="K308" s="38"/>
      <c r="L308" s="41"/>
      <c r="M308" s="195"/>
      <c r="N308" s="196"/>
      <c r="O308" s="66"/>
      <c r="P308" s="66"/>
      <c r="Q308" s="66"/>
      <c r="R308" s="66"/>
      <c r="S308" s="66"/>
      <c r="T308" s="66"/>
      <c r="U308" s="67"/>
      <c r="V308" s="36"/>
      <c r="W308" s="36"/>
      <c r="X308" s="36"/>
      <c r="Y308" s="36"/>
      <c r="Z308" s="36"/>
      <c r="AA308" s="36"/>
      <c r="AB308" s="36"/>
      <c r="AC308" s="36"/>
      <c r="AD308" s="36"/>
      <c r="AE308" s="36"/>
      <c r="AT308" s="19" t="s">
        <v>216</v>
      </c>
      <c r="AU308" s="19" t="s">
        <v>214</v>
      </c>
    </row>
    <row r="309" spans="1:47" s="2" customFormat="1" ht="48.75">
      <c r="A309" s="36"/>
      <c r="B309" s="37"/>
      <c r="C309" s="38"/>
      <c r="D309" s="199" t="s">
        <v>306</v>
      </c>
      <c r="E309" s="38"/>
      <c r="F309" s="241" t="s">
        <v>446</v>
      </c>
      <c r="G309" s="38"/>
      <c r="H309" s="38"/>
      <c r="I309" s="194"/>
      <c r="J309" s="38"/>
      <c r="K309" s="38"/>
      <c r="L309" s="41"/>
      <c r="M309" s="195"/>
      <c r="N309" s="196"/>
      <c r="O309" s="66"/>
      <c r="P309" s="66"/>
      <c r="Q309" s="66"/>
      <c r="R309" s="66"/>
      <c r="S309" s="66"/>
      <c r="T309" s="66"/>
      <c r="U309" s="67"/>
      <c r="V309" s="36"/>
      <c r="W309" s="36"/>
      <c r="X309" s="36"/>
      <c r="Y309" s="36"/>
      <c r="Z309" s="36"/>
      <c r="AA309" s="36"/>
      <c r="AB309" s="36"/>
      <c r="AC309" s="36"/>
      <c r="AD309" s="36"/>
      <c r="AE309" s="36"/>
      <c r="AT309" s="19" t="s">
        <v>306</v>
      </c>
      <c r="AU309" s="19" t="s">
        <v>214</v>
      </c>
    </row>
    <row r="310" spans="2:51" s="13" customFormat="1" ht="11.25">
      <c r="B310" s="197"/>
      <c r="C310" s="198"/>
      <c r="D310" s="199" t="s">
        <v>218</v>
      </c>
      <c r="E310" s="200" t="s">
        <v>21</v>
      </c>
      <c r="F310" s="201" t="s">
        <v>447</v>
      </c>
      <c r="G310" s="198"/>
      <c r="H310" s="202">
        <v>4.469</v>
      </c>
      <c r="I310" s="203"/>
      <c r="J310" s="198"/>
      <c r="K310" s="198"/>
      <c r="L310" s="204"/>
      <c r="M310" s="205"/>
      <c r="N310" s="206"/>
      <c r="O310" s="206"/>
      <c r="P310" s="206"/>
      <c r="Q310" s="206"/>
      <c r="R310" s="206"/>
      <c r="S310" s="206"/>
      <c r="T310" s="206"/>
      <c r="U310" s="207"/>
      <c r="AT310" s="208" t="s">
        <v>218</v>
      </c>
      <c r="AU310" s="208" t="s">
        <v>214</v>
      </c>
      <c r="AV310" s="13" t="s">
        <v>83</v>
      </c>
      <c r="AW310" s="13" t="s">
        <v>34</v>
      </c>
      <c r="AX310" s="13" t="s">
        <v>73</v>
      </c>
      <c r="AY310" s="208" t="s">
        <v>204</v>
      </c>
    </row>
    <row r="311" spans="2:51" s="13" customFormat="1" ht="11.25">
      <c r="B311" s="197"/>
      <c r="C311" s="198"/>
      <c r="D311" s="199" t="s">
        <v>218</v>
      </c>
      <c r="E311" s="200" t="s">
        <v>21</v>
      </c>
      <c r="F311" s="201" t="s">
        <v>448</v>
      </c>
      <c r="G311" s="198"/>
      <c r="H311" s="202">
        <v>0.615</v>
      </c>
      <c r="I311" s="203"/>
      <c r="J311" s="198"/>
      <c r="K311" s="198"/>
      <c r="L311" s="204"/>
      <c r="M311" s="205"/>
      <c r="N311" s="206"/>
      <c r="O311" s="206"/>
      <c r="P311" s="206"/>
      <c r="Q311" s="206"/>
      <c r="R311" s="206"/>
      <c r="S311" s="206"/>
      <c r="T311" s="206"/>
      <c r="U311" s="207"/>
      <c r="AT311" s="208" t="s">
        <v>218</v>
      </c>
      <c r="AU311" s="208" t="s">
        <v>214</v>
      </c>
      <c r="AV311" s="13" t="s">
        <v>83</v>
      </c>
      <c r="AW311" s="13" t="s">
        <v>34</v>
      </c>
      <c r="AX311" s="13" t="s">
        <v>73</v>
      </c>
      <c r="AY311" s="208" t="s">
        <v>204</v>
      </c>
    </row>
    <row r="312" spans="2:51" s="13" customFormat="1" ht="11.25">
      <c r="B312" s="197"/>
      <c r="C312" s="198"/>
      <c r="D312" s="199" t="s">
        <v>218</v>
      </c>
      <c r="E312" s="200" t="s">
        <v>21</v>
      </c>
      <c r="F312" s="201" t="s">
        <v>449</v>
      </c>
      <c r="G312" s="198"/>
      <c r="H312" s="202">
        <v>-0.144</v>
      </c>
      <c r="I312" s="203"/>
      <c r="J312" s="198"/>
      <c r="K312" s="198"/>
      <c r="L312" s="204"/>
      <c r="M312" s="205"/>
      <c r="N312" s="206"/>
      <c r="O312" s="206"/>
      <c r="P312" s="206"/>
      <c r="Q312" s="206"/>
      <c r="R312" s="206"/>
      <c r="S312" s="206"/>
      <c r="T312" s="206"/>
      <c r="U312" s="207"/>
      <c r="AT312" s="208" t="s">
        <v>218</v>
      </c>
      <c r="AU312" s="208" t="s">
        <v>214</v>
      </c>
      <c r="AV312" s="13" t="s">
        <v>83</v>
      </c>
      <c r="AW312" s="13" t="s">
        <v>34</v>
      </c>
      <c r="AX312" s="13" t="s">
        <v>73</v>
      </c>
      <c r="AY312" s="208" t="s">
        <v>204</v>
      </c>
    </row>
    <row r="313" spans="2:51" s="14" customFormat="1" ht="11.25">
      <c r="B313" s="209"/>
      <c r="C313" s="210"/>
      <c r="D313" s="199" t="s">
        <v>218</v>
      </c>
      <c r="E313" s="211" t="s">
        <v>21</v>
      </c>
      <c r="F313" s="212" t="s">
        <v>221</v>
      </c>
      <c r="G313" s="210"/>
      <c r="H313" s="213">
        <v>4.94</v>
      </c>
      <c r="I313" s="214"/>
      <c r="J313" s="210"/>
      <c r="K313" s="210"/>
      <c r="L313" s="215"/>
      <c r="M313" s="216"/>
      <c r="N313" s="217"/>
      <c r="O313" s="217"/>
      <c r="P313" s="217"/>
      <c r="Q313" s="217"/>
      <c r="R313" s="217"/>
      <c r="S313" s="217"/>
      <c r="T313" s="217"/>
      <c r="U313" s="218"/>
      <c r="AT313" s="219" t="s">
        <v>218</v>
      </c>
      <c r="AU313" s="219" t="s">
        <v>214</v>
      </c>
      <c r="AV313" s="14" t="s">
        <v>213</v>
      </c>
      <c r="AW313" s="14" t="s">
        <v>34</v>
      </c>
      <c r="AX313" s="14" t="s">
        <v>81</v>
      </c>
      <c r="AY313" s="219" t="s">
        <v>204</v>
      </c>
    </row>
    <row r="314" spans="1:65" s="2" customFormat="1" ht="21.75" customHeight="1">
      <c r="A314" s="36"/>
      <c r="B314" s="37"/>
      <c r="C314" s="179" t="s">
        <v>450</v>
      </c>
      <c r="D314" s="179" t="s">
        <v>208</v>
      </c>
      <c r="E314" s="180" t="s">
        <v>451</v>
      </c>
      <c r="F314" s="181" t="s">
        <v>452</v>
      </c>
      <c r="G314" s="182" t="s">
        <v>260</v>
      </c>
      <c r="H314" s="183">
        <v>8.959</v>
      </c>
      <c r="I314" s="184"/>
      <c r="J314" s="185">
        <f>ROUND(I314*H314,1)</f>
        <v>0</v>
      </c>
      <c r="K314" s="181" t="s">
        <v>212</v>
      </c>
      <c r="L314" s="41"/>
      <c r="M314" s="186" t="s">
        <v>21</v>
      </c>
      <c r="N314" s="187" t="s">
        <v>44</v>
      </c>
      <c r="O314" s="66"/>
      <c r="P314" s="188">
        <f>O314*H314</f>
        <v>0</v>
      </c>
      <c r="Q314" s="188">
        <v>2.453292204</v>
      </c>
      <c r="R314" s="188">
        <f>Q314*H314</f>
        <v>21.979044855635998</v>
      </c>
      <c r="S314" s="188">
        <v>0</v>
      </c>
      <c r="T314" s="188">
        <f>S314*H314</f>
        <v>0</v>
      </c>
      <c r="U314" s="189" t="s">
        <v>21</v>
      </c>
      <c r="V314" s="36"/>
      <c r="W314" s="36"/>
      <c r="X314" s="36"/>
      <c r="Y314" s="36"/>
      <c r="Z314" s="36"/>
      <c r="AA314" s="36"/>
      <c r="AB314" s="36"/>
      <c r="AC314" s="36"/>
      <c r="AD314" s="36"/>
      <c r="AE314" s="36"/>
      <c r="AR314" s="190" t="s">
        <v>213</v>
      </c>
      <c r="AT314" s="190" t="s">
        <v>208</v>
      </c>
      <c r="AU314" s="190" t="s">
        <v>214</v>
      </c>
      <c r="AY314" s="19" t="s">
        <v>204</v>
      </c>
      <c r="BE314" s="191">
        <f>IF(N314="základní",J314,0)</f>
        <v>0</v>
      </c>
      <c r="BF314" s="191">
        <f>IF(N314="snížená",J314,0)</f>
        <v>0</v>
      </c>
      <c r="BG314" s="191">
        <f>IF(N314="zákl. přenesená",J314,0)</f>
        <v>0</v>
      </c>
      <c r="BH314" s="191">
        <f>IF(N314="sníž. přenesená",J314,0)</f>
        <v>0</v>
      </c>
      <c r="BI314" s="191">
        <f>IF(N314="nulová",J314,0)</f>
        <v>0</v>
      </c>
      <c r="BJ314" s="19" t="s">
        <v>81</v>
      </c>
      <c r="BK314" s="191">
        <f>ROUND(I314*H314,1)</f>
        <v>0</v>
      </c>
      <c r="BL314" s="19" t="s">
        <v>213</v>
      </c>
      <c r="BM314" s="190" t="s">
        <v>453</v>
      </c>
    </row>
    <row r="315" spans="1:47" s="2" customFormat="1" ht="11.25">
      <c r="A315" s="36"/>
      <c r="B315" s="37"/>
      <c r="C315" s="38"/>
      <c r="D315" s="192" t="s">
        <v>216</v>
      </c>
      <c r="E315" s="38"/>
      <c r="F315" s="193" t="s">
        <v>454</v>
      </c>
      <c r="G315" s="38"/>
      <c r="H315" s="38"/>
      <c r="I315" s="194"/>
      <c r="J315" s="38"/>
      <c r="K315" s="38"/>
      <c r="L315" s="41"/>
      <c r="M315" s="195"/>
      <c r="N315" s="196"/>
      <c r="O315" s="66"/>
      <c r="P315" s="66"/>
      <c r="Q315" s="66"/>
      <c r="R315" s="66"/>
      <c r="S315" s="66"/>
      <c r="T315" s="66"/>
      <c r="U315" s="67"/>
      <c r="V315" s="36"/>
      <c r="W315" s="36"/>
      <c r="X315" s="36"/>
      <c r="Y315" s="36"/>
      <c r="Z315" s="36"/>
      <c r="AA315" s="36"/>
      <c r="AB315" s="36"/>
      <c r="AC315" s="36"/>
      <c r="AD315" s="36"/>
      <c r="AE315" s="36"/>
      <c r="AT315" s="19" t="s">
        <v>216</v>
      </c>
      <c r="AU315" s="19" t="s">
        <v>214</v>
      </c>
    </row>
    <row r="316" spans="2:51" s="13" customFormat="1" ht="11.25">
      <c r="B316" s="197"/>
      <c r="C316" s="198"/>
      <c r="D316" s="199" t="s">
        <v>218</v>
      </c>
      <c r="E316" s="200" t="s">
        <v>21</v>
      </c>
      <c r="F316" s="201" t="s">
        <v>455</v>
      </c>
      <c r="G316" s="198"/>
      <c r="H316" s="202">
        <v>7.827</v>
      </c>
      <c r="I316" s="203"/>
      <c r="J316" s="198"/>
      <c r="K316" s="198"/>
      <c r="L316" s="204"/>
      <c r="M316" s="205"/>
      <c r="N316" s="206"/>
      <c r="O316" s="206"/>
      <c r="P316" s="206"/>
      <c r="Q316" s="206"/>
      <c r="R316" s="206"/>
      <c r="S316" s="206"/>
      <c r="T316" s="206"/>
      <c r="U316" s="207"/>
      <c r="AT316" s="208" t="s">
        <v>218</v>
      </c>
      <c r="AU316" s="208" t="s">
        <v>214</v>
      </c>
      <c r="AV316" s="13" t="s">
        <v>83</v>
      </c>
      <c r="AW316" s="13" t="s">
        <v>34</v>
      </c>
      <c r="AX316" s="13" t="s">
        <v>73</v>
      </c>
      <c r="AY316" s="208" t="s">
        <v>204</v>
      </c>
    </row>
    <row r="317" spans="2:51" s="13" customFormat="1" ht="11.25">
      <c r="B317" s="197"/>
      <c r="C317" s="198"/>
      <c r="D317" s="199" t="s">
        <v>218</v>
      </c>
      <c r="E317" s="200" t="s">
        <v>21</v>
      </c>
      <c r="F317" s="201" t="s">
        <v>456</v>
      </c>
      <c r="G317" s="198"/>
      <c r="H317" s="202">
        <v>1.132</v>
      </c>
      <c r="I317" s="203"/>
      <c r="J317" s="198"/>
      <c r="K317" s="198"/>
      <c r="L317" s="204"/>
      <c r="M317" s="205"/>
      <c r="N317" s="206"/>
      <c r="O317" s="206"/>
      <c r="P317" s="206"/>
      <c r="Q317" s="206"/>
      <c r="R317" s="206"/>
      <c r="S317" s="206"/>
      <c r="T317" s="206"/>
      <c r="U317" s="207"/>
      <c r="AT317" s="208" t="s">
        <v>218</v>
      </c>
      <c r="AU317" s="208" t="s">
        <v>214</v>
      </c>
      <c r="AV317" s="13" t="s">
        <v>83</v>
      </c>
      <c r="AW317" s="13" t="s">
        <v>34</v>
      </c>
      <c r="AX317" s="13" t="s">
        <v>73</v>
      </c>
      <c r="AY317" s="208" t="s">
        <v>204</v>
      </c>
    </row>
    <row r="318" spans="2:51" s="14" customFormat="1" ht="11.25">
      <c r="B318" s="209"/>
      <c r="C318" s="210"/>
      <c r="D318" s="199" t="s">
        <v>218</v>
      </c>
      <c r="E318" s="211" t="s">
        <v>21</v>
      </c>
      <c r="F318" s="212" t="s">
        <v>221</v>
      </c>
      <c r="G318" s="210"/>
      <c r="H318" s="213">
        <v>8.959</v>
      </c>
      <c r="I318" s="214"/>
      <c r="J318" s="210"/>
      <c r="K318" s="210"/>
      <c r="L318" s="215"/>
      <c r="M318" s="216"/>
      <c r="N318" s="217"/>
      <c r="O318" s="217"/>
      <c r="P318" s="217"/>
      <c r="Q318" s="217"/>
      <c r="R318" s="217"/>
      <c r="S318" s="217"/>
      <c r="T318" s="217"/>
      <c r="U318" s="218"/>
      <c r="AT318" s="219" t="s">
        <v>218</v>
      </c>
      <c r="AU318" s="219" t="s">
        <v>214</v>
      </c>
      <c r="AV318" s="14" t="s">
        <v>213</v>
      </c>
      <c r="AW318" s="14" t="s">
        <v>34</v>
      </c>
      <c r="AX318" s="14" t="s">
        <v>81</v>
      </c>
      <c r="AY318" s="219" t="s">
        <v>204</v>
      </c>
    </row>
    <row r="319" spans="1:65" s="2" customFormat="1" ht="16.5" customHeight="1">
      <c r="A319" s="36"/>
      <c r="B319" s="37"/>
      <c r="C319" s="179" t="s">
        <v>457</v>
      </c>
      <c r="D319" s="179" t="s">
        <v>208</v>
      </c>
      <c r="E319" s="180" t="s">
        <v>458</v>
      </c>
      <c r="F319" s="181" t="s">
        <v>459</v>
      </c>
      <c r="G319" s="182" t="s">
        <v>318</v>
      </c>
      <c r="H319" s="183">
        <v>0.265</v>
      </c>
      <c r="I319" s="184"/>
      <c r="J319" s="185">
        <f>ROUND(I319*H319,1)</f>
        <v>0</v>
      </c>
      <c r="K319" s="181" t="s">
        <v>212</v>
      </c>
      <c r="L319" s="41"/>
      <c r="M319" s="186" t="s">
        <v>21</v>
      </c>
      <c r="N319" s="187" t="s">
        <v>44</v>
      </c>
      <c r="O319" s="66"/>
      <c r="P319" s="188">
        <f>O319*H319</f>
        <v>0</v>
      </c>
      <c r="Q319" s="188">
        <v>1.0627727797</v>
      </c>
      <c r="R319" s="188">
        <f>Q319*H319</f>
        <v>0.2816347866205</v>
      </c>
      <c r="S319" s="188">
        <v>0</v>
      </c>
      <c r="T319" s="188">
        <f>S319*H319</f>
        <v>0</v>
      </c>
      <c r="U319" s="189" t="s">
        <v>21</v>
      </c>
      <c r="V319" s="36"/>
      <c r="W319" s="36"/>
      <c r="X319" s="36"/>
      <c r="Y319" s="36"/>
      <c r="Z319" s="36"/>
      <c r="AA319" s="36"/>
      <c r="AB319" s="36"/>
      <c r="AC319" s="36"/>
      <c r="AD319" s="36"/>
      <c r="AE319" s="36"/>
      <c r="AR319" s="190" t="s">
        <v>213</v>
      </c>
      <c r="AT319" s="190" t="s">
        <v>208</v>
      </c>
      <c r="AU319" s="190" t="s">
        <v>214</v>
      </c>
      <c r="AY319" s="19" t="s">
        <v>204</v>
      </c>
      <c r="BE319" s="191">
        <f>IF(N319="základní",J319,0)</f>
        <v>0</v>
      </c>
      <c r="BF319" s="191">
        <f>IF(N319="snížená",J319,0)</f>
        <v>0</v>
      </c>
      <c r="BG319" s="191">
        <f>IF(N319="zákl. přenesená",J319,0)</f>
        <v>0</v>
      </c>
      <c r="BH319" s="191">
        <f>IF(N319="sníž. přenesená",J319,0)</f>
        <v>0</v>
      </c>
      <c r="BI319" s="191">
        <f>IF(N319="nulová",J319,0)</f>
        <v>0</v>
      </c>
      <c r="BJ319" s="19" t="s">
        <v>81</v>
      </c>
      <c r="BK319" s="191">
        <f>ROUND(I319*H319,1)</f>
        <v>0</v>
      </c>
      <c r="BL319" s="19" t="s">
        <v>213</v>
      </c>
      <c r="BM319" s="190" t="s">
        <v>460</v>
      </c>
    </row>
    <row r="320" spans="1:47" s="2" customFormat="1" ht="11.25">
      <c r="A320" s="36"/>
      <c r="B320" s="37"/>
      <c r="C320" s="38"/>
      <c r="D320" s="192" t="s">
        <v>216</v>
      </c>
      <c r="E320" s="38"/>
      <c r="F320" s="193" t="s">
        <v>461</v>
      </c>
      <c r="G320" s="38"/>
      <c r="H320" s="38"/>
      <c r="I320" s="194"/>
      <c r="J320" s="38"/>
      <c r="K320" s="38"/>
      <c r="L320" s="41"/>
      <c r="M320" s="195"/>
      <c r="N320" s="196"/>
      <c r="O320" s="66"/>
      <c r="P320" s="66"/>
      <c r="Q320" s="66"/>
      <c r="R320" s="66"/>
      <c r="S320" s="66"/>
      <c r="T320" s="66"/>
      <c r="U320" s="67"/>
      <c r="V320" s="36"/>
      <c r="W320" s="36"/>
      <c r="X320" s="36"/>
      <c r="Y320" s="36"/>
      <c r="Z320" s="36"/>
      <c r="AA320" s="36"/>
      <c r="AB320" s="36"/>
      <c r="AC320" s="36"/>
      <c r="AD320" s="36"/>
      <c r="AE320" s="36"/>
      <c r="AT320" s="19" t="s">
        <v>216</v>
      </c>
      <c r="AU320" s="19" t="s">
        <v>214</v>
      </c>
    </row>
    <row r="321" spans="1:47" s="2" customFormat="1" ht="29.25">
      <c r="A321" s="36"/>
      <c r="B321" s="37"/>
      <c r="C321" s="38"/>
      <c r="D321" s="199" t="s">
        <v>306</v>
      </c>
      <c r="E321" s="38"/>
      <c r="F321" s="241" t="s">
        <v>385</v>
      </c>
      <c r="G321" s="38"/>
      <c r="H321" s="38"/>
      <c r="I321" s="194"/>
      <c r="J321" s="38"/>
      <c r="K321" s="38"/>
      <c r="L321" s="41"/>
      <c r="M321" s="195"/>
      <c r="N321" s="196"/>
      <c r="O321" s="66"/>
      <c r="P321" s="66"/>
      <c r="Q321" s="66"/>
      <c r="R321" s="66"/>
      <c r="S321" s="66"/>
      <c r="T321" s="66"/>
      <c r="U321" s="67"/>
      <c r="V321" s="36"/>
      <c r="W321" s="36"/>
      <c r="X321" s="36"/>
      <c r="Y321" s="36"/>
      <c r="Z321" s="36"/>
      <c r="AA321" s="36"/>
      <c r="AB321" s="36"/>
      <c r="AC321" s="36"/>
      <c r="AD321" s="36"/>
      <c r="AE321" s="36"/>
      <c r="AT321" s="19" t="s">
        <v>306</v>
      </c>
      <c r="AU321" s="19" t="s">
        <v>214</v>
      </c>
    </row>
    <row r="322" spans="2:51" s="13" customFormat="1" ht="11.25">
      <c r="B322" s="197"/>
      <c r="C322" s="198"/>
      <c r="D322" s="199" t="s">
        <v>218</v>
      </c>
      <c r="E322" s="200" t="s">
        <v>21</v>
      </c>
      <c r="F322" s="201" t="s">
        <v>462</v>
      </c>
      <c r="G322" s="198"/>
      <c r="H322" s="202">
        <v>0.232</v>
      </c>
      <c r="I322" s="203"/>
      <c r="J322" s="198"/>
      <c r="K322" s="198"/>
      <c r="L322" s="204"/>
      <c r="M322" s="205"/>
      <c r="N322" s="206"/>
      <c r="O322" s="206"/>
      <c r="P322" s="206"/>
      <c r="Q322" s="206"/>
      <c r="R322" s="206"/>
      <c r="S322" s="206"/>
      <c r="T322" s="206"/>
      <c r="U322" s="207"/>
      <c r="AT322" s="208" t="s">
        <v>218</v>
      </c>
      <c r="AU322" s="208" t="s">
        <v>214</v>
      </c>
      <c r="AV322" s="13" t="s">
        <v>83</v>
      </c>
      <c r="AW322" s="13" t="s">
        <v>34</v>
      </c>
      <c r="AX322" s="13" t="s">
        <v>73</v>
      </c>
      <c r="AY322" s="208" t="s">
        <v>204</v>
      </c>
    </row>
    <row r="323" spans="2:51" s="13" customFormat="1" ht="11.25">
      <c r="B323" s="197"/>
      <c r="C323" s="198"/>
      <c r="D323" s="199" t="s">
        <v>218</v>
      </c>
      <c r="E323" s="200" t="s">
        <v>21</v>
      </c>
      <c r="F323" s="201" t="s">
        <v>463</v>
      </c>
      <c r="G323" s="198"/>
      <c r="H323" s="202">
        <v>0.033</v>
      </c>
      <c r="I323" s="203"/>
      <c r="J323" s="198"/>
      <c r="K323" s="198"/>
      <c r="L323" s="204"/>
      <c r="M323" s="205"/>
      <c r="N323" s="206"/>
      <c r="O323" s="206"/>
      <c r="P323" s="206"/>
      <c r="Q323" s="206"/>
      <c r="R323" s="206"/>
      <c r="S323" s="206"/>
      <c r="T323" s="206"/>
      <c r="U323" s="207"/>
      <c r="AT323" s="208" t="s">
        <v>218</v>
      </c>
      <c r="AU323" s="208" t="s">
        <v>214</v>
      </c>
      <c r="AV323" s="13" t="s">
        <v>83</v>
      </c>
      <c r="AW323" s="13" t="s">
        <v>34</v>
      </c>
      <c r="AX323" s="13" t="s">
        <v>73</v>
      </c>
      <c r="AY323" s="208" t="s">
        <v>204</v>
      </c>
    </row>
    <row r="324" spans="2:51" s="14" customFormat="1" ht="11.25">
      <c r="B324" s="209"/>
      <c r="C324" s="210"/>
      <c r="D324" s="199" t="s">
        <v>218</v>
      </c>
      <c r="E324" s="211" t="s">
        <v>21</v>
      </c>
      <c r="F324" s="212" t="s">
        <v>464</v>
      </c>
      <c r="G324" s="210"/>
      <c r="H324" s="213">
        <v>0.265</v>
      </c>
      <c r="I324" s="214"/>
      <c r="J324" s="210"/>
      <c r="K324" s="210"/>
      <c r="L324" s="215"/>
      <c r="M324" s="216"/>
      <c r="N324" s="217"/>
      <c r="O324" s="217"/>
      <c r="P324" s="217"/>
      <c r="Q324" s="217"/>
      <c r="R324" s="217"/>
      <c r="S324" s="217"/>
      <c r="T324" s="217"/>
      <c r="U324" s="218"/>
      <c r="AT324" s="219" t="s">
        <v>218</v>
      </c>
      <c r="AU324" s="219" t="s">
        <v>214</v>
      </c>
      <c r="AV324" s="14" t="s">
        <v>213</v>
      </c>
      <c r="AW324" s="14" t="s">
        <v>34</v>
      </c>
      <c r="AX324" s="14" t="s">
        <v>81</v>
      </c>
      <c r="AY324" s="219" t="s">
        <v>204</v>
      </c>
    </row>
    <row r="325" spans="1:65" s="2" customFormat="1" ht="16.5" customHeight="1">
      <c r="A325" s="36"/>
      <c r="B325" s="37"/>
      <c r="C325" s="242" t="s">
        <v>465</v>
      </c>
      <c r="D325" s="242" t="s">
        <v>466</v>
      </c>
      <c r="E325" s="243" t="s">
        <v>467</v>
      </c>
      <c r="F325" s="244" t="s">
        <v>468</v>
      </c>
      <c r="G325" s="245" t="s">
        <v>469</v>
      </c>
      <c r="H325" s="246">
        <v>30</v>
      </c>
      <c r="I325" s="247"/>
      <c r="J325" s="248">
        <f>ROUND(I325*H325,1)</f>
        <v>0</v>
      </c>
      <c r="K325" s="244" t="s">
        <v>212</v>
      </c>
      <c r="L325" s="249"/>
      <c r="M325" s="250" t="s">
        <v>21</v>
      </c>
      <c r="N325" s="251" t="s">
        <v>44</v>
      </c>
      <c r="O325" s="66"/>
      <c r="P325" s="188">
        <f>O325*H325</f>
        <v>0</v>
      </c>
      <c r="Q325" s="188">
        <v>0.00046</v>
      </c>
      <c r="R325" s="188">
        <f>Q325*H325</f>
        <v>0.0138</v>
      </c>
      <c r="S325" s="188">
        <v>0</v>
      </c>
      <c r="T325" s="188">
        <f>S325*H325</f>
        <v>0</v>
      </c>
      <c r="U325" s="189" t="s">
        <v>21</v>
      </c>
      <c r="V325" s="36"/>
      <c r="W325" s="36"/>
      <c r="X325" s="36"/>
      <c r="Y325" s="36"/>
      <c r="Z325" s="36"/>
      <c r="AA325" s="36"/>
      <c r="AB325" s="36"/>
      <c r="AC325" s="36"/>
      <c r="AD325" s="36"/>
      <c r="AE325" s="36"/>
      <c r="AR325" s="190" t="s">
        <v>250</v>
      </c>
      <c r="AT325" s="190" t="s">
        <v>466</v>
      </c>
      <c r="AU325" s="190" t="s">
        <v>214</v>
      </c>
      <c r="AY325" s="19" t="s">
        <v>204</v>
      </c>
      <c r="BE325" s="191">
        <f>IF(N325="základní",J325,0)</f>
        <v>0</v>
      </c>
      <c r="BF325" s="191">
        <f>IF(N325="snížená",J325,0)</f>
        <v>0</v>
      </c>
      <c r="BG325" s="191">
        <f>IF(N325="zákl. přenesená",J325,0)</f>
        <v>0</v>
      </c>
      <c r="BH325" s="191">
        <f>IF(N325="sníž. přenesená",J325,0)</f>
        <v>0</v>
      </c>
      <c r="BI325" s="191">
        <f>IF(N325="nulová",J325,0)</f>
        <v>0</v>
      </c>
      <c r="BJ325" s="19" t="s">
        <v>81</v>
      </c>
      <c r="BK325" s="191">
        <f>ROUND(I325*H325,1)</f>
        <v>0</v>
      </c>
      <c r="BL325" s="19" t="s">
        <v>213</v>
      </c>
      <c r="BM325" s="190" t="s">
        <v>470</v>
      </c>
    </row>
    <row r="326" spans="1:47" s="2" customFormat="1" ht="11.25">
      <c r="A326" s="36"/>
      <c r="B326" s="37"/>
      <c r="C326" s="38"/>
      <c r="D326" s="192" t="s">
        <v>216</v>
      </c>
      <c r="E326" s="38"/>
      <c r="F326" s="193" t="s">
        <v>471</v>
      </c>
      <c r="G326" s="38"/>
      <c r="H326" s="38"/>
      <c r="I326" s="194"/>
      <c r="J326" s="38"/>
      <c r="K326" s="38"/>
      <c r="L326" s="41"/>
      <c r="M326" s="195"/>
      <c r="N326" s="196"/>
      <c r="O326" s="66"/>
      <c r="P326" s="66"/>
      <c r="Q326" s="66"/>
      <c r="R326" s="66"/>
      <c r="S326" s="66"/>
      <c r="T326" s="66"/>
      <c r="U326" s="67"/>
      <c r="V326" s="36"/>
      <c r="W326" s="36"/>
      <c r="X326" s="36"/>
      <c r="Y326" s="36"/>
      <c r="Z326" s="36"/>
      <c r="AA326" s="36"/>
      <c r="AB326" s="36"/>
      <c r="AC326" s="36"/>
      <c r="AD326" s="36"/>
      <c r="AE326" s="36"/>
      <c r="AT326" s="19" t="s">
        <v>216</v>
      </c>
      <c r="AU326" s="19" t="s">
        <v>214</v>
      </c>
    </row>
    <row r="327" spans="2:51" s="13" customFormat="1" ht="11.25">
      <c r="B327" s="197"/>
      <c r="C327" s="198"/>
      <c r="D327" s="199" t="s">
        <v>218</v>
      </c>
      <c r="E327" s="200" t="s">
        <v>21</v>
      </c>
      <c r="F327" s="201" t="s">
        <v>472</v>
      </c>
      <c r="G327" s="198"/>
      <c r="H327" s="202">
        <v>30</v>
      </c>
      <c r="I327" s="203"/>
      <c r="J327" s="198"/>
      <c r="K327" s="198"/>
      <c r="L327" s="204"/>
      <c r="M327" s="205"/>
      <c r="N327" s="206"/>
      <c r="O327" s="206"/>
      <c r="P327" s="206"/>
      <c r="Q327" s="206"/>
      <c r="R327" s="206"/>
      <c r="S327" s="206"/>
      <c r="T327" s="206"/>
      <c r="U327" s="207"/>
      <c r="AT327" s="208" t="s">
        <v>218</v>
      </c>
      <c r="AU327" s="208" t="s">
        <v>214</v>
      </c>
      <c r="AV327" s="13" t="s">
        <v>83</v>
      </c>
      <c r="AW327" s="13" t="s">
        <v>34</v>
      </c>
      <c r="AX327" s="13" t="s">
        <v>81</v>
      </c>
      <c r="AY327" s="208" t="s">
        <v>204</v>
      </c>
    </row>
    <row r="328" spans="1:65" s="2" customFormat="1" ht="24.2" customHeight="1">
      <c r="A328" s="36"/>
      <c r="B328" s="37"/>
      <c r="C328" s="242" t="s">
        <v>473</v>
      </c>
      <c r="D328" s="242" t="s">
        <v>466</v>
      </c>
      <c r="E328" s="243" t="s">
        <v>474</v>
      </c>
      <c r="F328" s="244" t="s">
        <v>475</v>
      </c>
      <c r="G328" s="245" t="s">
        <v>476</v>
      </c>
      <c r="H328" s="246">
        <v>5</v>
      </c>
      <c r="I328" s="247"/>
      <c r="J328" s="248">
        <f>ROUND(I328*H328,1)</f>
        <v>0</v>
      </c>
      <c r="K328" s="244" t="s">
        <v>212</v>
      </c>
      <c r="L328" s="249"/>
      <c r="M328" s="250" t="s">
        <v>21</v>
      </c>
      <c r="N328" s="251" t="s">
        <v>44</v>
      </c>
      <c r="O328" s="66"/>
      <c r="P328" s="188">
        <f>O328*H328</f>
        <v>0</v>
      </c>
      <c r="Q328" s="188">
        <v>0.00022</v>
      </c>
      <c r="R328" s="188">
        <f>Q328*H328</f>
        <v>0.0011</v>
      </c>
      <c r="S328" s="188">
        <v>0</v>
      </c>
      <c r="T328" s="188">
        <f>S328*H328</f>
        <v>0</v>
      </c>
      <c r="U328" s="189" t="s">
        <v>21</v>
      </c>
      <c r="V328" s="36"/>
      <c r="W328" s="36"/>
      <c r="X328" s="36"/>
      <c r="Y328" s="36"/>
      <c r="Z328" s="36"/>
      <c r="AA328" s="36"/>
      <c r="AB328" s="36"/>
      <c r="AC328" s="36"/>
      <c r="AD328" s="36"/>
      <c r="AE328" s="36"/>
      <c r="AR328" s="190" t="s">
        <v>250</v>
      </c>
      <c r="AT328" s="190" t="s">
        <v>466</v>
      </c>
      <c r="AU328" s="190" t="s">
        <v>214</v>
      </c>
      <c r="AY328" s="19" t="s">
        <v>204</v>
      </c>
      <c r="BE328" s="191">
        <f>IF(N328="základní",J328,0)</f>
        <v>0</v>
      </c>
      <c r="BF328" s="191">
        <f>IF(N328="snížená",J328,0)</f>
        <v>0</v>
      </c>
      <c r="BG328" s="191">
        <f>IF(N328="zákl. přenesená",J328,0)</f>
        <v>0</v>
      </c>
      <c r="BH328" s="191">
        <f>IF(N328="sníž. přenesená",J328,0)</f>
        <v>0</v>
      </c>
      <c r="BI328" s="191">
        <f>IF(N328="nulová",J328,0)</f>
        <v>0</v>
      </c>
      <c r="BJ328" s="19" t="s">
        <v>81</v>
      </c>
      <c r="BK328" s="191">
        <f>ROUND(I328*H328,1)</f>
        <v>0</v>
      </c>
      <c r="BL328" s="19" t="s">
        <v>213</v>
      </c>
      <c r="BM328" s="190" t="s">
        <v>477</v>
      </c>
    </row>
    <row r="329" spans="1:47" s="2" customFormat="1" ht="11.25">
      <c r="A329" s="36"/>
      <c r="B329" s="37"/>
      <c r="C329" s="38"/>
      <c r="D329" s="192" t="s">
        <v>216</v>
      </c>
      <c r="E329" s="38"/>
      <c r="F329" s="193" t="s">
        <v>478</v>
      </c>
      <c r="G329" s="38"/>
      <c r="H329" s="38"/>
      <c r="I329" s="194"/>
      <c r="J329" s="38"/>
      <c r="K329" s="38"/>
      <c r="L329" s="41"/>
      <c r="M329" s="195"/>
      <c r="N329" s="196"/>
      <c r="O329" s="66"/>
      <c r="P329" s="66"/>
      <c r="Q329" s="66"/>
      <c r="R329" s="66"/>
      <c r="S329" s="66"/>
      <c r="T329" s="66"/>
      <c r="U329" s="67"/>
      <c r="V329" s="36"/>
      <c r="W329" s="36"/>
      <c r="X329" s="36"/>
      <c r="Y329" s="36"/>
      <c r="Z329" s="36"/>
      <c r="AA329" s="36"/>
      <c r="AB329" s="36"/>
      <c r="AC329" s="36"/>
      <c r="AD329" s="36"/>
      <c r="AE329" s="36"/>
      <c r="AT329" s="19" t="s">
        <v>216</v>
      </c>
      <c r="AU329" s="19" t="s">
        <v>214</v>
      </c>
    </row>
    <row r="330" spans="2:51" s="13" customFormat="1" ht="11.25">
      <c r="B330" s="197"/>
      <c r="C330" s="198"/>
      <c r="D330" s="199" t="s">
        <v>218</v>
      </c>
      <c r="E330" s="200" t="s">
        <v>21</v>
      </c>
      <c r="F330" s="201" t="s">
        <v>479</v>
      </c>
      <c r="G330" s="198"/>
      <c r="H330" s="202">
        <v>5</v>
      </c>
      <c r="I330" s="203"/>
      <c r="J330" s="198"/>
      <c r="K330" s="198"/>
      <c r="L330" s="204"/>
      <c r="M330" s="205"/>
      <c r="N330" s="206"/>
      <c r="O330" s="206"/>
      <c r="P330" s="206"/>
      <c r="Q330" s="206"/>
      <c r="R330" s="206"/>
      <c r="S330" s="206"/>
      <c r="T330" s="206"/>
      <c r="U330" s="207"/>
      <c r="AT330" s="208" t="s">
        <v>218</v>
      </c>
      <c r="AU330" s="208" t="s">
        <v>214</v>
      </c>
      <c r="AV330" s="13" t="s">
        <v>83</v>
      </c>
      <c r="AW330" s="13" t="s">
        <v>34</v>
      </c>
      <c r="AX330" s="13" t="s">
        <v>81</v>
      </c>
      <c r="AY330" s="208" t="s">
        <v>204</v>
      </c>
    </row>
    <row r="331" spans="2:63" s="12" customFormat="1" ht="20.85" customHeight="1">
      <c r="B331" s="163"/>
      <c r="C331" s="164"/>
      <c r="D331" s="165" t="s">
        <v>72</v>
      </c>
      <c r="E331" s="177" t="s">
        <v>480</v>
      </c>
      <c r="F331" s="177" t="s">
        <v>481</v>
      </c>
      <c r="G331" s="164"/>
      <c r="H331" s="164"/>
      <c r="I331" s="167"/>
      <c r="J331" s="178">
        <f>BK331</f>
        <v>0</v>
      </c>
      <c r="K331" s="164"/>
      <c r="L331" s="169"/>
      <c r="M331" s="170"/>
      <c r="N331" s="171"/>
      <c r="O331" s="171"/>
      <c r="P331" s="172">
        <f>SUM(P332:P355)</f>
        <v>0</v>
      </c>
      <c r="Q331" s="171"/>
      <c r="R331" s="172">
        <f>SUM(R332:R355)</f>
        <v>6.592967529999999</v>
      </c>
      <c r="S331" s="171"/>
      <c r="T331" s="172">
        <f>SUM(T332:T355)</f>
        <v>0</v>
      </c>
      <c r="U331" s="173"/>
      <c r="AR331" s="174" t="s">
        <v>81</v>
      </c>
      <c r="AT331" s="175" t="s">
        <v>72</v>
      </c>
      <c r="AU331" s="175" t="s">
        <v>83</v>
      </c>
      <c r="AY331" s="174" t="s">
        <v>204</v>
      </c>
      <c r="BK331" s="176">
        <f>SUM(BK332:BK355)</f>
        <v>0</v>
      </c>
    </row>
    <row r="332" spans="1:65" s="2" customFormat="1" ht="21.75" customHeight="1">
      <c r="A332" s="36"/>
      <c r="B332" s="37"/>
      <c r="C332" s="179" t="s">
        <v>482</v>
      </c>
      <c r="D332" s="179" t="s">
        <v>208</v>
      </c>
      <c r="E332" s="180" t="s">
        <v>483</v>
      </c>
      <c r="F332" s="181" t="s">
        <v>484</v>
      </c>
      <c r="G332" s="182" t="s">
        <v>260</v>
      </c>
      <c r="H332" s="183">
        <v>1.49</v>
      </c>
      <c r="I332" s="184"/>
      <c r="J332" s="185">
        <f>ROUND(I332*H332,1)</f>
        <v>0</v>
      </c>
      <c r="K332" s="181" t="s">
        <v>212</v>
      </c>
      <c r="L332" s="41"/>
      <c r="M332" s="186" t="s">
        <v>21</v>
      </c>
      <c r="N332" s="187" t="s">
        <v>44</v>
      </c>
      <c r="O332" s="66"/>
      <c r="P332" s="188">
        <f>O332*H332</f>
        <v>0</v>
      </c>
      <c r="Q332" s="188">
        <v>2.45329</v>
      </c>
      <c r="R332" s="188">
        <f>Q332*H332</f>
        <v>3.6554021</v>
      </c>
      <c r="S332" s="188">
        <v>0</v>
      </c>
      <c r="T332" s="188">
        <f>S332*H332</f>
        <v>0</v>
      </c>
      <c r="U332" s="189" t="s">
        <v>21</v>
      </c>
      <c r="V332" s="36"/>
      <c r="W332" s="36"/>
      <c r="X332" s="36"/>
      <c r="Y332" s="36"/>
      <c r="Z332" s="36"/>
      <c r="AA332" s="36"/>
      <c r="AB332" s="36"/>
      <c r="AC332" s="36"/>
      <c r="AD332" s="36"/>
      <c r="AE332" s="36"/>
      <c r="AR332" s="190" t="s">
        <v>213</v>
      </c>
      <c r="AT332" s="190" t="s">
        <v>208</v>
      </c>
      <c r="AU332" s="190" t="s">
        <v>214</v>
      </c>
      <c r="AY332" s="19" t="s">
        <v>204</v>
      </c>
      <c r="BE332" s="191">
        <f>IF(N332="základní",J332,0)</f>
        <v>0</v>
      </c>
      <c r="BF332" s="191">
        <f>IF(N332="snížená",J332,0)</f>
        <v>0</v>
      </c>
      <c r="BG332" s="191">
        <f>IF(N332="zákl. přenesená",J332,0)</f>
        <v>0</v>
      </c>
      <c r="BH332" s="191">
        <f>IF(N332="sníž. přenesená",J332,0)</f>
        <v>0</v>
      </c>
      <c r="BI332" s="191">
        <f>IF(N332="nulová",J332,0)</f>
        <v>0</v>
      </c>
      <c r="BJ332" s="19" t="s">
        <v>81</v>
      </c>
      <c r="BK332" s="191">
        <f>ROUND(I332*H332,1)</f>
        <v>0</v>
      </c>
      <c r="BL332" s="19" t="s">
        <v>213</v>
      </c>
      <c r="BM332" s="190" t="s">
        <v>485</v>
      </c>
    </row>
    <row r="333" spans="1:47" s="2" customFormat="1" ht="11.25">
      <c r="A333" s="36"/>
      <c r="B333" s="37"/>
      <c r="C333" s="38"/>
      <c r="D333" s="192" t="s">
        <v>216</v>
      </c>
      <c r="E333" s="38"/>
      <c r="F333" s="193" t="s">
        <v>486</v>
      </c>
      <c r="G333" s="38"/>
      <c r="H333" s="38"/>
      <c r="I333" s="194"/>
      <c r="J333" s="38"/>
      <c r="K333" s="38"/>
      <c r="L333" s="41"/>
      <c r="M333" s="195"/>
      <c r="N333" s="196"/>
      <c r="O333" s="66"/>
      <c r="P333" s="66"/>
      <c r="Q333" s="66"/>
      <c r="R333" s="66"/>
      <c r="S333" s="66"/>
      <c r="T333" s="66"/>
      <c r="U333" s="67"/>
      <c r="V333" s="36"/>
      <c r="W333" s="36"/>
      <c r="X333" s="36"/>
      <c r="Y333" s="36"/>
      <c r="Z333" s="36"/>
      <c r="AA333" s="36"/>
      <c r="AB333" s="36"/>
      <c r="AC333" s="36"/>
      <c r="AD333" s="36"/>
      <c r="AE333" s="36"/>
      <c r="AT333" s="19" t="s">
        <v>216</v>
      </c>
      <c r="AU333" s="19" t="s">
        <v>214</v>
      </c>
    </row>
    <row r="334" spans="2:51" s="15" customFormat="1" ht="11.25">
      <c r="B334" s="220"/>
      <c r="C334" s="221"/>
      <c r="D334" s="199" t="s">
        <v>218</v>
      </c>
      <c r="E334" s="222" t="s">
        <v>21</v>
      </c>
      <c r="F334" s="223" t="s">
        <v>487</v>
      </c>
      <c r="G334" s="221"/>
      <c r="H334" s="222" t="s">
        <v>21</v>
      </c>
      <c r="I334" s="224"/>
      <c r="J334" s="221"/>
      <c r="K334" s="221"/>
      <c r="L334" s="225"/>
      <c r="M334" s="226"/>
      <c r="N334" s="227"/>
      <c r="O334" s="227"/>
      <c r="P334" s="227"/>
      <c r="Q334" s="227"/>
      <c r="R334" s="227"/>
      <c r="S334" s="227"/>
      <c r="T334" s="227"/>
      <c r="U334" s="228"/>
      <c r="AT334" s="229" t="s">
        <v>218</v>
      </c>
      <c r="AU334" s="229" t="s">
        <v>214</v>
      </c>
      <c r="AV334" s="15" t="s">
        <v>81</v>
      </c>
      <c r="AW334" s="15" t="s">
        <v>34</v>
      </c>
      <c r="AX334" s="15" t="s">
        <v>73</v>
      </c>
      <c r="AY334" s="229" t="s">
        <v>204</v>
      </c>
    </row>
    <row r="335" spans="2:51" s="13" customFormat="1" ht="11.25">
      <c r="B335" s="197"/>
      <c r="C335" s="198"/>
      <c r="D335" s="199" t="s">
        <v>218</v>
      </c>
      <c r="E335" s="200" t="s">
        <v>21</v>
      </c>
      <c r="F335" s="201" t="s">
        <v>488</v>
      </c>
      <c r="G335" s="198"/>
      <c r="H335" s="202">
        <v>1.49</v>
      </c>
      <c r="I335" s="203"/>
      <c r="J335" s="198"/>
      <c r="K335" s="198"/>
      <c r="L335" s="204"/>
      <c r="M335" s="205"/>
      <c r="N335" s="206"/>
      <c r="O335" s="206"/>
      <c r="P335" s="206"/>
      <c r="Q335" s="206"/>
      <c r="R335" s="206"/>
      <c r="S335" s="206"/>
      <c r="T335" s="206"/>
      <c r="U335" s="207"/>
      <c r="AT335" s="208" t="s">
        <v>218</v>
      </c>
      <c r="AU335" s="208" t="s">
        <v>214</v>
      </c>
      <c r="AV335" s="13" t="s">
        <v>83</v>
      </c>
      <c r="AW335" s="13" t="s">
        <v>34</v>
      </c>
      <c r="AX335" s="13" t="s">
        <v>81</v>
      </c>
      <c r="AY335" s="208" t="s">
        <v>204</v>
      </c>
    </row>
    <row r="336" spans="1:65" s="2" customFormat="1" ht="16.5" customHeight="1">
      <c r="A336" s="36"/>
      <c r="B336" s="37"/>
      <c r="C336" s="179" t="s">
        <v>489</v>
      </c>
      <c r="D336" s="179" t="s">
        <v>208</v>
      </c>
      <c r="E336" s="180" t="s">
        <v>490</v>
      </c>
      <c r="F336" s="181" t="s">
        <v>491</v>
      </c>
      <c r="G336" s="182" t="s">
        <v>318</v>
      </c>
      <c r="H336" s="183">
        <v>0.009</v>
      </c>
      <c r="I336" s="184"/>
      <c r="J336" s="185">
        <f>ROUND(I336*H336,1)</f>
        <v>0</v>
      </c>
      <c r="K336" s="181" t="s">
        <v>212</v>
      </c>
      <c r="L336" s="41"/>
      <c r="M336" s="186" t="s">
        <v>21</v>
      </c>
      <c r="N336" s="187" t="s">
        <v>44</v>
      </c>
      <c r="O336" s="66"/>
      <c r="P336" s="188">
        <f>O336*H336</f>
        <v>0</v>
      </c>
      <c r="Q336" s="188">
        <v>1.06277</v>
      </c>
      <c r="R336" s="188">
        <f>Q336*H336</f>
        <v>0.00956493</v>
      </c>
      <c r="S336" s="188">
        <v>0</v>
      </c>
      <c r="T336" s="188">
        <f>S336*H336</f>
        <v>0</v>
      </c>
      <c r="U336" s="189" t="s">
        <v>21</v>
      </c>
      <c r="V336" s="36"/>
      <c r="W336" s="36"/>
      <c r="X336" s="36"/>
      <c r="Y336" s="36"/>
      <c r="Z336" s="36"/>
      <c r="AA336" s="36"/>
      <c r="AB336" s="36"/>
      <c r="AC336" s="36"/>
      <c r="AD336" s="36"/>
      <c r="AE336" s="36"/>
      <c r="AR336" s="190" t="s">
        <v>213</v>
      </c>
      <c r="AT336" s="190" t="s">
        <v>208</v>
      </c>
      <c r="AU336" s="190" t="s">
        <v>214</v>
      </c>
      <c r="AY336" s="19" t="s">
        <v>204</v>
      </c>
      <c r="BE336" s="191">
        <f>IF(N336="základní",J336,0)</f>
        <v>0</v>
      </c>
      <c r="BF336" s="191">
        <f>IF(N336="snížená",J336,0)</f>
        <v>0</v>
      </c>
      <c r="BG336" s="191">
        <f>IF(N336="zákl. přenesená",J336,0)</f>
        <v>0</v>
      </c>
      <c r="BH336" s="191">
        <f>IF(N336="sníž. přenesená",J336,0)</f>
        <v>0</v>
      </c>
      <c r="BI336" s="191">
        <f>IF(N336="nulová",J336,0)</f>
        <v>0</v>
      </c>
      <c r="BJ336" s="19" t="s">
        <v>81</v>
      </c>
      <c r="BK336" s="191">
        <f>ROUND(I336*H336,1)</f>
        <v>0</v>
      </c>
      <c r="BL336" s="19" t="s">
        <v>213</v>
      </c>
      <c r="BM336" s="190" t="s">
        <v>492</v>
      </c>
    </row>
    <row r="337" spans="1:47" s="2" customFormat="1" ht="11.25">
      <c r="A337" s="36"/>
      <c r="B337" s="37"/>
      <c r="C337" s="38"/>
      <c r="D337" s="192" t="s">
        <v>216</v>
      </c>
      <c r="E337" s="38"/>
      <c r="F337" s="193" t="s">
        <v>493</v>
      </c>
      <c r="G337" s="38"/>
      <c r="H337" s="38"/>
      <c r="I337" s="194"/>
      <c r="J337" s="38"/>
      <c r="K337" s="38"/>
      <c r="L337" s="41"/>
      <c r="M337" s="195"/>
      <c r="N337" s="196"/>
      <c r="O337" s="66"/>
      <c r="P337" s="66"/>
      <c r="Q337" s="66"/>
      <c r="R337" s="66"/>
      <c r="S337" s="66"/>
      <c r="T337" s="66"/>
      <c r="U337" s="67"/>
      <c r="V337" s="36"/>
      <c r="W337" s="36"/>
      <c r="X337" s="36"/>
      <c r="Y337" s="36"/>
      <c r="Z337" s="36"/>
      <c r="AA337" s="36"/>
      <c r="AB337" s="36"/>
      <c r="AC337" s="36"/>
      <c r="AD337" s="36"/>
      <c r="AE337" s="36"/>
      <c r="AT337" s="19" t="s">
        <v>216</v>
      </c>
      <c r="AU337" s="19" t="s">
        <v>214</v>
      </c>
    </row>
    <row r="338" spans="2:51" s="15" customFormat="1" ht="11.25">
      <c r="B338" s="220"/>
      <c r="C338" s="221"/>
      <c r="D338" s="199" t="s">
        <v>218</v>
      </c>
      <c r="E338" s="222" t="s">
        <v>21</v>
      </c>
      <c r="F338" s="223" t="s">
        <v>487</v>
      </c>
      <c r="G338" s="221"/>
      <c r="H338" s="222" t="s">
        <v>21</v>
      </c>
      <c r="I338" s="224"/>
      <c r="J338" s="221"/>
      <c r="K338" s="221"/>
      <c r="L338" s="225"/>
      <c r="M338" s="226"/>
      <c r="N338" s="227"/>
      <c r="O338" s="227"/>
      <c r="P338" s="227"/>
      <c r="Q338" s="227"/>
      <c r="R338" s="227"/>
      <c r="S338" s="227"/>
      <c r="T338" s="227"/>
      <c r="U338" s="228"/>
      <c r="AT338" s="229" t="s">
        <v>218</v>
      </c>
      <c r="AU338" s="229" t="s">
        <v>214</v>
      </c>
      <c r="AV338" s="15" t="s">
        <v>81</v>
      </c>
      <c r="AW338" s="15" t="s">
        <v>34</v>
      </c>
      <c r="AX338" s="15" t="s">
        <v>73</v>
      </c>
      <c r="AY338" s="229" t="s">
        <v>204</v>
      </c>
    </row>
    <row r="339" spans="2:51" s="13" customFormat="1" ht="11.25">
      <c r="B339" s="197"/>
      <c r="C339" s="198"/>
      <c r="D339" s="199" t="s">
        <v>218</v>
      </c>
      <c r="E339" s="200" t="s">
        <v>21</v>
      </c>
      <c r="F339" s="201" t="s">
        <v>494</v>
      </c>
      <c r="G339" s="198"/>
      <c r="H339" s="202">
        <v>0.009</v>
      </c>
      <c r="I339" s="203"/>
      <c r="J339" s="198"/>
      <c r="K339" s="198"/>
      <c r="L339" s="204"/>
      <c r="M339" s="205"/>
      <c r="N339" s="206"/>
      <c r="O339" s="206"/>
      <c r="P339" s="206"/>
      <c r="Q339" s="206"/>
      <c r="R339" s="206"/>
      <c r="S339" s="206"/>
      <c r="T339" s="206"/>
      <c r="U339" s="207"/>
      <c r="AT339" s="208" t="s">
        <v>218</v>
      </c>
      <c r="AU339" s="208" t="s">
        <v>214</v>
      </c>
      <c r="AV339" s="13" t="s">
        <v>83</v>
      </c>
      <c r="AW339" s="13" t="s">
        <v>34</v>
      </c>
      <c r="AX339" s="13" t="s">
        <v>73</v>
      </c>
      <c r="AY339" s="208" t="s">
        <v>204</v>
      </c>
    </row>
    <row r="340" spans="2:51" s="14" customFormat="1" ht="11.25">
      <c r="B340" s="209"/>
      <c r="C340" s="210"/>
      <c r="D340" s="199" t="s">
        <v>218</v>
      </c>
      <c r="E340" s="211" t="s">
        <v>21</v>
      </c>
      <c r="F340" s="212" t="s">
        <v>410</v>
      </c>
      <c r="G340" s="210"/>
      <c r="H340" s="213">
        <v>0.009</v>
      </c>
      <c r="I340" s="214"/>
      <c r="J340" s="210"/>
      <c r="K340" s="210"/>
      <c r="L340" s="215"/>
      <c r="M340" s="216"/>
      <c r="N340" s="217"/>
      <c r="O340" s="217"/>
      <c r="P340" s="217"/>
      <c r="Q340" s="217"/>
      <c r="R340" s="217"/>
      <c r="S340" s="217"/>
      <c r="T340" s="217"/>
      <c r="U340" s="218"/>
      <c r="AT340" s="219" t="s">
        <v>218</v>
      </c>
      <c r="AU340" s="219" t="s">
        <v>214</v>
      </c>
      <c r="AV340" s="14" t="s">
        <v>213</v>
      </c>
      <c r="AW340" s="14" t="s">
        <v>34</v>
      </c>
      <c r="AX340" s="14" t="s">
        <v>81</v>
      </c>
      <c r="AY340" s="219" t="s">
        <v>204</v>
      </c>
    </row>
    <row r="341" spans="1:65" s="2" customFormat="1" ht="16.5" customHeight="1">
      <c r="A341" s="36"/>
      <c r="B341" s="37"/>
      <c r="C341" s="179" t="s">
        <v>495</v>
      </c>
      <c r="D341" s="179" t="s">
        <v>208</v>
      </c>
      <c r="E341" s="180" t="s">
        <v>496</v>
      </c>
      <c r="F341" s="181" t="s">
        <v>497</v>
      </c>
      <c r="G341" s="182" t="s">
        <v>260</v>
      </c>
      <c r="H341" s="183">
        <v>1.186</v>
      </c>
      <c r="I341" s="184"/>
      <c r="J341" s="185">
        <f>ROUND(I341*H341,1)</f>
        <v>0</v>
      </c>
      <c r="K341" s="181" t="s">
        <v>212</v>
      </c>
      <c r="L341" s="41"/>
      <c r="M341" s="186" t="s">
        <v>21</v>
      </c>
      <c r="N341" s="187" t="s">
        <v>44</v>
      </c>
      <c r="O341" s="66"/>
      <c r="P341" s="188">
        <f>O341*H341</f>
        <v>0</v>
      </c>
      <c r="Q341" s="188">
        <v>2.45329</v>
      </c>
      <c r="R341" s="188">
        <f>Q341*H341</f>
        <v>2.90960194</v>
      </c>
      <c r="S341" s="188">
        <v>0</v>
      </c>
      <c r="T341" s="188">
        <f>S341*H341</f>
        <v>0</v>
      </c>
      <c r="U341" s="189" t="s">
        <v>21</v>
      </c>
      <c r="V341" s="36"/>
      <c r="W341" s="36"/>
      <c r="X341" s="36"/>
      <c r="Y341" s="36"/>
      <c r="Z341" s="36"/>
      <c r="AA341" s="36"/>
      <c r="AB341" s="36"/>
      <c r="AC341" s="36"/>
      <c r="AD341" s="36"/>
      <c r="AE341" s="36"/>
      <c r="AR341" s="190" t="s">
        <v>213</v>
      </c>
      <c r="AT341" s="190" t="s">
        <v>208</v>
      </c>
      <c r="AU341" s="190" t="s">
        <v>214</v>
      </c>
      <c r="AY341" s="19" t="s">
        <v>204</v>
      </c>
      <c r="BE341" s="191">
        <f>IF(N341="základní",J341,0)</f>
        <v>0</v>
      </c>
      <c r="BF341" s="191">
        <f>IF(N341="snížená",J341,0)</f>
        <v>0</v>
      </c>
      <c r="BG341" s="191">
        <f>IF(N341="zákl. přenesená",J341,0)</f>
        <v>0</v>
      </c>
      <c r="BH341" s="191">
        <f>IF(N341="sníž. přenesená",J341,0)</f>
        <v>0</v>
      </c>
      <c r="BI341" s="191">
        <f>IF(N341="nulová",J341,0)</f>
        <v>0</v>
      </c>
      <c r="BJ341" s="19" t="s">
        <v>81</v>
      </c>
      <c r="BK341" s="191">
        <f>ROUND(I341*H341,1)</f>
        <v>0</v>
      </c>
      <c r="BL341" s="19" t="s">
        <v>213</v>
      </c>
      <c r="BM341" s="190" t="s">
        <v>498</v>
      </c>
    </row>
    <row r="342" spans="1:47" s="2" customFormat="1" ht="11.25">
      <c r="A342" s="36"/>
      <c r="B342" s="37"/>
      <c r="C342" s="38"/>
      <c r="D342" s="192" t="s">
        <v>216</v>
      </c>
      <c r="E342" s="38"/>
      <c r="F342" s="193" t="s">
        <v>499</v>
      </c>
      <c r="G342" s="38"/>
      <c r="H342" s="38"/>
      <c r="I342" s="194"/>
      <c r="J342" s="38"/>
      <c r="K342" s="38"/>
      <c r="L342" s="41"/>
      <c r="M342" s="195"/>
      <c r="N342" s="196"/>
      <c r="O342" s="66"/>
      <c r="P342" s="66"/>
      <c r="Q342" s="66"/>
      <c r="R342" s="66"/>
      <c r="S342" s="66"/>
      <c r="T342" s="66"/>
      <c r="U342" s="67"/>
      <c r="V342" s="36"/>
      <c r="W342" s="36"/>
      <c r="X342" s="36"/>
      <c r="Y342" s="36"/>
      <c r="Z342" s="36"/>
      <c r="AA342" s="36"/>
      <c r="AB342" s="36"/>
      <c r="AC342" s="36"/>
      <c r="AD342" s="36"/>
      <c r="AE342" s="36"/>
      <c r="AT342" s="19" t="s">
        <v>216</v>
      </c>
      <c r="AU342" s="19" t="s">
        <v>214</v>
      </c>
    </row>
    <row r="343" spans="2:51" s="13" customFormat="1" ht="11.25">
      <c r="B343" s="197"/>
      <c r="C343" s="198"/>
      <c r="D343" s="199" t="s">
        <v>218</v>
      </c>
      <c r="E343" s="200" t="s">
        <v>21</v>
      </c>
      <c r="F343" s="201" t="s">
        <v>298</v>
      </c>
      <c r="G343" s="198"/>
      <c r="H343" s="202">
        <v>0.691</v>
      </c>
      <c r="I343" s="203"/>
      <c r="J343" s="198"/>
      <c r="K343" s="198"/>
      <c r="L343" s="204"/>
      <c r="M343" s="205"/>
      <c r="N343" s="206"/>
      <c r="O343" s="206"/>
      <c r="P343" s="206"/>
      <c r="Q343" s="206"/>
      <c r="R343" s="206"/>
      <c r="S343" s="206"/>
      <c r="T343" s="206"/>
      <c r="U343" s="207"/>
      <c r="AT343" s="208" t="s">
        <v>218</v>
      </c>
      <c r="AU343" s="208" t="s">
        <v>214</v>
      </c>
      <c r="AV343" s="13" t="s">
        <v>83</v>
      </c>
      <c r="AW343" s="13" t="s">
        <v>34</v>
      </c>
      <c r="AX343" s="13" t="s">
        <v>73</v>
      </c>
      <c r="AY343" s="208" t="s">
        <v>204</v>
      </c>
    </row>
    <row r="344" spans="2:51" s="13" customFormat="1" ht="11.25">
      <c r="B344" s="197"/>
      <c r="C344" s="198"/>
      <c r="D344" s="199" t="s">
        <v>218</v>
      </c>
      <c r="E344" s="200" t="s">
        <v>21</v>
      </c>
      <c r="F344" s="201" t="s">
        <v>500</v>
      </c>
      <c r="G344" s="198"/>
      <c r="H344" s="202">
        <v>0.495</v>
      </c>
      <c r="I344" s="203"/>
      <c r="J344" s="198"/>
      <c r="K344" s="198"/>
      <c r="L344" s="204"/>
      <c r="M344" s="205"/>
      <c r="N344" s="206"/>
      <c r="O344" s="206"/>
      <c r="P344" s="206"/>
      <c r="Q344" s="206"/>
      <c r="R344" s="206"/>
      <c r="S344" s="206"/>
      <c r="T344" s="206"/>
      <c r="U344" s="207"/>
      <c r="AT344" s="208" t="s">
        <v>218</v>
      </c>
      <c r="AU344" s="208" t="s">
        <v>214</v>
      </c>
      <c r="AV344" s="13" t="s">
        <v>83</v>
      </c>
      <c r="AW344" s="13" t="s">
        <v>34</v>
      </c>
      <c r="AX344" s="13" t="s">
        <v>73</v>
      </c>
      <c r="AY344" s="208" t="s">
        <v>204</v>
      </c>
    </row>
    <row r="345" spans="2:51" s="14" customFormat="1" ht="11.25">
      <c r="B345" s="209"/>
      <c r="C345" s="210"/>
      <c r="D345" s="199" t="s">
        <v>218</v>
      </c>
      <c r="E345" s="211" t="s">
        <v>21</v>
      </c>
      <c r="F345" s="212" t="s">
        <v>221</v>
      </c>
      <c r="G345" s="210"/>
      <c r="H345" s="213">
        <v>1.186</v>
      </c>
      <c r="I345" s="214"/>
      <c r="J345" s="210"/>
      <c r="K345" s="210"/>
      <c r="L345" s="215"/>
      <c r="M345" s="216"/>
      <c r="N345" s="217"/>
      <c r="O345" s="217"/>
      <c r="P345" s="217"/>
      <c r="Q345" s="217"/>
      <c r="R345" s="217"/>
      <c r="S345" s="217"/>
      <c r="T345" s="217"/>
      <c r="U345" s="218"/>
      <c r="AT345" s="219" t="s">
        <v>218</v>
      </c>
      <c r="AU345" s="219" t="s">
        <v>214</v>
      </c>
      <c r="AV345" s="14" t="s">
        <v>213</v>
      </c>
      <c r="AW345" s="14" t="s">
        <v>34</v>
      </c>
      <c r="AX345" s="14" t="s">
        <v>81</v>
      </c>
      <c r="AY345" s="219" t="s">
        <v>204</v>
      </c>
    </row>
    <row r="346" spans="1:65" s="2" customFormat="1" ht="16.5" customHeight="1">
      <c r="A346" s="36"/>
      <c r="B346" s="37"/>
      <c r="C346" s="179" t="s">
        <v>501</v>
      </c>
      <c r="D346" s="179" t="s">
        <v>208</v>
      </c>
      <c r="E346" s="180" t="s">
        <v>502</v>
      </c>
      <c r="F346" s="181" t="s">
        <v>503</v>
      </c>
      <c r="G346" s="182" t="s">
        <v>346</v>
      </c>
      <c r="H346" s="183">
        <v>5.454</v>
      </c>
      <c r="I346" s="184"/>
      <c r="J346" s="185">
        <f>ROUND(I346*H346,1)</f>
        <v>0</v>
      </c>
      <c r="K346" s="181" t="s">
        <v>212</v>
      </c>
      <c r="L346" s="41"/>
      <c r="M346" s="186" t="s">
        <v>21</v>
      </c>
      <c r="N346" s="187" t="s">
        <v>44</v>
      </c>
      <c r="O346" s="66"/>
      <c r="P346" s="188">
        <f>O346*H346</f>
        <v>0</v>
      </c>
      <c r="Q346" s="188">
        <v>0.00264</v>
      </c>
      <c r="R346" s="188">
        <f>Q346*H346</f>
        <v>0.01439856</v>
      </c>
      <c r="S346" s="188">
        <v>0</v>
      </c>
      <c r="T346" s="188">
        <f>S346*H346</f>
        <v>0</v>
      </c>
      <c r="U346" s="189" t="s">
        <v>21</v>
      </c>
      <c r="V346" s="36"/>
      <c r="W346" s="36"/>
      <c r="X346" s="36"/>
      <c r="Y346" s="36"/>
      <c r="Z346" s="36"/>
      <c r="AA346" s="36"/>
      <c r="AB346" s="36"/>
      <c r="AC346" s="36"/>
      <c r="AD346" s="36"/>
      <c r="AE346" s="36"/>
      <c r="AR346" s="190" t="s">
        <v>213</v>
      </c>
      <c r="AT346" s="190" t="s">
        <v>208</v>
      </c>
      <c r="AU346" s="190" t="s">
        <v>214</v>
      </c>
      <c r="AY346" s="19" t="s">
        <v>204</v>
      </c>
      <c r="BE346" s="191">
        <f>IF(N346="základní",J346,0)</f>
        <v>0</v>
      </c>
      <c r="BF346" s="191">
        <f>IF(N346="snížená",J346,0)</f>
        <v>0</v>
      </c>
      <c r="BG346" s="191">
        <f>IF(N346="zákl. přenesená",J346,0)</f>
        <v>0</v>
      </c>
      <c r="BH346" s="191">
        <f>IF(N346="sníž. přenesená",J346,0)</f>
        <v>0</v>
      </c>
      <c r="BI346" s="191">
        <f>IF(N346="nulová",J346,0)</f>
        <v>0</v>
      </c>
      <c r="BJ346" s="19" t="s">
        <v>81</v>
      </c>
      <c r="BK346" s="191">
        <f>ROUND(I346*H346,1)</f>
        <v>0</v>
      </c>
      <c r="BL346" s="19" t="s">
        <v>213</v>
      </c>
      <c r="BM346" s="190" t="s">
        <v>504</v>
      </c>
    </row>
    <row r="347" spans="1:47" s="2" customFormat="1" ht="11.25">
      <c r="A347" s="36"/>
      <c r="B347" s="37"/>
      <c r="C347" s="38"/>
      <c r="D347" s="192" t="s">
        <v>216</v>
      </c>
      <c r="E347" s="38"/>
      <c r="F347" s="193" t="s">
        <v>505</v>
      </c>
      <c r="G347" s="38"/>
      <c r="H347" s="38"/>
      <c r="I347" s="194"/>
      <c r="J347" s="38"/>
      <c r="K347" s="38"/>
      <c r="L347" s="41"/>
      <c r="M347" s="195"/>
      <c r="N347" s="196"/>
      <c r="O347" s="66"/>
      <c r="P347" s="66"/>
      <c r="Q347" s="66"/>
      <c r="R347" s="66"/>
      <c r="S347" s="66"/>
      <c r="T347" s="66"/>
      <c r="U347" s="67"/>
      <c r="V347" s="36"/>
      <c r="W347" s="36"/>
      <c r="X347" s="36"/>
      <c r="Y347" s="36"/>
      <c r="Z347" s="36"/>
      <c r="AA347" s="36"/>
      <c r="AB347" s="36"/>
      <c r="AC347" s="36"/>
      <c r="AD347" s="36"/>
      <c r="AE347" s="36"/>
      <c r="AT347" s="19" t="s">
        <v>216</v>
      </c>
      <c r="AU347" s="19" t="s">
        <v>214</v>
      </c>
    </row>
    <row r="348" spans="2:51" s="13" customFormat="1" ht="11.25">
      <c r="B348" s="197"/>
      <c r="C348" s="198"/>
      <c r="D348" s="199" t="s">
        <v>218</v>
      </c>
      <c r="E348" s="200" t="s">
        <v>21</v>
      </c>
      <c r="F348" s="201" t="s">
        <v>506</v>
      </c>
      <c r="G348" s="198"/>
      <c r="H348" s="202">
        <v>3.454</v>
      </c>
      <c r="I348" s="203"/>
      <c r="J348" s="198"/>
      <c r="K348" s="198"/>
      <c r="L348" s="204"/>
      <c r="M348" s="205"/>
      <c r="N348" s="206"/>
      <c r="O348" s="206"/>
      <c r="P348" s="206"/>
      <c r="Q348" s="206"/>
      <c r="R348" s="206"/>
      <c r="S348" s="206"/>
      <c r="T348" s="206"/>
      <c r="U348" s="207"/>
      <c r="AT348" s="208" t="s">
        <v>218</v>
      </c>
      <c r="AU348" s="208" t="s">
        <v>214</v>
      </c>
      <c r="AV348" s="13" t="s">
        <v>83</v>
      </c>
      <c r="AW348" s="13" t="s">
        <v>34</v>
      </c>
      <c r="AX348" s="13" t="s">
        <v>73</v>
      </c>
      <c r="AY348" s="208" t="s">
        <v>204</v>
      </c>
    </row>
    <row r="349" spans="2:51" s="13" customFormat="1" ht="11.25">
      <c r="B349" s="197"/>
      <c r="C349" s="198"/>
      <c r="D349" s="199" t="s">
        <v>218</v>
      </c>
      <c r="E349" s="200" t="s">
        <v>21</v>
      </c>
      <c r="F349" s="201" t="s">
        <v>507</v>
      </c>
      <c r="G349" s="198"/>
      <c r="H349" s="202">
        <v>2</v>
      </c>
      <c r="I349" s="203"/>
      <c r="J349" s="198"/>
      <c r="K349" s="198"/>
      <c r="L349" s="204"/>
      <c r="M349" s="205"/>
      <c r="N349" s="206"/>
      <c r="O349" s="206"/>
      <c r="P349" s="206"/>
      <c r="Q349" s="206"/>
      <c r="R349" s="206"/>
      <c r="S349" s="206"/>
      <c r="T349" s="206"/>
      <c r="U349" s="207"/>
      <c r="AT349" s="208" t="s">
        <v>218</v>
      </c>
      <c r="AU349" s="208" t="s">
        <v>214</v>
      </c>
      <c r="AV349" s="13" t="s">
        <v>83</v>
      </c>
      <c r="AW349" s="13" t="s">
        <v>34</v>
      </c>
      <c r="AX349" s="13" t="s">
        <v>73</v>
      </c>
      <c r="AY349" s="208" t="s">
        <v>204</v>
      </c>
    </row>
    <row r="350" spans="2:51" s="14" customFormat="1" ht="11.25">
      <c r="B350" s="209"/>
      <c r="C350" s="210"/>
      <c r="D350" s="199" t="s">
        <v>218</v>
      </c>
      <c r="E350" s="211" t="s">
        <v>21</v>
      </c>
      <c r="F350" s="212" t="s">
        <v>221</v>
      </c>
      <c r="G350" s="210"/>
      <c r="H350" s="213">
        <v>5.454</v>
      </c>
      <c r="I350" s="214"/>
      <c r="J350" s="210"/>
      <c r="K350" s="210"/>
      <c r="L350" s="215"/>
      <c r="M350" s="216"/>
      <c r="N350" s="217"/>
      <c r="O350" s="217"/>
      <c r="P350" s="217"/>
      <c r="Q350" s="217"/>
      <c r="R350" s="217"/>
      <c r="S350" s="217"/>
      <c r="T350" s="217"/>
      <c r="U350" s="218"/>
      <c r="AT350" s="219" t="s">
        <v>218</v>
      </c>
      <c r="AU350" s="219" t="s">
        <v>214</v>
      </c>
      <c r="AV350" s="14" t="s">
        <v>213</v>
      </c>
      <c r="AW350" s="14" t="s">
        <v>34</v>
      </c>
      <c r="AX350" s="14" t="s">
        <v>81</v>
      </c>
      <c r="AY350" s="219" t="s">
        <v>204</v>
      </c>
    </row>
    <row r="351" spans="1:65" s="2" customFormat="1" ht="16.5" customHeight="1">
      <c r="A351" s="36"/>
      <c r="B351" s="37"/>
      <c r="C351" s="179" t="s">
        <v>508</v>
      </c>
      <c r="D351" s="179" t="s">
        <v>208</v>
      </c>
      <c r="E351" s="180" t="s">
        <v>509</v>
      </c>
      <c r="F351" s="181" t="s">
        <v>510</v>
      </c>
      <c r="G351" s="182" t="s">
        <v>346</v>
      </c>
      <c r="H351" s="183">
        <v>5.454</v>
      </c>
      <c r="I351" s="184"/>
      <c r="J351" s="185">
        <f>ROUND(I351*H351,1)</f>
        <v>0</v>
      </c>
      <c r="K351" s="181" t="s">
        <v>212</v>
      </c>
      <c r="L351" s="41"/>
      <c r="M351" s="186" t="s">
        <v>21</v>
      </c>
      <c r="N351" s="187" t="s">
        <v>44</v>
      </c>
      <c r="O351" s="66"/>
      <c r="P351" s="188">
        <f>O351*H351</f>
        <v>0</v>
      </c>
      <c r="Q351" s="188">
        <v>0</v>
      </c>
      <c r="R351" s="188">
        <f>Q351*H351</f>
        <v>0</v>
      </c>
      <c r="S351" s="188">
        <v>0</v>
      </c>
      <c r="T351" s="188">
        <f>S351*H351</f>
        <v>0</v>
      </c>
      <c r="U351" s="189" t="s">
        <v>21</v>
      </c>
      <c r="V351" s="36"/>
      <c r="W351" s="36"/>
      <c r="X351" s="36"/>
      <c r="Y351" s="36"/>
      <c r="Z351" s="36"/>
      <c r="AA351" s="36"/>
      <c r="AB351" s="36"/>
      <c r="AC351" s="36"/>
      <c r="AD351" s="36"/>
      <c r="AE351" s="36"/>
      <c r="AR351" s="190" t="s">
        <v>213</v>
      </c>
      <c r="AT351" s="190" t="s">
        <v>208</v>
      </c>
      <c r="AU351" s="190" t="s">
        <v>214</v>
      </c>
      <c r="AY351" s="19" t="s">
        <v>204</v>
      </c>
      <c r="BE351" s="191">
        <f>IF(N351="základní",J351,0)</f>
        <v>0</v>
      </c>
      <c r="BF351" s="191">
        <f>IF(N351="snížená",J351,0)</f>
        <v>0</v>
      </c>
      <c r="BG351" s="191">
        <f>IF(N351="zákl. přenesená",J351,0)</f>
        <v>0</v>
      </c>
      <c r="BH351" s="191">
        <f>IF(N351="sníž. přenesená",J351,0)</f>
        <v>0</v>
      </c>
      <c r="BI351" s="191">
        <f>IF(N351="nulová",J351,0)</f>
        <v>0</v>
      </c>
      <c r="BJ351" s="19" t="s">
        <v>81</v>
      </c>
      <c r="BK351" s="191">
        <f>ROUND(I351*H351,1)</f>
        <v>0</v>
      </c>
      <c r="BL351" s="19" t="s">
        <v>213</v>
      </c>
      <c r="BM351" s="190" t="s">
        <v>511</v>
      </c>
    </row>
    <row r="352" spans="1:47" s="2" customFormat="1" ht="11.25">
      <c r="A352" s="36"/>
      <c r="B352" s="37"/>
      <c r="C352" s="38"/>
      <c r="D352" s="192" t="s">
        <v>216</v>
      </c>
      <c r="E352" s="38"/>
      <c r="F352" s="193" t="s">
        <v>512</v>
      </c>
      <c r="G352" s="38"/>
      <c r="H352" s="38"/>
      <c r="I352" s="194"/>
      <c r="J352" s="38"/>
      <c r="K352" s="38"/>
      <c r="L352" s="41"/>
      <c r="M352" s="195"/>
      <c r="N352" s="196"/>
      <c r="O352" s="66"/>
      <c r="P352" s="66"/>
      <c r="Q352" s="66"/>
      <c r="R352" s="66"/>
      <c r="S352" s="66"/>
      <c r="T352" s="66"/>
      <c r="U352" s="67"/>
      <c r="V352" s="36"/>
      <c r="W352" s="36"/>
      <c r="X352" s="36"/>
      <c r="Y352" s="36"/>
      <c r="Z352" s="36"/>
      <c r="AA352" s="36"/>
      <c r="AB352" s="36"/>
      <c r="AC352" s="36"/>
      <c r="AD352" s="36"/>
      <c r="AE352" s="36"/>
      <c r="AT352" s="19" t="s">
        <v>216</v>
      </c>
      <c r="AU352" s="19" t="s">
        <v>214</v>
      </c>
    </row>
    <row r="353" spans="1:65" s="2" customFormat="1" ht="24.2" customHeight="1">
      <c r="A353" s="36"/>
      <c r="B353" s="37"/>
      <c r="C353" s="179" t="s">
        <v>513</v>
      </c>
      <c r="D353" s="179" t="s">
        <v>208</v>
      </c>
      <c r="E353" s="180" t="s">
        <v>514</v>
      </c>
      <c r="F353" s="181" t="s">
        <v>515</v>
      </c>
      <c r="G353" s="182" t="s">
        <v>211</v>
      </c>
      <c r="H353" s="183">
        <v>16</v>
      </c>
      <c r="I353" s="184"/>
      <c r="J353" s="185">
        <f>ROUND(I353*H353,1)</f>
        <v>0</v>
      </c>
      <c r="K353" s="181" t="s">
        <v>212</v>
      </c>
      <c r="L353" s="41"/>
      <c r="M353" s="186" t="s">
        <v>21</v>
      </c>
      <c r="N353" s="187" t="s">
        <v>44</v>
      </c>
      <c r="O353" s="66"/>
      <c r="P353" s="188">
        <f>O353*H353</f>
        <v>0</v>
      </c>
      <c r="Q353" s="188">
        <v>0.00025</v>
      </c>
      <c r="R353" s="188">
        <f>Q353*H353</f>
        <v>0.004</v>
      </c>
      <c r="S353" s="188">
        <v>0</v>
      </c>
      <c r="T353" s="188">
        <f>S353*H353</f>
        <v>0</v>
      </c>
      <c r="U353" s="189" t="s">
        <v>21</v>
      </c>
      <c r="V353" s="36"/>
      <c r="W353" s="36"/>
      <c r="X353" s="36"/>
      <c r="Y353" s="36"/>
      <c r="Z353" s="36"/>
      <c r="AA353" s="36"/>
      <c r="AB353" s="36"/>
      <c r="AC353" s="36"/>
      <c r="AD353" s="36"/>
      <c r="AE353" s="36"/>
      <c r="AR353" s="190" t="s">
        <v>213</v>
      </c>
      <c r="AT353" s="190" t="s">
        <v>208</v>
      </c>
      <c r="AU353" s="190" t="s">
        <v>214</v>
      </c>
      <c r="AY353" s="19" t="s">
        <v>204</v>
      </c>
      <c r="BE353" s="191">
        <f>IF(N353="základní",J353,0)</f>
        <v>0</v>
      </c>
      <c r="BF353" s="191">
        <f>IF(N353="snížená",J353,0)</f>
        <v>0</v>
      </c>
      <c r="BG353" s="191">
        <f>IF(N353="zákl. přenesená",J353,0)</f>
        <v>0</v>
      </c>
      <c r="BH353" s="191">
        <f>IF(N353="sníž. přenesená",J353,0)</f>
        <v>0</v>
      </c>
      <c r="BI353" s="191">
        <f>IF(N353="nulová",J353,0)</f>
        <v>0</v>
      </c>
      <c r="BJ353" s="19" t="s">
        <v>81</v>
      </c>
      <c r="BK353" s="191">
        <f>ROUND(I353*H353,1)</f>
        <v>0</v>
      </c>
      <c r="BL353" s="19" t="s">
        <v>213</v>
      </c>
      <c r="BM353" s="190" t="s">
        <v>516</v>
      </c>
    </row>
    <row r="354" spans="1:47" s="2" customFormat="1" ht="11.25">
      <c r="A354" s="36"/>
      <c r="B354" s="37"/>
      <c r="C354" s="38"/>
      <c r="D354" s="192" t="s">
        <v>216</v>
      </c>
      <c r="E354" s="38"/>
      <c r="F354" s="193" t="s">
        <v>517</v>
      </c>
      <c r="G354" s="38"/>
      <c r="H354" s="38"/>
      <c r="I354" s="194"/>
      <c r="J354" s="38"/>
      <c r="K354" s="38"/>
      <c r="L354" s="41"/>
      <c r="M354" s="195"/>
      <c r="N354" s="196"/>
      <c r="O354" s="66"/>
      <c r="P354" s="66"/>
      <c r="Q354" s="66"/>
      <c r="R354" s="66"/>
      <c r="S354" s="66"/>
      <c r="T354" s="66"/>
      <c r="U354" s="67"/>
      <c r="V354" s="36"/>
      <c r="W354" s="36"/>
      <c r="X354" s="36"/>
      <c r="Y354" s="36"/>
      <c r="Z354" s="36"/>
      <c r="AA354" s="36"/>
      <c r="AB354" s="36"/>
      <c r="AC354" s="36"/>
      <c r="AD354" s="36"/>
      <c r="AE354" s="36"/>
      <c r="AT354" s="19" t="s">
        <v>216</v>
      </c>
      <c r="AU354" s="19" t="s">
        <v>214</v>
      </c>
    </row>
    <row r="355" spans="2:51" s="13" customFormat="1" ht="11.25">
      <c r="B355" s="197"/>
      <c r="C355" s="198"/>
      <c r="D355" s="199" t="s">
        <v>218</v>
      </c>
      <c r="E355" s="200" t="s">
        <v>21</v>
      </c>
      <c r="F355" s="201" t="s">
        <v>518</v>
      </c>
      <c r="G355" s="198"/>
      <c r="H355" s="202">
        <v>16</v>
      </c>
      <c r="I355" s="203"/>
      <c r="J355" s="198"/>
      <c r="K355" s="198"/>
      <c r="L355" s="204"/>
      <c r="M355" s="205"/>
      <c r="N355" s="206"/>
      <c r="O355" s="206"/>
      <c r="P355" s="206"/>
      <c r="Q355" s="206"/>
      <c r="R355" s="206"/>
      <c r="S355" s="206"/>
      <c r="T355" s="206"/>
      <c r="U355" s="207"/>
      <c r="AT355" s="208" t="s">
        <v>218</v>
      </c>
      <c r="AU355" s="208" t="s">
        <v>214</v>
      </c>
      <c r="AV355" s="13" t="s">
        <v>83</v>
      </c>
      <c r="AW355" s="13" t="s">
        <v>34</v>
      </c>
      <c r="AX355" s="13" t="s">
        <v>81</v>
      </c>
      <c r="AY355" s="208" t="s">
        <v>204</v>
      </c>
    </row>
    <row r="356" spans="2:63" s="12" customFormat="1" ht="20.85" customHeight="1">
      <c r="B356" s="163"/>
      <c r="C356" s="164"/>
      <c r="D356" s="165" t="s">
        <v>72</v>
      </c>
      <c r="E356" s="177" t="s">
        <v>519</v>
      </c>
      <c r="F356" s="177" t="s">
        <v>520</v>
      </c>
      <c r="G356" s="164"/>
      <c r="H356" s="164"/>
      <c r="I356" s="167"/>
      <c r="J356" s="178">
        <f>BK356</f>
        <v>0</v>
      </c>
      <c r="K356" s="164"/>
      <c r="L356" s="169"/>
      <c r="M356" s="170"/>
      <c r="N356" s="171"/>
      <c r="O356" s="171"/>
      <c r="P356" s="172">
        <f>SUM(P357:P374)</f>
        <v>0</v>
      </c>
      <c r="Q356" s="171"/>
      <c r="R356" s="172">
        <f>SUM(R357:R374)</f>
        <v>0.04204368</v>
      </c>
      <c r="S356" s="171"/>
      <c r="T356" s="172">
        <f>SUM(T357:T374)</f>
        <v>0</v>
      </c>
      <c r="U356" s="173"/>
      <c r="AR356" s="174" t="s">
        <v>81</v>
      </c>
      <c r="AT356" s="175" t="s">
        <v>72</v>
      </c>
      <c r="AU356" s="175" t="s">
        <v>83</v>
      </c>
      <c r="AY356" s="174" t="s">
        <v>204</v>
      </c>
      <c r="BK356" s="176">
        <f>SUM(BK357:BK374)</f>
        <v>0</v>
      </c>
    </row>
    <row r="357" spans="1:65" s="2" customFormat="1" ht="33" customHeight="1">
      <c r="A357" s="36"/>
      <c r="B357" s="37"/>
      <c r="C357" s="179" t="s">
        <v>521</v>
      </c>
      <c r="D357" s="179" t="s">
        <v>208</v>
      </c>
      <c r="E357" s="180" t="s">
        <v>522</v>
      </c>
      <c r="F357" s="181" t="s">
        <v>523</v>
      </c>
      <c r="G357" s="182" t="s">
        <v>211</v>
      </c>
      <c r="H357" s="183">
        <v>1</v>
      </c>
      <c r="I357" s="184"/>
      <c r="J357" s="185">
        <f>ROUND(I357*H357,1)</f>
        <v>0</v>
      </c>
      <c r="K357" s="181" t="s">
        <v>212</v>
      </c>
      <c r="L357" s="41"/>
      <c r="M357" s="186" t="s">
        <v>21</v>
      </c>
      <c r="N357" s="187" t="s">
        <v>44</v>
      </c>
      <c r="O357" s="66"/>
      <c r="P357" s="188">
        <f>O357*H357</f>
        <v>0</v>
      </c>
      <c r="Q357" s="188">
        <v>0.00217264</v>
      </c>
      <c r="R357" s="188">
        <f>Q357*H357</f>
        <v>0.00217264</v>
      </c>
      <c r="S357" s="188">
        <v>0</v>
      </c>
      <c r="T357" s="188">
        <f>S357*H357</f>
        <v>0</v>
      </c>
      <c r="U357" s="189" t="s">
        <v>21</v>
      </c>
      <c r="V357" s="36"/>
      <c r="W357" s="36"/>
      <c r="X357" s="36"/>
      <c r="Y357" s="36"/>
      <c r="Z357" s="36"/>
      <c r="AA357" s="36"/>
      <c r="AB357" s="36"/>
      <c r="AC357" s="36"/>
      <c r="AD357" s="36"/>
      <c r="AE357" s="36"/>
      <c r="AR357" s="190" t="s">
        <v>213</v>
      </c>
      <c r="AT357" s="190" t="s">
        <v>208</v>
      </c>
      <c r="AU357" s="190" t="s">
        <v>214</v>
      </c>
      <c r="AY357" s="19" t="s">
        <v>204</v>
      </c>
      <c r="BE357" s="191">
        <f>IF(N357="základní",J357,0)</f>
        <v>0</v>
      </c>
      <c r="BF357" s="191">
        <f>IF(N357="snížená",J357,0)</f>
        <v>0</v>
      </c>
      <c r="BG357" s="191">
        <f>IF(N357="zákl. přenesená",J357,0)</f>
        <v>0</v>
      </c>
      <c r="BH357" s="191">
        <f>IF(N357="sníž. přenesená",J357,0)</f>
        <v>0</v>
      </c>
      <c r="BI357" s="191">
        <f>IF(N357="nulová",J357,0)</f>
        <v>0</v>
      </c>
      <c r="BJ357" s="19" t="s">
        <v>81</v>
      </c>
      <c r="BK357" s="191">
        <f>ROUND(I357*H357,1)</f>
        <v>0</v>
      </c>
      <c r="BL357" s="19" t="s">
        <v>213</v>
      </c>
      <c r="BM357" s="190" t="s">
        <v>524</v>
      </c>
    </row>
    <row r="358" spans="1:47" s="2" customFormat="1" ht="11.25">
      <c r="A358" s="36"/>
      <c r="B358" s="37"/>
      <c r="C358" s="38"/>
      <c r="D358" s="192" t="s">
        <v>216</v>
      </c>
      <c r="E358" s="38"/>
      <c r="F358" s="193" t="s">
        <v>525</v>
      </c>
      <c r="G358" s="38"/>
      <c r="H358" s="38"/>
      <c r="I358" s="194"/>
      <c r="J358" s="38"/>
      <c r="K358" s="38"/>
      <c r="L358" s="41"/>
      <c r="M358" s="195"/>
      <c r="N358" s="196"/>
      <c r="O358" s="66"/>
      <c r="P358" s="66"/>
      <c r="Q358" s="66"/>
      <c r="R358" s="66"/>
      <c r="S358" s="66"/>
      <c r="T358" s="66"/>
      <c r="U358" s="67"/>
      <c r="V358" s="36"/>
      <c r="W358" s="36"/>
      <c r="X358" s="36"/>
      <c r="Y358" s="36"/>
      <c r="Z358" s="36"/>
      <c r="AA358" s="36"/>
      <c r="AB358" s="36"/>
      <c r="AC358" s="36"/>
      <c r="AD358" s="36"/>
      <c r="AE358" s="36"/>
      <c r="AT358" s="19" t="s">
        <v>216</v>
      </c>
      <c r="AU358" s="19" t="s">
        <v>214</v>
      </c>
    </row>
    <row r="359" spans="2:51" s="13" customFormat="1" ht="11.25">
      <c r="B359" s="197"/>
      <c r="C359" s="198"/>
      <c r="D359" s="199" t="s">
        <v>218</v>
      </c>
      <c r="E359" s="200" t="s">
        <v>21</v>
      </c>
      <c r="F359" s="201" t="s">
        <v>526</v>
      </c>
      <c r="G359" s="198"/>
      <c r="H359" s="202">
        <v>1</v>
      </c>
      <c r="I359" s="203"/>
      <c r="J359" s="198"/>
      <c r="K359" s="198"/>
      <c r="L359" s="204"/>
      <c r="M359" s="205"/>
      <c r="N359" s="206"/>
      <c r="O359" s="206"/>
      <c r="P359" s="206"/>
      <c r="Q359" s="206"/>
      <c r="R359" s="206"/>
      <c r="S359" s="206"/>
      <c r="T359" s="206"/>
      <c r="U359" s="207"/>
      <c r="AT359" s="208" t="s">
        <v>218</v>
      </c>
      <c r="AU359" s="208" t="s">
        <v>214</v>
      </c>
      <c r="AV359" s="13" t="s">
        <v>83</v>
      </c>
      <c r="AW359" s="13" t="s">
        <v>34</v>
      </c>
      <c r="AX359" s="13" t="s">
        <v>81</v>
      </c>
      <c r="AY359" s="208" t="s">
        <v>204</v>
      </c>
    </row>
    <row r="360" spans="1:65" s="2" customFormat="1" ht="33" customHeight="1">
      <c r="A360" s="36"/>
      <c r="B360" s="37"/>
      <c r="C360" s="179" t="s">
        <v>527</v>
      </c>
      <c r="D360" s="179" t="s">
        <v>208</v>
      </c>
      <c r="E360" s="180" t="s">
        <v>528</v>
      </c>
      <c r="F360" s="181" t="s">
        <v>529</v>
      </c>
      <c r="G360" s="182" t="s">
        <v>211</v>
      </c>
      <c r="H360" s="183">
        <v>1</v>
      </c>
      <c r="I360" s="184"/>
      <c r="J360" s="185">
        <f>ROUND(I360*H360,1)</f>
        <v>0</v>
      </c>
      <c r="K360" s="181" t="s">
        <v>212</v>
      </c>
      <c r="L360" s="41"/>
      <c r="M360" s="186" t="s">
        <v>21</v>
      </c>
      <c r="N360" s="187" t="s">
        <v>44</v>
      </c>
      <c r="O360" s="66"/>
      <c r="P360" s="188">
        <f>O360*H360</f>
        <v>0</v>
      </c>
      <c r="Q360" s="188">
        <v>0.00498</v>
      </c>
      <c r="R360" s="188">
        <f>Q360*H360</f>
        <v>0.00498</v>
      </c>
      <c r="S360" s="188">
        <v>0</v>
      </c>
      <c r="T360" s="188">
        <f>S360*H360</f>
        <v>0</v>
      </c>
      <c r="U360" s="189" t="s">
        <v>21</v>
      </c>
      <c r="V360" s="36"/>
      <c r="W360" s="36"/>
      <c r="X360" s="36"/>
      <c r="Y360" s="36"/>
      <c r="Z360" s="36"/>
      <c r="AA360" s="36"/>
      <c r="AB360" s="36"/>
      <c r="AC360" s="36"/>
      <c r="AD360" s="36"/>
      <c r="AE360" s="36"/>
      <c r="AR360" s="190" t="s">
        <v>213</v>
      </c>
      <c r="AT360" s="190" t="s">
        <v>208</v>
      </c>
      <c r="AU360" s="190" t="s">
        <v>214</v>
      </c>
      <c r="AY360" s="19" t="s">
        <v>204</v>
      </c>
      <c r="BE360" s="191">
        <f>IF(N360="základní",J360,0)</f>
        <v>0</v>
      </c>
      <c r="BF360" s="191">
        <f>IF(N360="snížená",J360,0)</f>
        <v>0</v>
      </c>
      <c r="BG360" s="191">
        <f>IF(N360="zákl. přenesená",J360,0)</f>
        <v>0</v>
      </c>
      <c r="BH360" s="191">
        <f>IF(N360="sníž. přenesená",J360,0)</f>
        <v>0</v>
      </c>
      <c r="BI360" s="191">
        <f>IF(N360="nulová",J360,0)</f>
        <v>0</v>
      </c>
      <c r="BJ360" s="19" t="s">
        <v>81</v>
      </c>
      <c r="BK360" s="191">
        <f>ROUND(I360*H360,1)</f>
        <v>0</v>
      </c>
      <c r="BL360" s="19" t="s">
        <v>213</v>
      </c>
      <c r="BM360" s="190" t="s">
        <v>530</v>
      </c>
    </row>
    <row r="361" spans="1:47" s="2" customFormat="1" ht="11.25">
      <c r="A361" s="36"/>
      <c r="B361" s="37"/>
      <c r="C361" s="38"/>
      <c r="D361" s="192" t="s">
        <v>216</v>
      </c>
      <c r="E361" s="38"/>
      <c r="F361" s="193" t="s">
        <v>531</v>
      </c>
      <c r="G361" s="38"/>
      <c r="H361" s="38"/>
      <c r="I361" s="194"/>
      <c r="J361" s="38"/>
      <c r="K361" s="38"/>
      <c r="L361" s="41"/>
      <c r="M361" s="195"/>
      <c r="N361" s="196"/>
      <c r="O361" s="66"/>
      <c r="P361" s="66"/>
      <c r="Q361" s="66"/>
      <c r="R361" s="66"/>
      <c r="S361" s="66"/>
      <c r="T361" s="66"/>
      <c r="U361" s="67"/>
      <c r="V361" s="36"/>
      <c r="W361" s="36"/>
      <c r="X361" s="36"/>
      <c r="Y361" s="36"/>
      <c r="Z361" s="36"/>
      <c r="AA361" s="36"/>
      <c r="AB361" s="36"/>
      <c r="AC361" s="36"/>
      <c r="AD361" s="36"/>
      <c r="AE361" s="36"/>
      <c r="AT361" s="19" t="s">
        <v>216</v>
      </c>
      <c r="AU361" s="19" t="s">
        <v>214</v>
      </c>
    </row>
    <row r="362" spans="2:51" s="13" customFormat="1" ht="11.25">
      <c r="B362" s="197"/>
      <c r="C362" s="198"/>
      <c r="D362" s="199" t="s">
        <v>218</v>
      </c>
      <c r="E362" s="200" t="s">
        <v>21</v>
      </c>
      <c r="F362" s="201" t="s">
        <v>532</v>
      </c>
      <c r="G362" s="198"/>
      <c r="H362" s="202">
        <v>1</v>
      </c>
      <c r="I362" s="203"/>
      <c r="J362" s="198"/>
      <c r="K362" s="198"/>
      <c r="L362" s="204"/>
      <c r="M362" s="205"/>
      <c r="N362" s="206"/>
      <c r="O362" s="206"/>
      <c r="P362" s="206"/>
      <c r="Q362" s="206"/>
      <c r="R362" s="206"/>
      <c r="S362" s="206"/>
      <c r="T362" s="206"/>
      <c r="U362" s="207"/>
      <c r="AT362" s="208" t="s">
        <v>218</v>
      </c>
      <c r="AU362" s="208" t="s">
        <v>214</v>
      </c>
      <c r="AV362" s="13" t="s">
        <v>83</v>
      </c>
      <c r="AW362" s="13" t="s">
        <v>34</v>
      </c>
      <c r="AX362" s="13" t="s">
        <v>81</v>
      </c>
      <c r="AY362" s="208" t="s">
        <v>204</v>
      </c>
    </row>
    <row r="363" spans="1:65" s="2" customFormat="1" ht="33" customHeight="1">
      <c r="A363" s="36"/>
      <c r="B363" s="37"/>
      <c r="C363" s="179" t="s">
        <v>533</v>
      </c>
      <c r="D363" s="179" t="s">
        <v>208</v>
      </c>
      <c r="E363" s="180" t="s">
        <v>534</v>
      </c>
      <c r="F363" s="181" t="s">
        <v>535</v>
      </c>
      <c r="G363" s="182" t="s">
        <v>211</v>
      </c>
      <c r="H363" s="183">
        <v>2</v>
      </c>
      <c r="I363" s="184"/>
      <c r="J363" s="185">
        <f>ROUND(I363*H363,1)</f>
        <v>0</v>
      </c>
      <c r="K363" s="181" t="s">
        <v>212</v>
      </c>
      <c r="L363" s="41"/>
      <c r="M363" s="186" t="s">
        <v>21</v>
      </c>
      <c r="N363" s="187" t="s">
        <v>44</v>
      </c>
      <c r="O363" s="66"/>
      <c r="P363" s="188">
        <f>O363*H363</f>
        <v>0</v>
      </c>
      <c r="Q363" s="188">
        <v>0.0094</v>
      </c>
      <c r="R363" s="188">
        <f>Q363*H363</f>
        <v>0.0188</v>
      </c>
      <c r="S363" s="188">
        <v>0</v>
      </c>
      <c r="T363" s="188">
        <f>S363*H363</f>
        <v>0</v>
      </c>
      <c r="U363" s="189" t="s">
        <v>21</v>
      </c>
      <c r="V363" s="36"/>
      <c r="W363" s="36"/>
      <c r="X363" s="36"/>
      <c r="Y363" s="36"/>
      <c r="Z363" s="36"/>
      <c r="AA363" s="36"/>
      <c r="AB363" s="36"/>
      <c r="AC363" s="36"/>
      <c r="AD363" s="36"/>
      <c r="AE363" s="36"/>
      <c r="AR363" s="190" t="s">
        <v>213</v>
      </c>
      <c r="AT363" s="190" t="s">
        <v>208</v>
      </c>
      <c r="AU363" s="190" t="s">
        <v>214</v>
      </c>
      <c r="AY363" s="19" t="s">
        <v>204</v>
      </c>
      <c r="BE363" s="191">
        <f>IF(N363="základní",J363,0)</f>
        <v>0</v>
      </c>
      <c r="BF363" s="191">
        <f>IF(N363="snížená",J363,0)</f>
        <v>0</v>
      </c>
      <c r="BG363" s="191">
        <f>IF(N363="zákl. přenesená",J363,0)</f>
        <v>0</v>
      </c>
      <c r="BH363" s="191">
        <f>IF(N363="sníž. přenesená",J363,0)</f>
        <v>0</v>
      </c>
      <c r="BI363" s="191">
        <f>IF(N363="nulová",J363,0)</f>
        <v>0</v>
      </c>
      <c r="BJ363" s="19" t="s">
        <v>81</v>
      </c>
      <c r="BK363" s="191">
        <f>ROUND(I363*H363,1)</f>
        <v>0</v>
      </c>
      <c r="BL363" s="19" t="s">
        <v>213</v>
      </c>
      <c r="BM363" s="190" t="s">
        <v>536</v>
      </c>
    </row>
    <row r="364" spans="1:47" s="2" customFormat="1" ht="11.25">
      <c r="A364" s="36"/>
      <c r="B364" s="37"/>
      <c r="C364" s="38"/>
      <c r="D364" s="192" t="s">
        <v>216</v>
      </c>
      <c r="E364" s="38"/>
      <c r="F364" s="193" t="s">
        <v>537</v>
      </c>
      <c r="G364" s="38"/>
      <c r="H364" s="38"/>
      <c r="I364" s="194"/>
      <c r="J364" s="38"/>
      <c r="K364" s="38"/>
      <c r="L364" s="41"/>
      <c r="M364" s="195"/>
      <c r="N364" s="196"/>
      <c r="O364" s="66"/>
      <c r="P364" s="66"/>
      <c r="Q364" s="66"/>
      <c r="R364" s="66"/>
      <c r="S364" s="66"/>
      <c r="T364" s="66"/>
      <c r="U364" s="67"/>
      <c r="V364" s="36"/>
      <c r="W364" s="36"/>
      <c r="X364" s="36"/>
      <c r="Y364" s="36"/>
      <c r="Z364" s="36"/>
      <c r="AA364" s="36"/>
      <c r="AB364" s="36"/>
      <c r="AC364" s="36"/>
      <c r="AD364" s="36"/>
      <c r="AE364" s="36"/>
      <c r="AT364" s="19" t="s">
        <v>216</v>
      </c>
      <c r="AU364" s="19" t="s">
        <v>214</v>
      </c>
    </row>
    <row r="365" spans="2:51" s="13" customFormat="1" ht="11.25">
      <c r="B365" s="197"/>
      <c r="C365" s="198"/>
      <c r="D365" s="199" t="s">
        <v>218</v>
      </c>
      <c r="E365" s="200" t="s">
        <v>21</v>
      </c>
      <c r="F365" s="201" t="s">
        <v>538</v>
      </c>
      <c r="G365" s="198"/>
      <c r="H365" s="202">
        <v>2</v>
      </c>
      <c r="I365" s="203"/>
      <c r="J365" s="198"/>
      <c r="K365" s="198"/>
      <c r="L365" s="204"/>
      <c r="M365" s="205"/>
      <c r="N365" s="206"/>
      <c r="O365" s="206"/>
      <c r="P365" s="206"/>
      <c r="Q365" s="206"/>
      <c r="R365" s="206"/>
      <c r="S365" s="206"/>
      <c r="T365" s="206"/>
      <c r="U365" s="207"/>
      <c r="AT365" s="208" t="s">
        <v>218</v>
      </c>
      <c r="AU365" s="208" t="s">
        <v>214</v>
      </c>
      <c r="AV365" s="13" t="s">
        <v>83</v>
      </c>
      <c r="AW365" s="13" t="s">
        <v>34</v>
      </c>
      <c r="AX365" s="13" t="s">
        <v>81</v>
      </c>
      <c r="AY365" s="208" t="s">
        <v>204</v>
      </c>
    </row>
    <row r="366" spans="1:65" s="2" customFormat="1" ht="33" customHeight="1">
      <c r="A366" s="36"/>
      <c r="B366" s="37"/>
      <c r="C366" s="179" t="s">
        <v>539</v>
      </c>
      <c r="D366" s="179" t="s">
        <v>208</v>
      </c>
      <c r="E366" s="180" t="s">
        <v>540</v>
      </c>
      <c r="F366" s="181" t="s">
        <v>541</v>
      </c>
      <c r="G366" s="182" t="s">
        <v>211</v>
      </c>
      <c r="H366" s="183">
        <v>1</v>
      </c>
      <c r="I366" s="184"/>
      <c r="J366" s="185">
        <f>ROUND(I366*H366,1)</f>
        <v>0</v>
      </c>
      <c r="K366" s="181" t="s">
        <v>212</v>
      </c>
      <c r="L366" s="41"/>
      <c r="M366" s="186" t="s">
        <v>21</v>
      </c>
      <c r="N366" s="187" t="s">
        <v>44</v>
      </c>
      <c r="O366" s="66"/>
      <c r="P366" s="188">
        <f>O366*H366</f>
        <v>0</v>
      </c>
      <c r="Q366" s="188">
        <v>0.00115104</v>
      </c>
      <c r="R366" s="188">
        <f>Q366*H366</f>
        <v>0.00115104</v>
      </c>
      <c r="S366" s="188">
        <v>0</v>
      </c>
      <c r="T366" s="188">
        <f>S366*H366</f>
        <v>0</v>
      </c>
      <c r="U366" s="189" t="s">
        <v>21</v>
      </c>
      <c r="V366" s="36"/>
      <c r="W366" s="36"/>
      <c r="X366" s="36"/>
      <c r="Y366" s="36"/>
      <c r="Z366" s="36"/>
      <c r="AA366" s="36"/>
      <c r="AB366" s="36"/>
      <c r="AC366" s="36"/>
      <c r="AD366" s="36"/>
      <c r="AE366" s="36"/>
      <c r="AR366" s="190" t="s">
        <v>213</v>
      </c>
      <c r="AT366" s="190" t="s">
        <v>208</v>
      </c>
      <c r="AU366" s="190" t="s">
        <v>214</v>
      </c>
      <c r="AY366" s="19" t="s">
        <v>204</v>
      </c>
      <c r="BE366" s="191">
        <f>IF(N366="základní",J366,0)</f>
        <v>0</v>
      </c>
      <c r="BF366" s="191">
        <f>IF(N366="snížená",J366,0)</f>
        <v>0</v>
      </c>
      <c r="BG366" s="191">
        <f>IF(N366="zákl. přenesená",J366,0)</f>
        <v>0</v>
      </c>
      <c r="BH366" s="191">
        <f>IF(N366="sníž. přenesená",J366,0)</f>
        <v>0</v>
      </c>
      <c r="BI366" s="191">
        <f>IF(N366="nulová",J366,0)</f>
        <v>0</v>
      </c>
      <c r="BJ366" s="19" t="s">
        <v>81</v>
      </c>
      <c r="BK366" s="191">
        <f>ROUND(I366*H366,1)</f>
        <v>0</v>
      </c>
      <c r="BL366" s="19" t="s">
        <v>213</v>
      </c>
      <c r="BM366" s="190" t="s">
        <v>542</v>
      </c>
    </row>
    <row r="367" spans="1:47" s="2" customFormat="1" ht="11.25">
      <c r="A367" s="36"/>
      <c r="B367" s="37"/>
      <c r="C367" s="38"/>
      <c r="D367" s="192" t="s">
        <v>216</v>
      </c>
      <c r="E367" s="38"/>
      <c r="F367" s="193" t="s">
        <v>543</v>
      </c>
      <c r="G367" s="38"/>
      <c r="H367" s="38"/>
      <c r="I367" s="194"/>
      <c r="J367" s="38"/>
      <c r="K367" s="38"/>
      <c r="L367" s="41"/>
      <c r="M367" s="195"/>
      <c r="N367" s="196"/>
      <c r="O367" s="66"/>
      <c r="P367" s="66"/>
      <c r="Q367" s="66"/>
      <c r="R367" s="66"/>
      <c r="S367" s="66"/>
      <c r="T367" s="66"/>
      <c r="U367" s="67"/>
      <c r="V367" s="36"/>
      <c r="W367" s="36"/>
      <c r="X367" s="36"/>
      <c r="Y367" s="36"/>
      <c r="Z367" s="36"/>
      <c r="AA367" s="36"/>
      <c r="AB367" s="36"/>
      <c r="AC367" s="36"/>
      <c r="AD367" s="36"/>
      <c r="AE367" s="36"/>
      <c r="AT367" s="19" t="s">
        <v>216</v>
      </c>
      <c r="AU367" s="19" t="s">
        <v>214</v>
      </c>
    </row>
    <row r="368" spans="2:51" s="13" customFormat="1" ht="11.25">
      <c r="B368" s="197"/>
      <c r="C368" s="198"/>
      <c r="D368" s="199" t="s">
        <v>218</v>
      </c>
      <c r="E368" s="200" t="s">
        <v>21</v>
      </c>
      <c r="F368" s="201" t="s">
        <v>526</v>
      </c>
      <c r="G368" s="198"/>
      <c r="H368" s="202">
        <v>1</v>
      </c>
      <c r="I368" s="203"/>
      <c r="J368" s="198"/>
      <c r="K368" s="198"/>
      <c r="L368" s="204"/>
      <c r="M368" s="205"/>
      <c r="N368" s="206"/>
      <c r="O368" s="206"/>
      <c r="P368" s="206"/>
      <c r="Q368" s="206"/>
      <c r="R368" s="206"/>
      <c r="S368" s="206"/>
      <c r="T368" s="206"/>
      <c r="U368" s="207"/>
      <c r="AT368" s="208" t="s">
        <v>218</v>
      </c>
      <c r="AU368" s="208" t="s">
        <v>214</v>
      </c>
      <c r="AV368" s="13" t="s">
        <v>83</v>
      </c>
      <c r="AW368" s="13" t="s">
        <v>34</v>
      </c>
      <c r="AX368" s="13" t="s">
        <v>81</v>
      </c>
      <c r="AY368" s="208" t="s">
        <v>204</v>
      </c>
    </row>
    <row r="369" spans="1:65" s="2" customFormat="1" ht="33" customHeight="1">
      <c r="A369" s="36"/>
      <c r="B369" s="37"/>
      <c r="C369" s="179" t="s">
        <v>544</v>
      </c>
      <c r="D369" s="179" t="s">
        <v>208</v>
      </c>
      <c r="E369" s="180" t="s">
        <v>545</v>
      </c>
      <c r="F369" s="181" t="s">
        <v>546</v>
      </c>
      <c r="G369" s="182" t="s">
        <v>211</v>
      </c>
      <c r="H369" s="183">
        <v>3</v>
      </c>
      <c r="I369" s="184"/>
      <c r="J369" s="185">
        <f>ROUND(I369*H369,1)</f>
        <v>0</v>
      </c>
      <c r="K369" s="181" t="s">
        <v>212</v>
      </c>
      <c r="L369" s="41"/>
      <c r="M369" s="186" t="s">
        <v>21</v>
      </c>
      <c r="N369" s="187" t="s">
        <v>44</v>
      </c>
      <c r="O369" s="66"/>
      <c r="P369" s="188">
        <f>O369*H369</f>
        <v>0</v>
      </c>
      <c r="Q369" s="188">
        <v>0.00498</v>
      </c>
      <c r="R369" s="188">
        <f>Q369*H369</f>
        <v>0.01494</v>
      </c>
      <c r="S369" s="188">
        <v>0</v>
      </c>
      <c r="T369" s="188">
        <f>S369*H369</f>
        <v>0</v>
      </c>
      <c r="U369" s="189" t="s">
        <v>21</v>
      </c>
      <c r="V369" s="36"/>
      <c r="W369" s="36"/>
      <c r="X369" s="36"/>
      <c r="Y369" s="36"/>
      <c r="Z369" s="36"/>
      <c r="AA369" s="36"/>
      <c r="AB369" s="36"/>
      <c r="AC369" s="36"/>
      <c r="AD369" s="36"/>
      <c r="AE369" s="36"/>
      <c r="AR369" s="190" t="s">
        <v>213</v>
      </c>
      <c r="AT369" s="190" t="s">
        <v>208</v>
      </c>
      <c r="AU369" s="190" t="s">
        <v>214</v>
      </c>
      <c r="AY369" s="19" t="s">
        <v>204</v>
      </c>
      <c r="BE369" s="191">
        <f>IF(N369="základní",J369,0)</f>
        <v>0</v>
      </c>
      <c r="BF369" s="191">
        <f>IF(N369="snížená",J369,0)</f>
        <v>0</v>
      </c>
      <c r="BG369" s="191">
        <f>IF(N369="zákl. přenesená",J369,0)</f>
        <v>0</v>
      </c>
      <c r="BH369" s="191">
        <f>IF(N369="sníž. přenesená",J369,0)</f>
        <v>0</v>
      </c>
      <c r="BI369" s="191">
        <f>IF(N369="nulová",J369,0)</f>
        <v>0</v>
      </c>
      <c r="BJ369" s="19" t="s">
        <v>81</v>
      </c>
      <c r="BK369" s="191">
        <f>ROUND(I369*H369,1)</f>
        <v>0</v>
      </c>
      <c r="BL369" s="19" t="s">
        <v>213</v>
      </c>
      <c r="BM369" s="190" t="s">
        <v>547</v>
      </c>
    </row>
    <row r="370" spans="1:47" s="2" customFormat="1" ht="11.25">
      <c r="A370" s="36"/>
      <c r="B370" s="37"/>
      <c r="C370" s="38"/>
      <c r="D370" s="192" t="s">
        <v>216</v>
      </c>
      <c r="E370" s="38"/>
      <c r="F370" s="193" t="s">
        <v>548</v>
      </c>
      <c r="G370" s="38"/>
      <c r="H370" s="38"/>
      <c r="I370" s="194"/>
      <c r="J370" s="38"/>
      <c r="K370" s="38"/>
      <c r="L370" s="41"/>
      <c r="M370" s="195"/>
      <c r="N370" s="196"/>
      <c r="O370" s="66"/>
      <c r="P370" s="66"/>
      <c r="Q370" s="66"/>
      <c r="R370" s="66"/>
      <c r="S370" s="66"/>
      <c r="T370" s="66"/>
      <c r="U370" s="67"/>
      <c r="V370" s="36"/>
      <c r="W370" s="36"/>
      <c r="X370" s="36"/>
      <c r="Y370" s="36"/>
      <c r="Z370" s="36"/>
      <c r="AA370" s="36"/>
      <c r="AB370" s="36"/>
      <c r="AC370" s="36"/>
      <c r="AD370" s="36"/>
      <c r="AE370" s="36"/>
      <c r="AT370" s="19" t="s">
        <v>216</v>
      </c>
      <c r="AU370" s="19" t="s">
        <v>214</v>
      </c>
    </row>
    <row r="371" spans="1:47" s="2" customFormat="1" ht="68.25">
      <c r="A371" s="36"/>
      <c r="B371" s="37"/>
      <c r="C371" s="38"/>
      <c r="D371" s="199" t="s">
        <v>306</v>
      </c>
      <c r="E371" s="38"/>
      <c r="F371" s="241" t="s">
        <v>549</v>
      </c>
      <c r="G371" s="38"/>
      <c r="H371" s="38"/>
      <c r="I371" s="194"/>
      <c r="J371" s="38"/>
      <c r="K371" s="38"/>
      <c r="L371" s="41"/>
      <c r="M371" s="195"/>
      <c r="N371" s="196"/>
      <c r="O371" s="66"/>
      <c r="P371" s="66"/>
      <c r="Q371" s="66"/>
      <c r="R371" s="66"/>
      <c r="S371" s="66"/>
      <c r="T371" s="66"/>
      <c r="U371" s="67"/>
      <c r="V371" s="36"/>
      <c r="W371" s="36"/>
      <c r="X371" s="36"/>
      <c r="Y371" s="36"/>
      <c r="Z371" s="36"/>
      <c r="AA371" s="36"/>
      <c r="AB371" s="36"/>
      <c r="AC371" s="36"/>
      <c r="AD371" s="36"/>
      <c r="AE371" s="36"/>
      <c r="AT371" s="19" t="s">
        <v>306</v>
      </c>
      <c r="AU371" s="19" t="s">
        <v>214</v>
      </c>
    </row>
    <row r="372" spans="2:51" s="13" customFormat="1" ht="11.25">
      <c r="B372" s="197"/>
      <c r="C372" s="198"/>
      <c r="D372" s="199" t="s">
        <v>218</v>
      </c>
      <c r="E372" s="200" t="s">
        <v>21</v>
      </c>
      <c r="F372" s="201" t="s">
        <v>532</v>
      </c>
      <c r="G372" s="198"/>
      <c r="H372" s="202">
        <v>1</v>
      </c>
      <c r="I372" s="203"/>
      <c r="J372" s="198"/>
      <c r="K372" s="198"/>
      <c r="L372" s="204"/>
      <c r="M372" s="205"/>
      <c r="N372" s="206"/>
      <c r="O372" s="206"/>
      <c r="P372" s="206"/>
      <c r="Q372" s="206"/>
      <c r="R372" s="206"/>
      <c r="S372" s="206"/>
      <c r="T372" s="206"/>
      <c r="U372" s="207"/>
      <c r="AT372" s="208" t="s">
        <v>218</v>
      </c>
      <c r="AU372" s="208" t="s">
        <v>214</v>
      </c>
      <c r="AV372" s="13" t="s">
        <v>83</v>
      </c>
      <c r="AW372" s="13" t="s">
        <v>34</v>
      </c>
      <c r="AX372" s="13" t="s">
        <v>73</v>
      </c>
      <c r="AY372" s="208" t="s">
        <v>204</v>
      </c>
    </row>
    <row r="373" spans="2:51" s="13" customFormat="1" ht="11.25">
      <c r="B373" s="197"/>
      <c r="C373" s="198"/>
      <c r="D373" s="199" t="s">
        <v>218</v>
      </c>
      <c r="E373" s="200" t="s">
        <v>21</v>
      </c>
      <c r="F373" s="201" t="s">
        <v>538</v>
      </c>
      <c r="G373" s="198"/>
      <c r="H373" s="202">
        <v>2</v>
      </c>
      <c r="I373" s="203"/>
      <c r="J373" s="198"/>
      <c r="K373" s="198"/>
      <c r="L373" s="204"/>
      <c r="M373" s="205"/>
      <c r="N373" s="206"/>
      <c r="O373" s="206"/>
      <c r="P373" s="206"/>
      <c r="Q373" s="206"/>
      <c r="R373" s="206"/>
      <c r="S373" s="206"/>
      <c r="T373" s="206"/>
      <c r="U373" s="207"/>
      <c r="AT373" s="208" t="s">
        <v>218</v>
      </c>
      <c r="AU373" s="208" t="s">
        <v>214</v>
      </c>
      <c r="AV373" s="13" t="s">
        <v>83</v>
      </c>
      <c r="AW373" s="13" t="s">
        <v>34</v>
      </c>
      <c r="AX373" s="13" t="s">
        <v>73</v>
      </c>
      <c r="AY373" s="208" t="s">
        <v>204</v>
      </c>
    </row>
    <row r="374" spans="2:51" s="14" customFormat="1" ht="11.25">
      <c r="B374" s="209"/>
      <c r="C374" s="210"/>
      <c r="D374" s="199" t="s">
        <v>218</v>
      </c>
      <c r="E374" s="211" t="s">
        <v>21</v>
      </c>
      <c r="F374" s="212" t="s">
        <v>221</v>
      </c>
      <c r="G374" s="210"/>
      <c r="H374" s="213">
        <v>3</v>
      </c>
      <c r="I374" s="214"/>
      <c r="J374" s="210"/>
      <c r="K374" s="210"/>
      <c r="L374" s="215"/>
      <c r="M374" s="216"/>
      <c r="N374" s="217"/>
      <c r="O374" s="217"/>
      <c r="P374" s="217"/>
      <c r="Q374" s="217"/>
      <c r="R374" s="217"/>
      <c r="S374" s="217"/>
      <c r="T374" s="217"/>
      <c r="U374" s="218"/>
      <c r="AT374" s="219" t="s">
        <v>218</v>
      </c>
      <c r="AU374" s="219" t="s">
        <v>214</v>
      </c>
      <c r="AV374" s="14" t="s">
        <v>213</v>
      </c>
      <c r="AW374" s="14" t="s">
        <v>34</v>
      </c>
      <c r="AX374" s="14" t="s">
        <v>81</v>
      </c>
      <c r="AY374" s="219" t="s">
        <v>204</v>
      </c>
    </row>
    <row r="375" spans="2:63" s="12" customFormat="1" ht="20.85" customHeight="1">
      <c r="B375" s="163"/>
      <c r="C375" s="164"/>
      <c r="D375" s="165" t="s">
        <v>72</v>
      </c>
      <c r="E375" s="177" t="s">
        <v>550</v>
      </c>
      <c r="F375" s="177" t="s">
        <v>551</v>
      </c>
      <c r="G375" s="164"/>
      <c r="H375" s="164"/>
      <c r="I375" s="167"/>
      <c r="J375" s="178">
        <f>BK375</f>
        <v>0</v>
      </c>
      <c r="K375" s="164"/>
      <c r="L375" s="169"/>
      <c r="M375" s="170"/>
      <c r="N375" s="171"/>
      <c r="O375" s="171"/>
      <c r="P375" s="172">
        <f>SUM(P376:P403)</f>
        <v>0</v>
      </c>
      <c r="Q375" s="171"/>
      <c r="R375" s="172">
        <f>SUM(R376:R403)</f>
        <v>35.694813120000006</v>
      </c>
      <c r="S375" s="171"/>
      <c r="T375" s="172">
        <f>SUM(T376:T403)</f>
        <v>0</v>
      </c>
      <c r="U375" s="173"/>
      <c r="AR375" s="174" t="s">
        <v>81</v>
      </c>
      <c r="AT375" s="175" t="s">
        <v>72</v>
      </c>
      <c r="AU375" s="175" t="s">
        <v>83</v>
      </c>
      <c r="AY375" s="174" t="s">
        <v>204</v>
      </c>
      <c r="BK375" s="176">
        <f>SUM(BK376:BK403)</f>
        <v>0</v>
      </c>
    </row>
    <row r="376" spans="1:65" s="2" customFormat="1" ht="24.2" customHeight="1">
      <c r="A376" s="36"/>
      <c r="B376" s="37"/>
      <c r="C376" s="179" t="s">
        <v>552</v>
      </c>
      <c r="D376" s="179" t="s">
        <v>208</v>
      </c>
      <c r="E376" s="180" t="s">
        <v>553</v>
      </c>
      <c r="F376" s="181" t="s">
        <v>554</v>
      </c>
      <c r="G376" s="182" t="s">
        <v>260</v>
      </c>
      <c r="H376" s="183">
        <v>14.3</v>
      </c>
      <c r="I376" s="184"/>
      <c r="J376" s="185">
        <f>ROUND(I376*H376,1)</f>
        <v>0</v>
      </c>
      <c r="K376" s="181" t="s">
        <v>212</v>
      </c>
      <c r="L376" s="41"/>
      <c r="M376" s="186" t="s">
        <v>21</v>
      </c>
      <c r="N376" s="187" t="s">
        <v>44</v>
      </c>
      <c r="O376" s="66"/>
      <c r="P376" s="188">
        <f>O376*H376</f>
        <v>0</v>
      </c>
      <c r="Q376" s="188">
        <v>2.45329</v>
      </c>
      <c r="R376" s="188">
        <f>Q376*H376</f>
        <v>35.082047</v>
      </c>
      <c r="S376" s="188">
        <v>0</v>
      </c>
      <c r="T376" s="188">
        <f>S376*H376</f>
        <v>0</v>
      </c>
      <c r="U376" s="189" t="s">
        <v>21</v>
      </c>
      <c r="V376" s="36"/>
      <c r="W376" s="36"/>
      <c r="X376" s="36"/>
      <c r="Y376" s="36"/>
      <c r="Z376" s="36"/>
      <c r="AA376" s="36"/>
      <c r="AB376" s="36"/>
      <c r="AC376" s="36"/>
      <c r="AD376" s="36"/>
      <c r="AE376" s="36"/>
      <c r="AR376" s="190" t="s">
        <v>213</v>
      </c>
      <c r="AT376" s="190" t="s">
        <v>208</v>
      </c>
      <c r="AU376" s="190" t="s">
        <v>214</v>
      </c>
      <c r="AY376" s="19" t="s">
        <v>204</v>
      </c>
      <c r="BE376" s="191">
        <f>IF(N376="základní",J376,0)</f>
        <v>0</v>
      </c>
      <c r="BF376" s="191">
        <f>IF(N376="snížená",J376,0)</f>
        <v>0</v>
      </c>
      <c r="BG376" s="191">
        <f>IF(N376="zákl. přenesená",J376,0)</f>
        <v>0</v>
      </c>
      <c r="BH376" s="191">
        <f>IF(N376="sníž. přenesená",J376,0)</f>
        <v>0</v>
      </c>
      <c r="BI376" s="191">
        <f>IF(N376="nulová",J376,0)</f>
        <v>0</v>
      </c>
      <c r="BJ376" s="19" t="s">
        <v>81</v>
      </c>
      <c r="BK376" s="191">
        <f>ROUND(I376*H376,1)</f>
        <v>0</v>
      </c>
      <c r="BL376" s="19" t="s">
        <v>213</v>
      </c>
      <c r="BM376" s="190" t="s">
        <v>555</v>
      </c>
    </row>
    <row r="377" spans="1:47" s="2" customFormat="1" ht="11.25">
      <c r="A377" s="36"/>
      <c r="B377" s="37"/>
      <c r="C377" s="38"/>
      <c r="D377" s="192" t="s">
        <v>216</v>
      </c>
      <c r="E377" s="38"/>
      <c r="F377" s="193" t="s">
        <v>556</v>
      </c>
      <c r="G377" s="38"/>
      <c r="H377" s="38"/>
      <c r="I377" s="194"/>
      <c r="J377" s="38"/>
      <c r="K377" s="38"/>
      <c r="L377" s="41"/>
      <c r="M377" s="195"/>
      <c r="N377" s="196"/>
      <c r="O377" s="66"/>
      <c r="P377" s="66"/>
      <c r="Q377" s="66"/>
      <c r="R377" s="66"/>
      <c r="S377" s="66"/>
      <c r="T377" s="66"/>
      <c r="U377" s="67"/>
      <c r="V377" s="36"/>
      <c r="W377" s="36"/>
      <c r="X377" s="36"/>
      <c r="Y377" s="36"/>
      <c r="Z377" s="36"/>
      <c r="AA377" s="36"/>
      <c r="AB377" s="36"/>
      <c r="AC377" s="36"/>
      <c r="AD377" s="36"/>
      <c r="AE377" s="36"/>
      <c r="AT377" s="19" t="s">
        <v>216</v>
      </c>
      <c r="AU377" s="19" t="s">
        <v>214</v>
      </c>
    </row>
    <row r="378" spans="2:51" s="13" customFormat="1" ht="11.25">
      <c r="B378" s="197"/>
      <c r="C378" s="198"/>
      <c r="D378" s="199" t="s">
        <v>218</v>
      </c>
      <c r="E378" s="200" t="s">
        <v>21</v>
      </c>
      <c r="F378" s="201" t="s">
        <v>557</v>
      </c>
      <c r="G378" s="198"/>
      <c r="H378" s="202">
        <v>14.3</v>
      </c>
      <c r="I378" s="203"/>
      <c r="J378" s="198"/>
      <c r="K378" s="198"/>
      <c r="L378" s="204"/>
      <c r="M378" s="205"/>
      <c r="N378" s="206"/>
      <c r="O378" s="206"/>
      <c r="P378" s="206"/>
      <c r="Q378" s="206"/>
      <c r="R378" s="206"/>
      <c r="S378" s="206"/>
      <c r="T378" s="206"/>
      <c r="U378" s="207"/>
      <c r="AT378" s="208" t="s">
        <v>218</v>
      </c>
      <c r="AU378" s="208" t="s">
        <v>214</v>
      </c>
      <c r="AV378" s="13" t="s">
        <v>83</v>
      </c>
      <c r="AW378" s="13" t="s">
        <v>34</v>
      </c>
      <c r="AX378" s="13" t="s">
        <v>81</v>
      </c>
      <c r="AY378" s="208" t="s">
        <v>204</v>
      </c>
    </row>
    <row r="379" spans="1:65" s="2" customFormat="1" ht="16.5" customHeight="1">
      <c r="A379" s="36"/>
      <c r="B379" s="37"/>
      <c r="C379" s="179" t="s">
        <v>558</v>
      </c>
      <c r="D379" s="179" t="s">
        <v>208</v>
      </c>
      <c r="E379" s="180" t="s">
        <v>559</v>
      </c>
      <c r="F379" s="181" t="s">
        <v>560</v>
      </c>
      <c r="G379" s="182" t="s">
        <v>346</v>
      </c>
      <c r="H379" s="183">
        <v>47.7</v>
      </c>
      <c r="I379" s="184"/>
      <c r="J379" s="185">
        <f>ROUND(I379*H379,1)</f>
        <v>0</v>
      </c>
      <c r="K379" s="181" t="s">
        <v>212</v>
      </c>
      <c r="L379" s="41"/>
      <c r="M379" s="186" t="s">
        <v>21</v>
      </c>
      <c r="N379" s="187" t="s">
        <v>44</v>
      </c>
      <c r="O379" s="66"/>
      <c r="P379" s="188">
        <f>O379*H379</f>
        <v>0</v>
      </c>
      <c r="Q379" s="188">
        <v>0.00275</v>
      </c>
      <c r="R379" s="188">
        <f>Q379*H379</f>
        <v>0.131175</v>
      </c>
      <c r="S379" s="188">
        <v>0</v>
      </c>
      <c r="T379" s="188">
        <f>S379*H379</f>
        <v>0</v>
      </c>
      <c r="U379" s="189" t="s">
        <v>21</v>
      </c>
      <c r="V379" s="36"/>
      <c r="W379" s="36"/>
      <c r="X379" s="36"/>
      <c r="Y379" s="36"/>
      <c r="Z379" s="36"/>
      <c r="AA379" s="36"/>
      <c r="AB379" s="36"/>
      <c r="AC379" s="36"/>
      <c r="AD379" s="36"/>
      <c r="AE379" s="36"/>
      <c r="AR379" s="190" t="s">
        <v>213</v>
      </c>
      <c r="AT379" s="190" t="s">
        <v>208</v>
      </c>
      <c r="AU379" s="190" t="s">
        <v>214</v>
      </c>
      <c r="AY379" s="19" t="s">
        <v>204</v>
      </c>
      <c r="BE379" s="191">
        <f>IF(N379="základní",J379,0)</f>
        <v>0</v>
      </c>
      <c r="BF379" s="191">
        <f>IF(N379="snížená",J379,0)</f>
        <v>0</v>
      </c>
      <c r="BG379" s="191">
        <f>IF(N379="zákl. přenesená",J379,0)</f>
        <v>0</v>
      </c>
      <c r="BH379" s="191">
        <f>IF(N379="sníž. přenesená",J379,0)</f>
        <v>0</v>
      </c>
      <c r="BI379" s="191">
        <f>IF(N379="nulová",J379,0)</f>
        <v>0</v>
      </c>
      <c r="BJ379" s="19" t="s">
        <v>81</v>
      </c>
      <c r="BK379" s="191">
        <f>ROUND(I379*H379,1)</f>
        <v>0</v>
      </c>
      <c r="BL379" s="19" t="s">
        <v>213</v>
      </c>
      <c r="BM379" s="190" t="s">
        <v>561</v>
      </c>
    </row>
    <row r="380" spans="1:47" s="2" customFormat="1" ht="11.25">
      <c r="A380" s="36"/>
      <c r="B380" s="37"/>
      <c r="C380" s="38"/>
      <c r="D380" s="192" t="s">
        <v>216</v>
      </c>
      <c r="E380" s="38"/>
      <c r="F380" s="193" t="s">
        <v>562</v>
      </c>
      <c r="G380" s="38"/>
      <c r="H380" s="38"/>
      <c r="I380" s="194"/>
      <c r="J380" s="38"/>
      <c r="K380" s="38"/>
      <c r="L380" s="41"/>
      <c r="M380" s="195"/>
      <c r="N380" s="196"/>
      <c r="O380" s="66"/>
      <c r="P380" s="66"/>
      <c r="Q380" s="66"/>
      <c r="R380" s="66"/>
      <c r="S380" s="66"/>
      <c r="T380" s="66"/>
      <c r="U380" s="67"/>
      <c r="V380" s="36"/>
      <c r="W380" s="36"/>
      <c r="X380" s="36"/>
      <c r="Y380" s="36"/>
      <c r="Z380" s="36"/>
      <c r="AA380" s="36"/>
      <c r="AB380" s="36"/>
      <c r="AC380" s="36"/>
      <c r="AD380" s="36"/>
      <c r="AE380" s="36"/>
      <c r="AT380" s="19" t="s">
        <v>216</v>
      </c>
      <c r="AU380" s="19" t="s">
        <v>214</v>
      </c>
    </row>
    <row r="381" spans="2:51" s="13" customFormat="1" ht="11.25">
      <c r="B381" s="197"/>
      <c r="C381" s="198"/>
      <c r="D381" s="199" t="s">
        <v>218</v>
      </c>
      <c r="E381" s="200" t="s">
        <v>21</v>
      </c>
      <c r="F381" s="201" t="s">
        <v>563</v>
      </c>
      <c r="G381" s="198"/>
      <c r="H381" s="202">
        <v>47.7</v>
      </c>
      <c r="I381" s="203"/>
      <c r="J381" s="198"/>
      <c r="K381" s="198"/>
      <c r="L381" s="204"/>
      <c r="M381" s="205"/>
      <c r="N381" s="206"/>
      <c r="O381" s="206"/>
      <c r="P381" s="206"/>
      <c r="Q381" s="206"/>
      <c r="R381" s="206"/>
      <c r="S381" s="206"/>
      <c r="T381" s="206"/>
      <c r="U381" s="207"/>
      <c r="AT381" s="208" t="s">
        <v>218</v>
      </c>
      <c r="AU381" s="208" t="s">
        <v>214</v>
      </c>
      <c r="AV381" s="13" t="s">
        <v>83</v>
      </c>
      <c r="AW381" s="13" t="s">
        <v>34</v>
      </c>
      <c r="AX381" s="13" t="s">
        <v>81</v>
      </c>
      <c r="AY381" s="208" t="s">
        <v>204</v>
      </c>
    </row>
    <row r="382" spans="1:65" s="2" customFormat="1" ht="16.5" customHeight="1">
      <c r="A382" s="36"/>
      <c r="B382" s="37"/>
      <c r="C382" s="179" t="s">
        <v>564</v>
      </c>
      <c r="D382" s="179" t="s">
        <v>208</v>
      </c>
      <c r="E382" s="180" t="s">
        <v>565</v>
      </c>
      <c r="F382" s="181" t="s">
        <v>566</v>
      </c>
      <c r="G382" s="182" t="s">
        <v>346</v>
      </c>
      <c r="H382" s="183">
        <v>47.7</v>
      </c>
      <c r="I382" s="184"/>
      <c r="J382" s="185">
        <f>ROUND(I382*H382,1)</f>
        <v>0</v>
      </c>
      <c r="K382" s="181" t="s">
        <v>212</v>
      </c>
      <c r="L382" s="41"/>
      <c r="M382" s="186" t="s">
        <v>21</v>
      </c>
      <c r="N382" s="187" t="s">
        <v>44</v>
      </c>
      <c r="O382" s="66"/>
      <c r="P382" s="188">
        <f>O382*H382</f>
        <v>0</v>
      </c>
      <c r="Q382" s="188">
        <v>0.0025</v>
      </c>
      <c r="R382" s="188">
        <f>Q382*H382</f>
        <v>0.11925000000000001</v>
      </c>
      <c r="S382" s="188">
        <v>0</v>
      </c>
      <c r="T382" s="188">
        <f>S382*H382</f>
        <v>0</v>
      </c>
      <c r="U382" s="189" t="s">
        <v>21</v>
      </c>
      <c r="V382" s="36"/>
      <c r="W382" s="36"/>
      <c r="X382" s="36"/>
      <c r="Y382" s="36"/>
      <c r="Z382" s="36"/>
      <c r="AA382" s="36"/>
      <c r="AB382" s="36"/>
      <c r="AC382" s="36"/>
      <c r="AD382" s="36"/>
      <c r="AE382" s="36"/>
      <c r="AR382" s="190" t="s">
        <v>213</v>
      </c>
      <c r="AT382" s="190" t="s">
        <v>208</v>
      </c>
      <c r="AU382" s="190" t="s">
        <v>214</v>
      </c>
      <c r="AY382" s="19" t="s">
        <v>204</v>
      </c>
      <c r="BE382" s="191">
        <f>IF(N382="základní",J382,0)</f>
        <v>0</v>
      </c>
      <c r="BF382" s="191">
        <f>IF(N382="snížená",J382,0)</f>
        <v>0</v>
      </c>
      <c r="BG382" s="191">
        <f>IF(N382="zákl. přenesená",J382,0)</f>
        <v>0</v>
      </c>
      <c r="BH382" s="191">
        <f>IF(N382="sníž. přenesená",J382,0)</f>
        <v>0</v>
      </c>
      <c r="BI382" s="191">
        <f>IF(N382="nulová",J382,0)</f>
        <v>0</v>
      </c>
      <c r="BJ382" s="19" t="s">
        <v>81</v>
      </c>
      <c r="BK382" s="191">
        <f>ROUND(I382*H382,1)</f>
        <v>0</v>
      </c>
      <c r="BL382" s="19" t="s">
        <v>213</v>
      </c>
      <c r="BM382" s="190" t="s">
        <v>567</v>
      </c>
    </row>
    <row r="383" spans="1:47" s="2" customFormat="1" ht="11.25">
      <c r="A383" s="36"/>
      <c r="B383" s="37"/>
      <c r="C383" s="38"/>
      <c r="D383" s="192" t="s">
        <v>216</v>
      </c>
      <c r="E383" s="38"/>
      <c r="F383" s="193" t="s">
        <v>568</v>
      </c>
      <c r="G383" s="38"/>
      <c r="H383" s="38"/>
      <c r="I383" s="194"/>
      <c r="J383" s="38"/>
      <c r="K383" s="38"/>
      <c r="L383" s="41"/>
      <c r="M383" s="195"/>
      <c r="N383" s="196"/>
      <c r="O383" s="66"/>
      <c r="P383" s="66"/>
      <c r="Q383" s="66"/>
      <c r="R383" s="66"/>
      <c r="S383" s="66"/>
      <c r="T383" s="66"/>
      <c r="U383" s="67"/>
      <c r="V383" s="36"/>
      <c r="W383" s="36"/>
      <c r="X383" s="36"/>
      <c r="Y383" s="36"/>
      <c r="Z383" s="36"/>
      <c r="AA383" s="36"/>
      <c r="AB383" s="36"/>
      <c r="AC383" s="36"/>
      <c r="AD383" s="36"/>
      <c r="AE383" s="36"/>
      <c r="AT383" s="19" t="s">
        <v>216</v>
      </c>
      <c r="AU383" s="19" t="s">
        <v>214</v>
      </c>
    </row>
    <row r="384" spans="1:65" s="2" customFormat="1" ht="16.5" customHeight="1">
      <c r="A384" s="36"/>
      <c r="B384" s="37"/>
      <c r="C384" s="179" t="s">
        <v>569</v>
      </c>
      <c r="D384" s="179" t="s">
        <v>208</v>
      </c>
      <c r="E384" s="180" t="s">
        <v>570</v>
      </c>
      <c r="F384" s="181" t="s">
        <v>571</v>
      </c>
      <c r="G384" s="182" t="s">
        <v>346</v>
      </c>
      <c r="H384" s="183">
        <v>47.7</v>
      </c>
      <c r="I384" s="184"/>
      <c r="J384" s="185">
        <f>ROUND(I384*H384,1)</f>
        <v>0</v>
      </c>
      <c r="K384" s="181" t="s">
        <v>212</v>
      </c>
      <c r="L384" s="41"/>
      <c r="M384" s="186" t="s">
        <v>21</v>
      </c>
      <c r="N384" s="187" t="s">
        <v>44</v>
      </c>
      <c r="O384" s="66"/>
      <c r="P384" s="188">
        <f>O384*H384</f>
        <v>0</v>
      </c>
      <c r="Q384" s="188">
        <v>0</v>
      </c>
      <c r="R384" s="188">
        <f>Q384*H384</f>
        <v>0</v>
      </c>
      <c r="S384" s="188">
        <v>0</v>
      </c>
      <c r="T384" s="188">
        <f>S384*H384</f>
        <v>0</v>
      </c>
      <c r="U384" s="189" t="s">
        <v>21</v>
      </c>
      <c r="V384" s="36"/>
      <c r="W384" s="36"/>
      <c r="X384" s="36"/>
      <c r="Y384" s="36"/>
      <c r="Z384" s="36"/>
      <c r="AA384" s="36"/>
      <c r="AB384" s="36"/>
      <c r="AC384" s="36"/>
      <c r="AD384" s="36"/>
      <c r="AE384" s="36"/>
      <c r="AR384" s="190" t="s">
        <v>213</v>
      </c>
      <c r="AT384" s="190" t="s">
        <v>208</v>
      </c>
      <c r="AU384" s="190" t="s">
        <v>214</v>
      </c>
      <c r="AY384" s="19" t="s">
        <v>204</v>
      </c>
      <c r="BE384" s="191">
        <f>IF(N384="základní",J384,0)</f>
        <v>0</v>
      </c>
      <c r="BF384" s="191">
        <f>IF(N384="snížená",J384,0)</f>
        <v>0</v>
      </c>
      <c r="BG384" s="191">
        <f>IF(N384="zákl. přenesená",J384,0)</f>
        <v>0</v>
      </c>
      <c r="BH384" s="191">
        <f>IF(N384="sníž. přenesená",J384,0)</f>
        <v>0</v>
      </c>
      <c r="BI384" s="191">
        <f>IF(N384="nulová",J384,0)</f>
        <v>0</v>
      </c>
      <c r="BJ384" s="19" t="s">
        <v>81</v>
      </c>
      <c r="BK384" s="191">
        <f>ROUND(I384*H384,1)</f>
        <v>0</v>
      </c>
      <c r="BL384" s="19" t="s">
        <v>213</v>
      </c>
      <c r="BM384" s="190" t="s">
        <v>572</v>
      </c>
    </row>
    <row r="385" spans="1:47" s="2" customFormat="1" ht="11.25">
      <c r="A385" s="36"/>
      <c r="B385" s="37"/>
      <c r="C385" s="38"/>
      <c r="D385" s="192" t="s">
        <v>216</v>
      </c>
      <c r="E385" s="38"/>
      <c r="F385" s="193" t="s">
        <v>573</v>
      </c>
      <c r="G385" s="38"/>
      <c r="H385" s="38"/>
      <c r="I385" s="194"/>
      <c r="J385" s="38"/>
      <c r="K385" s="38"/>
      <c r="L385" s="41"/>
      <c r="M385" s="195"/>
      <c r="N385" s="196"/>
      <c r="O385" s="66"/>
      <c r="P385" s="66"/>
      <c r="Q385" s="66"/>
      <c r="R385" s="66"/>
      <c r="S385" s="66"/>
      <c r="T385" s="66"/>
      <c r="U385" s="67"/>
      <c r="V385" s="36"/>
      <c r="W385" s="36"/>
      <c r="X385" s="36"/>
      <c r="Y385" s="36"/>
      <c r="Z385" s="36"/>
      <c r="AA385" s="36"/>
      <c r="AB385" s="36"/>
      <c r="AC385" s="36"/>
      <c r="AD385" s="36"/>
      <c r="AE385" s="36"/>
      <c r="AT385" s="19" t="s">
        <v>216</v>
      </c>
      <c r="AU385" s="19" t="s">
        <v>214</v>
      </c>
    </row>
    <row r="386" spans="1:65" s="2" customFormat="1" ht="24.2" customHeight="1">
      <c r="A386" s="36"/>
      <c r="B386" s="37"/>
      <c r="C386" s="179" t="s">
        <v>574</v>
      </c>
      <c r="D386" s="179" t="s">
        <v>208</v>
      </c>
      <c r="E386" s="180" t="s">
        <v>575</v>
      </c>
      <c r="F386" s="181" t="s">
        <v>576</v>
      </c>
      <c r="G386" s="182" t="s">
        <v>318</v>
      </c>
      <c r="H386" s="183">
        <v>0.306</v>
      </c>
      <c r="I386" s="184"/>
      <c r="J386" s="185">
        <f>ROUND(I386*H386,1)</f>
        <v>0</v>
      </c>
      <c r="K386" s="181" t="s">
        <v>212</v>
      </c>
      <c r="L386" s="41"/>
      <c r="M386" s="186" t="s">
        <v>21</v>
      </c>
      <c r="N386" s="187" t="s">
        <v>44</v>
      </c>
      <c r="O386" s="66"/>
      <c r="P386" s="188">
        <f>O386*H386</f>
        <v>0</v>
      </c>
      <c r="Q386" s="188">
        <v>1.06277</v>
      </c>
      <c r="R386" s="188">
        <f>Q386*H386</f>
        <v>0.32520762</v>
      </c>
      <c r="S386" s="188">
        <v>0</v>
      </c>
      <c r="T386" s="188">
        <f>S386*H386</f>
        <v>0</v>
      </c>
      <c r="U386" s="189" t="s">
        <v>21</v>
      </c>
      <c r="V386" s="36"/>
      <c r="W386" s="36"/>
      <c r="X386" s="36"/>
      <c r="Y386" s="36"/>
      <c r="Z386" s="36"/>
      <c r="AA386" s="36"/>
      <c r="AB386" s="36"/>
      <c r="AC386" s="36"/>
      <c r="AD386" s="36"/>
      <c r="AE386" s="36"/>
      <c r="AR386" s="190" t="s">
        <v>213</v>
      </c>
      <c r="AT386" s="190" t="s">
        <v>208</v>
      </c>
      <c r="AU386" s="190" t="s">
        <v>214</v>
      </c>
      <c r="AY386" s="19" t="s">
        <v>204</v>
      </c>
      <c r="BE386" s="191">
        <f>IF(N386="základní",J386,0)</f>
        <v>0</v>
      </c>
      <c r="BF386" s="191">
        <f>IF(N386="snížená",J386,0)</f>
        <v>0</v>
      </c>
      <c r="BG386" s="191">
        <f>IF(N386="zákl. přenesená",J386,0)</f>
        <v>0</v>
      </c>
      <c r="BH386" s="191">
        <f>IF(N386="sníž. přenesená",J386,0)</f>
        <v>0</v>
      </c>
      <c r="BI386" s="191">
        <f>IF(N386="nulová",J386,0)</f>
        <v>0</v>
      </c>
      <c r="BJ386" s="19" t="s">
        <v>81</v>
      </c>
      <c r="BK386" s="191">
        <f>ROUND(I386*H386,1)</f>
        <v>0</v>
      </c>
      <c r="BL386" s="19" t="s">
        <v>213</v>
      </c>
      <c r="BM386" s="190" t="s">
        <v>577</v>
      </c>
    </row>
    <row r="387" spans="1:47" s="2" customFormat="1" ht="11.25">
      <c r="A387" s="36"/>
      <c r="B387" s="37"/>
      <c r="C387" s="38"/>
      <c r="D387" s="192" t="s">
        <v>216</v>
      </c>
      <c r="E387" s="38"/>
      <c r="F387" s="193" t="s">
        <v>578</v>
      </c>
      <c r="G387" s="38"/>
      <c r="H387" s="38"/>
      <c r="I387" s="194"/>
      <c r="J387" s="38"/>
      <c r="K387" s="38"/>
      <c r="L387" s="41"/>
      <c r="M387" s="195"/>
      <c r="N387" s="196"/>
      <c r="O387" s="66"/>
      <c r="P387" s="66"/>
      <c r="Q387" s="66"/>
      <c r="R387" s="66"/>
      <c r="S387" s="66"/>
      <c r="T387" s="66"/>
      <c r="U387" s="67"/>
      <c r="V387" s="36"/>
      <c r="W387" s="36"/>
      <c r="X387" s="36"/>
      <c r="Y387" s="36"/>
      <c r="Z387" s="36"/>
      <c r="AA387" s="36"/>
      <c r="AB387" s="36"/>
      <c r="AC387" s="36"/>
      <c r="AD387" s="36"/>
      <c r="AE387" s="36"/>
      <c r="AT387" s="19" t="s">
        <v>216</v>
      </c>
      <c r="AU387" s="19" t="s">
        <v>214</v>
      </c>
    </row>
    <row r="388" spans="2:51" s="13" customFormat="1" ht="11.25">
      <c r="B388" s="197"/>
      <c r="C388" s="198"/>
      <c r="D388" s="199" t="s">
        <v>218</v>
      </c>
      <c r="E388" s="200" t="s">
        <v>21</v>
      </c>
      <c r="F388" s="201" t="s">
        <v>579</v>
      </c>
      <c r="G388" s="198"/>
      <c r="H388" s="202">
        <v>0.289</v>
      </c>
      <c r="I388" s="203"/>
      <c r="J388" s="198"/>
      <c r="K388" s="198"/>
      <c r="L388" s="204"/>
      <c r="M388" s="205"/>
      <c r="N388" s="206"/>
      <c r="O388" s="206"/>
      <c r="P388" s="206"/>
      <c r="Q388" s="206"/>
      <c r="R388" s="206"/>
      <c r="S388" s="206"/>
      <c r="T388" s="206"/>
      <c r="U388" s="207"/>
      <c r="AT388" s="208" t="s">
        <v>218</v>
      </c>
      <c r="AU388" s="208" t="s">
        <v>214</v>
      </c>
      <c r="AV388" s="13" t="s">
        <v>83</v>
      </c>
      <c r="AW388" s="13" t="s">
        <v>34</v>
      </c>
      <c r="AX388" s="13" t="s">
        <v>73</v>
      </c>
      <c r="AY388" s="208" t="s">
        <v>204</v>
      </c>
    </row>
    <row r="389" spans="2:51" s="13" customFormat="1" ht="11.25">
      <c r="B389" s="197"/>
      <c r="C389" s="198"/>
      <c r="D389" s="199" t="s">
        <v>218</v>
      </c>
      <c r="E389" s="200" t="s">
        <v>21</v>
      </c>
      <c r="F389" s="201" t="s">
        <v>580</v>
      </c>
      <c r="G389" s="198"/>
      <c r="H389" s="202">
        <v>0.017</v>
      </c>
      <c r="I389" s="203"/>
      <c r="J389" s="198"/>
      <c r="K389" s="198"/>
      <c r="L389" s="204"/>
      <c r="M389" s="205"/>
      <c r="N389" s="206"/>
      <c r="O389" s="206"/>
      <c r="P389" s="206"/>
      <c r="Q389" s="206"/>
      <c r="R389" s="206"/>
      <c r="S389" s="206"/>
      <c r="T389" s="206"/>
      <c r="U389" s="207"/>
      <c r="AT389" s="208" t="s">
        <v>218</v>
      </c>
      <c r="AU389" s="208" t="s">
        <v>214</v>
      </c>
      <c r="AV389" s="13" t="s">
        <v>83</v>
      </c>
      <c r="AW389" s="13" t="s">
        <v>34</v>
      </c>
      <c r="AX389" s="13" t="s">
        <v>73</v>
      </c>
      <c r="AY389" s="208" t="s">
        <v>204</v>
      </c>
    </row>
    <row r="390" spans="2:51" s="14" customFormat="1" ht="11.25">
      <c r="B390" s="209"/>
      <c r="C390" s="210"/>
      <c r="D390" s="199" t="s">
        <v>218</v>
      </c>
      <c r="E390" s="211" t="s">
        <v>21</v>
      </c>
      <c r="F390" s="212" t="s">
        <v>581</v>
      </c>
      <c r="G390" s="210"/>
      <c r="H390" s="213">
        <v>0.306</v>
      </c>
      <c r="I390" s="214"/>
      <c r="J390" s="210"/>
      <c r="K390" s="210"/>
      <c r="L390" s="215"/>
      <c r="M390" s="216"/>
      <c r="N390" s="217"/>
      <c r="O390" s="217"/>
      <c r="P390" s="217"/>
      <c r="Q390" s="217"/>
      <c r="R390" s="217"/>
      <c r="S390" s="217"/>
      <c r="T390" s="217"/>
      <c r="U390" s="218"/>
      <c r="AT390" s="219" t="s">
        <v>218</v>
      </c>
      <c r="AU390" s="219" t="s">
        <v>214</v>
      </c>
      <c r="AV390" s="14" t="s">
        <v>213</v>
      </c>
      <c r="AW390" s="14" t="s">
        <v>34</v>
      </c>
      <c r="AX390" s="14" t="s">
        <v>81</v>
      </c>
      <c r="AY390" s="219" t="s">
        <v>204</v>
      </c>
    </row>
    <row r="391" spans="1:65" s="2" customFormat="1" ht="16.5" customHeight="1">
      <c r="A391" s="36"/>
      <c r="B391" s="37"/>
      <c r="C391" s="179" t="s">
        <v>582</v>
      </c>
      <c r="D391" s="179" t="s">
        <v>208</v>
      </c>
      <c r="E391" s="180" t="s">
        <v>583</v>
      </c>
      <c r="F391" s="181" t="s">
        <v>584</v>
      </c>
      <c r="G391" s="182" t="s">
        <v>469</v>
      </c>
      <c r="H391" s="183">
        <v>74.45</v>
      </c>
      <c r="I391" s="184"/>
      <c r="J391" s="185">
        <f>ROUND(I391*H391,1)</f>
        <v>0</v>
      </c>
      <c r="K391" s="181" t="s">
        <v>212</v>
      </c>
      <c r="L391" s="41"/>
      <c r="M391" s="186" t="s">
        <v>21</v>
      </c>
      <c r="N391" s="187" t="s">
        <v>44</v>
      </c>
      <c r="O391" s="66"/>
      <c r="P391" s="188">
        <f>O391*H391</f>
        <v>0</v>
      </c>
      <c r="Q391" s="188">
        <v>0</v>
      </c>
      <c r="R391" s="188">
        <f>Q391*H391</f>
        <v>0</v>
      </c>
      <c r="S391" s="188">
        <v>0</v>
      </c>
      <c r="T391" s="188">
        <f>S391*H391</f>
        <v>0</v>
      </c>
      <c r="U391" s="189" t="s">
        <v>21</v>
      </c>
      <c r="V391" s="36"/>
      <c r="W391" s="36"/>
      <c r="X391" s="36"/>
      <c r="Y391" s="36"/>
      <c r="Z391" s="36"/>
      <c r="AA391" s="36"/>
      <c r="AB391" s="36"/>
      <c r="AC391" s="36"/>
      <c r="AD391" s="36"/>
      <c r="AE391" s="36"/>
      <c r="AR391" s="190" t="s">
        <v>213</v>
      </c>
      <c r="AT391" s="190" t="s">
        <v>208</v>
      </c>
      <c r="AU391" s="190" t="s">
        <v>214</v>
      </c>
      <c r="AY391" s="19" t="s">
        <v>204</v>
      </c>
      <c r="BE391" s="191">
        <f>IF(N391="základní",J391,0)</f>
        <v>0</v>
      </c>
      <c r="BF391" s="191">
        <f>IF(N391="snížená",J391,0)</f>
        <v>0</v>
      </c>
      <c r="BG391" s="191">
        <f>IF(N391="zákl. přenesená",J391,0)</f>
        <v>0</v>
      </c>
      <c r="BH391" s="191">
        <f>IF(N391="sníž. přenesená",J391,0)</f>
        <v>0</v>
      </c>
      <c r="BI391" s="191">
        <f>IF(N391="nulová",J391,0)</f>
        <v>0</v>
      </c>
      <c r="BJ391" s="19" t="s">
        <v>81</v>
      </c>
      <c r="BK391" s="191">
        <f>ROUND(I391*H391,1)</f>
        <v>0</v>
      </c>
      <c r="BL391" s="19" t="s">
        <v>213</v>
      </c>
      <c r="BM391" s="190" t="s">
        <v>585</v>
      </c>
    </row>
    <row r="392" spans="1:47" s="2" customFormat="1" ht="11.25">
      <c r="A392" s="36"/>
      <c r="B392" s="37"/>
      <c r="C392" s="38"/>
      <c r="D392" s="192" t="s">
        <v>216</v>
      </c>
      <c r="E392" s="38"/>
      <c r="F392" s="193" t="s">
        <v>586</v>
      </c>
      <c r="G392" s="38"/>
      <c r="H392" s="38"/>
      <c r="I392" s="194"/>
      <c r="J392" s="38"/>
      <c r="K392" s="38"/>
      <c r="L392" s="41"/>
      <c r="M392" s="195"/>
      <c r="N392" s="196"/>
      <c r="O392" s="66"/>
      <c r="P392" s="66"/>
      <c r="Q392" s="66"/>
      <c r="R392" s="66"/>
      <c r="S392" s="66"/>
      <c r="T392" s="66"/>
      <c r="U392" s="67"/>
      <c r="V392" s="36"/>
      <c r="W392" s="36"/>
      <c r="X392" s="36"/>
      <c r="Y392" s="36"/>
      <c r="Z392" s="36"/>
      <c r="AA392" s="36"/>
      <c r="AB392" s="36"/>
      <c r="AC392" s="36"/>
      <c r="AD392" s="36"/>
      <c r="AE392" s="36"/>
      <c r="AT392" s="19" t="s">
        <v>216</v>
      </c>
      <c r="AU392" s="19" t="s">
        <v>214</v>
      </c>
    </row>
    <row r="393" spans="2:51" s="15" customFormat="1" ht="11.25">
      <c r="B393" s="220"/>
      <c r="C393" s="221"/>
      <c r="D393" s="199" t="s">
        <v>218</v>
      </c>
      <c r="E393" s="222" t="s">
        <v>21</v>
      </c>
      <c r="F393" s="223" t="s">
        <v>587</v>
      </c>
      <c r="G393" s="221"/>
      <c r="H393" s="222" t="s">
        <v>21</v>
      </c>
      <c r="I393" s="224"/>
      <c r="J393" s="221"/>
      <c r="K393" s="221"/>
      <c r="L393" s="225"/>
      <c r="M393" s="226"/>
      <c r="N393" s="227"/>
      <c r="O393" s="227"/>
      <c r="P393" s="227"/>
      <c r="Q393" s="227"/>
      <c r="R393" s="227"/>
      <c r="S393" s="227"/>
      <c r="T393" s="227"/>
      <c r="U393" s="228"/>
      <c r="AT393" s="229" t="s">
        <v>218</v>
      </c>
      <c r="AU393" s="229" t="s">
        <v>214</v>
      </c>
      <c r="AV393" s="15" t="s">
        <v>81</v>
      </c>
      <c r="AW393" s="15" t="s">
        <v>34</v>
      </c>
      <c r="AX393" s="15" t="s">
        <v>73</v>
      </c>
      <c r="AY393" s="229" t="s">
        <v>204</v>
      </c>
    </row>
    <row r="394" spans="2:51" s="15" customFormat="1" ht="11.25">
      <c r="B394" s="220"/>
      <c r="C394" s="221"/>
      <c r="D394" s="199" t="s">
        <v>218</v>
      </c>
      <c r="E394" s="222" t="s">
        <v>21</v>
      </c>
      <c r="F394" s="223" t="s">
        <v>588</v>
      </c>
      <c r="G394" s="221"/>
      <c r="H394" s="222" t="s">
        <v>21</v>
      </c>
      <c r="I394" s="224"/>
      <c r="J394" s="221"/>
      <c r="K394" s="221"/>
      <c r="L394" s="225"/>
      <c r="M394" s="226"/>
      <c r="N394" s="227"/>
      <c r="O394" s="227"/>
      <c r="P394" s="227"/>
      <c r="Q394" s="227"/>
      <c r="R394" s="227"/>
      <c r="S394" s="227"/>
      <c r="T394" s="227"/>
      <c r="U394" s="228"/>
      <c r="AT394" s="229" t="s">
        <v>218</v>
      </c>
      <c r="AU394" s="229" t="s">
        <v>214</v>
      </c>
      <c r="AV394" s="15" t="s">
        <v>81</v>
      </c>
      <c r="AW394" s="15" t="s">
        <v>34</v>
      </c>
      <c r="AX394" s="15" t="s">
        <v>73</v>
      </c>
      <c r="AY394" s="229" t="s">
        <v>204</v>
      </c>
    </row>
    <row r="395" spans="2:51" s="13" customFormat="1" ht="11.25">
      <c r="B395" s="197"/>
      <c r="C395" s="198"/>
      <c r="D395" s="199" t="s">
        <v>218</v>
      </c>
      <c r="E395" s="200" t="s">
        <v>21</v>
      </c>
      <c r="F395" s="201" t="s">
        <v>589</v>
      </c>
      <c r="G395" s="198"/>
      <c r="H395" s="202">
        <v>38.125</v>
      </c>
      <c r="I395" s="203"/>
      <c r="J395" s="198"/>
      <c r="K395" s="198"/>
      <c r="L395" s="204"/>
      <c r="M395" s="205"/>
      <c r="N395" s="206"/>
      <c r="O395" s="206"/>
      <c r="P395" s="206"/>
      <c r="Q395" s="206"/>
      <c r="R395" s="206"/>
      <c r="S395" s="206"/>
      <c r="T395" s="206"/>
      <c r="U395" s="207"/>
      <c r="AT395" s="208" t="s">
        <v>218</v>
      </c>
      <c r="AU395" s="208" t="s">
        <v>214</v>
      </c>
      <c r="AV395" s="13" t="s">
        <v>83</v>
      </c>
      <c r="AW395" s="13" t="s">
        <v>34</v>
      </c>
      <c r="AX395" s="13" t="s">
        <v>73</v>
      </c>
      <c r="AY395" s="208" t="s">
        <v>204</v>
      </c>
    </row>
    <row r="396" spans="2:51" s="13" customFormat="1" ht="11.25">
      <c r="B396" s="197"/>
      <c r="C396" s="198"/>
      <c r="D396" s="199" t="s">
        <v>218</v>
      </c>
      <c r="E396" s="200" t="s">
        <v>21</v>
      </c>
      <c r="F396" s="201" t="s">
        <v>590</v>
      </c>
      <c r="G396" s="198"/>
      <c r="H396" s="202">
        <v>36.325</v>
      </c>
      <c r="I396" s="203"/>
      <c r="J396" s="198"/>
      <c r="K396" s="198"/>
      <c r="L396" s="204"/>
      <c r="M396" s="205"/>
      <c r="N396" s="206"/>
      <c r="O396" s="206"/>
      <c r="P396" s="206"/>
      <c r="Q396" s="206"/>
      <c r="R396" s="206"/>
      <c r="S396" s="206"/>
      <c r="T396" s="206"/>
      <c r="U396" s="207"/>
      <c r="AT396" s="208" t="s">
        <v>218</v>
      </c>
      <c r="AU396" s="208" t="s">
        <v>214</v>
      </c>
      <c r="AV396" s="13" t="s">
        <v>83</v>
      </c>
      <c r="AW396" s="13" t="s">
        <v>34</v>
      </c>
      <c r="AX396" s="13" t="s">
        <v>73</v>
      </c>
      <c r="AY396" s="208" t="s">
        <v>204</v>
      </c>
    </row>
    <row r="397" spans="2:51" s="14" customFormat="1" ht="11.25">
      <c r="B397" s="209"/>
      <c r="C397" s="210"/>
      <c r="D397" s="199" t="s">
        <v>218</v>
      </c>
      <c r="E397" s="211" t="s">
        <v>21</v>
      </c>
      <c r="F397" s="212" t="s">
        <v>591</v>
      </c>
      <c r="G397" s="210"/>
      <c r="H397" s="213">
        <v>74.45</v>
      </c>
      <c r="I397" s="214"/>
      <c r="J397" s="210"/>
      <c r="K397" s="210"/>
      <c r="L397" s="215"/>
      <c r="M397" s="216"/>
      <c r="N397" s="217"/>
      <c r="O397" s="217"/>
      <c r="P397" s="217"/>
      <c r="Q397" s="217"/>
      <c r="R397" s="217"/>
      <c r="S397" s="217"/>
      <c r="T397" s="217"/>
      <c r="U397" s="218"/>
      <c r="AT397" s="219" t="s">
        <v>218</v>
      </c>
      <c r="AU397" s="219" t="s">
        <v>214</v>
      </c>
      <c r="AV397" s="14" t="s">
        <v>213</v>
      </c>
      <c r="AW397" s="14" t="s">
        <v>34</v>
      </c>
      <c r="AX397" s="14" t="s">
        <v>81</v>
      </c>
      <c r="AY397" s="219" t="s">
        <v>204</v>
      </c>
    </row>
    <row r="398" spans="1:65" s="2" customFormat="1" ht="16.5" customHeight="1">
      <c r="A398" s="36"/>
      <c r="B398" s="37"/>
      <c r="C398" s="242" t="s">
        <v>592</v>
      </c>
      <c r="D398" s="242" t="s">
        <v>466</v>
      </c>
      <c r="E398" s="243" t="s">
        <v>593</v>
      </c>
      <c r="F398" s="244" t="s">
        <v>594</v>
      </c>
      <c r="G398" s="245" t="s">
        <v>260</v>
      </c>
      <c r="H398" s="246">
        <v>0.067</v>
      </c>
      <c r="I398" s="247"/>
      <c r="J398" s="248">
        <f>ROUND(I398*H398,1)</f>
        <v>0</v>
      </c>
      <c r="K398" s="244" t="s">
        <v>212</v>
      </c>
      <c r="L398" s="249"/>
      <c r="M398" s="250" t="s">
        <v>21</v>
      </c>
      <c r="N398" s="251" t="s">
        <v>44</v>
      </c>
      <c r="O398" s="66"/>
      <c r="P398" s="188">
        <f>O398*H398</f>
        <v>0</v>
      </c>
      <c r="Q398" s="188">
        <v>0.55</v>
      </c>
      <c r="R398" s="188">
        <f>Q398*H398</f>
        <v>0.03685000000000001</v>
      </c>
      <c r="S398" s="188">
        <v>0</v>
      </c>
      <c r="T398" s="188">
        <f>S398*H398</f>
        <v>0</v>
      </c>
      <c r="U398" s="189" t="s">
        <v>21</v>
      </c>
      <c r="V398" s="36"/>
      <c r="W398" s="36"/>
      <c r="X398" s="36"/>
      <c r="Y398" s="36"/>
      <c r="Z398" s="36"/>
      <c r="AA398" s="36"/>
      <c r="AB398" s="36"/>
      <c r="AC398" s="36"/>
      <c r="AD398" s="36"/>
      <c r="AE398" s="36"/>
      <c r="AR398" s="190" t="s">
        <v>250</v>
      </c>
      <c r="AT398" s="190" t="s">
        <v>466</v>
      </c>
      <c r="AU398" s="190" t="s">
        <v>214</v>
      </c>
      <c r="AY398" s="19" t="s">
        <v>204</v>
      </c>
      <c r="BE398" s="191">
        <f>IF(N398="základní",J398,0)</f>
        <v>0</v>
      </c>
      <c r="BF398" s="191">
        <f>IF(N398="snížená",J398,0)</f>
        <v>0</v>
      </c>
      <c r="BG398" s="191">
        <f>IF(N398="zákl. přenesená",J398,0)</f>
        <v>0</v>
      </c>
      <c r="BH398" s="191">
        <f>IF(N398="sníž. přenesená",J398,0)</f>
        <v>0</v>
      </c>
      <c r="BI398" s="191">
        <f>IF(N398="nulová",J398,0)</f>
        <v>0</v>
      </c>
      <c r="BJ398" s="19" t="s">
        <v>81</v>
      </c>
      <c r="BK398" s="191">
        <f>ROUND(I398*H398,1)</f>
        <v>0</v>
      </c>
      <c r="BL398" s="19" t="s">
        <v>213</v>
      </c>
      <c r="BM398" s="190" t="s">
        <v>595</v>
      </c>
    </row>
    <row r="399" spans="1:47" s="2" customFormat="1" ht="11.25">
      <c r="A399" s="36"/>
      <c r="B399" s="37"/>
      <c r="C399" s="38"/>
      <c r="D399" s="192" t="s">
        <v>216</v>
      </c>
      <c r="E399" s="38"/>
      <c r="F399" s="193" t="s">
        <v>596</v>
      </c>
      <c r="G399" s="38"/>
      <c r="H399" s="38"/>
      <c r="I399" s="194"/>
      <c r="J399" s="38"/>
      <c r="K399" s="38"/>
      <c r="L399" s="41"/>
      <c r="M399" s="195"/>
      <c r="N399" s="196"/>
      <c r="O399" s="66"/>
      <c r="P399" s="66"/>
      <c r="Q399" s="66"/>
      <c r="R399" s="66"/>
      <c r="S399" s="66"/>
      <c r="T399" s="66"/>
      <c r="U399" s="67"/>
      <c r="V399" s="36"/>
      <c r="W399" s="36"/>
      <c r="X399" s="36"/>
      <c r="Y399" s="36"/>
      <c r="Z399" s="36"/>
      <c r="AA399" s="36"/>
      <c r="AB399" s="36"/>
      <c r="AC399" s="36"/>
      <c r="AD399" s="36"/>
      <c r="AE399" s="36"/>
      <c r="AT399" s="19" t="s">
        <v>216</v>
      </c>
      <c r="AU399" s="19" t="s">
        <v>214</v>
      </c>
    </row>
    <row r="400" spans="2:51" s="13" customFormat="1" ht="11.25">
      <c r="B400" s="197"/>
      <c r="C400" s="198"/>
      <c r="D400" s="199" t="s">
        <v>218</v>
      </c>
      <c r="E400" s="200" t="s">
        <v>21</v>
      </c>
      <c r="F400" s="201" t="s">
        <v>597</v>
      </c>
      <c r="G400" s="198"/>
      <c r="H400" s="202">
        <v>0.067</v>
      </c>
      <c r="I400" s="203"/>
      <c r="J400" s="198"/>
      <c r="K400" s="198"/>
      <c r="L400" s="204"/>
      <c r="M400" s="205"/>
      <c r="N400" s="206"/>
      <c r="O400" s="206"/>
      <c r="P400" s="206"/>
      <c r="Q400" s="206"/>
      <c r="R400" s="206"/>
      <c r="S400" s="206"/>
      <c r="T400" s="206"/>
      <c r="U400" s="207"/>
      <c r="AT400" s="208" t="s">
        <v>218</v>
      </c>
      <c r="AU400" s="208" t="s">
        <v>214</v>
      </c>
      <c r="AV400" s="13" t="s">
        <v>83</v>
      </c>
      <c r="AW400" s="13" t="s">
        <v>34</v>
      </c>
      <c r="AX400" s="13" t="s">
        <v>81</v>
      </c>
      <c r="AY400" s="208" t="s">
        <v>204</v>
      </c>
    </row>
    <row r="401" spans="1:65" s="2" customFormat="1" ht="24.2" customHeight="1">
      <c r="A401" s="36"/>
      <c r="B401" s="37"/>
      <c r="C401" s="179" t="s">
        <v>598</v>
      </c>
      <c r="D401" s="179" t="s">
        <v>208</v>
      </c>
      <c r="E401" s="180" t="s">
        <v>412</v>
      </c>
      <c r="F401" s="181" t="s">
        <v>413</v>
      </c>
      <c r="G401" s="182" t="s">
        <v>346</v>
      </c>
      <c r="H401" s="183">
        <v>0.45</v>
      </c>
      <c r="I401" s="184"/>
      <c r="J401" s="185">
        <f>ROUND(I401*H401,1)</f>
        <v>0</v>
      </c>
      <c r="K401" s="181" t="s">
        <v>212</v>
      </c>
      <c r="L401" s="41"/>
      <c r="M401" s="186" t="s">
        <v>21</v>
      </c>
      <c r="N401" s="187" t="s">
        <v>44</v>
      </c>
      <c r="O401" s="66"/>
      <c r="P401" s="188">
        <f>O401*H401</f>
        <v>0</v>
      </c>
      <c r="Q401" s="188">
        <v>0.00063</v>
      </c>
      <c r="R401" s="188">
        <f>Q401*H401</f>
        <v>0.0002835</v>
      </c>
      <c r="S401" s="188">
        <v>0</v>
      </c>
      <c r="T401" s="188">
        <f>S401*H401</f>
        <v>0</v>
      </c>
      <c r="U401" s="189" t="s">
        <v>21</v>
      </c>
      <c r="V401" s="36"/>
      <c r="W401" s="36"/>
      <c r="X401" s="36"/>
      <c r="Y401" s="36"/>
      <c r="Z401" s="36"/>
      <c r="AA401" s="36"/>
      <c r="AB401" s="36"/>
      <c r="AC401" s="36"/>
      <c r="AD401" s="36"/>
      <c r="AE401" s="36"/>
      <c r="AR401" s="190" t="s">
        <v>213</v>
      </c>
      <c r="AT401" s="190" t="s">
        <v>208</v>
      </c>
      <c r="AU401" s="190" t="s">
        <v>214</v>
      </c>
      <c r="AY401" s="19" t="s">
        <v>204</v>
      </c>
      <c r="BE401" s="191">
        <f>IF(N401="základní",J401,0)</f>
        <v>0</v>
      </c>
      <c r="BF401" s="191">
        <f>IF(N401="snížená",J401,0)</f>
        <v>0</v>
      </c>
      <c r="BG401" s="191">
        <f>IF(N401="zákl. přenesená",J401,0)</f>
        <v>0</v>
      </c>
      <c r="BH401" s="191">
        <f>IF(N401="sníž. přenesená",J401,0)</f>
        <v>0</v>
      </c>
      <c r="BI401" s="191">
        <f>IF(N401="nulová",J401,0)</f>
        <v>0</v>
      </c>
      <c r="BJ401" s="19" t="s">
        <v>81</v>
      </c>
      <c r="BK401" s="191">
        <f>ROUND(I401*H401,1)</f>
        <v>0</v>
      </c>
      <c r="BL401" s="19" t="s">
        <v>213</v>
      </c>
      <c r="BM401" s="190" t="s">
        <v>599</v>
      </c>
    </row>
    <row r="402" spans="1:47" s="2" customFormat="1" ht="11.25">
      <c r="A402" s="36"/>
      <c r="B402" s="37"/>
      <c r="C402" s="38"/>
      <c r="D402" s="192" t="s">
        <v>216</v>
      </c>
      <c r="E402" s="38"/>
      <c r="F402" s="193" t="s">
        <v>415</v>
      </c>
      <c r="G402" s="38"/>
      <c r="H402" s="38"/>
      <c r="I402" s="194"/>
      <c r="J402" s="38"/>
      <c r="K402" s="38"/>
      <c r="L402" s="41"/>
      <c r="M402" s="195"/>
      <c r="N402" s="196"/>
      <c r="O402" s="66"/>
      <c r="P402" s="66"/>
      <c r="Q402" s="66"/>
      <c r="R402" s="66"/>
      <c r="S402" s="66"/>
      <c r="T402" s="66"/>
      <c r="U402" s="67"/>
      <c r="V402" s="36"/>
      <c r="W402" s="36"/>
      <c r="X402" s="36"/>
      <c r="Y402" s="36"/>
      <c r="Z402" s="36"/>
      <c r="AA402" s="36"/>
      <c r="AB402" s="36"/>
      <c r="AC402" s="36"/>
      <c r="AD402" s="36"/>
      <c r="AE402" s="36"/>
      <c r="AT402" s="19" t="s">
        <v>216</v>
      </c>
      <c r="AU402" s="19" t="s">
        <v>214</v>
      </c>
    </row>
    <row r="403" spans="2:51" s="13" customFormat="1" ht="11.25">
      <c r="B403" s="197"/>
      <c r="C403" s="198"/>
      <c r="D403" s="199" t="s">
        <v>218</v>
      </c>
      <c r="E403" s="200" t="s">
        <v>21</v>
      </c>
      <c r="F403" s="201" t="s">
        <v>600</v>
      </c>
      <c r="G403" s="198"/>
      <c r="H403" s="202">
        <v>0.45</v>
      </c>
      <c r="I403" s="203"/>
      <c r="J403" s="198"/>
      <c r="K403" s="198"/>
      <c r="L403" s="204"/>
      <c r="M403" s="205"/>
      <c r="N403" s="206"/>
      <c r="O403" s="206"/>
      <c r="P403" s="206"/>
      <c r="Q403" s="206"/>
      <c r="R403" s="206"/>
      <c r="S403" s="206"/>
      <c r="T403" s="206"/>
      <c r="U403" s="207"/>
      <c r="AT403" s="208" t="s">
        <v>218</v>
      </c>
      <c r="AU403" s="208" t="s">
        <v>214</v>
      </c>
      <c r="AV403" s="13" t="s">
        <v>83</v>
      </c>
      <c r="AW403" s="13" t="s">
        <v>34</v>
      </c>
      <c r="AX403" s="13" t="s">
        <v>81</v>
      </c>
      <c r="AY403" s="208" t="s">
        <v>204</v>
      </c>
    </row>
    <row r="404" spans="2:63" s="12" customFormat="1" ht="22.9" customHeight="1">
      <c r="B404" s="163"/>
      <c r="C404" s="164"/>
      <c r="D404" s="165" t="s">
        <v>72</v>
      </c>
      <c r="E404" s="177" t="s">
        <v>214</v>
      </c>
      <c r="F404" s="177" t="s">
        <v>601</v>
      </c>
      <c r="G404" s="164"/>
      <c r="H404" s="164"/>
      <c r="I404" s="167"/>
      <c r="J404" s="178">
        <f>BK404</f>
        <v>0</v>
      </c>
      <c r="K404" s="164"/>
      <c r="L404" s="169"/>
      <c r="M404" s="170"/>
      <c r="N404" s="171"/>
      <c r="O404" s="171"/>
      <c r="P404" s="172">
        <f>P405+P429+P458</f>
        <v>0</v>
      </c>
      <c r="Q404" s="171"/>
      <c r="R404" s="172">
        <f>R405+R429+R458</f>
        <v>70.73173113819999</v>
      </c>
      <c r="S404" s="171"/>
      <c r="T404" s="172">
        <f>T405+T429+T458</f>
        <v>0</v>
      </c>
      <c r="U404" s="173"/>
      <c r="AR404" s="174" t="s">
        <v>81</v>
      </c>
      <c r="AT404" s="175" t="s">
        <v>72</v>
      </c>
      <c r="AU404" s="175" t="s">
        <v>81</v>
      </c>
      <c r="AY404" s="174" t="s">
        <v>204</v>
      </c>
      <c r="BK404" s="176">
        <f>BK405+BK429+BK458</f>
        <v>0</v>
      </c>
    </row>
    <row r="405" spans="2:63" s="12" customFormat="1" ht="20.85" customHeight="1">
      <c r="B405" s="163"/>
      <c r="C405" s="164"/>
      <c r="D405" s="165" t="s">
        <v>72</v>
      </c>
      <c r="E405" s="177" t="s">
        <v>465</v>
      </c>
      <c r="F405" s="177" t="s">
        <v>602</v>
      </c>
      <c r="G405" s="164"/>
      <c r="H405" s="164"/>
      <c r="I405" s="167"/>
      <c r="J405" s="178">
        <f>BK405</f>
        <v>0</v>
      </c>
      <c r="K405" s="164"/>
      <c r="L405" s="169"/>
      <c r="M405" s="170"/>
      <c r="N405" s="171"/>
      <c r="O405" s="171"/>
      <c r="P405" s="172">
        <f>SUM(P406:P428)</f>
        <v>0</v>
      </c>
      <c r="Q405" s="171"/>
      <c r="R405" s="172">
        <f>SUM(R406:R428)</f>
        <v>24.616683648199995</v>
      </c>
      <c r="S405" s="171"/>
      <c r="T405" s="172">
        <f>SUM(T406:T428)</f>
        <v>0</v>
      </c>
      <c r="U405" s="173"/>
      <c r="AR405" s="174" t="s">
        <v>81</v>
      </c>
      <c r="AT405" s="175" t="s">
        <v>72</v>
      </c>
      <c r="AU405" s="175" t="s">
        <v>83</v>
      </c>
      <c r="AY405" s="174" t="s">
        <v>204</v>
      </c>
      <c r="BK405" s="176">
        <f>SUM(BK406:BK428)</f>
        <v>0</v>
      </c>
    </row>
    <row r="406" spans="1:65" s="2" customFormat="1" ht="24.2" customHeight="1">
      <c r="A406" s="36"/>
      <c r="B406" s="37"/>
      <c r="C406" s="179" t="s">
        <v>603</v>
      </c>
      <c r="D406" s="179" t="s">
        <v>208</v>
      </c>
      <c r="E406" s="180" t="s">
        <v>604</v>
      </c>
      <c r="F406" s="181" t="s">
        <v>605</v>
      </c>
      <c r="G406" s="182" t="s">
        <v>346</v>
      </c>
      <c r="H406" s="183">
        <v>33.65</v>
      </c>
      <c r="I406" s="184"/>
      <c r="J406" s="185">
        <f>ROUND(I406*H406,1)</f>
        <v>0</v>
      </c>
      <c r="K406" s="181" t="s">
        <v>212</v>
      </c>
      <c r="L406" s="41"/>
      <c r="M406" s="186" t="s">
        <v>21</v>
      </c>
      <c r="N406" s="187" t="s">
        <v>44</v>
      </c>
      <c r="O406" s="66"/>
      <c r="P406" s="188">
        <f>O406*H406</f>
        <v>0</v>
      </c>
      <c r="Q406" s="188">
        <v>0.71545774</v>
      </c>
      <c r="R406" s="188">
        <f>Q406*H406</f>
        <v>24.075152950999996</v>
      </c>
      <c r="S406" s="188">
        <v>0</v>
      </c>
      <c r="T406" s="188">
        <f>S406*H406</f>
        <v>0</v>
      </c>
      <c r="U406" s="189" t="s">
        <v>21</v>
      </c>
      <c r="V406" s="36"/>
      <c r="W406" s="36"/>
      <c r="X406" s="36"/>
      <c r="Y406" s="36"/>
      <c r="Z406" s="36"/>
      <c r="AA406" s="36"/>
      <c r="AB406" s="36"/>
      <c r="AC406" s="36"/>
      <c r="AD406" s="36"/>
      <c r="AE406" s="36"/>
      <c r="AR406" s="190" t="s">
        <v>213</v>
      </c>
      <c r="AT406" s="190" t="s">
        <v>208</v>
      </c>
      <c r="AU406" s="190" t="s">
        <v>214</v>
      </c>
      <c r="AY406" s="19" t="s">
        <v>204</v>
      </c>
      <c r="BE406" s="191">
        <f>IF(N406="základní",J406,0)</f>
        <v>0</v>
      </c>
      <c r="BF406" s="191">
        <f>IF(N406="snížená",J406,0)</f>
        <v>0</v>
      </c>
      <c r="BG406" s="191">
        <f>IF(N406="zákl. přenesená",J406,0)</f>
        <v>0</v>
      </c>
      <c r="BH406" s="191">
        <f>IF(N406="sníž. přenesená",J406,0)</f>
        <v>0</v>
      </c>
      <c r="BI406" s="191">
        <f>IF(N406="nulová",J406,0)</f>
        <v>0</v>
      </c>
      <c r="BJ406" s="19" t="s">
        <v>81</v>
      </c>
      <c r="BK406" s="191">
        <f>ROUND(I406*H406,1)</f>
        <v>0</v>
      </c>
      <c r="BL406" s="19" t="s">
        <v>213</v>
      </c>
      <c r="BM406" s="190" t="s">
        <v>606</v>
      </c>
    </row>
    <row r="407" spans="1:47" s="2" customFormat="1" ht="11.25">
      <c r="A407" s="36"/>
      <c r="B407" s="37"/>
      <c r="C407" s="38"/>
      <c r="D407" s="192" t="s">
        <v>216</v>
      </c>
      <c r="E407" s="38"/>
      <c r="F407" s="193" t="s">
        <v>607</v>
      </c>
      <c r="G407" s="38"/>
      <c r="H407" s="38"/>
      <c r="I407" s="194"/>
      <c r="J407" s="38"/>
      <c r="K407" s="38"/>
      <c r="L407" s="41"/>
      <c r="M407" s="195"/>
      <c r="N407" s="196"/>
      <c r="O407" s="66"/>
      <c r="P407" s="66"/>
      <c r="Q407" s="66"/>
      <c r="R407" s="66"/>
      <c r="S407" s="66"/>
      <c r="T407" s="66"/>
      <c r="U407" s="67"/>
      <c r="V407" s="36"/>
      <c r="W407" s="36"/>
      <c r="X407" s="36"/>
      <c r="Y407" s="36"/>
      <c r="Z407" s="36"/>
      <c r="AA407" s="36"/>
      <c r="AB407" s="36"/>
      <c r="AC407" s="36"/>
      <c r="AD407" s="36"/>
      <c r="AE407" s="36"/>
      <c r="AT407" s="19" t="s">
        <v>216</v>
      </c>
      <c r="AU407" s="19" t="s">
        <v>214</v>
      </c>
    </row>
    <row r="408" spans="1:47" s="2" customFormat="1" ht="68.25">
      <c r="A408" s="36"/>
      <c r="B408" s="37"/>
      <c r="C408" s="38"/>
      <c r="D408" s="199" t="s">
        <v>306</v>
      </c>
      <c r="E408" s="38"/>
      <c r="F408" s="241" t="s">
        <v>608</v>
      </c>
      <c r="G408" s="38"/>
      <c r="H408" s="38"/>
      <c r="I408" s="194"/>
      <c r="J408" s="38"/>
      <c r="K408" s="38"/>
      <c r="L408" s="41"/>
      <c r="M408" s="195"/>
      <c r="N408" s="196"/>
      <c r="O408" s="66"/>
      <c r="P408" s="66"/>
      <c r="Q408" s="66"/>
      <c r="R408" s="66"/>
      <c r="S408" s="66"/>
      <c r="T408" s="66"/>
      <c r="U408" s="67"/>
      <c r="V408" s="36"/>
      <c r="W408" s="36"/>
      <c r="X408" s="36"/>
      <c r="Y408" s="36"/>
      <c r="Z408" s="36"/>
      <c r="AA408" s="36"/>
      <c r="AB408" s="36"/>
      <c r="AC408" s="36"/>
      <c r="AD408" s="36"/>
      <c r="AE408" s="36"/>
      <c r="AT408" s="19" t="s">
        <v>306</v>
      </c>
      <c r="AU408" s="19" t="s">
        <v>214</v>
      </c>
    </row>
    <row r="409" spans="2:51" s="13" customFormat="1" ht="11.25">
      <c r="B409" s="197"/>
      <c r="C409" s="198"/>
      <c r="D409" s="199" t="s">
        <v>218</v>
      </c>
      <c r="E409" s="200" t="s">
        <v>21</v>
      </c>
      <c r="F409" s="201" t="s">
        <v>609</v>
      </c>
      <c r="G409" s="198"/>
      <c r="H409" s="202">
        <v>33.413</v>
      </c>
      <c r="I409" s="203"/>
      <c r="J409" s="198"/>
      <c r="K409" s="198"/>
      <c r="L409" s="204"/>
      <c r="M409" s="205"/>
      <c r="N409" s="206"/>
      <c r="O409" s="206"/>
      <c r="P409" s="206"/>
      <c r="Q409" s="206"/>
      <c r="R409" s="206"/>
      <c r="S409" s="206"/>
      <c r="T409" s="206"/>
      <c r="U409" s="207"/>
      <c r="AT409" s="208" t="s">
        <v>218</v>
      </c>
      <c r="AU409" s="208" t="s">
        <v>214</v>
      </c>
      <c r="AV409" s="13" t="s">
        <v>83</v>
      </c>
      <c r="AW409" s="13" t="s">
        <v>34</v>
      </c>
      <c r="AX409" s="13" t="s">
        <v>73</v>
      </c>
      <c r="AY409" s="208" t="s">
        <v>204</v>
      </c>
    </row>
    <row r="410" spans="2:51" s="13" customFormat="1" ht="11.25">
      <c r="B410" s="197"/>
      <c r="C410" s="198"/>
      <c r="D410" s="199" t="s">
        <v>218</v>
      </c>
      <c r="E410" s="200" t="s">
        <v>21</v>
      </c>
      <c r="F410" s="201" t="s">
        <v>610</v>
      </c>
      <c r="G410" s="198"/>
      <c r="H410" s="202">
        <v>-2.563</v>
      </c>
      <c r="I410" s="203"/>
      <c r="J410" s="198"/>
      <c r="K410" s="198"/>
      <c r="L410" s="204"/>
      <c r="M410" s="205"/>
      <c r="N410" s="206"/>
      <c r="O410" s="206"/>
      <c r="P410" s="206"/>
      <c r="Q410" s="206"/>
      <c r="R410" s="206"/>
      <c r="S410" s="206"/>
      <c r="T410" s="206"/>
      <c r="U410" s="207"/>
      <c r="AT410" s="208" t="s">
        <v>218</v>
      </c>
      <c r="AU410" s="208" t="s">
        <v>214</v>
      </c>
      <c r="AV410" s="13" t="s">
        <v>83</v>
      </c>
      <c r="AW410" s="13" t="s">
        <v>34</v>
      </c>
      <c r="AX410" s="13" t="s">
        <v>73</v>
      </c>
      <c r="AY410" s="208" t="s">
        <v>204</v>
      </c>
    </row>
    <row r="411" spans="2:51" s="16" customFormat="1" ht="11.25">
      <c r="B411" s="230"/>
      <c r="C411" s="231"/>
      <c r="D411" s="199" t="s">
        <v>218</v>
      </c>
      <c r="E411" s="232" t="s">
        <v>21</v>
      </c>
      <c r="F411" s="233" t="s">
        <v>611</v>
      </c>
      <c r="G411" s="231"/>
      <c r="H411" s="234">
        <v>30.849999999999998</v>
      </c>
      <c r="I411" s="235"/>
      <c r="J411" s="231"/>
      <c r="K411" s="231"/>
      <c r="L411" s="236"/>
      <c r="M411" s="237"/>
      <c r="N411" s="238"/>
      <c r="O411" s="238"/>
      <c r="P411" s="238"/>
      <c r="Q411" s="238"/>
      <c r="R411" s="238"/>
      <c r="S411" s="238"/>
      <c r="T411" s="238"/>
      <c r="U411" s="239"/>
      <c r="AT411" s="240" t="s">
        <v>218</v>
      </c>
      <c r="AU411" s="240" t="s">
        <v>214</v>
      </c>
      <c r="AV411" s="16" t="s">
        <v>214</v>
      </c>
      <c r="AW411" s="16" t="s">
        <v>34</v>
      </c>
      <c r="AX411" s="16" t="s">
        <v>73</v>
      </c>
      <c r="AY411" s="240" t="s">
        <v>204</v>
      </c>
    </row>
    <row r="412" spans="2:51" s="13" customFormat="1" ht="11.25">
      <c r="B412" s="197"/>
      <c r="C412" s="198"/>
      <c r="D412" s="199" t="s">
        <v>218</v>
      </c>
      <c r="E412" s="200" t="s">
        <v>21</v>
      </c>
      <c r="F412" s="201" t="s">
        <v>612</v>
      </c>
      <c r="G412" s="198"/>
      <c r="H412" s="202">
        <v>2.8</v>
      </c>
      <c r="I412" s="203"/>
      <c r="J412" s="198"/>
      <c r="K412" s="198"/>
      <c r="L412" s="204"/>
      <c r="M412" s="205"/>
      <c r="N412" s="206"/>
      <c r="O412" s="206"/>
      <c r="P412" s="206"/>
      <c r="Q412" s="206"/>
      <c r="R412" s="206"/>
      <c r="S412" s="206"/>
      <c r="T412" s="206"/>
      <c r="U412" s="207"/>
      <c r="AT412" s="208" t="s">
        <v>218</v>
      </c>
      <c r="AU412" s="208" t="s">
        <v>214</v>
      </c>
      <c r="AV412" s="13" t="s">
        <v>83</v>
      </c>
      <c r="AW412" s="13" t="s">
        <v>34</v>
      </c>
      <c r="AX412" s="13" t="s">
        <v>73</v>
      </c>
      <c r="AY412" s="208" t="s">
        <v>204</v>
      </c>
    </row>
    <row r="413" spans="2:51" s="16" customFormat="1" ht="11.25">
      <c r="B413" s="230"/>
      <c r="C413" s="231"/>
      <c r="D413" s="199" t="s">
        <v>218</v>
      </c>
      <c r="E413" s="232" t="s">
        <v>21</v>
      </c>
      <c r="F413" s="233" t="s">
        <v>395</v>
      </c>
      <c r="G413" s="231"/>
      <c r="H413" s="234">
        <v>2.8</v>
      </c>
      <c r="I413" s="235"/>
      <c r="J413" s="231"/>
      <c r="K413" s="231"/>
      <c r="L413" s="236"/>
      <c r="M413" s="237"/>
      <c r="N413" s="238"/>
      <c r="O413" s="238"/>
      <c r="P413" s="238"/>
      <c r="Q413" s="238"/>
      <c r="R413" s="238"/>
      <c r="S413" s="238"/>
      <c r="T413" s="238"/>
      <c r="U413" s="239"/>
      <c r="AT413" s="240" t="s">
        <v>218</v>
      </c>
      <c r="AU413" s="240" t="s">
        <v>214</v>
      </c>
      <c r="AV413" s="16" t="s">
        <v>214</v>
      </c>
      <c r="AW413" s="16" t="s">
        <v>34</v>
      </c>
      <c r="AX413" s="16" t="s">
        <v>73</v>
      </c>
      <c r="AY413" s="240" t="s">
        <v>204</v>
      </c>
    </row>
    <row r="414" spans="2:51" s="14" customFormat="1" ht="11.25">
      <c r="B414" s="209"/>
      <c r="C414" s="210"/>
      <c r="D414" s="199" t="s">
        <v>218</v>
      </c>
      <c r="E414" s="211" t="s">
        <v>21</v>
      </c>
      <c r="F414" s="212" t="s">
        <v>221</v>
      </c>
      <c r="G414" s="210"/>
      <c r="H414" s="213">
        <v>33.65</v>
      </c>
      <c r="I414" s="214"/>
      <c r="J414" s="210"/>
      <c r="K414" s="210"/>
      <c r="L414" s="215"/>
      <c r="M414" s="216"/>
      <c r="N414" s="217"/>
      <c r="O414" s="217"/>
      <c r="P414" s="217"/>
      <c r="Q414" s="217"/>
      <c r="R414" s="217"/>
      <c r="S414" s="217"/>
      <c r="T414" s="217"/>
      <c r="U414" s="218"/>
      <c r="AT414" s="219" t="s">
        <v>218</v>
      </c>
      <c r="AU414" s="219" t="s">
        <v>214</v>
      </c>
      <c r="AV414" s="14" t="s">
        <v>213</v>
      </c>
      <c r="AW414" s="14" t="s">
        <v>34</v>
      </c>
      <c r="AX414" s="14" t="s">
        <v>81</v>
      </c>
      <c r="AY414" s="219" t="s">
        <v>204</v>
      </c>
    </row>
    <row r="415" spans="1:65" s="2" customFormat="1" ht="24.2" customHeight="1">
      <c r="A415" s="36"/>
      <c r="B415" s="37"/>
      <c r="C415" s="179" t="s">
        <v>613</v>
      </c>
      <c r="D415" s="179" t="s">
        <v>208</v>
      </c>
      <c r="E415" s="180" t="s">
        <v>614</v>
      </c>
      <c r="F415" s="181" t="s">
        <v>615</v>
      </c>
      <c r="G415" s="182" t="s">
        <v>318</v>
      </c>
      <c r="H415" s="183">
        <v>0.454</v>
      </c>
      <c r="I415" s="184"/>
      <c r="J415" s="185">
        <f>ROUND(I415*H415,1)</f>
        <v>0</v>
      </c>
      <c r="K415" s="181" t="s">
        <v>212</v>
      </c>
      <c r="L415" s="41"/>
      <c r="M415" s="186" t="s">
        <v>21</v>
      </c>
      <c r="N415" s="187" t="s">
        <v>44</v>
      </c>
      <c r="O415" s="66"/>
      <c r="P415" s="188">
        <f>O415*H415</f>
        <v>0</v>
      </c>
      <c r="Q415" s="188">
        <v>1.0492218</v>
      </c>
      <c r="R415" s="188">
        <f>Q415*H415</f>
        <v>0.4763466972</v>
      </c>
      <c r="S415" s="188">
        <v>0</v>
      </c>
      <c r="T415" s="188">
        <f>S415*H415</f>
        <v>0</v>
      </c>
      <c r="U415" s="189" t="s">
        <v>21</v>
      </c>
      <c r="V415" s="36"/>
      <c r="W415" s="36"/>
      <c r="X415" s="36"/>
      <c r="Y415" s="36"/>
      <c r="Z415" s="36"/>
      <c r="AA415" s="36"/>
      <c r="AB415" s="36"/>
      <c r="AC415" s="36"/>
      <c r="AD415" s="36"/>
      <c r="AE415" s="36"/>
      <c r="AR415" s="190" t="s">
        <v>213</v>
      </c>
      <c r="AT415" s="190" t="s">
        <v>208</v>
      </c>
      <c r="AU415" s="190" t="s">
        <v>214</v>
      </c>
      <c r="AY415" s="19" t="s">
        <v>204</v>
      </c>
      <c r="BE415" s="191">
        <f>IF(N415="základní",J415,0)</f>
        <v>0</v>
      </c>
      <c r="BF415" s="191">
        <f>IF(N415="snížená",J415,0)</f>
        <v>0</v>
      </c>
      <c r="BG415" s="191">
        <f>IF(N415="zákl. přenesená",J415,0)</f>
        <v>0</v>
      </c>
      <c r="BH415" s="191">
        <f>IF(N415="sníž. přenesená",J415,0)</f>
        <v>0</v>
      </c>
      <c r="BI415" s="191">
        <f>IF(N415="nulová",J415,0)</f>
        <v>0</v>
      </c>
      <c r="BJ415" s="19" t="s">
        <v>81</v>
      </c>
      <c r="BK415" s="191">
        <f>ROUND(I415*H415,1)</f>
        <v>0</v>
      </c>
      <c r="BL415" s="19" t="s">
        <v>213</v>
      </c>
      <c r="BM415" s="190" t="s">
        <v>616</v>
      </c>
    </row>
    <row r="416" spans="1:47" s="2" customFormat="1" ht="11.25">
      <c r="A416" s="36"/>
      <c r="B416" s="37"/>
      <c r="C416" s="38"/>
      <c r="D416" s="192" t="s">
        <v>216</v>
      </c>
      <c r="E416" s="38"/>
      <c r="F416" s="193" t="s">
        <v>617</v>
      </c>
      <c r="G416" s="38"/>
      <c r="H416" s="38"/>
      <c r="I416" s="194"/>
      <c r="J416" s="38"/>
      <c r="K416" s="38"/>
      <c r="L416" s="41"/>
      <c r="M416" s="195"/>
      <c r="N416" s="196"/>
      <c r="O416" s="66"/>
      <c r="P416" s="66"/>
      <c r="Q416" s="66"/>
      <c r="R416" s="66"/>
      <c r="S416" s="66"/>
      <c r="T416" s="66"/>
      <c r="U416" s="67"/>
      <c r="V416" s="36"/>
      <c r="W416" s="36"/>
      <c r="X416" s="36"/>
      <c r="Y416" s="36"/>
      <c r="Z416" s="36"/>
      <c r="AA416" s="36"/>
      <c r="AB416" s="36"/>
      <c r="AC416" s="36"/>
      <c r="AD416" s="36"/>
      <c r="AE416" s="36"/>
      <c r="AT416" s="19" t="s">
        <v>216</v>
      </c>
      <c r="AU416" s="19" t="s">
        <v>214</v>
      </c>
    </row>
    <row r="417" spans="2:51" s="13" customFormat="1" ht="11.25">
      <c r="B417" s="197"/>
      <c r="C417" s="198"/>
      <c r="D417" s="199" t="s">
        <v>218</v>
      </c>
      <c r="E417" s="200" t="s">
        <v>21</v>
      </c>
      <c r="F417" s="201" t="s">
        <v>618</v>
      </c>
      <c r="G417" s="198"/>
      <c r="H417" s="202">
        <v>0.178</v>
      </c>
      <c r="I417" s="203"/>
      <c r="J417" s="198"/>
      <c r="K417" s="198"/>
      <c r="L417" s="204"/>
      <c r="M417" s="205"/>
      <c r="N417" s="206"/>
      <c r="O417" s="206"/>
      <c r="P417" s="206"/>
      <c r="Q417" s="206"/>
      <c r="R417" s="206"/>
      <c r="S417" s="206"/>
      <c r="T417" s="206"/>
      <c r="U417" s="207"/>
      <c r="AT417" s="208" t="s">
        <v>218</v>
      </c>
      <c r="AU417" s="208" t="s">
        <v>214</v>
      </c>
      <c r="AV417" s="13" t="s">
        <v>83</v>
      </c>
      <c r="AW417" s="13" t="s">
        <v>34</v>
      </c>
      <c r="AX417" s="13" t="s">
        <v>73</v>
      </c>
      <c r="AY417" s="208" t="s">
        <v>204</v>
      </c>
    </row>
    <row r="418" spans="2:51" s="13" customFormat="1" ht="11.25">
      <c r="B418" s="197"/>
      <c r="C418" s="198"/>
      <c r="D418" s="199" t="s">
        <v>218</v>
      </c>
      <c r="E418" s="200" t="s">
        <v>21</v>
      </c>
      <c r="F418" s="201" t="s">
        <v>619</v>
      </c>
      <c r="G418" s="198"/>
      <c r="H418" s="202">
        <v>0.238</v>
      </c>
      <c r="I418" s="203"/>
      <c r="J418" s="198"/>
      <c r="K418" s="198"/>
      <c r="L418" s="204"/>
      <c r="M418" s="205"/>
      <c r="N418" s="206"/>
      <c r="O418" s="206"/>
      <c r="P418" s="206"/>
      <c r="Q418" s="206"/>
      <c r="R418" s="206"/>
      <c r="S418" s="206"/>
      <c r="T418" s="206"/>
      <c r="U418" s="207"/>
      <c r="AT418" s="208" t="s">
        <v>218</v>
      </c>
      <c r="AU418" s="208" t="s">
        <v>214</v>
      </c>
      <c r="AV418" s="13" t="s">
        <v>83</v>
      </c>
      <c r="AW418" s="13" t="s">
        <v>34</v>
      </c>
      <c r="AX418" s="13" t="s">
        <v>73</v>
      </c>
      <c r="AY418" s="208" t="s">
        <v>204</v>
      </c>
    </row>
    <row r="419" spans="2:51" s="16" customFormat="1" ht="11.25">
      <c r="B419" s="230"/>
      <c r="C419" s="231"/>
      <c r="D419" s="199" t="s">
        <v>218</v>
      </c>
      <c r="E419" s="232" t="s">
        <v>21</v>
      </c>
      <c r="F419" s="233" t="s">
        <v>611</v>
      </c>
      <c r="G419" s="231"/>
      <c r="H419" s="234">
        <v>0.416</v>
      </c>
      <c r="I419" s="235"/>
      <c r="J419" s="231"/>
      <c r="K419" s="231"/>
      <c r="L419" s="236"/>
      <c r="M419" s="237"/>
      <c r="N419" s="238"/>
      <c r="O419" s="238"/>
      <c r="P419" s="238"/>
      <c r="Q419" s="238"/>
      <c r="R419" s="238"/>
      <c r="S419" s="238"/>
      <c r="T419" s="238"/>
      <c r="U419" s="239"/>
      <c r="AT419" s="240" t="s">
        <v>218</v>
      </c>
      <c r="AU419" s="240" t="s">
        <v>214</v>
      </c>
      <c r="AV419" s="16" t="s">
        <v>214</v>
      </c>
      <c r="AW419" s="16" t="s">
        <v>34</v>
      </c>
      <c r="AX419" s="16" t="s">
        <v>73</v>
      </c>
      <c r="AY419" s="240" t="s">
        <v>204</v>
      </c>
    </row>
    <row r="420" spans="2:51" s="13" customFormat="1" ht="11.25">
      <c r="B420" s="197"/>
      <c r="C420" s="198"/>
      <c r="D420" s="199" t="s">
        <v>218</v>
      </c>
      <c r="E420" s="200" t="s">
        <v>21</v>
      </c>
      <c r="F420" s="201" t="s">
        <v>620</v>
      </c>
      <c r="G420" s="198"/>
      <c r="H420" s="202">
        <v>0.015</v>
      </c>
      <c r="I420" s="203"/>
      <c r="J420" s="198"/>
      <c r="K420" s="198"/>
      <c r="L420" s="204"/>
      <c r="M420" s="205"/>
      <c r="N420" s="206"/>
      <c r="O420" s="206"/>
      <c r="P420" s="206"/>
      <c r="Q420" s="206"/>
      <c r="R420" s="206"/>
      <c r="S420" s="206"/>
      <c r="T420" s="206"/>
      <c r="U420" s="207"/>
      <c r="AT420" s="208" t="s">
        <v>218</v>
      </c>
      <c r="AU420" s="208" t="s">
        <v>214</v>
      </c>
      <c r="AV420" s="13" t="s">
        <v>83</v>
      </c>
      <c r="AW420" s="13" t="s">
        <v>34</v>
      </c>
      <c r="AX420" s="13" t="s">
        <v>73</v>
      </c>
      <c r="AY420" s="208" t="s">
        <v>204</v>
      </c>
    </row>
    <row r="421" spans="2:51" s="13" customFormat="1" ht="11.25">
      <c r="B421" s="197"/>
      <c r="C421" s="198"/>
      <c r="D421" s="199" t="s">
        <v>218</v>
      </c>
      <c r="E421" s="200" t="s">
        <v>21</v>
      </c>
      <c r="F421" s="201" t="s">
        <v>621</v>
      </c>
      <c r="G421" s="198"/>
      <c r="H421" s="202">
        <v>0.023</v>
      </c>
      <c r="I421" s="203"/>
      <c r="J421" s="198"/>
      <c r="K421" s="198"/>
      <c r="L421" s="204"/>
      <c r="M421" s="205"/>
      <c r="N421" s="206"/>
      <c r="O421" s="206"/>
      <c r="P421" s="206"/>
      <c r="Q421" s="206"/>
      <c r="R421" s="206"/>
      <c r="S421" s="206"/>
      <c r="T421" s="206"/>
      <c r="U421" s="207"/>
      <c r="AT421" s="208" t="s">
        <v>218</v>
      </c>
      <c r="AU421" s="208" t="s">
        <v>214</v>
      </c>
      <c r="AV421" s="13" t="s">
        <v>83</v>
      </c>
      <c r="AW421" s="13" t="s">
        <v>34</v>
      </c>
      <c r="AX421" s="13" t="s">
        <v>73</v>
      </c>
      <c r="AY421" s="208" t="s">
        <v>204</v>
      </c>
    </row>
    <row r="422" spans="2:51" s="16" customFormat="1" ht="11.25">
      <c r="B422" s="230"/>
      <c r="C422" s="231"/>
      <c r="D422" s="199" t="s">
        <v>218</v>
      </c>
      <c r="E422" s="232" t="s">
        <v>21</v>
      </c>
      <c r="F422" s="233" t="s">
        <v>395</v>
      </c>
      <c r="G422" s="231"/>
      <c r="H422" s="234">
        <v>0.038</v>
      </c>
      <c r="I422" s="235"/>
      <c r="J422" s="231"/>
      <c r="K422" s="231"/>
      <c r="L422" s="236"/>
      <c r="M422" s="237"/>
      <c r="N422" s="238"/>
      <c r="O422" s="238"/>
      <c r="P422" s="238"/>
      <c r="Q422" s="238"/>
      <c r="R422" s="238"/>
      <c r="S422" s="238"/>
      <c r="T422" s="238"/>
      <c r="U422" s="239"/>
      <c r="AT422" s="240" t="s">
        <v>218</v>
      </c>
      <c r="AU422" s="240" t="s">
        <v>214</v>
      </c>
      <c r="AV422" s="16" t="s">
        <v>214</v>
      </c>
      <c r="AW422" s="16" t="s">
        <v>34</v>
      </c>
      <c r="AX422" s="16" t="s">
        <v>73</v>
      </c>
      <c r="AY422" s="240" t="s">
        <v>204</v>
      </c>
    </row>
    <row r="423" spans="2:51" s="14" customFormat="1" ht="11.25">
      <c r="B423" s="209"/>
      <c r="C423" s="210"/>
      <c r="D423" s="199" t="s">
        <v>218</v>
      </c>
      <c r="E423" s="211" t="s">
        <v>21</v>
      </c>
      <c r="F423" s="212" t="s">
        <v>221</v>
      </c>
      <c r="G423" s="210"/>
      <c r="H423" s="213">
        <v>0.454</v>
      </c>
      <c r="I423" s="214"/>
      <c r="J423" s="210"/>
      <c r="K423" s="210"/>
      <c r="L423" s="215"/>
      <c r="M423" s="216"/>
      <c r="N423" s="217"/>
      <c r="O423" s="217"/>
      <c r="P423" s="217"/>
      <c r="Q423" s="217"/>
      <c r="R423" s="217"/>
      <c r="S423" s="217"/>
      <c r="T423" s="217"/>
      <c r="U423" s="218"/>
      <c r="AT423" s="219" t="s">
        <v>218</v>
      </c>
      <c r="AU423" s="219" t="s">
        <v>214</v>
      </c>
      <c r="AV423" s="14" t="s">
        <v>213</v>
      </c>
      <c r="AW423" s="14" t="s">
        <v>34</v>
      </c>
      <c r="AX423" s="14" t="s">
        <v>81</v>
      </c>
      <c r="AY423" s="219" t="s">
        <v>204</v>
      </c>
    </row>
    <row r="424" spans="1:65" s="2" customFormat="1" ht="24.2" customHeight="1">
      <c r="A424" s="36"/>
      <c r="B424" s="37"/>
      <c r="C424" s="179" t="s">
        <v>622</v>
      </c>
      <c r="D424" s="179" t="s">
        <v>208</v>
      </c>
      <c r="E424" s="180" t="s">
        <v>623</v>
      </c>
      <c r="F424" s="181" t="s">
        <v>624</v>
      </c>
      <c r="G424" s="182" t="s">
        <v>469</v>
      </c>
      <c r="H424" s="183">
        <v>1.6</v>
      </c>
      <c r="I424" s="184"/>
      <c r="J424" s="185">
        <f>ROUND(I424*H424,1)</f>
        <v>0</v>
      </c>
      <c r="K424" s="181" t="s">
        <v>212</v>
      </c>
      <c r="L424" s="41"/>
      <c r="M424" s="186" t="s">
        <v>21</v>
      </c>
      <c r="N424" s="187" t="s">
        <v>44</v>
      </c>
      <c r="O424" s="66"/>
      <c r="P424" s="188">
        <f>O424*H424</f>
        <v>0</v>
      </c>
      <c r="Q424" s="188">
        <v>0.04074</v>
      </c>
      <c r="R424" s="188">
        <f>Q424*H424</f>
        <v>0.065184</v>
      </c>
      <c r="S424" s="188">
        <v>0</v>
      </c>
      <c r="T424" s="188">
        <f>S424*H424</f>
        <v>0</v>
      </c>
      <c r="U424" s="189" t="s">
        <v>21</v>
      </c>
      <c r="V424" s="36"/>
      <c r="W424" s="36"/>
      <c r="X424" s="36"/>
      <c r="Y424" s="36"/>
      <c r="Z424" s="36"/>
      <c r="AA424" s="36"/>
      <c r="AB424" s="36"/>
      <c r="AC424" s="36"/>
      <c r="AD424" s="36"/>
      <c r="AE424" s="36"/>
      <c r="AR424" s="190" t="s">
        <v>213</v>
      </c>
      <c r="AT424" s="190" t="s">
        <v>208</v>
      </c>
      <c r="AU424" s="190" t="s">
        <v>214</v>
      </c>
      <c r="AY424" s="19" t="s">
        <v>204</v>
      </c>
      <c r="BE424" s="191">
        <f>IF(N424="základní",J424,0)</f>
        <v>0</v>
      </c>
      <c r="BF424" s="191">
        <f>IF(N424="snížená",J424,0)</f>
        <v>0</v>
      </c>
      <c r="BG424" s="191">
        <f>IF(N424="zákl. přenesená",J424,0)</f>
        <v>0</v>
      </c>
      <c r="BH424" s="191">
        <f>IF(N424="sníž. přenesená",J424,0)</f>
        <v>0</v>
      </c>
      <c r="BI424" s="191">
        <f>IF(N424="nulová",J424,0)</f>
        <v>0</v>
      </c>
      <c r="BJ424" s="19" t="s">
        <v>81</v>
      </c>
      <c r="BK424" s="191">
        <f>ROUND(I424*H424,1)</f>
        <v>0</v>
      </c>
      <c r="BL424" s="19" t="s">
        <v>213</v>
      </c>
      <c r="BM424" s="190" t="s">
        <v>625</v>
      </c>
    </row>
    <row r="425" spans="1:47" s="2" customFormat="1" ht="11.25">
      <c r="A425" s="36"/>
      <c r="B425" s="37"/>
      <c r="C425" s="38"/>
      <c r="D425" s="192" t="s">
        <v>216</v>
      </c>
      <c r="E425" s="38"/>
      <c r="F425" s="193" t="s">
        <v>626</v>
      </c>
      <c r="G425" s="38"/>
      <c r="H425" s="38"/>
      <c r="I425" s="194"/>
      <c r="J425" s="38"/>
      <c r="K425" s="38"/>
      <c r="L425" s="41"/>
      <c r="M425" s="195"/>
      <c r="N425" s="196"/>
      <c r="O425" s="66"/>
      <c r="P425" s="66"/>
      <c r="Q425" s="66"/>
      <c r="R425" s="66"/>
      <c r="S425" s="66"/>
      <c r="T425" s="66"/>
      <c r="U425" s="67"/>
      <c r="V425" s="36"/>
      <c r="W425" s="36"/>
      <c r="X425" s="36"/>
      <c r="Y425" s="36"/>
      <c r="Z425" s="36"/>
      <c r="AA425" s="36"/>
      <c r="AB425" s="36"/>
      <c r="AC425" s="36"/>
      <c r="AD425" s="36"/>
      <c r="AE425" s="36"/>
      <c r="AT425" s="19" t="s">
        <v>216</v>
      </c>
      <c r="AU425" s="19" t="s">
        <v>214</v>
      </c>
    </row>
    <row r="426" spans="2:51" s="13" customFormat="1" ht="11.25">
      <c r="B426" s="197"/>
      <c r="C426" s="198"/>
      <c r="D426" s="199" t="s">
        <v>218</v>
      </c>
      <c r="E426" s="200" t="s">
        <v>21</v>
      </c>
      <c r="F426" s="201" t="s">
        <v>627</v>
      </c>
      <c r="G426" s="198"/>
      <c r="H426" s="202">
        <v>1.6</v>
      </c>
      <c r="I426" s="203"/>
      <c r="J426" s="198"/>
      <c r="K426" s="198"/>
      <c r="L426" s="204"/>
      <c r="M426" s="205"/>
      <c r="N426" s="206"/>
      <c r="O426" s="206"/>
      <c r="P426" s="206"/>
      <c r="Q426" s="206"/>
      <c r="R426" s="206"/>
      <c r="S426" s="206"/>
      <c r="T426" s="206"/>
      <c r="U426" s="207"/>
      <c r="AT426" s="208" t="s">
        <v>218</v>
      </c>
      <c r="AU426" s="208" t="s">
        <v>214</v>
      </c>
      <c r="AV426" s="13" t="s">
        <v>83</v>
      </c>
      <c r="AW426" s="13" t="s">
        <v>34</v>
      </c>
      <c r="AX426" s="13" t="s">
        <v>73</v>
      </c>
      <c r="AY426" s="208" t="s">
        <v>204</v>
      </c>
    </row>
    <row r="427" spans="2:51" s="16" customFormat="1" ht="11.25">
      <c r="B427" s="230"/>
      <c r="C427" s="231"/>
      <c r="D427" s="199" t="s">
        <v>218</v>
      </c>
      <c r="E427" s="232" t="s">
        <v>21</v>
      </c>
      <c r="F427" s="233" t="s">
        <v>395</v>
      </c>
      <c r="G427" s="231"/>
      <c r="H427" s="234">
        <v>1.6</v>
      </c>
      <c r="I427" s="235"/>
      <c r="J427" s="231"/>
      <c r="K427" s="231"/>
      <c r="L427" s="236"/>
      <c r="M427" s="237"/>
      <c r="N427" s="238"/>
      <c r="O427" s="238"/>
      <c r="P427" s="238"/>
      <c r="Q427" s="238"/>
      <c r="R427" s="238"/>
      <c r="S427" s="238"/>
      <c r="T427" s="238"/>
      <c r="U427" s="239"/>
      <c r="AT427" s="240" t="s">
        <v>218</v>
      </c>
      <c r="AU427" s="240" t="s">
        <v>214</v>
      </c>
      <c r="AV427" s="16" t="s">
        <v>214</v>
      </c>
      <c r="AW427" s="16" t="s">
        <v>34</v>
      </c>
      <c r="AX427" s="16" t="s">
        <v>73</v>
      </c>
      <c r="AY427" s="240" t="s">
        <v>204</v>
      </c>
    </row>
    <row r="428" spans="2:51" s="14" customFormat="1" ht="11.25">
      <c r="B428" s="209"/>
      <c r="C428" s="210"/>
      <c r="D428" s="199" t="s">
        <v>218</v>
      </c>
      <c r="E428" s="211" t="s">
        <v>21</v>
      </c>
      <c r="F428" s="212" t="s">
        <v>221</v>
      </c>
      <c r="G428" s="210"/>
      <c r="H428" s="213">
        <v>1.6</v>
      </c>
      <c r="I428" s="214"/>
      <c r="J428" s="210"/>
      <c r="K428" s="210"/>
      <c r="L428" s="215"/>
      <c r="M428" s="216"/>
      <c r="N428" s="217"/>
      <c r="O428" s="217"/>
      <c r="P428" s="217"/>
      <c r="Q428" s="217"/>
      <c r="R428" s="217"/>
      <c r="S428" s="217"/>
      <c r="T428" s="217"/>
      <c r="U428" s="218"/>
      <c r="AT428" s="219" t="s">
        <v>218</v>
      </c>
      <c r="AU428" s="219" t="s">
        <v>214</v>
      </c>
      <c r="AV428" s="14" t="s">
        <v>213</v>
      </c>
      <c r="AW428" s="14" t="s">
        <v>34</v>
      </c>
      <c r="AX428" s="14" t="s">
        <v>81</v>
      </c>
      <c r="AY428" s="219" t="s">
        <v>204</v>
      </c>
    </row>
    <row r="429" spans="2:63" s="12" customFormat="1" ht="20.85" customHeight="1">
      <c r="B429" s="163"/>
      <c r="C429" s="164"/>
      <c r="D429" s="165" t="s">
        <v>72</v>
      </c>
      <c r="E429" s="177" t="s">
        <v>628</v>
      </c>
      <c r="F429" s="177" t="s">
        <v>629</v>
      </c>
      <c r="G429" s="164"/>
      <c r="H429" s="164"/>
      <c r="I429" s="167"/>
      <c r="J429" s="178">
        <f>BK429</f>
        <v>0</v>
      </c>
      <c r="K429" s="164"/>
      <c r="L429" s="169"/>
      <c r="M429" s="170"/>
      <c r="N429" s="171"/>
      <c r="O429" s="171"/>
      <c r="P429" s="172">
        <f>SUM(P430:P457)</f>
        <v>0</v>
      </c>
      <c r="Q429" s="171"/>
      <c r="R429" s="172">
        <f>SUM(R430:R457)</f>
        <v>26.364807999999996</v>
      </c>
      <c r="S429" s="171"/>
      <c r="T429" s="172">
        <f>SUM(T430:T457)</f>
        <v>0</v>
      </c>
      <c r="U429" s="173"/>
      <c r="AR429" s="174" t="s">
        <v>81</v>
      </c>
      <c r="AT429" s="175" t="s">
        <v>72</v>
      </c>
      <c r="AU429" s="175" t="s">
        <v>83</v>
      </c>
      <c r="AY429" s="174" t="s">
        <v>204</v>
      </c>
      <c r="BK429" s="176">
        <f>SUM(BK430:BK457)</f>
        <v>0</v>
      </c>
    </row>
    <row r="430" spans="1:65" s="2" customFormat="1" ht="24.2" customHeight="1">
      <c r="A430" s="36"/>
      <c r="B430" s="37"/>
      <c r="C430" s="179" t="s">
        <v>630</v>
      </c>
      <c r="D430" s="179" t="s">
        <v>208</v>
      </c>
      <c r="E430" s="180" t="s">
        <v>631</v>
      </c>
      <c r="F430" s="181" t="s">
        <v>632</v>
      </c>
      <c r="G430" s="182" t="s">
        <v>260</v>
      </c>
      <c r="H430" s="183">
        <v>9.806</v>
      </c>
      <c r="I430" s="184"/>
      <c r="J430" s="185">
        <f>ROUND(I430*H430,1)</f>
        <v>0</v>
      </c>
      <c r="K430" s="181" t="s">
        <v>212</v>
      </c>
      <c r="L430" s="41"/>
      <c r="M430" s="186" t="s">
        <v>21</v>
      </c>
      <c r="N430" s="187" t="s">
        <v>44</v>
      </c>
      <c r="O430" s="66"/>
      <c r="P430" s="188">
        <f>O430*H430</f>
        <v>0</v>
      </c>
      <c r="Q430" s="188">
        <v>2.6814</v>
      </c>
      <c r="R430" s="188">
        <f>Q430*H430</f>
        <v>26.293808399999996</v>
      </c>
      <c r="S430" s="188">
        <v>0</v>
      </c>
      <c r="T430" s="188">
        <f>S430*H430</f>
        <v>0</v>
      </c>
      <c r="U430" s="189" t="s">
        <v>21</v>
      </c>
      <c r="V430" s="36"/>
      <c r="W430" s="36"/>
      <c r="X430" s="36"/>
      <c r="Y430" s="36"/>
      <c r="Z430" s="36"/>
      <c r="AA430" s="36"/>
      <c r="AB430" s="36"/>
      <c r="AC430" s="36"/>
      <c r="AD430" s="36"/>
      <c r="AE430" s="36"/>
      <c r="AR430" s="190" t="s">
        <v>213</v>
      </c>
      <c r="AT430" s="190" t="s">
        <v>208</v>
      </c>
      <c r="AU430" s="190" t="s">
        <v>214</v>
      </c>
      <c r="AY430" s="19" t="s">
        <v>204</v>
      </c>
      <c r="BE430" s="191">
        <f>IF(N430="základní",J430,0)</f>
        <v>0</v>
      </c>
      <c r="BF430" s="191">
        <f>IF(N430="snížená",J430,0)</f>
        <v>0</v>
      </c>
      <c r="BG430" s="191">
        <f>IF(N430="zákl. přenesená",J430,0)</f>
        <v>0</v>
      </c>
      <c r="BH430" s="191">
        <f>IF(N430="sníž. přenesená",J430,0)</f>
        <v>0</v>
      </c>
      <c r="BI430" s="191">
        <f>IF(N430="nulová",J430,0)</f>
        <v>0</v>
      </c>
      <c r="BJ430" s="19" t="s">
        <v>81</v>
      </c>
      <c r="BK430" s="191">
        <f>ROUND(I430*H430,1)</f>
        <v>0</v>
      </c>
      <c r="BL430" s="19" t="s">
        <v>213</v>
      </c>
      <c r="BM430" s="190" t="s">
        <v>633</v>
      </c>
    </row>
    <row r="431" spans="1:47" s="2" customFormat="1" ht="11.25">
      <c r="A431" s="36"/>
      <c r="B431" s="37"/>
      <c r="C431" s="38"/>
      <c r="D431" s="192" t="s">
        <v>216</v>
      </c>
      <c r="E431" s="38"/>
      <c r="F431" s="193" t="s">
        <v>634</v>
      </c>
      <c r="G431" s="38"/>
      <c r="H431" s="38"/>
      <c r="I431" s="194"/>
      <c r="J431" s="38"/>
      <c r="K431" s="38"/>
      <c r="L431" s="41"/>
      <c r="M431" s="195"/>
      <c r="N431" s="196"/>
      <c r="O431" s="66"/>
      <c r="P431" s="66"/>
      <c r="Q431" s="66"/>
      <c r="R431" s="66"/>
      <c r="S431" s="66"/>
      <c r="T431" s="66"/>
      <c r="U431" s="67"/>
      <c r="V431" s="36"/>
      <c r="W431" s="36"/>
      <c r="X431" s="36"/>
      <c r="Y431" s="36"/>
      <c r="Z431" s="36"/>
      <c r="AA431" s="36"/>
      <c r="AB431" s="36"/>
      <c r="AC431" s="36"/>
      <c r="AD431" s="36"/>
      <c r="AE431" s="36"/>
      <c r="AT431" s="19" t="s">
        <v>216</v>
      </c>
      <c r="AU431" s="19" t="s">
        <v>214</v>
      </c>
    </row>
    <row r="432" spans="2:51" s="13" customFormat="1" ht="11.25">
      <c r="B432" s="197"/>
      <c r="C432" s="198"/>
      <c r="D432" s="199" t="s">
        <v>218</v>
      </c>
      <c r="E432" s="200" t="s">
        <v>21</v>
      </c>
      <c r="F432" s="201" t="s">
        <v>635</v>
      </c>
      <c r="G432" s="198"/>
      <c r="H432" s="202">
        <v>4.672</v>
      </c>
      <c r="I432" s="203"/>
      <c r="J432" s="198"/>
      <c r="K432" s="198"/>
      <c r="L432" s="204"/>
      <c r="M432" s="205"/>
      <c r="N432" s="206"/>
      <c r="O432" s="206"/>
      <c r="P432" s="206"/>
      <c r="Q432" s="206"/>
      <c r="R432" s="206"/>
      <c r="S432" s="206"/>
      <c r="T432" s="206"/>
      <c r="U432" s="207"/>
      <c r="AT432" s="208" t="s">
        <v>218</v>
      </c>
      <c r="AU432" s="208" t="s">
        <v>214</v>
      </c>
      <c r="AV432" s="13" t="s">
        <v>83</v>
      </c>
      <c r="AW432" s="13" t="s">
        <v>34</v>
      </c>
      <c r="AX432" s="13" t="s">
        <v>73</v>
      </c>
      <c r="AY432" s="208" t="s">
        <v>204</v>
      </c>
    </row>
    <row r="433" spans="2:51" s="13" customFormat="1" ht="11.25">
      <c r="B433" s="197"/>
      <c r="C433" s="198"/>
      <c r="D433" s="199" t="s">
        <v>218</v>
      </c>
      <c r="E433" s="200" t="s">
        <v>21</v>
      </c>
      <c r="F433" s="201" t="s">
        <v>636</v>
      </c>
      <c r="G433" s="198"/>
      <c r="H433" s="202">
        <v>1.054</v>
      </c>
      <c r="I433" s="203"/>
      <c r="J433" s="198"/>
      <c r="K433" s="198"/>
      <c r="L433" s="204"/>
      <c r="M433" s="205"/>
      <c r="N433" s="206"/>
      <c r="O433" s="206"/>
      <c r="P433" s="206"/>
      <c r="Q433" s="206"/>
      <c r="R433" s="206"/>
      <c r="S433" s="206"/>
      <c r="T433" s="206"/>
      <c r="U433" s="207"/>
      <c r="AT433" s="208" t="s">
        <v>218</v>
      </c>
      <c r="AU433" s="208" t="s">
        <v>214</v>
      </c>
      <c r="AV433" s="13" t="s">
        <v>83</v>
      </c>
      <c r="AW433" s="13" t="s">
        <v>34</v>
      </c>
      <c r="AX433" s="13" t="s">
        <v>73</v>
      </c>
      <c r="AY433" s="208" t="s">
        <v>204</v>
      </c>
    </row>
    <row r="434" spans="2:51" s="13" customFormat="1" ht="11.25">
      <c r="B434" s="197"/>
      <c r="C434" s="198"/>
      <c r="D434" s="199" t="s">
        <v>218</v>
      </c>
      <c r="E434" s="200" t="s">
        <v>21</v>
      </c>
      <c r="F434" s="201" t="s">
        <v>637</v>
      </c>
      <c r="G434" s="198"/>
      <c r="H434" s="202">
        <v>4.599</v>
      </c>
      <c r="I434" s="203"/>
      <c r="J434" s="198"/>
      <c r="K434" s="198"/>
      <c r="L434" s="204"/>
      <c r="M434" s="205"/>
      <c r="N434" s="206"/>
      <c r="O434" s="206"/>
      <c r="P434" s="206"/>
      <c r="Q434" s="206"/>
      <c r="R434" s="206"/>
      <c r="S434" s="206"/>
      <c r="T434" s="206"/>
      <c r="U434" s="207"/>
      <c r="AT434" s="208" t="s">
        <v>218</v>
      </c>
      <c r="AU434" s="208" t="s">
        <v>214</v>
      </c>
      <c r="AV434" s="13" t="s">
        <v>83</v>
      </c>
      <c r="AW434" s="13" t="s">
        <v>34</v>
      </c>
      <c r="AX434" s="13" t="s">
        <v>73</v>
      </c>
      <c r="AY434" s="208" t="s">
        <v>204</v>
      </c>
    </row>
    <row r="435" spans="2:51" s="13" customFormat="1" ht="11.25">
      <c r="B435" s="197"/>
      <c r="C435" s="198"/>
      <c r="D435" s="199" t="s">
        <v>218</v>
      </c>
      <c r="E435" s="200" t="s">
        <v>21</v>
      </c>
      <c r="F435" s="201" t="s">
        <v>638</v>
      </c>
      <c r="G435" s="198"/>
      <c r="H435" s="202">
        <v>-0.519</v>
      </c>
      <c r="I435" s="203"/>
      <c r="J435" s="198"/>
      <c r="K435" s="198"/>
      <c r="L435" s="204"/>
      <c r="M435" s="205"/>
      <c r="N435" s="206"/>
      <c r="O435" s="206"/>
      <c r="P435" s="206"/>
      <c r="Q435" s="206"/>
      <c r="R435" s="206"/>
      <c r="S435" s="206"/>
      <c r="T435" s="206"/>
      <c r="U435" s="207"/>
      <c r="AT435" s="208" t="s">
        <v>218</v>
      </c>
      <c r="AU435" s="208" t="s">
        <v>214</v>
      </c>
      <c r="AV435" s="13" t="s">
        <v>83</v>
      </c>
      <c r="AW435" s="13" t="s">
        <v>34</v>
      </c>
      <c r="AX435" s="13" t="s">
        <v>73</v>
      </c>
      <c r="AY435" s="208" t="s">
        <v>204</v>
      </c>
    </row>
    <row r="436" spans="2:51" s="14" customFormat="1" ht="11.25">
      <c r="B436" s="209"/>
      <c r="C436" s="210"/>
      <c r="D436" s="199" t="s">
        <v>218</v>
      </c>
      <c r="E436" s="211" t="s">
        <v>21</v>
      </c>
      <c r="F436" s="212" t="s">
        <v>221</v>
      </c>
      <c r="G436" s="210"/>
      <c r="H436" s="213">
        <v>9.806</v>
      </c>
      <c r="I436" s="214"/>
      <c r="J436" s="210"/>
      <c r="K436" s="210"/>
      <c r="L436" s="215"/>
      <c r="M436" s="216"/>
      <c r="N436" s="217"/>
      <c r="O436" s="217"/>
      <c r="P436" s="217"/>
      <c r="Q436" s="217"/>
      <c r="R436" s="217"/>
      <c r="S436" s="217"/>
      <c r="T436" s="217"/>
      <c r="U436" s="218"/>
      <c r="AT436" s="219" t="s">
        <v>218</v>
      </c>
      <c r="AU436" s="219" t="s">
        <v>214</v>
      </c>
      <c r="AV436" s="14" t="s">
        <v>213</v>
      </c>
      <c r="AW436" s="14" t="s">
        <v>34</v>
      </c>
      <c r="AX436" s="14" t="s">
        <v>81</v>
      </c>
      <c r="AY436" s="219" t="s">
        <v>204</v>
      </c>
    </row>
    <row r="437" spans="1:65" s="2" customFormat="1" ht="24.2" customHeight="1">
      <c r="A437" s="36"/>
      <c r="B437" s="37"/>
      <c r="C437" s="179" t="s">
        <v>639</v>
      </c>
      <c r="D437" s="179" t="s">
        <v>208</v>
      </c>
      <c r="E437" s="180" t="s">
        <v>640</v>
      </c>
      <c r="F437" s="181" t="s">
        <v>641</v>
      </c>
      <c r="G437" s="182" t="s">
        <v>260</v>
      </c>
      <c r="H437" s="183">
        <v>9.806</v>
      </c>
      <c r="I437" s="184"/>
      <c r="J437" s="185">
        <f>ROUND(I437*H437,1)</f>
        <v>0</v>
      </c>
      <c r="K437" s="181" t="s">
        <v>212</v>
      </c>
      <c r="L437" s="41"/>
      <c r="M437" s="186" t="s">
        <v>21</v>
      </c>
      <c r="N437" s="187" t="s">
        <v>44</v>
      </c>
      <c r="O437" s="66"/>
      <c r="P437" s="188">
        <f>O437*H437</f>
        <v>0</v>
      </c>
      <c r="Q437" s="188">
        <v>0</v>
      </c>
      <c r="R437" s="188">
        <f>Q437*H437</f>
        <v>0</v>
      </c>
      <c r="S437" s="188">
        <v>0</v>
      </c>
      <c r="T437" s="188">
        <f>S437*H437</f>
        <v>0</v>
      </c>
      <c r="U437" s="189" t="s">
        <v>21</v>
      </c>
      <c r="V437" s="36"/>
      <c r="W437" s="36"/>
      <c r="X437" s="36"/>
      <c r="Y437" s="36"/>
      <c r="Z437" s="36"/>
      <c r="AA437" s="36"/>
      <c r="AB437" s="36"/>
      <c r="AC437" s="36"/>
      <c r="AD437" s="36"/>
      <c r="AE437" s="36"/>
      <c r="AR437" s="190" t="s">
        <v>213</v>
      </c>
      <c r="AT437" s="190" t="s">
        <v>208</v>
      </c>
      <c r="AU437" s="190" t="s">
        <v>214</v>
      </c>
      <c r="AY437" s="19" t="s">
        <v>204</v>
      </c>
      <c r="BE437" s="191">
        <f>IF(N437="základní",J437,0)</f>
        <v>0</v>
      </c>
      <c r="BF437" s="191">
        <f>IF(N437="snížená",J437,0)</f>
        <v>0</v>
      </c>
      <c r="BG437" s="191">
        <f>IF(N437="zákl. přenesená",J437,0)</f>
        <v>0</v>
      </c>
      <c r="BH437" s="191">
        <f>IF(N437="sníž. přenesená",J437,0)</f>
        <v>0</v>
      </c>
      <c r="BI437" s="191">
        <f>IF(N437="nulová",J437,0)</f>
        <v>0</v>
      </c>
      <c r="BJ437" s="19" t="s">
        <v>81</v>
      </c>
      <c r="BK437" s="191">
        <f>ROUND(I437*H437,1)</f>
        <v>0</v>
      </c>
      <c r="BL437" s="19" t="s">
        <v>213</v>
      </c>
      <c r="BM437" s="190" t="s">
        <v>642</v>
      </c>
    </row>
    <row r="438" spans="1:47" s="2" customFormat="1" ht="11.25">
      <c r="A438" s="36"/>
      <c r="B438" s="37"/>
      <c r="C438" s="38"/>
      <c r="D438" s="192" t="s">
        <v>216</v>
      </c>
      <c r="E438" s="38"/>
      <c r="F438" s="193" t="s">
        <v>643</v>
      </c>
      <c r="G438" s="38"/>
      <c r="H438" s="38"/>
      <c r="I438" s="194"/>
      <c r="J438" s="38"/>
      <c r="K438" s="38"/>
      <c r="L438" s="41"/>
      <c r="M438" s="195"/>
      <c r="N438" s="196"/>
      <c r="O438" s="66"/>
      <c r="P438" s="66"/>
      <c r="Q438" s="66"/>
      <c r="R438" s="66"/>
      <c r="S438" s="66"/>
      <c r="T438" s="66"/>
      <c r="U438" s="67"/>
      <c r="V438" s="36"/>
      <c r="W438" s="36"/>
      <c r="X438" s="36"/>
      <c r="Y438" s="36"/>
      <c r="Z438" s="36"/>
      <c r="AA438" s="36"/>
      <c r="AB438" s="36"/>
      <c r="AC438" s="36"/>
      <c r="AD438" s="36"/>
      <c r="AE438" s="36"/>
      <c r="AT438" s="19" t="s">
        <v>216</v>
      </c>
      <c r="AU438" s="19" t="s">
        <v>214</v>
      </c>
    </row>
    <row r="439" spans="2:51" s="13" customFormat="1" ht="11.25">
      <c r="B439" s="197"/>
      <c r="C439" s="198"/>
      <c r="D439" s="199" t="s">
        <v>218</v>
      </c>
      <c r="E439" s="200" t="s">
        <v>21</v>
      </c>
      <c r="F439" s="201" t="s">
        <v>635</v>
      </c>
      <c r="G439" s="198"/>
      <c r="H439" s="202">
        <v>4.672</v>
      </c>
      <c r="I439" s="203"/>
      <c r="J439" s="198"/>
      <c r="K439" s="198"/>
      <c r="L439" s="204"/>
      <c r="M439" s="205"/>
      <c r="N439" s="206"/>
      <c r="O439" s="206"/>
      <c r="P439" s="206"/>
      <c r="Q439" s="206"/>
      <c r="R439" s="206"/>
      <c r="S439" s="206"/>
      <c r="T439" s="206"/>
      <c r="U439" s="207"/>
      <c r="AT439" s="208" t="s">
        <v>218</v>
      </c>
      <c r="AU439" s="208" t="s">
        <v>214</v>
      </c>
      <c r="AV439" s="13" t="s">
        <v>83</v>
      </c>
      <c r="AW439" s="13" t="s">
        <v>34</v>
      </c>
      <c r="AX439" s="13" t="s">
        <v>73</v>
      </c>
      <c r="AY439" s="208" t="s">
        <v>204</v>
      </c>
    </row>
    <row r="440" spans="2:51" s="13" customFormat="1" ht="11.25">
      <c r="B440" s="197"/>
      <c r="C440" s="198"/>
      <c r="D440" s="199" t="s">
        <v>218</v>
      </c>
      <c r="E440" s="200" t="s">
        <v>21</v>
      </c>
      <c r="F440" s="201" t="s">
        <v>636</v>
      </c>
      <c r="G440" s="198"/>
      <c r="H440" s="202">
        <v>1.054</v>
      </c>
      <c r="I440" s="203"/>
      <c r="J440" s="198"/>
      <c r="K440" s="198"/>
      <c r="L440" s="204"/>
      <c r="M440" s="205"/>
      <c r="N440" s="206"/>
      <c r="O440" s="206"/>
      <c r="P440" s="206"/>
      <c r="Q440" s="206"/>
      <c r="R440" s="206"/>
      <c r="S440" s="206"/>
      <c r="T440" s="206"/>
      <c r="U440" s="207"/>
      <c r="AT440" s="208" t="s">
        <v>218</v>
      </c>
      <c r="AU440" s="208" t="s">
        <v>214</v>
      </c>
      <c r="AV440" s="13" t="s">
        <v>83</v>
      </c>
      <c r="AW440" s="13" t="s">
        <v>34</v>
      </c>
      <c r="AX440" s="13" t="s">
        <v>73</v>
      </c>
      <c r="AY440" s="208" t="s">
        <v>204</v>
      </c>
    </row>
    <row r="441" spans="2:51" s="13" customFormat="1" ht="11.25">
      <c r="B441" s="197"/>
      <c r="C441" s="198"/>
      <c r="D441" s="199" t="s">
        <v>218</v>
      </c>
      <c r="E441" s="200" t="s">
        <v>21</v>
      </c>
      <c r="F441" s="201" t="s">
        <v>637</v>
      </c>
      <c r="G441" s="198"/>
      <c r="H441" s="202">
        <v>4.599</v>
      </c>
      <c r="I441" s="203"/>
      <c r="J441" s="198"/>
      <c r="K441" s="198"/>
      <c r="L441" s="204"/>
      <c r="M441" s="205"/>
      <c r="N441" s="206"/>
      <c r="O441" s="206"/>
      <c r="P441" s="206"/>
      <c r="Q441" s="206"/>
      <c r="R441" s="206"/>
      <c r="S441" s="206"/>
      <c r="T441" s="206"/>
      <c r="U441" s="207"/>
      <c r="AT441" s="208" t="s">
        <v>218</v>
      </c>
      <c r="AU441" s="208" t="s">
        <v>214</v>
      </c>
      <c r="AV441" s="13" t="s">
        <v>83</v>
      </c>
      <c r="AW441" s="13" t="s">
        <v>34</v>
      </c>
      <c r="AX441" s="13" t="s">
        <v>73</v>
      </c>
      <c r="AY441" s="208" t="s">
        <v>204</v>
      </c>
    </row>
    <row r="442" spans="2:51" s="13" customFormat="1" ht="11.25">
      <c r="B442" s="197"/>
      <c r="C442" s="198"/>
      <c r="D442" s="199" t="s">
        <v>218</v>
      </c>
      <c r="E442" s="200" t="s">
        <v>21</v>
      </c>
      <c r="F442" s="201" t="s">
        <v>638</v>
      </c>
      <c r="G442" s="198"/>
      <c r="H442" s="202">
        <v>-0.519</v>
      </c>
      <c r="I442" s="203"/>
      <c r="J442" s="198"/>
      <c r="K442" s="198"/>
      <c r="L442" s="204"/>
      <c r="M442" s="205"/>
      <c r="N442" s="206"/>
      <c r="O442" s="206"/>
      <c r="P442" s="206"/>
      <c r="Q442" s="206"/>
      <c r="R442" s="206"/>
      <c r="S442" s="206"/>
      <c r="T442" s="206"/>
      <c r="U442" s="207"/>
      <c r="AT442" s="208" t="s">
        <v>218</v>
      </c>
      <c r="AU442" s="208" t="s">
        <v>214</v>
      </c>
      <c r="AV442" s="13" t="s">
        <v>83</v>
      </c>
      <c r="AW442" s="13" t="s">
        <v>34</v>
      </c>
      <c r="AX442" s="13" t="s">
        <v>73</v>
      </c>
      <c r="AY442" s="208" t="s">
        <v>204</v>
      </c>
    </row>
    <row r="443" spans="2:51" s="14" customFormat="1" ht="11.25">
      <c r="B443" s="209"/>
      <c r="C443" s="210"/>
      <c r="D443" s="199" t="s">
        <v>218</v>
      </c>
      <c r="E443" s="211" t="s">
        <v>21</v>
      </c>
      <c r="F443" s="212" t="s">
        <v>221</v>
      </c>
      <c r="G443" s="210"/>
      <c r="H443" s="213">
        <v>9.806</v>
      </c>
      <c r="I443" s="214"/>
      <c r="J443" s="210"/>
      <c r="K443" s="210"/>
      <c r="L443" s="215"/>
      <c r="M443" s="216"/>
      <c r="N443" s="217"/>
      <c r="O443" s="217"/>
      <c r="P443" s="217"/>
      <c r="Q443" s="217"/>
      <c r="R443" s="217"/>
      <c r="S443" s="217"/>
      <c r="T443" s="217"/>
      <c r="U443" s="218"/>
      <c r="AT443" s="219" t="s">
        <v>218</v>
      </c>
      <c r="AU443" s="219" t="s">
        <v>214</v>
      </c>
      <c r="AV443" s="14" t="s">
        <v>213</v>
      </c>
      <c r="AW443" s="14" t="s">
        <v>34</v>
      </c>
      <c r="AX443" s="14" t="s">
        <v>81</v>
      </c>
      <c r="AY443" s="219" t="s">
        <v>204</v>
      </c>
    </row>
    <row r="444" spans="1:65" s="2" customFormat="1" ht="16.5" customHeight="1">
      <c r="A444" s="36"/>
      <c r="B444" s="37"/>
      <c r="C444" s="179" t="s">
        <v>644</v>
      </c>
      <c r="D444" s="179" t="s">
        <v>208</v>
      </c>
      <c r="E444" s="180" t="s">
        <v>645</v>
      </c>
      <c r="F444" s="181" t="s">
        <v>646</v>
      </c>
      <c r="G444" s="182" t="s">
        <v>260</v>
      </c>
      <c r="H444" s="183">
        <v>6.734</v>
      </c>
      <c r="I444" s="184"/>
      <c r="J444" s="185">
        <f>ROUND(I444*H444,1)</f>
        <v>0</v>
      </c>
      <c r="K444" s="181" t="s">
        <v>212</v>
      </c>
      <c r="L444" s="41"/>
      <c r="M444" s="186" t="s">
        <v>21</v>
      </c>
      <c r="N444" s="187" t="s">
        <v>44</v>
      </c>
      <c r="O444" s="66"/>
      <c r="P444" s="188">
        <f>O444*H444</f>
        <v>0</v>
      </c>
      <c r="Q444" s="188">
        <v>0</v>
      </c>
      <c r="R444" s="188">
        <f>Q444*H444</f>
        <v>0</v>
      </c>
      <c r="S444" s="188">
        <v>0</v>
      </c>
      <c r="T444" s="188">
        <f>S444*H444</f>
        <v>0</v>
      </c>
      <c r="U444" s="189" t="s">
        <v>21</v>
      </c>
      <c r="V444" s="36"/>
      <c r="W444" s="36"/>
      <c r="X444" s="36"/>
      <c r="Y444" s="36"/>
      <c r="Z444" s="36"/>
      <c r="AA444" s="36"/>
      <c r="AB444" s="36"/>
      <c r="AC444" s="36"/>
      <c r="AD444" s="36"/>
      <c r="AE444" s="36"/>
      <c r="AR444" s="190" t="s">
        <v>213</v>
      </c>
      <c r="AT444" s="190" t="s">
        <v>208</v>
      </c>
      <c r="AU444" s="190" t="s">
        <v>214</v>
      </c>
      <c r="AY444" s="19" t="s">
        <v>204</v>
      </c>
      <c r="BE444" s="191">
        <f>IF(N444="základní",J444,0)</f>
        <v>0</v>
      </c>
      <c r="BF444" s="191">
        <f>IF(N444="snížená",J444,0)</f>
        <v>0</v>
      </c>
      <c r="BG444" s="191">
        <f>IF(N444="zákl. přenesená",J444,0)</f>
        <v>0</v>
      </c>
      <c r="BH444" s="191">
        <f>IF(N444="sníž. přenesená",J444,0)</f>
        <v>0</v>
      </c>
      <c r="BI444" s="191">
        <f>IF(N444="nulová",J444,0)</f>
        <v>0</v>
      </c>
      <c r="BJ444" s="19" t="s">
        <v>81</v>
      </c>
      <c r="BK444" s="191">
        <f>ROUND(I444*H444,1)</f>
        <v>0</v>
      </c>
      <c r="BL444" s="19" t="s">
        <v>213</v>
      </c>
      <c r="BM444" s="190" t="s">
        <v>647</v>
      </c>
    </row>
    <row r="445" spans="1:47" s="2" customFormat="1" ht="11.25">
      <c r="A445" s="36"/>
      <c r="B445" s="37"/>
      <c r="C445" s="38"/>
      <c r="D445" s="192" t="s">
        <v>216</v>
      </c>
      <c r="E445" s="38"/>
      <c r="F445" s="193" t="s">
        <v>648</v>
      </c>
      <c r="G445" s="38"/>
      <c r="H445" s="38"/>
      <c r="I445" s="194"/>
      <c r="J445" s="38"/>
      <c r="K445" s="38"/>
      <c r="L445" s="41"/>
      <c r="M445" s="195"/>
      <c r="N445" s="196"/>
      <c r="O445" s="66"/>
      <c r="P445" s="66"/>
      <c r="Q445" s="66"/>
      <c r="R445" s="66"/>
      <c r="S445" s="66"/>
      <c r="T445" s="66"/>
      <c r="U445" s="67"/>
      <c r="V445" s="36"/>
      <c r="W445" s="36"/>
      <c r="X445" s="36"/>
      <c r="Y445" s="36"/>
      <c r="Z445" s="36"/>
      <c r="AA445" s="36"/>
      <c r="AB445" s="36"/>
      <c r="AC445" s="36"/>
      <c r="AD445" s="36"/>
      <c r="AE445" s="36"/>
      <c r="AT445" s="19" t="s">
        <v>216</v>
      </c>
      <c r="AU445" s="19" t="s">
        <v>214</v>
      </c>
    </row>
    <row r="446" spans="2:51" s="13" customFormat="1" ht="11.25">
      <c r="B446" s="197"/>
      <c r="C446" s="198"/>
      <c r="D446" s="199" t="s">
        <v>218</v>
      </c>
      <c r="E446" s="200" t="s">
        <v>21</v>
      </c>
      <c r="F446" s="201" t="s">
        <v>635</v>
      </c>
      <c r="G446" s="198"/>
      <c r="H446" s="202">
        <v>4.672</v>
      </c>
      <c r="I446" s="203"/>
      <c r="J446" s="198"/>
      <c r="K446" s="198"/>
      <c r="L446" s="204"/>
      <c r="M446" s="205"/>
      <c r="N446" s="206"/>
      <c r="O446" s="206"/>
      <c r="P446" s="206"/>
      <c r="Q446" s="206"/>
      <c r="R446" s="206"/>
      <c r="S446" s="206"/>
      <c r="T446" s="206"/>
      <c r="U446" s="207"/>
      <c r="AT446" s="208" t="s">
        <v>218</v>
      </c>
      <c r="AU446" s="208" t="s">
        <v>214</v>
      </c>
      <c r="AV446" s="13" t="s">
        <v>83</v>
      </c>
      <c r="AW446" s="13" t="s">
        <v>34</v>
      </c>
      <c r="AX446" s="13" t="s">
        <v>73</v>
      </c>
      <c r="AY446" s="208" t="s">
        <v>204</v>
      </c>
    </row>
    <row r="447" spans="2:51" s="13" customFormat="1" ht="11.25">
      <c r="B447" s="197"/>
      <c r="C447" s="198"/>
      <c r="D447" s="199" t="s">
        <v>218</v>
      </c>
      <c r="E447" s="200" t="s">
        <v>21</v>
      </c>
      <c r="F447" s="201" t="s">
        <v>636</v>
      </c>
      <c r="G447" s="198"/>
      <c r="H447" s="202">
        <v>1.054</v>
      </c>
      <c r="I447" s="203"/>
      <c r="J447" s="198"/>
      <c r="K447" s="198"/>
      <c r="L447" s="204"/>
      <c r="M447" s="205"/>
      <c r="N447" s="206"/>
      <c r="O447" s="206"/>
      <c r="P447" s="206"/>
      <c r="Q447" s="206"/>
      <c r="R447" s="206"/>
      <c r="S447" s="206"/>
      <c r="T447" s="206"/>
      <c r="U447" s="207"/>
      <c r="AT447" s="208" t="s">
        <v>218</v>
      </c>
      <c r="AU447" s="208" t="s">
        <v>214</v>
      </c>
      <c r="AV447" s="13" t="s">
        <v>83</v>
      </c>
      <c r="AW447" s="13" t="s">
        <v>34</v>
      </c>
      <c r="AX447" s="13" t="s">
        <v>73</v>
      </c>
      <c r="AY447" s="208" t="s">
        <v>204</v>
      </c>
    </row>
    <row r="448" spans="2:51" s="13" customFormat="1" ht="11.25">
      <c r="B448" s="197"/>
      <c r="C448" s="198"/>
      <c r="D448" s="199" t="s">
        <v>218</v>
      </c>
      <c r="E448" s="200" t="s">
        <v>21</v>
      </c>
      <c r="F448" s="201" t="s">
        <v>649</v>
      </c>
      <c r="G448" s="198"/>
      <c r="H448" s="202">
        <v>1.008</v>
      </c>
      <c r="I448" s="203"/>
      <c r="J448" s="198"/>
      <c r="K448" s="198"/>
      <c r="L448" s="204"/>
      <c r="M448" s="205"/>
      <c r="N448" s="206"/>
      <c r="O448" s="206"/>
      <c r="P448" s="206"/>
      <c r="Q448" s="206"/>
      <c r="R448" s="206"/>
      <c r="S448" s="206"/>
      <c r="T448" s="206"/>
      <c r="U448" s="207"/>
      <c r="AT448" s="208" t="s">
        <v>218</v>
      </c>
      <c r="AU448" s="208" t="s">
        <v>214</v>
      </c>
      <c r="AV448" s="13" t="s">
        <v>83</v>
      </c>
      <c r="AW448" s="13" t="s">
        <v>34</v>
      </c>
      <c r="AX448" s="13" t="s">
        <v>73</v>
      </c>
      <c r="AY448" s="208" t="s">
        <v>204</v>
      </c>
    </row>
    <row r="449" spans="2:51" s="14" customFormat="1" ht="11.25">
      <c r="B449" s="209"/>
      <c r="C449" s="210"/>
      <c r="D449" s="199" t="s">
        <v>218</v>
      </c>
      <c r="E449" s="211" t="s">
        <v>21</v>
      </c>
      <c r="F449" s="212" t="s">
        <v>221</v>
      </c>
      <c r="G449" s="210"/>
      <c r="H449" s="213">
        <v>6.734</v>
      </c>
      <c r="I449" s="214"/>
      <c r="J449" s="210"/>
      <c r="K449" s="210"/>
      <c r="L449" s="215"/>
      <c r="M449" s="216"/>
      <c r="N449" s="217"/>
      <c r="O449" s="217"/>
      <c r="P449" s="217"/>
      <c r="Q449" s="217"/>
      <c r="R449" s="217"/>
      <c r="S449" s="217"/>
      <c r="T449" s="217"/>
      <c r="U449" s="218"/>
      <c r="AT449" s="219" t="s">
        <v>218</v>
      </c>
      <c r="AU449" s="219" t="s">
        <v>214</v>
      </c>
      <c r="AV449" s="14" t="s">
        <v>213</v>
      </c>
      <c r="AW449" s="14" t="s">
        <v>34</v>
      </c>
      <c r="AX449" s="14" t="s">
        <v>81</v>
      </c>
      <c r="AY449" s="219" t="s">
        <v>204</v>
      </c>
    </row>
    <row r="450" spans="1:65" s="2" customFormat="1" ht="16.5" customHeight="1">
      <c r="A450" s="36"/>
      <c r="B450" s="37"/>
      <c r="C450" s="179" t="s">
        <v>650</v>
      </c>
      <c r="D450" s="179" t="s">
        <v>208</v>
      </c>
      <c r="E450" s="180" t="s">
        <v>651</v>
      </c>
      <c r="F450" s="181" t="s">
        <v>652</v>
      </c>
      <c r="G450" s="182" t="s">
        <v>346</v>
      </c>
      <c r="H450" s="183">
        <v>50.714</v>
      </c>
      <c r="I450" s="184"/>
      <c r="J450" s="185">
        <f>ROUND(I450*H450,1)</f>
        <v>0</v>
      </c>
      <c r="K450" s="181" t="s">
        <v>212</v>
      </c>
      <c r="L450" s="41"/>
      <c r="M450" s="186" t="s">
        <v>21</v>
      </c>
      <c r="N450" s="187" t="s">
        <v>44</v>
      </c>
      <c r="O450" s="66"/>
      <c r="P450" s="188">
        <f>O450*H450</f>
        <v>0</v>
      </c>
      <c r="Q450" s="188">
        <v>0.0014</v>
      </c>
      <c r="R450" s="188">
        <f>Q450*H450</f>
        <v>0.0709996</v>
      </c>
      <c r="S450" s="188">
        <v>0</v>
      </c>
      <c r="T450" s="188">
        <f>S450*H450</f>
        <v>0</v>
      </c>
      <c r="U450" s="189" t="s">
        <v>21</v>
      </c>
      <c r="V450" s="36"/>
      <c r="W450" s="36"/>
      <c r="X450" s="36"/>
      <c r="Y450" s="36"/>
      <c r="Z450" s="36"/>
      <c r="AA450" s="36"/>
      <c r="AB450" s="36"/>
      <c r="AC450" s="36"/>
      <c r="AD450" s="36"/>
      <c r="AE450" s="36"/>
      <c r="AR450" s="190" t="s">
        <v>213</v>
      </c>
      <c r="AT450" s="190" t="s">
        <v>208</v>
      </c>
      <c r="AU450" s="190" t="s">
        <v>214</v>
      </c>
      <c r="AY450" s="19" t="s">
        <v>204</v>
      </c>
      <c r="BE450" s="191">
        <f>IF(N450="základní",J450,0)</f>
        <v>0</v>
      </c>
      <c r="BF450" s="191">
        <f>IF(N450="snížená",J450,0)</f>
        <v>0</v>
      </c>
      <c r="BG450" s="191">
        <f>IF(N450="zákl. přenesená",J450,0)</f>
        <v>0</v>
      </c>
      <c r="BH450" s="191">
        <f>IF(N450="sníž. přenesená",J450,0)</f>
        <v>0</v>
      </c>
      <c r="BI450" s="191">
        <f>IF(N450="nulová",J450,0)</f>
        <v>0</v>
      </c>
      <c r="BJ450" s="19" t="s">
        <v>81</v>
      </c>
      <c r="BK450" s="191">
        <f>ROUND(I450*H450,1)</f>
        <v>0</v>
      </c>
      <c r="BL450" s="19" t="s">
        <v>213</v>
      </c>
      <c r="BM450" s="190" t="s">
        <v>653</v>
      </c>
    </row>
    <row r="451" spans="1:47" s="2" customFormat="1" ht="11.25">
      <c r="A451" s="36"/>
      <c r="B451" s="37"/>
      <c r="C451" s="38"/>
      <c r="D451" s="192" t="s">
        <v>216</v>
      </c>
      <c r="E451" s="38"/>
      <c r="F451" s="193" t="s">
        <v>654</v>
      </c>
      <c r="G451" s="38"/>
      <c r="H451" s="38"/>
      <c r="I451" s="194"/>
      <c r="J451" s="38"/>
      <c r="K451" s="38"/>
      <c r="L451" s="41"/>
      <c r="M451" s="195"/>
      <c r="N451" s="196"/>
      <c r="O451" s="66"/>
      <c r="P451" s="66"/>
      <c r="Q451" s="66"/>
      <c r="R451" s="66"/>
      <c r="S451" s="66"/>
      <c r="T451" s="66"/>
      <c r="U451" s="67"/>
      <c r="V451" s="36"/>
      <c r="W451" s="36"/>
      <c r="X451" s="36"/>
      <c r="Y451" s="36"/>
      <c r="Z451" s="36"/>
      <c r="AA451" s="36"/>
      <c r="AB451" s="36"/>
      <c r="AC451" s="36"/>
      <c r="AD451" s="36"/>
      <c r="AE451" s="36"/>
      <c r="AT451" s="19" t="s">
        <v>216</v>
      </c>
      <c r="AU451" s="19" t="s">
        <v>214</v>
      </c>
    </row>
    <row r="452" spans="2:51" s="13" customFormat="1" ht="11.25">
      <c r="B452" s="197"/>
      <c r="C452" s="198"/>
      <c r="D452" s="199" t="s">
        <v>218</v>
      </c>
      <c r="E452" s="200" t="s">
        <v>21</v>
      </c>
      <c r="F452" s="201" t="s">
        <v>655</v>
      </c>
      <c r="G452" s="198"/>
      <c r="H452" s="202">
        <v>23.36</v>
      </c>
      <c r="I452" s="203"/>
      <c r="J452" s="198"/>
      <c r="K452" s="198"/>
      <c r="L452" s="204"/>
      <c r="M452" s="205"/>
      <c r="N452" s="206"/>
      <c r="O452" s="206"/>
      <c r="P452" s="206"/>
      <c r="Q452" s="206"/>
      <c r="R452" s="206"/>
      <c r="S452" s="206"/>
      <c r="T452" s="206"/>
      <c r="U452" s="207"/>
      <c r="AT452" s="208" t="s">
        <v>218</v>
      </c>
      <c r="AU452" s="208" t="s">
        <v>214</v>
      </c>
      <c r="AV452" s="13" t="s">
        <v>83</v>
      </c>
      <c r="AW452" s="13" t="s">
        <v>34</v>
      </c>
      <c r="AX452" s="13" t="s">
        <v>73</v>
      </c>
      <c r="AY452" s="208" t="s">
        <v>204</v>
      </c>
    </row>
    <row r="453" spans="2:51" s="13" customFormat="1" ht="11.25">
      <c r="B453" s="197"/>
      <c r="C453" s="198"/>
      <c r="D453" s="199" t="s">
        <v>218</v>
      </c>
      <c r="E453" s="200" t="s">
        <v>21</v>
      </c>
      <c r="F453" s="201" t="s">
        <v>656</v>
      </c>
      <c r="G453" s="198"/>
      <c r="H453" s="202">
        <v>5.27</v>
      </c>
      <c r="I453" s="203"/>
      <c r="J453" s="198"/>
      <c r="K453" s="198"/>
      <c r="L453" s="204"/>
      <c r="M453" s="205"/>
      <c r="N453" s="206"/>
      <c r="O453" s="206"/>
      <c r="P453" s="206"/>
      <c r="Q453" s="206"/>
      <c r="R453" s="206"/>
      <c r="S453" s="206"/>
      <c r="T453" s="206"/>
      <c r="U453" s="207"/>
      <c r="AT453" s="208" t="s">
        <v>218</v>
      </c>
      <c r="AU453" s="208" t="s">
        <v>214</v>
      </c>
      <c r="AV453" s="13" t="s">
        <v>83</v>
      </c>
      <c r="AW453" s="13" t="s">
        <v>34</v>
      </c>
      <c r="AX453" s="13" t="s">
        <v>73</v>
      </c>
      <c r="AY453" s="208" t="s">
        <v>204</v>
      </c>
    </row>
    <row r="454" spans="2:51" s="13" customFormat="1" ht="11.25">
      <c r="B454" s="197"/>
      <c r="C454" s="198"/>
      <c r="D454" s="199" t="s">
        <v>218</v>
      </c>
      <c r="E454" s="200" t="s">
        <v>21</v>
      </c>
      <c r="F454" s="201" t="s">
        <v>657</v>
      </c>
      <c r="G454" s="198"/>
      <c r="H454" s="202">
        <v>22.995</v>
      </c>
      <c r="I454" s="203"/>
      <c r="J454" s="198"/>
      <c r="K454" s="198"/>
      <c r="L454" s="204"/>
      <c r="M454" s="205"/>
      <c r="N454" s="206"/>
      <c r="O454" s="206"/>
      <c r="P454" s="206"/>
      <c r="Q454" s="206"/>
      <c r="R454" s="206"/>
      <c r="S454" s="206"/>
      <c r="T454" s="206"/>
      <c r="U454" s="207"/>
      <c r="AT454" s="208" t="s">
        <v>218</v>
      </c>
      <c r="AU454" s="208" t="s">
        <v>214</v>
      </c>
      <c r="AV454" s="13" t="s">
        <v>83</v>
      </c>
      <c r="AW454" s="13" t="s">
        <v>34</v>
      </c>
      <c r="AX454" s="13" t="s">
        <v>73</v>
      </c>
      <c r="AY454" s="208" t="s">
        <v>204</v>
      </c>
    </row>
    <row r="455" spans="2:51" s="13" customFormat="1" ht="11.25">
      <c r="B455" s="197"/>
      <c r="C455" s="198"/>
      <c r="D455" s="199" t="s">
        <v>218</v>
      </c>
      <c r="E455" s="200" t="s">
        <v>21</v>
      </c>
      <c r="F455" s="201" t="s">
        <v>658</v>
      </c>
      <c r="G455" s="198"/>
      <c r="H455" s="202">
        <v>-2.595</v>
      </c>
      <c r="I455" s="203"/>
      <c r="J455" s="198"/>
      <c r="K455" s="198"/>
      <c r="L455" s="204"/>
      <c r="M455" s="205"/>
      <c r="N455" s="206"/>
      <c r="O455" s="206"/>
      <c r="P455" s="206"/>
      <c r="Q455" s="206"/>
      <c r="R455" s="206"/>
      <c r="S455" s="206"/>
      <c r="T455" s="206"/>
      <c r="U455" s="207"/>
      <c r="AT455" s="208" t="s">
        <v>218</v>
      </c>
      <c r="AU455" s="208" t="s">
        <v>214</v>
      </c>
      <c r="AV455" s="13" t="s">
        <v>83</v>
      </c>
      <c r="AW455" s="13" t="s">
        <v>34</v>
      </c>
      <c r="AX455" s="13" t="s">
        <v>73</v>
      </c>
      <c r="AY455" s="208" t="s">
        <v>204</v>
      </c>
    </row>
    <row r="456" spans="2:51" s="13" customFormat="1" ht="11.25">
      <c r="B456" s="197"/>
      <c r="C456" s="198"/>
      <c r="D456" s="199" t="s">
        <v>218</v>
      </c>
      <c r="E456" s="200" t="s">
        <v>21</v>
      </c>
      <c r="F456" s="201" t="s">
        <v>659</v>
      </c>
      <c r="G456" s="198"/>
      <c r="H456" s="202">
        <v>1.684</v>
      </c>
      <c r="I456" s="203"/>
      <c r="J456" s="198"/>
      <c r="K456" s="198"/>
      <c r="L456" s="204"/>
      <c r="M456" s="205"/>
      <c r="N456" s="206"/>
      <c r="O456" s="206"/>
      <c r="P456" s="206"/>
      <c r="Q456" s="206"/>
      <c r="R456" s="206"/>
      <c r="S456" s="206"/>
      <c r="T456" s="206"/>
      <c r="U456" s="207"/>
      <c r="AT456" s="208" t="s">
        <v>218</v>
      </c>
      <c r="AU456" s="208" t="s">
        <v>214</v>
      </c>
      <c r="AV456" s="13" t="s">
        <v>83</v>
      </c>
      <c r="AW456" s="13" t="s">
        <v>34</v>
      </c>
      <c r="AX456" s="13" t="s">
        <v>73</v>
      </c>
      <c r="AY456" s="208" t="s">
        <v>204</v>
      </c>
    </row>
    <row r="457" spans="2:51" s="14" customFormat="1" ht="11.25">
      <c r="B457" s="209"/>
      <c r="C457" s="210"/>
      <c r="D457" s="199" t="s">
        <v>218</v>
      </c>
      <c r="E457" s="211" t="s">
        <v>21</v>
      </c>
      <c r="F457" s="212" t="s">
        <v>221</v>
      </c>
      <c r="G457" s="210"/>
      <c r="H457" s="213">
        <v>50.714</v>
      </c>
      <c r="I457" s="214"/>
      <c r="J457" s="210"/>
      <c r="K457" s="210"/>
      <c r="L457" s="215"/>
      <c r="M457" s="216"/>
      <c r="N457" s="217"/>
      <c r="O457" s="217"/>
      <c r="P457" s="217"/>
      <c r="Q457" s="217"/>
      <c r="R457" s="217"/>
      <c r="S457" s="217"/>
      <c r="T457" s="217"/>
      <c r="U457" s="218"/>
      <c r="AT457" s="219" t="s">
        <v>218</v>
      </c>
      <c r="AU457" s="219" t="s">
        <v>214</v>
      </c>
      <c r="AV457" s="14" t="s">
        <v>213</v>
      </c>
      <c r="AW457" s="14" t="s">
        <v>34</v>
      </c>
      <c r="AX457" s="14" t="s">
        <v>81</v>
      </c>
      <c r="AY457" s="219" t="s">
        <v>204</v>
      </c>
    </row>
    <row r="458" spans="2:63" s="12" customFormat="1" ht="20.85" customHeight="1">
      <c r="B458" s="163"/>
      <c r="C458" s="164"/>
      <c r="D458" s="165" t="s">
        <v>72</v>
      </c>
      <c r="E458" s="177" t="s">
        <v>489</v>
      </c>
      <c r="F458" s="177" t="s">
        <v>660</v>
      </c>
      <c r="G458" s="164"/>
      <c r="H458" s="164"/>
      <c r="I458" s="167"/>
      <c r="J458" s="178">
        <f>BK458</f>
        <v>0</v>
      </c>
      <c r="K458" s="164"/>
      <c r="L458" s="169"/>
      <c r="M458" s="170"/>
      <c r="N458" s="171"/>
      <c r="O458" s="171"/>
      <c r="P458" s="172">
        <f>SUM(P459:P505)</f>
        <v>0</v>
      </c>
      <c r="Q458" s="171"/>
      <c r="R458" s="172">
        <f>SUM(R459:R505)</f>
        <v>19.75023949</v>
      </c>
      <c r="S458" s="171"/>
      <c r="T458" s="172">
        <f>SUM(T459:T505)</f>
        <v>0</v>
      </c>
      <c r="U458" s="173"/>
      <c r="AR458" s="174" t="s">
        <v>81</v>
      </c>
      <c r="AT458" s="175" t="s">
        <v>72</v>
      </c>
      <c r="AU458" s="175" t="s">
        <v>83</v>
      </c>
      <c r="AY458" s="174" t="s">
        <v>204</v>
      </c>
      <c r="BK458" s="176">
        <f>SUM(BK459:BK505)</f>
        <v>0</v>
      </c>
    </row>
    <row r="459" spans="1:65" s="2" customFormat="1" ht="33" customHeight="1">
      <c r="A459" s="36"/>
      <c r="B459" s="37"/>
      <c r="C459" s="179" t="s">
        <v>661</v>
      </c>
      <c r="D459" s="179" t="s">
        <v>208</v>
      </c>
      <c r="E459" s="180" t="s">
        <v>662</v>
      </c>
      <c r="F459" s="181" t="s">
        <v>663</v>
      </c>
      <c r="G459" s="182" t="s">
        <v>346</v>
      </c>
      <c r="H459" s="183">
        <v>94.535</v>
      </c>
      <c r="I459" s="184"/>
      <c r="J459" s="185">
        <f>ROUND(I459*H459,1)</f>
        <v>0</v>
      </c>
      <c r="K459" s="181" t="s">
        <v>212</v>
      </c>
      <c r="L459" s="41"/>
      <c r="M459" s="186" t="s">
        <v>21</v>
      </c>
      <c r="N459" s="187" t="s">
        <v>44</v>
      </c>
      <c r="O459" s="66"/>
      <c r="P459" s="188">
        <f>O459*H459</f>
        <v>0</v>
      </c>
      <c r="Q459" s="188">
        <v>0.202228</v>
      </c>
      <c r="R459" s="188">
        <f>Q459*H459</f>
        <v>19.117623979999998</v>
      </c>
      <c r="S459" s="188">
        <v>0</v>
      </c>
      <c r="T459" s="188">
        <f>S459*H459</f>
        <v>0</v>
      </c>
      <c r="U459" s="189" t="s">
        <v>21</v>
      </c>
      <c r="V459" s="36"/>
      <c r="W459" s="36"/>
      <c r="X459" s="36"/>
      <c r="Y459" s="36"/>
      <c r="Z459" s="36"/>
      <c r="AA459" s="36"/>
      <c r="AB459" s="36"/>
      <c r="AC459" s="36"/>
      <c r="AD459" s="36"/>
      <c r="AE459" s="36"/>
      <c r="AR459" s="190" t="s">
        <v>213</v>
      </c>
      <c r="AT459" s="190" t="s">
        <v>208</v>
      </c>
      <c r="AU459" s="190" t="s">
        <v>214</v>
      </c>
      <c r="AY459" s="19" t="s">
        <v>204</v>
      </c>
      <c r="BE459" s="191">
        <f>IF(N459="základní",J459,0)</f>
        <v>0</v>
      </c>
      <c r="BF459" s="191">
        <f>IF(N459="snížená",J459,0)</f>
        <v>0</v>
      </c>
      <c r="BG459" s="191">
        <f>IF(N459="zákl. přenesená",J459,0)</f>
        <v>0</v>
      </c>
      <c r="BH459" s="191">
        <f>IF(N459="sníž. přenesená",J459,0)</f>
        <v>0</v>
      </c>
      <c r="BI459" s="191">
        <f>IF(N459="nulová",J459,0)</f>
        <v>0</v>
      </c>
      <c r="BJ459" s="19" t="s">
        <v>81</v>
      </c>
      <c r="BK459" s="191">
        <f>ROUND(I459*H459,1)</f>
        <v>0</v>
      </c>
      <c r="BL459" s="19" t="s">
        <v>213</v>
      </c>
      <c r="BM459" s="190" t="s">
        <v>664</v>
      </c>
    </row>
    <row r="460" spans="1:47" s="2" customFormat="1" ht="11.25">
      <c r="A460" s="36"/>
      <c r="B460" s="37"/>
      <c r="C460" s="38"/>
      <c r="D460" s="192" t="s">
        <v>216</v>
      </c>
      <c r="E460" s="38"/>
      <c r="F460" s="193" t="s">
        <v>665</v>
      </c>
      <c r="G460" s="38"/>
      <c r="H460" s="38"/>
      <c r="I460" s="194"/>
      <c r="J460" s="38"/>
      <c r="K460" s="38"/>
      <c r="L460" s="41"/>
      <c r="M460" s="195"/>
      <c r="N460" s="196"/>
      <c r="O460" s="66"/>
      <c r="P460" s="66"/>
      <c r="Q460" s="66"/>
      <c r="R460" s="66"/>
      <c r="S460" s="66"/>
      <c r="T460" s="66"/>
      <c r="U460" s="67"/>
      <c r="V460" s="36"/>
      <c r="W460" s="36"/>
      <c r="X460" s="36"/>
      <c r="Y460" s="36"/>
      <c r="Z460" s="36"/>
      <c r="AA460" s="36"/>
      <c r="AB460" s="36"/>
      <c r="AC460" s="36"/>
      <c r="AD460" s="36"/>
      <c r="AE460" s="36"/>
      <c r="AT460" s="19" t="s">
        <v>216</v>
      </c>
      <c r="AU460" s="19" t="s">
        <v>214</v>
      </c>
    </row>
    <row r="461" spans="1:47" s="2" customFormat="1" ht="117">
      <c r="A461" s="36"/>
      <c r="B461" s="37"/>
      <c r="C461" s="38"/>
      <c r="D461" s="199" t="s">
        <v>306</v>
      </c>
      <c r="E461" s="38"/>
      <c r="F461" s="241" t="s">
        <v>666</v>
      </c>
      <c r="G461" s="38"/>
      <c r="H461" s="38"/>
      <c r="I461" s="194"/>
      <c r="J461" s="38"/>
      <c r="K461" s="38"/>
      <c r="L461" s="41"/>
      <c r="M461" s="195"/>
      <c r="N461" s="196"/>
      <c r="O461" s="66"/>
      <c r="P461" s="66"/>
      <c r="Q461" s="66"/>
      <c r="R461" s="66"/>
      <c r="S461" s="66"/>
      <c r="T461" s="66"/>
      <c r="U461" s="67"/>
      <c r="V461" s="36"/>
      <c r="W461" s="36"/>
      <c r="X461" s="36"/>
      <c r="Y461" s="36"/>
      <c r="Z461" s="36"/>
      <c r="AA461" s="36"/>
      <c r="AB461" s="36"/>
      <c r="AC461" s="36"/>
      <c r="AD461" s="36"/>
      <c r="AE461" s="36"/>
      <c r="AT461" s="19" t="s">
        <v>306</v>
      </c>
      <c r="AU461" s="19" t="s">
        <v>214</v>
      </c>
    </row>
    <row r="462" spans="2:51" s="13" customFormat="1" ht="11.25">
      <c r="B462" s="197"/>
      <c r="C462" s="198"/>
      <c r="D462" s="199" t="s">
        <v>218</v>
      </c>
      <c r="E462" s="200" t="s">
        <v>21</v>
      </c>
      <c r="F462" s="201" t="s">
        <v>667</v>
      </c>
      <c r="G462" s="198"/>
      <c r="H462" s="202">
        <v>41.125</v>
      </c>
      <c r="I462" s="203"/>
      <c r="J462" s="198"/>
      <c r="K462" s="198"/>
      <c r="L462" s="204"/>
      <c r="M462" s="205"/>
      <c r="N462" s="206"/>
      <c r="O462" s="206"/>
      <c r="P462" s="206"/>
      <c r="Q462" s="206"/>
      <c r="R462" s="206"/>
      <c r="S462" s="206"/>
      <c r="T462" s="206"/>
      <c r="U462" s="207"/>
      <c r="AT462" s="208" t="s">
        <v>218</v>
      </c>
      <c r="AU462" s="208" t="s">
        <v>214</v>
      </c>
      <c r="AV462" s="13" t="s">
        <v>83</v>
      </c>
      <c r="AW462" s="13" t="s">
        <v>34</v>
      </c>
      <c r="AX462" s="13" t="s">
        <v>73</v>
      </c>
      <c r="AY462" s="208" t="s">
        <v>204</v>
      </c>
    </row>
    <row r="463" spans="2:51" s="13" customFormat="1" ht="11.25">
      <c r="B463" s="197"/>
      <c r="C463" s="198"/>
      <c r="D463" s="199" t="s">
        <v>218</v>
      </c>
      <c r="E463" s="200" t="s">
        <v>21</v>
      </c>
      <c r="F463" s="201" t="s">
        <v>668</v>
      </c>
      <c r="G463" s="198"/>
      <c r="H463" s="202">
        <v>-1.688</v>
      </c>
      <c r="I463" s="203"/>
      <c r="J463" s="198"/>
      <c r="K463" s="198"/>
      <c r="L463" s="204"/>
      <c r="M463" s="205"/>
      <c r="N463" s="206"/>
      <c r="O463" s="206"/>
      <c r="P463" s="206"/>
      <c r="Q463" s="206"/>
      <c r="R463" s="206"/>
      <c r="S463" s="206"/>
      <c r="T463" s="206"/>
      <c r="U463" s="207"/>
      <c r="AT463" s="208" t="s">
        <v>218</v>
      </c>
      <c r="AU463" s="208" t="s">
        <v>214</v>
      </c>
      <c r="AV463" s="13" t="s">
        <v>83</v>
      </c>
      <c r="AW463" s="13" t="s">
        <v>34</v>
      </c>
      <c r="AX463" s="13" t="s">
        <v>73</v>
      </c>
      <c r="AY463" s="208" t="s">
        <v>204</v>
      </c>
    </row>
    <row r="464" spans="2:51" s="13" customFormat="1" ht="11.25">
      <c r="B464" s="197"/>
      <c r="C464" s="198"/>
      <c r="D464" s="199" t="s">
        <v>218</v>
      </c>
      <c r="E464" s="200" t="s">
        <v>21</v>
      </c>
      <c r="F464" s="201" t="s">
        <v>669</v>
      </c>
      <c r="G464" s="198"/>
      <c r="H464" s="202">
        <v>42.394</v>
      </c>
      <c r="I464" s="203"/>
      <c r="J464" s="198"/>
      <c r="K464" s="198"/>
      <c r="L464" s="204"/>
      <c r="M464" s="205"/>
      <c r="N464" s="206"/>
      <c r="O464" s="206"/>
      <c r="P464" s="206"/>
      <c r="Q464" s="206"/>
      <c r="R464" s="206"/>
      <c r="S464" s="206"/>
      <c r="T464" s="206"/>
      <c r="U464" s="207"/>
      <c r="AT464" s="208" t="s">
        <v>218</v>
      </c>
      <c r="AU464" s="208" t="s">
        <v>214</v>
      </c>
      <c r="AV464" s="13" t="s">
        <v>83</v>
      </c>
      <c r="AW464" s="13" t="s">
        <v>34</v>
      </c>
      <c r="AX464" s="13" t="s">
        <v>73</v>
      </c>
      <c r="AY464" s="208" t="s">
        <v>204</v>
      </c>
    </row>
    <row r="465" spans="2:51" s="13" customFormat="1" ht="11.25">
      <c r="B465" s="197"/>
      <c r="C465" s="198"/>
      <c r="D465" s="199" t="s">
        <v>218</v>
      </c>
      <c r="E465" s="200" t="s">
        <v>21</v>
      </c>
      <c r="F465" s="201" t="s">
        <v>670</v>
      </c>
      <c r="G465" s="198"/>
      <c r="H465" s="202">
        <v>12.375</v>
      </c>
      <c r="I465" s="203"/>
      <c r="J465" s="198"/>
      <c r="K465" s="198"/>
      <c r="L465" s="204"/>
      <c r="M465" s="205"/>
      <c r="N465" s="206"/>
      <c r="O465" s="206"/>
      <c r="P465" s="206"/>
      <c r="Q465" s="206"/>
      <c r="R465" s="206"/>
      <c r="S465" s="206"/>
      <c r="T465" s="206"/>
      <c r="U465" s="207"/>
      <c r="AT465" s="208" t="s">
        <v>218</v>
      </c>
      <c r="AU465" s="208" t="s">
        <v>214</v>
      </c>
      <c r="AV465" s="13" t="s">
        <v>83</v>
      </c>
      <c r="AW465" s="13" t="s">
        <v>34</v>
      </c>
      <c r="AX465" s="13" t="s">
        <v>73</v>
      </c>
      <c r="AY465" s="208" t="s">
        <v>204</v>
      </c>
    </row>
    <row r="466" spans="2:51" s="13" customFormat="1" ht="11.25">
      <c r="B466" s="197"/>
      <c r="C466" s="198"/>
      <c r="D466" s="199" t="s">
        <v>218</v>
      </c>
      <c r="E466" s="200" t="s">
        <v>21</v>
      </c>
      <c r="F466" s="201" t="s">
        <v>671</v>
      </c>
      <c r="G466" s="198"/>
      <c r="H466" s="202">
        <v>-2.531</v>
      </c>
      <c r="I466" s="203"/>
      <c r="J466" s="198"/>
      <c r="K466" s="198"/>
      <c r="L466" s="204"/>
      <c r="M466" s="205"/>
      <c r="N466" s="206"/>
      <c r="O466" s="206"/>
      <c r="P466" s="206"/>
      <c r="Q466" s="206"/>
      <c r="R466" s="206"/>
      <c r="S466" s="206"/>
      <c r="T466" s="206"/>
      <c r="U466" s="207"/>
      <c r="AT466" s="208" t="s">
        <v>218</v>
      </c>
      <c r="AU466" s="208" t="s">
        <v>214</v>
      </c>
      <c r="AV466" s="13" t="s">
        <v>83</v>
      </c>
      <c r="AW466" s="13" t="s">
        <v>34</v>
      </c>
      <c r="AX466" s="13" t="s">
        <v>73</v>
      </c>
      <c r="AY466" s="208" t="s">
        <v>204</v>
      </c>
    </row>
    <row r="467" spans="2:51" s="13" customFormat="1" ht="11.25">
      <c r="B467" s="197"/>
      <c r="C467" s="198"/>
      <c r="D467" s="199" t="s">
        <v>218</v>
      </c>
      <c r="E467" s="200" t="s">
        <v>21</v>
      </c>
      <c r="F467" s="201" t="s">
        <v>672</v>
      </c>
      <c r="G467" s="198"/>
      <c r="H467" s="202">
        <v>2.86</v>
      </c>
      <c r="I467" s="203"/>
      <c r="J467" s="198"/>
      <c r="K467" s="198"/>
      <c r="L467" s="204"/>
      <c r="M467" s="205"/>
      <c r="N467" s="206"/>
      <c r="O467" s="206"/>
      <c r="P467" s="206"/>
      <c r="Q467" s="206"/>
      <c r="R467" s="206"/>
      <c r="S467" s="206"/>
      <c r="T467" s="206"/>
      <c r="U467" s="207"/>
      <c r="AT467" s="208" t="s">
        <v>218</v>
      </c>
      <c r="AU467" s="208" t="s">
        <v>214</v>
      </c>
      <c r="AV467" s="13" t="s">
        <v>83</v>
      </c>
      <c r="AW467" s="13" t="s">
        <v>34</v>
      </c>
      <c r="AX467" s="13" t="s">
        <v>73</v>
      </c>
      <c r="AY467" s="208" t="s">
        <v>204</v>
      </c>
    </row>
    <row r="468" spans="2:51" s="14" customFormat="1" ht="11.25">
      <c r="B468" s="209"/>
      <c r="C468" s="210"/>
      <c r="D468" s="199" t="s">
        <v>218</v>
      </c>
      <c r="E468" s="211" t="s">
        <v>21</v>
      </c>
      <c r="F468" s="212" t="s">
        <v>221</v>
      </c>
      <c r="G468" s="210"/>
      <c r="H468" s="213">
        <v>94.53499999999998</v>
      </c>
      <c r="I468" s="214"/>
      <c r="J468" s="210"/>
      <c r="K468" s="210"/>
      <c r="L468" s="215"/>
      <c r="M468" s="216"/>
      <c r="N468" s="217"/>
      <c r="O468" s="217"/>
      <c r="P468" s="217"/>
      <c r="Q468" s="217"/>
      <c r="R468" s="217"/>
      <c r="S468" s="217"/>
      <c r="T468" s="217"/>
      <c r="U468" s="218"/>
      <c r="AT468" s="219" t="s">
        <v>218</v>
      </c>
      <c r="AU468" s="219" t="s">
        <v>214</v>
      </c>
      <c r="AV468" s="14" t="s">
        <v>213</v>
      </c>
      <c r="AW468" s="14" t="s">
        <v>34</v>
      </c>
      <c r="AX468" s="14" t="s">
        <v>81</v>
      </c>
      <c r="AY468" s="219" t="s">
        <v>204</v>
      </c>
    </row>
    <row r="469" spans="1:65" s="2" customFormat="1" ht="16.5" customHeight="1">
      <c r="A469" s="36"/>
      <c r="B469" s="37"/>
      <c r="C469" s="179" t="s">
        <v>673</v>
      </c>
      <c r="D469" s="179" t="s">
        <v>208</v>
      </c>
      <c r="E469" s="180" t="s">
        <v>674</v>
      </c>
      <c r="F469" s="181" t="s">
        <v>675</v>
      </c>
      <c r="G469" s="182" t="s">
        <v>211</v>
      </c>
      <c r="H469" s="183">
        <v>382</v>
      </c>
      <c r="I469" s="184"/>
      <c r="J469" s="185">
        <f>ROUND(I469*H469,1)</f>
        <v>0</v>
      </c>
      <c r="K469" s="181" t="s">
        <v>21</v>
      </c>
      <c r="L469" s="41"/>
      <c r="M469" s="186" t="s">
        <v>21</v>
      </c>
      <c r="N469" s="187" t="s">
        <v>44</v>
      </c>
      <c r="O469" s="66"/>
      <c r="P469" s="188">
        <f>O469*H469</f>
        <v>0</v>
      </c>
      <c r="Q469" s="188">
        <v>0</v>
      </c>
      <c r="R469" s="188">
        <f>Q469*H469</f>
        <v>0</v>
      </c>
      <c r="S469" s="188">
        <v>0</v>
      </c>
      <c r="T469" s="188">
        <f>S469*H469</f>
        <v>0</v>
      </c>
      <c r="U469" s="189" t="s">
        <v>21</v>
      </c>
      <c r="V469" s="36"/>
      <c r="W469" s="36"/>
      <c r="X469" s="36"/>
      <c r="Y469" s="36"/>
      <c r="Z469" s="36"/>
      <c r="AA469" s="36"/>
      <c r="AB469" s="36"/>
      <c r="AC469" s="36"/>
      <c r="AD469" s="36"/>
      <c r="AE469" s="36"/>
      <c r="AR469" s="190" t="s">
        <v>213</v>
      </c>
      <c r="AT469" s="190" t="s">
        <v>208</v>
      </c>
      <c r="AU469" s="190" t="s">
        <v>214</v>
      </c>
      <c r="AY469" s="19" t="s">
        <v>204</v>
      </c>
      <c r="BE469" s="191">
        <f>IF(N469="základní",J469,0)</f>
        <v>0</v>
      </c>
      <c r="BF469" s="191">
        <f>IF(N469="snížená",J469,0)</f>
        <v>0</v>
      </c>
      <c r="BG469" s="191">
        <f>IF(N469="zákl. přenesená",J469,0)</f>
        <v>0</v>
      </c>
      <c r="BH469" s="191">
        <f>IF(N469="sníž. přenesená",J469,0)</f>
        <v>0</v>
      </c>
      <c r="BI469" s="191">
        <f>IF(N469="nulová",J469,0)</f>
        <v>0</v>
      </c>
      <c r="BJ469" s="19" t="s">
        <v>81</v>
      </c>
      <c r="BK469" s="191">
        <f>ROUND(I469*H469,1)</f>
        <v>0</v>
      </c>
      <c r="BL469" s="19" t="s">
        <v>213</v>
      </c>
      <c r="BM469" s="190" t="s">
        <v>676</v>
      </c>
    </row>
    <row r="470" spans="2:51" s="15" customFormat="1" ht="11.25">
      <c r="B470" s="220"/>
      <c r="C470" s="221"/>
      <c r="D470" s="199" t="s">
        <v>218</v>
      </c>
      <c r="E470" s="222" t="s">
        <v>21</v>
      </c>
      <c r="F470" s="223" t="s">
        <v>677</v>
      </c>
      <c r="G470" s="221"/>
      <c r="H470" s="222" t="s">
        <v>21</v>
      </c>
      <c r="I470" s="224"/>
      <c r="J470" s="221"/>
      <c r="K470" s="221"/>
      <c r="L470" s="225"/>
      <c r="M470" s="226"/>
      <c r="N470" s="227"/>
      <c r="O470" s="227"/>
      <c r="P470" s="227"/>
      <c r="Q470" s="227"/>
      <c r="R470" s="227"/>
      <c r="S470" s="227"/>
      <c r="T470" s="227"/>
      <c r="U470" s="228"/>
      <c r="AT470" s="229" t="s">
        <v>218</v>
      </c>
      <c r="AU470" s="229" t="s">
        <v>214</v>
      </c>
      <c r="AV470" s="15" t="s">
        <v>81</v>
      </c>
      <c r="AW470" s="15" t="s">
        <v>34</v>
      </c>
      <c r="AX470" s="15" t="s">
        <v>73</v>
      </c>
      <c r="AY470" s="229" t="s">
        <v>204</v>
      </c>
    </row>
    <row r="471" spans="2:51" s="13" customFormat="1" ht="11.25">
      <c r="B471" s="197"/>
      <c r="C471" s="198"/>
      <c r="D471" s="199" t="s">
        <v>218</v>
      </c>
      <c r="E471" s="200" t="s">
        <v>21</v>
      </c>
      <c r="F471" s="201" t="s">
        <v>678</v>
      </c>
      <c r="G471" s="198"/>
      <c r="H471" s="202">
        <v>116.8</v>
      </c>
      <c r="I471" s="203"/>
      <c r="J471" s="198"/>
      <c r="K471" s="198"/>
      <c r="L471" s="204"/>
      <c r="M471" s="205"/>
      <c r="N471" s="206"/>
      <c r="O471" s="206"/>
      <c r="P471" s="206"/>
      <c r="Q471" s="206"/>
      <c r="R471" s="206"/>
      <c r="S471" s="206"/>
      <c r="T471" s="206"/>
      <c r="U471" s="207"/>
      <c r="AT471" s="208" t="s">
        <v>218</v>
      </c>
      <c r="AU471" s="208" t="s">
        <v>214</v>
      </c>
      <c r="AV471" s="13" t="s">
        <v>83</v>
      </c>
      <c r="AW471" s="13" t="s">
        <v>34</v>
      </c>
      <c r="AX471" s="13" t="s">
        <v>73</v>
      </c>
      <c r="AY471" s="208" t="s">
        <v>204</v>
      </c>
    </row>
    <row r="472" spans="2:51" s="13" customFormat="1" ht="11.25">
      <c r="B472" s="197"/>
      <c r="C472" s="198"/>
      <c r="D472" s="199" t="s">
        <v>218</v>
      </c>
      <c r="E472" s="200" t="s">
        <v>21</v>
      </c>
      <c r="F472" s="201" t="s">
        <v>679</v>
      </c>
      <c r="G472" s="198"/>
      <c r="H472" s="202">
        <v>26.35</v>
      </c>
      <c r="I472" s="203"/>
      <c r="J472" s="198"/>
      <c r="K472" s="198"/>
      <c r="L472" s="204"/>
      <c r="M472" s="205"/>
      <c r="N472" s="206"/>
      <c r="O472" s="206"/>
      <c r="P472" s="206"/>
      <c r="Q472" s="206"/>
      <c r="R472" s="206"/>
      <c r="S472" s="206"/>
      <c r="T472" s="206"/>
      <c r="U472" s="207"/>
      <c r="AT472" s="208" t="s">
        <v>218</v>
      </c>
      <c r="AU472" s="208" t="s">
        <v>214</v>
      </c>
      <c r="AV472" s="13" t="s">
        <v>83</v>
      </c>
      <c r="AW472" s="13" t="s">
        <v>34</v>
      </c>
      <c r="AX472" s="13" t="s">
        <v>73</v>
      </c>
      <c r="AY472" s="208" t="s">
        <v>204</v>
      </c>
    </row>
    <row r="473" spans="2:51" s="13" customFormat="1" ht="11.25">
      <c r="B473" s="197"/>
      <c r="C473" s="198"/>
      <c r="D473" s="199" t="s">
        <v>218</v>
      </c>
      <c r="E473" s="200" t="s">
        <v>21</v>
      </c>
      <c r="F473" s="201" t="s">
        <v>680</v>
      </c>
      <c r="G473" s="198"/>
      <c r="H473" s="202">
        <v>114.975</v>
      </c>
      <c r="I473" s="203"/>
      <c r="J473" s="198"/>
      <c r="K473" s="198"/>
      <c r="L473" s="204"/>
      <c r="M473" s="205"/>
      <c r="N473" s="206"/>
      <c r="O473" s="206"/>
      <c r="P473" s="206"/>
      <c r="Q473" s="206"/>
      <c r="R473" s="206"/>
      <c r="S473" s="206"/>
      <c r="T473" s="206"/>
      <c r="U473" s="207"/>
      <c r="AT473" s="208" t="s">
        <v>218</v>
      </c>
      <c r="AU473" s="208" t="s">
        <v>214</v>
      </c>
      <c r="AV473" s="13" t="s">
        <v>83</v>
      </c>
      <c r="AW473" s="13" t="s">
        <v>34</v>
      </c>
      <c r="AX473" s="13" t="s">
        <v>73</v>
      </c>
      <c r="AY473" s="208" t="s">
        <v>204</v>
      </c>
    </row>
    <row r="474" spans="2:51" s="13" customFormat="1" ht="11.25">
      <c r="B474" s="197"/>
      <c r="C474" s="198"/>
      <c r="D474" s="199" t="s">
        <v>218</v>
      </c>
      <c r="E474" s="200" t="s">
        <v>21</v>
      </c>
      <c r="F474" s="201" t="s">
        <v>681</v>
      </c>
      <c r="G474" s="198"/>
      <c r="H474" s="202">
        <v>-12.975</v>
      </c>
      <c r="I474" s="203"/>
      <c r="J474" s="198"/>
      <c r="K474" s="198"/>
      <c r="L474" s="204"/>
      <c r="M474" s="205"/>
      <c r="N474" s="206"/>
      <c r="O474" s="206"/>
      <c r="P474" s="206"/>
      <c r="Q474" s="206"/>
      <c r="R474" s="206"/>
      <c r="S474" s="206"/>
      <c r="T474" s="206"/>
      <c r="U474" s="207"/>
      <c r="AT474" s="208" t="s">
        <v>218</v>
      </c>
      <c r="AU474" s="208" t="s">
        <v>214</v>
      </c>
      <c r="AV474" s="13" t="s">
        <v>83</v>
      </c>
      <c r="AW474" s="13" t="s">
        <v>34</v>
      </c>
      <c r="AX474" s="13" t="s">
        <v>73</v>
      </c>
      <c r="AY474" s="208" t="s">
        <v>204</v>
      </c>
    </row>
    <row r="475" spans="2:51" s="13" customFormat="1" ht="11.25">
      <c r="B475" s="197"/>
      <c r="C475" s="198"/>
      <c r="D475" s="199" t="s">
        <v>218</v>
      </c>
      <c r="E475" s="200" t="s">
        <v>21</v>
      </c>
      <c r="F475" s="201" t="s">
        <v>682</v>
      </c>
      <c r="G475" s="198"/>
      <c r="H475" s="202">
        <v>8.42</v>
      </c>
      <c r="I475" s="203"/>
      <c r="J475" s="198"/>
      <c r="K475" s="198"/>
      <c r="L475" s="204"/>
      <c r="M475" s="205"/>
      <c r="N475" s="206"/>
      <c r="O475" s="206"/>
      <c r="P475" s="206"/>
      <c r="Q475" s="206"/>
      <c r="R475" s="206"/>
      <c r="S475" s="206"/>
      <c r="T475" s="206"/>
      <c r="U475" s="207"/>
      <c r="AT475" s="208" t="s">
        <v>218</v>
      </c>
      <c r="AU475" s="208" t="s">
        <v>214</v>
      </c>
      <c r="AV475" s="13" t="s">
        <v>83</v>
      </c>
      <c r="AW475" s="13" t="s">
        <v>34</v>
      </c>
      <c r="AX475" s="13" t="s">
        <v>73</v>
      </c>
      <c r="AY475" s="208" t="s">
        <v>204</v>
      </c>
    </row>
    <row r="476" spans="2:51" s="13" customFormat="1" ht="11.25">
      <c r="B476" s="197"/>
      <c r="C476" s="198"/>
      <c r="D476" s="199" t="s">
        <v>218</v>
      </c>
      <c r="E476" s="200" t="s">
        <v>21</v>
      </c>
      <c r="F476" s="201" t="s">
        <v>683</v>
      </c>
      <c r="G476" s="198"/>
      <c r="H476" s="202">
        <v>54.4</v>
      </c>
      <c r="I476" s="203"/>
      <c r="J476" s="198"/>
      <c r="K476" s="198"/>
      <c r="L476" s="204"/>
      <c r="M476" s="205"/>
      <c r="N476" s="206"/>
      <c r="O476" s="206"/>
      <c r="P476" s="206"/>
      <c r="Q476" s="206"/>
      <c r="R476" s="206"/>
      <c r="S476" s="206"/>
      <c r="T476" s="206"/>
      <c r="U476" s="207"/>
      <c r="AT476" s="208" t="s">
        <v>218</v>
      </c>
      <c r="AU476" s="208" t="s">
        <v>214</v>
      </c>
      <c r="AV476" s="13" t="s">
        <v>83</v>
      </c>
      <c r="AW476" s="13" t="s">
        <v>34</v>
      </c>
      <c r="AX476" s="13" t="s">
        <v>73</v>
      </c>
      <c r="AY476" s="208" t="s">
        <v>204</v>
      </c>
    </row>
    <row r="477" spans="2:51" s="13" customFormat="1" ht="11.25">
      <c r="B477" s="197"/>
      <c r="C477" s="198"/>
      <c r="D477" s="199" t="s">
        <v>218</v>
      </c>
      <c r="E477" s="200" t="s">
        <v>21</v>
      </c>
      <c r="F477" s="201" t="s">
        <v>684</v>
      </c>
      <c r="G477" s="198"/>
      <c r="H477" s="202">
        <v>73.6</v>
      </c>
      <c r="I477" s="203"/>
      <c r="J477" s="198"/>
      <c r="K477" s="198"/>
      <c r="L477" s="204"/>
      <c r="M477" s="205"/>
      <c r="N477" s="206"/>
      <c r="O477" s="206"/>
      <c r="P477" s="206"/>
      <c r="Q477" s="206"/>
      <c r="R477" s="206"/>
      <c r="S477" s="206"/>
      <c r="T477" s="206"/>
      <c r="U477" s="207"/>
      <c r="AT477" s="208" t="s">
        <v>218</v>
      </c>
      <c r="AU477" s="208" t="s">
        <v>214</v>
      </c>
      <c r="AV477" s="13" t="s">
        <v>83</v>
      </c>
      <c r="AW477" s="13" t="s">
        <v>34</v>
      </c>
      <c r="AX477" s="13" t="s">
        <v>73</v>
      </c>
      <c r="AY477" s="208" t="s">
        <v>204</v>
      </c>
    </row>
    <row r="478" spans="2:51" s="16" customFormat="1" ht="11.25">
      <c r="B478" s="230"/>
      <c r="C478" s="231"/>
      <c r="D478" s="199" t="s">
        <v>218</v>
      </c>
      <c r="E478" s="232" t="s">
        <v>21</v>
      </c>
      <c r="F478" s="233" t="s">
        <v>685</v>
      </c>
      <c r="G478" s="231"/>
      <c r="H478" s="234">
        <v>381.56999999999994</v>
      </c>
      <c r="I478" s="235"/>
      <c r="J478" s="231"/>
      <c r="K478" s="231"/>
      <c r="L478" s="236"/>
      <c r="M478" s="237"/>
      <c r="N478" s="238"/>
      <c r="O478" s="238"/>
      <c r="P478" s="238"/>
      <c r="Q478" s="238"/>
      <c r="R478" s="238"/>
      <c r="S478" s="238"/>
      <c r="T478" s="238"/>
      <c r="U478" s="239"/>
      <c r="AT478" s="240" t="s">
        <v>218</v>
      </c>
      <c r="AU478" s="240" t="s">
        <v>214</v>
      </c>
      <c r="AV478" s="16" t="s">
        <v>214</v>
      </c>
      <c r="AW478" s="16" t="s">
        <v>34</v>
      </c>
      <c r="AX478" s="16" t="s">
        <v>73</v>
      </c>
      <c r="AY478" s="240" t="s">
        <v>204</v>
      </c>
    </row>
    <row r="479" spans="2:51" s="13" customFormat="1" ht="11.25">
      <c r="B479" s="197"/>
      <c r="C479" s="198"/>
      <c r="D479" s="199" t="s">
        <v>218</v>
      </c>
      <c r="E479" s="200" t="s">
        <v>21</v>
      </c>
      <c r="F479" s="201" t="s">
        <v>686</v>
      </c>
      <c r="G479" s="198"/>
      <c r="H479" s="202">
        <v>382</v>
      </c>
      <c r="I479" s="203"/>
      <c r="J479" s="198"/>
      <c r="K479" s="198"/>
      <c r="L479" s="204"/>
      <c r="M479" s="205"/>
      <c r="N479" s="206"/>
      <c r="O479" s="206"/>
      <c r="P479" s="206"/>
      <c r="Q479" s="206"/>
      <c r="R479" s="206"/>
      <c r="S479" s="206"/>
      <c r="T479" s="206"/>
      <c r="U479" s="207"/>
      <c r="AT479" s="208" t="s">
        <v>218</v>
      </c>
      <c r="AU479" s="208" t="s">
        <v>214</v>
      </c>
      <c r="AV479" s="13" t="s">
        <v>83</v>
      </c>
      <c r="AW479" s="13" t="s">
        <v>34</v>
      </c>
      <c r="AX479" s="13" t="s">
        <v>81</v>
      </c>
      <c r="AY479" s="208" t="s">
        <v>204</v>
      </c>
    </row>
    <row r="480" spans="1:65" s="2" customFormat="1" ht="16.5" customHeight="1">
      <c r="A480" s="36"/>
      <c r="B480" s="37"/>
      <c r="C480" s="242" t="s">
        <v>687</v>
      </c>
      <c r="D480" s="242" t="s">
        <v>466</v>
      </c>
      <c r="E480" s="243" t="s">
        <v>688</v>
      </c>
      <c r="F480" s="244" t="s">
        <v>689</v>
      </c>
      <c r="G480" s="245" t="s">
        <v>211</v>
      </c>
      <c r="H480" s="246">
        <v>402</v>
      </c>
      <c r="I480" s="247"/>
      <c r="J480" s="248">
        <f>ROUND(I480*H480,1)</f>
        <v>0</v>
      </c>
      <c r="K480" s="244" t="s">
        <v>21</v>
      </c>
      <c r="L480" s="249"/>
      <c r="M480" s="250" t="s">
        <v>21</v>
      </c>
      <c r="N480" s="251" t="s">
        <v>44</v>
      </c>
      <c r="O480" s="66"/>
      <c r="P480" s="188">
        <f>O480*H480</f>
        <v>0</v>
      </c>
      <c r="Q480" s="188">
        <v>3E-05</v>
      </c>
      <c r="R480" s="188">
        <f>Q480*H480</f>
        <v>0.01206</v>
      </c>
      <c r="S480" s="188">
        <v>0</v>
      </c>
      <c r="T480" s="188">
        <f>S480*H480</f>
        <v>0</v>
      </c>
      <c r="U480" s="189" t="s">
        <v>21</v>
      </c>
      <c r="V480" s="36"/>
      <c r="W480" s="36"/>
      <c r="X480" s="36"/>
      <c r="Y480" s="36"/>
      <c r="Z480" s="36"/>
      <c r="AA480" s="36"/>
      <c r="AB480" s="36"/>
      <c r="AC480" s="36"/>
      <c r="AD480" s="36"/>
      <c r="AE480" s="36"/>
      <c r="AR480" s="190" t="s">
        <v>250</v>
      </c>
      <c r="AT480" s="190" t="s">
        <v>466</v>
      </c>
      <c r="AU480" s="190" t="s">
        <v>214</v>
      </c>
      <c r="AY480" s="19" t="s">
        <v>204</v>
      </c>
      <c r="BE480" s="191">
        <f>IF(N480="základní",J480,0)</f>
        <v>0</v>
      </c>
      <c r="BF480" s="191">
        <f>IF(N480="snížená",J480,0)</f>
        <v>0</v>
      </c>
      <c r="BG480" s="191">
        <f>IF(N480="zákl. přenesená",J480,0)</f>
        <v>0</v>
      </c>
      <c r="BH480" s="191">
        <f>IF(N480="sníž. přenesená",J480,0)</f>
        <v>0</v>
      </c>
      <c r="BI480" s="191">
        <f>IF(N480="nulová",J480,0)</f>
        <v>0</v>
      </c>
      <c r="BJ480" s="19" t="s">
        <v>81</v>
      </c>
      <c r="BK480" s="191">
        <f>ROUND(I480*H480,1)</f>
        <v>0</v>
      </c>
      <c r="BL480" s="19" t="s">
        <v>213</v>
      </c>
      <c r="BM480" s="190" t="s">
        <v>690</v>
      </c>
    </row>
    <row r="481" spans="2:51" s="15" customFormat="1" ht="11.25">
      <c r="B481" s="220"/>
      <c r="C481" s="221"/>
      <c r="D481" s="199" t="s">
        <v>218</v>
      </c>
      <c r="E481" s="222" t="s">
        <v>21</v>
      </c>
      <c r="F481" s="223" t="s">
        <v>677</v>
      </c>
      <c r="G481" s="221"/>
      <c r="H481" s="222" t="s">
        <v>21</v>
      </c>
      <c r="I481" s="224"/>
      <c r="J481" s="221"/>
      <c r="K481" s="221"/>
      <c r="L481" s="225"/>
      <c r="M481" s="226"/>
      <c r="N481" s="227"/>
      <c r="O481" s="227"/>
      <c r="P481" s="227"/>
      <c r="Q481" s="227"/>
      <c r="R481" s="227"/>
      <c r="S481" s="227"/>
      <c r="T481" s="227"/>
      <c r="U481" s="228"/>
      <c r="AT481" s="229" t="s">
        <v>218</v>
      </c>
      <c r="AU481" s="229" t="s">
        <v>214</v>
      </c>
      <c r="AV481" s="15" t="s">
        <v>81</v>
      </c>
      <c r="AW481" s="15" t="s">
        <v>34</v>
      </c>
      <c r="AX481" s="15" t="s">
        <v>73</v>
      </c>
      <c r="AY481" s="229" t="s">
        <v>204</v>
      </c>
    </row>
    <row r="482" spans="2:51" s="13" customFormat="1" ht="11.25">
      <c r="B482" s="197"/>
      <c r="C482" s="198"/>
      <c r="D482" s="199" t="s">
        <v>218</v>
      </c>
      <c r="E482" s="200" t="s">
        <v>21</v>
      </c>
      <c r="F482" s="201" t="s">
        <v>691</v>
      </c>
      <c r="G482" s="198"/>
      <c r="H482" s="202">
        <v>401.1</v>
      </c>
      <c r="I482" s="203"/>
      <c r="J482" s="198"/>
      <c r="K482" s="198"/>
      <c r="L482" s="204"/>
      <c r="M482" s="205"/>
      <c r="N482" s="206"/>
      <c r="O482" s="206"/>
      <c r="P482" s="206"/>
      <c r="Q482" s="206"/>
      <c r="R482" s="206"/>
      <c r="S482" s="206"/>
      <c r="T482" s="206"/>
      <c r="U482" s="207"/>
      <c r="AT482" s="208" t="s">
        <v>218</v>
      </c>
      <c r="AU482" s="208" t="s">
        <v>214</v>
      </c>
      <c r="AV482" s="13" t="s">
        <v>83</v>
      </c>
      <c r="AW482" s="13" t="s">
        <v>34</v>
      </c>
      <c r="AX482" s="13" t="s">
        <v>73</v>
      </c>
      <c r="AY482" s="208" t="s">
        <v>204</v>
      </c>
    </row>
    <row r="483" spans="2:51" s="16" customFormat="1" ht="11.25">
      <c r="B483" s="230"/>
      <c r="C483" s="231"/>
      <c r="D483" s="199" t="s">
        <v>218</v>
      </c>
      <c r="E483" s="232" t="s">
        <v>21</v>
      </c>
      <c r="F483" s="233" t="s">
        <v>685</v>
      </c>
      <c r="G483" s="231"/>
      <c r="H483" s="234">
        <v>401.1</v>
      </c>
      <c r="I483" s="235"/>
      <c r="J483" s="231"/>
      <c r="K483" s="231"/>
      <c r="L483" s="236"/>
      <c r="M483" s="237"/>
      <c r="N483" s="238"/>
      <c r="O483" s="238"/>
      <c r="P483" s="238"/>
      <c r="Q483" s="238"/>
      <c r="R483" s="238"/>
      <c r="S483" s="238"/>
      <c r="T483" s="238"/>
      <c r="U483" s="239"/>
      <c r="AT483" s="240" t="s">
        <v>218</v>
      </c>
      <c r="AU483" s="240" t="s">
        <v>214</v>
      </c>
      <c r="AV483" s="16" t="s">
        <v>214</v>
      </c>
      <c r="AW483" s="16" t="s">
        <v>34</v>
      </c>
      <c r="AX483" s="16" t="s">
        <v>73</v>
      </c>
      <c r="AY483" s="240" t="s">
        <v>204</v>
      </c>
    </row>
    <row r="484" spans="2:51" s="13" customFormat="1" ht="11.25">
      <c r="B484" s="197"/>
      <c r="C484" s="198"/>
      <c r="D484" s="199" t="s">
        <v>218</v>
      </c>
      <c r="E484" s="200" t="s">
        <v>21</v>
      </c>
      <c r="F484" s="201" t="s">
        <v>692</v>
      </c>
      <c r="G484" s="198"/>
      <c r="H484" s="202">
        <v>402</v>
      </c>
      <c r="I484" s="203"/>
      <c r="J484" s="198"/>
      <c r="K484" s="198"/>
      <c r="L484" s="204"/>
      <c r="M484" s="205"/>
      <c r="N484" s="206"/>
      <c r="O484" s="206"/>
      <c r="P484" s="206"/>
      <c r="Q484" s="206"/>
      <c r="R484" s="206"/>
      <c r="S484" s="206"/>
      <c r="T484" s="206"/>
      <c r="U484" s="207"/>
      <c r="AT484" s="208" t="s">
        <v>218</v>
      </c>
      <c r="AU484" s="208" t="s">
        <v>214</v>
      </c>
      <c r="AV484" s="13" t="s">
        <v>83</v>
      </c>
      <c r="AW484" s="13" t="s">
        <v>34</v>
      </c>
      <c r="AX484" s="13" t="s">
        <v>81</v>
      </c>
      <c r="AY484" s="208" t="s">
        <v>204</v>
      </c>
    </row>
    <row r="485" spans="1:65" s="2" customFormat="1" ht="16.5" customHeight="1">
      <c r="A485" s="36"/>
      <c r="B485" s="37"/>
      <c r="C485" s="179" t="s">
        <v>693</v>
      </c>
      <c r="D485" s="179" t="s">
        <v>208</v>
      </c>
      <c r="E485" s="180" t="s">
        <v>645</v>
      </c>
      <c r="F485" s="181" t="s">
        <v>646</v>
      </c>
      <c r="G485" s="182" t="s">
        <v>260</v>
      </c>
      <c r="H485" s="183">
        <v>4.35</v>
      </c>
      <c r="I485" s="184"/>
      <c r="J485" s="185">
        <f>ROUND(I485*H485,1)</f>
        <v>0</v>
      </c>
      <c r="K485" s="181" t="s">
        <v>212</v>
      </c>
      <c r="L485" s="41"/>
      <c r="M485" s="186" t="s">
        <v>21</v>
      </c>
      <c r="N485" s="187" t="s">
        <v>44</v>
      </c>
      <c r="O485" s="66"/>
      <c r="P485" s="188">
        <f>O485*H485</f>
        <v>0</v>
      </c>
      <c r="Q485" s="188">
        <v>0</v>
      </c>
      <c r="R485" s="188">
        <f>Q485*H485</f>
        <v>0</v>
      </c>
      <c r="S485" s="188">
        <v>0</v>
      </c>
      <c r="T485" s="188">
        <f>S485*H485</f>
        <v>0</v>
      </c>
      <c r="U485" s="189" t="s">
        <v>21</v>
      </c>
      <c r="V485" s="36"/>
      <c r="W485" s="36"/>
      <c r="X485" s="36"/>
      <c r="Y485" s="36"/>
      <c r="Z485" s="36"/>
      <c r="AA485" s="36"/>
      <c r="AB485" s="36"/>
      <c r="AC485" s="36"/>
      <c r="AD485" s="36"/>
      <c r="AE485" s="36"/>
      <c r="AR485" s="190" t="s">
        <v>213</v>
      </c>
      <c r="AT485" s="190" t="s">
        <v>208</v>
      </c>
      <c r="AU485" s="190" t="s">
        <v>214</v>
      </c>
      <c r="AY485" s="19" t="s">
        <v>204</v>
      </c>
      <c r="BE485" s="191">
        <f>IF(N485="základní",J485,0)</f>
        <v>0</v>
      </c>
      <c r="BF485" s="191">
        <f>IF(N485="snížená",J485,0)</f>
        <v>0</v>
      </c>
      <c r="BG485" s="191">
        <f>IF(N485="zákl. přenesená",J485,0)</f>
        <v>0</v>
      </c>
      <c r="BH485" s="191">
        <f>IF(N485="sníž. přenesená",J485,0)</f>
        <v>0</v>
      </c>
      <c r="BI485" s="191">
        <f>IF(N485="nulová",J485,0)</f>
        <v>0</v>
      </c>
      <c r="BJ485" s="19" t="s">
        <v>81</v>
      </c>
      <c r="BK485" s="191">
        <f>ROUND(I485*H485,1)</f>
        <v>0</v>
      </c>
      <c r="BL485" s="19" t="s">
        <v>213</v>
      </c>
      <c r="BM485" s="190" t="s">
        <v>694</v>
      </c>
    </row>
    <row r="486" spans="1:47" s="2" customFormat="1" ht="11.25">
      <c r="A486" s="36"/>
      <c r="B486" s="37"/>
      <c r="C486" s="38"/>
      <c r="D486" s="192" t="s">
        <v>216</v>
      </c>
      <c r="E486" s="38"/>
      <c r="F486" s="193" t="s">
        <v>648</v>
      </c>
      <c r="G486" s="38"/>
      <c r="H486" s="38"/>
      <c r="I486" s="194"/>
      <c r="J486" s="38"/>
      <c r="K486" s="38"/>
      <c r="L486" s="41"/>
      <c r="M486" s="195"/>
      <c r="N486" s="196"/>
      <c r="O486" s="66"/>
      <c r="P486" s="66"/>
      <c r="Q486" s="66"/>
      <c r="R486" s="66"/>
      <c r="S486" s="66"/>
      <c r="T486" s="66"/>
      <c r="U486" s="67"/>
      <c r="V486" s="36"/>
      <c r="W486" s="36"/>
      <c r="X486" s="36"/>
      <c r="Y486" s="36"/>
      <c r="Z486" s="36"/>
      <c r="AA486" s="36"/>
      <c r="AB486" s="36"/>
      <c r="AC486" s="36"/>
      <c r="AD486" s="36"/>
      <c r="AE486" s="36"/>
      <c r="AT486" s="19" t="s">
        <v>216</v>
      </c>
      <c r="AU486" s="19" t="s">
        <v>214</v>
      </c>
    </row>
    <row r="487" spans="2:51" s="13" customFormat="1" ht="11.25">
      <c r="B487" s="197"/>
      <c r="C487" s="198"/>
      <c r="D487" s="199" t="s">
        <v>218</v>
      </c>
      <c r="E487" s="200" t="s">
        <v>21</v>
      </c>
      <c r="F487" s="201" t="s">
        <v>695</v>
      </c>
      <c r="G487" s="198"/>
      <c r="H487" s="202">
        <v>4.35</v>
      </c>
      <c r="I487" s="203"/>
      <c r="J487" s="198"/>
      <c r="K487" s="198"/>
      <c r="L487" s="204"/>
      <c r="M487" s="205"/>
      <c r="N487" s="206"/>
      <c r="O487" s="206"/>
      <c r="P487" s="206"/>
      <c r="Q487" s="206"/>
      <c r="R487" s="206"/>
      <c r="S487" s="206"/>
      <c r="T487" s="206"/>
      <c r="U487" s="207"/>
      <c r="AT487" s="208" t="s">
        <v>218</v>
      </c>
      <c r="AU487" s="208" t="s">
        <v>214</v>
      </c>
      <c r="AV487" s="13" t="s">
        <v>83</v>
      </c>
      <c r="AW487" s="13" t="s">
        <v>34</v>
      </c>
      <c r="AX487" s="13" t="s">
        <v>81</v>
      </c>
      <c r="AY487" s="208" t="s">
        <v>204</v>
      </c>
    </row>
    <row r="488" spans="1:65" s="2" customFormat="1" ht="21.75" customHeight="1">
      <c r="A488" s="36"/>
      <c r="B488" s="37"/>
      <c r="C488" s="179" t="s">
        <v>696</v>
      </c>
      <c r="D488" s="179" t="s">
        <v>208</v>
      </c>
      <c r="E488" s="180" t="s">
        <v>697</v>
      </c>
      <c r="F488" s="181" t="s">
        <v>698</v>
      </c>
      <c r="G488" s="182" t="s">
        <v>211</v>
      </c>
      <c r="H488" s="183">
        <v>9</v>
      </c>
      <c r="I488" s="184"/>
      <c r="J488" s="185">
        <f>ROUND(I488*H488,1)</f>
        <v>0</v>
      </c>
      <c r="K488" s="181" t="s">
        <v>212</v>
      </c>
      <c r="L488" s="41"/>
      <c r="M488" s="186" t="s">
        <v>21</v>
      </c>
      <c r="N488" s="187" t="s">
        <v>44</v>
      </c>
      <c r="O488" s="66"/>
      <c r="P488" s="188">
        <f>O488*H488</f>
        <v>0</v>
      </c>
      <c r="Q488" s="188">
        <v>0.036548</v>
      </c>
      <c r="R488" s="188">
        <f>Q488*H488</f>
        <v>0.328932</v>
      </c>
      <c r="S488" s="188">
        <v>0</v>
      </c>
      <c r="T488" s="188">
        <f>S488*H488</f>
        <v>0</v>
      </c>
      <c r="U488" s="189" t="s">
        <v>21</v>
      </c>
      <c r="V488" s="36"/>
      <c r="W488" s="36"/>
      <c r="X488" s="36"/>
      <c r="Y488" s="36"/>
      <c r="Z488" s="36"/>
      <c r="AA488" s="36"/>
      <c r="AB488" s="36"/>
      <c r="AC488" s="36"/>
      <c r="AD488" s="36"/>
      <c r="AE488" s="36"/>
      <c r="AR488" s="190" t="s">
        <v>213</v>
      </c>
      <c r="AT488" s="190" t="s">
        <v>208</v>
      </c>
      <c r="AU488" s="190" t="s">
        <v>214</v>
      </c>
      <c r="AY488" s="19" t="s">
        <v>204</v>
      </c>
      <c r="BE488" s="191">
        <f>IF(N488="základní",J488,0)</f>
        <v>0</v>
      </c>
      <c r="BF488" s="191">
        <f>IF(N488="snížená",J488,0)</f>
        <v>0</v>
      </c>
      <c r="BG488" s="191">
        <f>IF(N488="zákl. přenesená",J488,0)</f>
        <v>0</v>
      </c>
      <c r="BH488" s="191">
        <f>IF(N488="sníž. přenesená",J488,0)</f>
        <v>0</v>
      </c>
      <c r="BI488" s="191">
        <f>IF(N488="nulová",J488,0)</f>
        <v>0</v>
      </c>
      <c r="BJ488" s="19" t="s">
        <v>81</v>
      </c>
      <c r="BK488" s="191">
        <f>ROUND(I488*H488,1)</f>
        <v>0</v>
      </c>
      <c r="BL488" s="19" t="s">
        <v>213</v>
      </c>
      <c r="BM488" s="190" t="s">
        <v>699</v>
      </c>
    </row>
    <row r="489" spans="1:47" s="2" customFormat="1" ht="11.25">
      <c r="A489" s="36"/>
      <c r="B489" s="37"/>
      <c r="C489" s="38"/>
      <c r="D489" s="192" t="s">
        <v>216</v>
      </c>
      <c r="E489" s="38"/>
      <c r="F489" s="193" t="s">
        <v>700</v>
      </c>
      <c r="G489" s="38"/>
      <c r="H489" s="38"/>
      <c r="I489" s="194"/>
      <c r="J489" s="38"/>
      <c r="K489" s="38"/>
      <c r="L489" s="41"/>
      <c r="M489" s="195"/>
      <c r="N489" s="196"/>
      <c r="O489" s="66"/>
      <c r="P489" s="66"/>
      <c r="Q489" s="66"/>
      <c r="R489" s="66"/>
      <c r="S489" s="66"/>
      <c r="T489" s="66"/>
      <c r="U489" s="67"/>
      <c r="V489" s="36"/>
      <c r="W489" s="36"/>
      <c r="X489" s="36"/>
      <c r="Y489" s="36"/>
      <c r="Z489" s="36"/>
      <c r="AA489" s="36"/>
      <c r="AB489" s="36"/>
      <c r="AC489" s="36"/>
      <c r="AD489" s="36"/>
      <c r="AE489" s="36"/>
      <c r="AT489" s="19" t="s">
        <v>216</v>
      </c>
      <c r="AU489" s="19" t="s">
        <v>214</v>
      </c>
    </row>
    <row r="490" spans="1:47" s="2" customFormat="1" ht="341.25">
      <c r="A490" s="36"/>
      <c r="B490" s="37"/>
      <c r="C490" s="38"/>
      <c r="D490" s="199" t="s">
        <v>306</v>
      </c>
      <c r="E490" s="38"/>
      <c r="F490" s="241" t="s">
        <v>701</v>
      </c>
      <c r="G490" s="38"/>
      <c r="H490" s="38"/>
      <c r="I490" s="194"/>
      <c r="J490" s="38"/>
      <c r="K490" s="38"/>
      <c r="L490" s="41"/>
      <c r="M490" s="195"/>
      <c r="N490" s="196"/>
      <c r="O490" s="66"/>
      <c r="P490" s="66"/>
      <c r="Q490" s="66"/>
      <c r="R490" s="66"/>
      <c r="S490" s="66"/>
      <c r="T490" s="66"/>
      <c r="U490" s="67"/>
      <c r="V490" s="36"/>
      <c r="W490" s="36"/>
      <c r="X490" s="36"/>
      <c r="Y490" s="36"/>
      <c r="Z490" s="36"/>
      <c r="AA490" s="36"/>
      <c r="AB490" s="36"/>
      <c r="AC490" s="36"/>
      <c r="AD490" s="36"/>
      <c r="AE490" s="36"/>
      <c r="AT490" s="19" t="s">
        <v>306</v>
      </c>
      <c r="AU490" s="19" t="s">
        <v>214</v>
      </c>
    </row>
    <row r="491" spans="1:65" s="2" customFormat="1" ht="21.75" customHeight="1">
      <c r="A491" s="36"/>
      <c r="B491" s="37"/>
      <c r="C491" s="179" t="s">
        <v>702</v>
      </c>
      <c r="D491" s="179" t="s">
        <v>208</v>
      </c>
      <c r="E491" s="180" t="s">
        <v>703</v>
      </c>
      <c r="F491" s="181" t="s">
        <v>704</v>
      </c>
      <c r="G491" s="182" t="s">
        <v>211</v>
      </c>
      <c r="H491" s="183">
        <v>1</v>
      </c>
      <c r="I491" s="184"/>
      <c r="J491" s="185">
        <f>ROUND(I491*H491,1)</f>
        <v>0</v>
      </c>
      <c r="K491" s="181" t="s">
        <v>212</v>
      </c>
      <c r="L491" s="41"/>
      <c r="M491" s="186" t="s">
        <v>21</v>
      </c>
      <c r="N491" s="187" t="s">
        <v>44</v>
      </c>
      <c r="O491" s="66"/>
      <c r="P491" s="188">
        <f>O491*H491</f>
        <v>0</v>
      </c>
      <c r="Q491" s="188">
        <v>0.054548</v>
      </c>
      <c r="R491" s="188">
        <f>Q491*H491</f>
        <v>0.054548</v>
      </c>
      <c r="S491" s="188">
        <v>0</v>
      </c>
      <c r="T491" s="188">
        <f>S491*H491</f>
        <v>0</v>
      </c>
      <c r="U491" s="189" t="s">
        <v>21</v>
      </c>
      <c r="V491" s="36"/>
      <c r="W491" s="36"/>
      <c r="X491" s="36"/>
      <c r="Y491" s="36"/>
      <c r="Z491" s="36"/>
      <c r="AA491" s="36"/>
      <c r="AB491" s="36"/>
      <c r="AC491" s="36"/>
      <c r="AD491" s="36"/>
      <c r="AE491" s="36"/>
      <c r="AR491" s="190" t="s">
        <v>213</v>
      </c>
      <c r="AT491" s="190" t="s">
        <v>208</v>
      </c>
      <c r="AU491" s="190" t="s">
        <v>214</v>
      </c>
      <c r="AY491" s="19" t="s">
        <v>204</v>
      </c>
      <c r="BE491" s="191">
        <f>IF(N491="základní",J491,0)</f>
        <v>0</v>
      </c>
      <c r="BF491" s="191">
        <f>IF(N491="snížená",J491,0)</f>
        <v>0</v>
      </c>
      <c r="BG491" s="191">
        <f>IF(N491="zákl. přenesená",J491,0)</f>
        <v>0</v>
      </c>
      <c r="BH491" s="191">
        <f>IF(N491="sníž. přenesená",J491,0)</f>
        <v>0</v>
      </c>
      <c r="BI491" s="191">
        <f>IF(N491="nulová",J491,0)</f>
        <v>0</v>
      </c>
      <c r="BJ491" s="19" t="s">
        <v>81</v>
      </c>
      <c r="BK491" s="191">
        <f>ROUND(I491*H491,1)</f>
        <v>0</v>
      </c>
      <c r="BL491" s="19" t="s">
        <v>213</v>
      </c>
      <c r="BM491" s="190" t="s">
        <v>705</v>
      </c>
    </row>
    <row r="492" spans="1:47" s="2" customFormat="1" ht="11.25">
      <c r="A492" s="36"/>
      <c r="B492" s="37"/>
      <c r="C492" s="38"/>
      <c r="D492" s="192" t="s">
        <v>216</v>
      </c>
      <c r="E492" s="38"/>
      <c r="F492" s="193" t="s">
        <v>706</v>
      </c>
      <c r="G492" s="38"/>
      <c r="H492" s="38"/>
      <c r="I492" s="194"/>
      <c r="J492" s="38"/>
      <c r="K492" s="38"/>
      <c r="L492" s="41"/>
      <c r="M492" s="195"/>
      <c r="N492" s="196"/>
      <c r="O492" s="66"/>
      <c r="P492" s="66"/>
      <c r="Q492" s="66"/>
      <c r="R492" s="66"/>
      <c r="S492" s="66"/>
      <c r="T492" s="66"/>
      <c r="U492" s="67"/>
      <c r="V492" s="36"/>
      <c r="W492" s="36"/>
      <c r="X492" s="36"/>
      <c r="Y492" s="36"/>
      <c r="Z492" s="36"/>
      <c r="AA492" s="36"/>
      <c r="AB492" s="36"/>
      <c r="AC492" s="36"/>
      <c r="AD492" s="36"/>
      <c r="AE492" s="36"/>
      <c r="AT492" s="19" t="s">
        <v>216</v>
      </c>
      <c r="AU492" s="19" t="s">
        <v>214</v>
      </c>
    </row>
    <row r="493" spans="1:47" s="2" customFormat="1" ht="341.25">
      <c r="A493" s="36"/>
      <c r="B493" s="37"/>
      <c r="C493" s="38"/>
      <c r="D493" s="199" t="s">
        <v>306</v>
      </c>
      <c r="E493" s="38"/>
      <c r="F493" s="241" t="s">
        <v>701</v>
      </c>
      <c r="G493" s="38"/>
      <c r="H493" s="38"/>
      <c r="I493" s="194"/>
      <c r="J493" s="38"/>
      <c r="K493" s="38"/>
      <c r="L493" s="41"/>
      <c r="M493" s="195"/>
      <c r="N493" s="196"/>
      <c r="O493" s="66"/>
      <c r="P493" s="66"/>
      <c r="Q493" s="66"/>
      <c r="R493" s="66"/>
      <c r="S493" s="66"/>
      <c r="T493" s="66"/>
      <c r="U493" s="67"/>
      <c r="V493" s="36"/>
      <c r="W493" s="36"/>
      <c r="X493" s="36"/>
      <c r="Y493" s="36"/>
      <c r="Z493" s="36"/>
      <c r="AA493" s="36"/>
      <c r="AB493" s="36"/>
      <c r="AC493" s="36"/>
      <c r="AD493" s="36"/>
      <c r="AE493" s="36"/>
      <c r="AT493" s="19" t="s">
        <v>306</v>
      </c>
      <c r="AU493" s="19" t="s">
        <v>214</v>
      </c>
    </row>
    <row r="494" spans="1:65" s="2" customFormat="1" ht="16.5" customHeight="1">
      <c r="A494" s="36"/>
      <c r="B494" s="37"/>
      <c r="C494" s="179" t="s">
        <v>707</v>
      </c>
      <c r="D494" s="179" t="s">
        <v>208</v>
      </c>
      <c r="E494" s="180" t="s">
        <v>708</v>
      </c>
      <c r="F494" s="181" t="s">
        <v>709</v>
      </c>
      <c r="G494" s="182" t="s">
        <v>469</v>
      </c>
      <c r="H494" s="183">
        <v>3</v>
      </c>
      <c r="I494" s="184"/>
      <c r="J494" s="185">
        <f>ROUND(I494*H494,1)</f>
        <v>0</v>
      </c>
      <c r="K494" s="181" t="s">
        <v>212</v>
      </c>
      <c r="L494" s="41"/>
      <c r="M494" s="186" t="s">
        <v>21</v>
      </c>
      <c r="N494" s="187" t="s">
        <v>44</v>
      </c>
      <c r="O494" s="66"/>
      <c r="P494" s="188">
        <f>O494*H494</f>
        <v>0</v>
      </c>
      <c r="Q494" s="188">
        <v>0.0006</v>
      </c>
      <c r="R494" s="188">
        <f>Q494*H494</f>
        <v>0.0018</v>
      </c>
      <c r="S494" s="188">
        <v>0</v>
      </c>
      <c r="T494" s="188">
        <f>S494*H494</f>
        <v>0</v>
      </c>
      <c r="U494" s="189" t="s">
        <v>21</v>
      </c>
      <c r="V494" s="36"/>
      <c r="W494" s="36"/>
      <c r="X494" s="36"/>
      <c r="Y494" s="36"/>
      <c r="Z494" s="36"/>
      <c r="AA494" s="36"/>
      <c r="AB494" s="36"/>
      <c r="AC494" s="36"/>
      <c r="AD494" s="36"/>
      <c r="AE494" s="36"/>
      <c r="AR494" s="190" t="s">
        <v>213</v>
      </c>
      <c r="AT494" s="190" t="s">
        <v>208</v>
      </c>
      <c r="AU494" s="190" t="s">
        <v>214</v>
      </c>
      <c r="AY494" s="19" t="s">
        <v>204</v>
      </c>
      <c r="BE494" s="191">
        <f>IF(N494="základní",J494,0)</f>
        <v>0</v>
      </c>
      <c r="BF494" s="191">
        <f>IF(N494="snížená",J494,0)</f>
        <v>0</v>
      </c>
      <c r="BG494" s="191">
        <f>IF(N494="zákl. přenesená",J494,0)</f>
        <v>0</v>
      </c>
      <c r="BH494" s="191">
        <f>IF(N494="sníž. přenesená",J494,0)</f>
        <v>0</v>
      </c>
      <c r="BI494" s="191">
        <f>IF(N494="nulová",J494,0)</f>
        <v>0</v>
      </c>
      <c r="BJ494" s="19" t="s">
        <v>81</v>
      </c>
      <c r="BK494" s="191">
        <f>ROUND(I494*H494,1)</f>
        <v>0</v>
      </c>
      <c r="BL494" s="19" t="s">
        <v>213</v>
      </c>
      <c r="BM494" s="190" t="s">
        <v>710</v>
      </c>
    </row>
    <row r="495" spans="1:47" s="2" customFormat="1" ht="11.25">
      <c r="A495" s="36"/>
      <c r="B495" s="37"/>
      <c r="C495" s="38"/>
      <c r="D495" s="192" t="s">
        <v>216</v>
      </c>
      <c r="E495" s="38"/>
      <c r="F495" s="193" t="s">
        <v>711</v>
      </c>
      <c r="G495" s="38"/>
      <c r="H495" s="38"/>
      <c r="I495" s="194"/>
      <c r="J495" s="38"/>
      <c r="K495" s="38"/>
      <c r="L495" s="41"/>
      <c r="M495" s="195"/>
      <c r="N495" s="196"/>
      <c r="O495" s="66"/>
      <c r="P495" s="66"/>
      <c r="Q495" s="66"/>
      <c r="R495" s="66"/>
      <c r="S495" s="66"/>
      <c r="T495" s="66"/>
      <c r="U495" s="67"/>
      <c r="V495" s="36"/>
      <c r="W495" s="36"/>
      <c r="X495" s="36"/>
      <c r="Y495" s="36"/>
      <c r="Z495" s="36"/>
      <c r="AA495" s="36"/>
      <c r="AB495" s="36"/>
      <c r="AC495" s="36"/>
      <c r="AD495" s="36"/>
      <c r="AE495" s="36"/>
      <c r="AT495" s="19" t="s">
        <v>216</v>
      </c>
      <c r="AU495" s="19" t="s">
        <v>214</v>
      </c>
    </row>
    <row r="496" spans="2:51" s="13" customFormat="1" ht="11.25">
      <c r="B496" s="197"/>
      <c r="C496" s="198"/>
      <c r="D496" s="199" t="s">
        <v>218</v>
      </c>
      <c r="E496" s="200" t="s">
        <v>21</v>
      </c>
      <c r="F496" s="201" t="s">
        <v>712</v>
      </c>
      <c r="G496" s="198"/>
      <c r="H496" s="202">
        <v>3</v>
      </c>
      <c r="I496" s="203"/>
      <c r="J496" s="198"/>
      <c r="K496" s="198"/>
      <c r="L496" s="204"/>
      <c r="M496" s="205"/>
      <c r="N496" s="206"/>
      <c r="O496" s="206"/>
      <c r="P496" s="206"/>
      <c r="Q496" s="206"/>
      <c r="R496" s="206"/>
      <c r="S496" s="206"/>
      <c r="T496" s="206"/>
      <c r="U496" s="207"/>
      <c r="AT496" s="208" t="s">
        <v>218</v>
      </c>
      <c r="AU496" s="208" t="s">
        <v>214</v>
      </c>
      <c r="AV496" s="13" t="s">
        <v>83</v>
      </c>
      <c r="AW496" s="13" t="s">
        <v>34</v>
      </c>
      <c r="AX496" s="13" t="s">
        <v>81</v>
      </c>
      <c r="AY496" s="208" t="s">
        <v>204</v>
      </c>
    </row>
    <row r="497" spans="1:65" s="2" customFormat="1" ht="16.5" customHeight="1">
      <c r="A497" s="36"/>
      <c r="B497" s="37"/>
      <c r="C497" s="179" t="s">
        <v>713</v>
      </c>
      <c r="D497" s="179" t="s">
        <v>208</v>
      </c>
      <c r="E497" s="180" t="s">
        <v>714</v>
      </c>
      <c r="F497" s="181" t="s">
        <v>715</v>
      </c>
      <c r="G497" s="182" t="s">
        <v>469</v>
      </c>
      <c r="H497" s="183">
        <v>1.5</v>
      </c>
      <c r="I497" s="184"/>
      <c r="J497" s="185">
        <f>ROUND(I497*H497,1)</f>
        <v>0</v>
      </c>
      <c r="K497" s="181" t="s">
        <v>21</v>
      </c>
      <c r="L497" s="41"/>
      <c r="M497" s="186" t="s">
        <v>21</v>
      </c>
      <c r="N497" s="187" t="s">
        <v>44</v>
      </c>
      <c r="O497" s="66"/>
      <c r="P497" s="188">
        <f>O497*H497</f>
        <v>0</v>
      </c>
      <c r="Q497" s="188">
        <v>0.000375</v>
      </c>
      <c r="R497" s="188">
        <f>Q497*H497</f>
        <v>0.0005625000000000001</v>
      </c>
      <c r="S497" s="188">
        <v>0</v>
      </c>
      <c r="T497" s="188">
        <f>S497*H497</f>
        <v>0</v>
      </c>
      <c r="U497" s="189" t="s">
        <v>21</v>
      </c>
      <c r="V497" s="36"/>
      <c r="W497" s="36"/>
      <c r="X497" s="36"/>
      <c r="Y497" s="36"/>
      <c r="Z497" s="36"/>
      <c r="AA497" s="36"/>
      <c r="AB497" s="36"/>
      <c r="AC497" s="36"/>
      <c r="AD497" s="36"/>
      <c r="AE497" s="36"/>
      <c r="AR497" s="190" t="s">
        <v>213</v>
      </c>
      <c r="AT497" s="190" t="s">
        <v>208</v>
      </c>
      <c r="AU497" s="190" t="s">
        <v>214</v>
      </c>
      <c r="AY497" s="19" t="s">
        <v>204</v>
      </c>
      <c r="BE497" s="191">
        <f>IF(N497="základní",J497,0)</f>
        <v>0</v>
      </c>
      <c r="BF497" s="191">
        <f>IF(N497="snížená",J497,0)</f>
        <v>0</v>
      </c>
      <c r="BG497" s="191">
        <f>IF(N497="zákl. přenesená",J497,0)</f>
        <v>0</v>
      </c>
      <c r="BH497" s="191">
        <f>IF(N497="sníž. přenesená",J497,0)</f>
        <v>0</v>
      </c>
      <c r="BI497" s="191">
        <f>IF(N497="nulová",J497,0)</f>
        <v>0</v>
      </c>
      <c r="BJ497" s="19" t="s">
        <v>81</v>
      </c>
      <c r="BK497" s="191">
        <f>ROUND(I497*H497,1)</f>
        <v>0</v>
      </c>
      <c r="BL497" s="19" t="s">
        <v>213</v>
      </c>
      <c r="BM497" s="190" t="s">
        <v>716</v>
      </c>
    </row>
    <row r="498" spans="2:51" s="13" customFormat="1" ht="11.25">
      <c r="B498" s="197"/>
      <c r="C498" s="198"/>
      <c r="D498" s="199" t="s">
        <v>218</v>
      </c>
      <c r="E498" s="200" t="s">
        <v>21</v>
      </c>
      <c r="F498" s="201" t="s">
        <v>717</v>
      </c>
      <c r="G498" s="198"/>
      <c r="H498" s="202">
        <v>1.5</v>
      </c>
      <c r="I498" s="203"/>
      <c r="J498" s="198"/>
      <c r="K498" s="198"/>
      <c r="L498" s="204"/>
      <c r="M498" s="205"/>
      <c r="N498" s="206"/>
      <c r="O498" s="206"/>
      <c r="P498" s="206"/>
      <c r="Q498" s="206"/>
      <c r="R498" s="206"/>
      <c r="S498" s="206"/>
      <c r="T498" s="206"/>
      <c r="U498" s="207"/>
      <c r="AT498" s="208" t="s">
        <v>218</v>
      </c>
      <c r="AU498" s="208" t="s">
        <v>214</v>
      </c>
      <c r="AV498" s="13" t="s">
        <v>83</v>
      </c>
      <c r="AW498" s="13" t="s">
        <v>34</v>
      </c>
      <c r="AX498" s="13" t="s">
        <v>81</v>
      </c>
      <c r="AY498" s="208" t="s">
        <v>204</v>
      </c>
    </row>
    <row r="499" spans="1:65" s="2" customFormat="1" ht="21.75" customHeight="1">
      <c r="A499" s="36"/>
      <c r="B499" s="37"/>
      <c r="C499" s="179" t="s">
        <v>718</v>
      </c>
      <c r="D499" s="179" t="s">
        <v>208</v>
      </c>
      <c r="E499" s="180" t="s">
        <v>719</v>
      </c>
      <c r="F499" s="181" t="s">
        <v>720</v>
      </c>
      <c r="G499" s="182" t="s">
        <v>346</v>
      </c>
      <c r="H499" s="183">
        <v>0.591</v>
      </c>
      <c r="I499" s="184"/>
      <c r="J499" s="185">
        <f>ROUND(I499*H499,1)</f>
        <v>0</v>
      </c>
      <c r="K499" s="181" t="s">
        <v>212</v>
      </c>
      <c r="L499" s="41"/>
      <c r="M499" s="186" t="s">
        <v>21</v>
      </c>
      <c r="N499" s="187" t="s">
        <v>44</v>
      </c>
      <c r="O499" s="66"/>
      <c r="P499" s="188">
        <f>O499*H499</f>
        <v>0</v>
      </c>
      <c r="Q499" s="188">
        <v>0.26723</v>
      </c>
      <c r="R499" s="188">
        <f>Q499*H499</f>
        <v>0.15793293</v>
      </c>
      <c r="S499" s="188">
        <v>0</v>
      </c>
      <c r="T499" s="188">
        <f>S499*H499</f>
        <v>0</v>
      </c>
      <c r="U499" s="189" t="s">
        <v>21</v>
      </c>
      <c r="V499" s="36"/>
      <c r="W499" s="36"/>
      <c r="X499" s="36"/>
      <c r="Y499" s="36"/>
      <c r="Z499" s="36"/>
      <c r="AA499" s="36"/>
      <c r="AB499" s="36"/>
      <c r="AC499" s="36"/>
      <c r="AD499" s="36"/>
      <c r="AE499" s="36"/>
      <c r="AR499" s="190" t="s">
        <v>213</v>
      </c>
      <c r="AT499" s="190" t="s">
        <v>208</v>
      </c>
      <c r="AU499" s="190" t="s">
        <v>214</v>
      </c>
      <c r="AY499" s="19" t="s">
        <v>204</v>
      </c>
      <c r="BE499" s="191">
        <f>IF(N499="základní",J499,0)</f>
        <v>0</v>
      </c>
      <c r="BF499" s="191">
        <f>IF(N499="snížená",J499,0)</f>
        <v>0</v>
      </c>
      <c r="BG499" s="191">
        <f>IF(N499="zákl. přenesená",J499,0)</f>
        <v>0</v>
      </c>
      <c r="BH499" s="191">
        <f>IF(N499="sníž. přenesená",J499,0)</f>
        <v>0</v>
      </c>
      <c r="BI499" s="191">
        <f>IF(N499="nulová",J499,0)</f>
        <v>0</v>
      </c>
      <c r="BJ499" s="19" t="s">
        <v>81</v>
      </c>
      <c r="BK499" s="191">
        <f>ROUND(I499*H499,1)</f>
        <v>0</v>
      </c>
      <c r="BL499" s="19" t="s">
        <v>213</v>
      </c>
      <c r="BM499" s="190" t="s">
        <v>721</v>
      </c>
    </row>
    <row r="500" spans="1:47" s="2" customFormat="1" ht="11.25">
      <c r="A500" s="36"/>
      <c r="B500" s="37"/>
      <c r="C500" s="38"/>
      <c r="D500" s="192" t="s">
        <v>216</v>
      </c>
      <c r="E500" s="38"/>
      <c r="F500" s="193" t="s">
        <v>722</v>
      </c>
      <c r="G500" s="38"/>
      <c r="H500" s="38"/>
      <c r="I500" s="194"/>
      <c r="J500" s="38"/>
      <c r="K500" s="38"/>
      <c r="L500" s="41"/>
      <c r="M500" s="195"/>
      <c r="N500" s="196"/>
      <c r="O500" s="66"/>
      <c r="P500" s="66"/>
      <c r="Q500" s="66"/>
      <c r="R500" s="66"/>
      <c r="S500" s="66"/>
      <c r="T500" s="66"/>
      <c r="U500" s="67"/>
      <c r="V500" s="36"/>
      <c r="W500" s="36"/>
      <c r="X500" s="36"/>
      <c r="Y500" s="36"/>
      <c r="Z500" s="36"/>
      <c r="AA500" s="36"/>
      <c r="AB500" s="36"/>
      <c r="AC500" s="36"/>
      <c r="AD500" s="36"/>
      <c r="AE500" s="36"/>
      <c r="AT500" s="19" t="s">
        <v>216</v>
      </c>
      <c r="AU500" s="19" t="s">
        <v>214</v>
      </c>
    </row>
    <row r="501" spans="1:47" s="2" customFormat="1" ht="58.5">
      <c r="A501" s="36"/>
      <c r="B501" s="37"/>
      <c r="C501" s="38"/>
      <c r="D501" s="199" t="s">
        <v>306</v>
      </c>
      <c r="E501" s="38"/>
      <c r="F501" s="241" t="s">
        <v>723</v>
      </c>
      <c r="G501" s="38"/>
      <c r="H501" s="38"/>
      <c r="I501" s="194"/>
      <c r="J501" s="38"/>
      <c r="K501" s="38"/>
      <c r="L501" s="41"/>
      <c r="M501" s="195"/>
      <c r="N501" s="196"/>
      <c r="O501" s="66"/>
      <c r="P501" s="66"/>
      <c r="Q501" s="66"/>
      <c r="R501" s="66"/>
      <c r="S501" s="66"/>
      <c r="T501" s="66"/>
      <c r="U501" s="67"/>
      <c r="V501" s="36"/>
      <c r="W501" s="36"/>
      <c r="X501" s="36"/>
      <c r="Y501" s="36"/>
      <c r="Z501" s="36"/>
      <c r="AA501" s="36"/>
      <c r="AB501" s="36"/>
      <c r="AC501" s="36"/>
      <c r="AD501" s="36"/>
      <c r="AE501" s="36"/>
      <c r="AT501" s="19" t="s">
        <v>306</v>
      </c>
      <c r="AU501" s="19" t="s">
        <v>214</v>
      </c>
    </row>
    <row r="502" spans="2:51" s="13" customFormat="1" ht="11.25">
      <c r="B502" s="197"/>
      <c r="C502" s="198"/>
      <c r="D502" s="199" t="s">
        <v>218</v>
      </c>
      <c r="E502" s="200" t="s">
        <v>21</v>
      </c>
      <c r="F502" s="201" t="s">
        <v>724</v>
      </c>
      <c r="G502" s="198"/>
      <c r="H502" s="202">
        <v>0.591</v>
      </c>
      <c r="I502" s="203"/>
      <c r="J502" s="198"/>
      <c r="K502" s="198"/>
      <c r="L502" s="204"/>
      <c r="M502" s="205"/>
      <c r="N502" s="206"/>
      <c r="O502" s="206"/>
      <c r="P502" s="206"/>
      <c r="Q502" s="206"/>
      <c r="R502" s="206"/>
      <c r="S502" s="206"/>
      <c r="T502" s="206"/>
      <c r="U502" s="207"/>
      <c r="AT502" s="208" t="s">
        <v>218</v>
      </c>
      <c r="AU502" s="208" t="s">
        <v>214</v>
      </c>
      <c r="AV502" s="13" t="s">
        <v>83</v>
      </c>
      <c r="AW502" s="13" t="s">
        <v>34</v>
      </c>
      <c r="AX502" s="13" t="s">
        <v>81</v>
      </c>
      <c r="AY502" s="208" t="s">
        <v>204</v>
      </c>
    </row>
    <row r="503" spans="1:65" s="2" customFormat="1" ht="24.2" customHeight="1">
      <c r="A503" s="36"/>
      <c r="B503" s="37"/>
      <c r="C503" s="179" t="s">
        <v>725</v>
      </c>
      <c r="D503" s="179" t="s">
        <v>208</v>
      </c>
      <c r="E503" s="180" t="s">
        <v>726</v>
      </c>
      <c r="F503" s="181" t="s">
        <v>727</v>
      </c>
      <c r="G503" s="182" t="s">
        <v>346</v>
      </c>
      <c r="H503" s="183">
        <v>0.169</v>
      </c>
      <c r="I503" s="184"/>
      <c r="J503" s="185">
        <f>ROUND(I503*H503,1)</f>
        <v>0</v>
      </c>
      <c r="K503" s="181" t="s">
        <v>212</v>
      </c>
      <c r="L503" s="41"/>
      <c r="M503" s="186" t="s">
        <v>21</v>
      </c>
      <c r="N503" s="187" t="s">
        <v>44</v>
      </c>
      <c r="O503" s="66"/>
      <c r="P503" s="188">
        <f>O503*H503</f>
        <v>0</v>
      </c>
      <c r="Q503" s="188">
        <v>0.45432</v>
      </c>
      <c r="R503" s="188">
        <f>Q503*H503</f>
        <v>0.07678008</v>
      </c>
      <c r="S503" s="188">
        <v>0</v>
      </c>
      <c r="T503" s="188">
        <f>S503*H503</f>
        <v>0</v>
      </c>
      <c r="U503" s="189" t="s">
        <v>21</v>
      </c>
      <c r="V503" s="36"/>
      <c r="W503" s="36"/>
      <c r="X503" s="36"/>
      <c r="Y503" s="36"/>
      <c r="Z503" s="36"/>
      <c r="AA503" s="36"/>
      <c r="AB503" s="36"/>
      <c r="AC503" s="36"/>
      <c r="AD503" s="36"/>
      <c r="AE503" s="36"/>
      <c r="AR503" s="190" t="s">
        <v>213</v>
      </c>
      <c r="AT503" s="190" t="s">
        <v>208</v>
      </c>
      <c r="AU503" s="190" t="s">
        <v>214</v>
      </c>
      <c r="AY503" s="19" t="s">
        <v>204</v>
      </c>
      <c r="BE503" s="191">
        <f>IF(N503="základní",J503,0)</f>
        <v>0</v>
      </c>
      <c r="BF503" s="191">
        <f>IF(N503="snížená",J503,0)</f>
        <v>0</v>
      </c>
      <c r="BG503" s="191">
        <f>IF(N503="zákl. přenesená",J503,0)</f>
        <v>0</v>
      </c>
      <c r="BH503" s="191">
        <f>IF(N503="sníž. přenesená",J503,0)</f>
        <v>0</v>
      </c>
      <c r="BI503" s="191">
        <f>IF(N503="nulová",J503,0)</f>
        <v>0</v>
      </c>
      <c r="BJ503" s="19" t="s">
        <v>81</v>
      </c>
      <c r="BK503" s="191">
        <f>ROUND(I503*H503,1)</f>
        <v>0</v>
      </c>
      <c r="BL503" s="19" t="s">
        <v>213</v>
      </c>
      <c r="BM503" s="190" t="s">
        <v>728</v>
      </c>
    </row>
    <row r="504" spans="1:47" s="2" customFormat="1" ht="11.25">
      <c r="A504" s="36"/>
      <c r="B504" s="37"/>
      <c r="C504" s="38"/>
      <c r="D504" s="192" t="s">
        <v>216</v>
      </c>
      <c r="E504" s="38"/>
      <c r="F504" s="193" t="s">
        <v>729</v>
      </c>
      <c r="G504" s="38"/>
      <c r="H504" s="38"/>
      <c r="I504" s="194"/>
      <c r="J504" s="38"/>
      <c r="K504" s="38"/>
      <c r="L504" s="41"/>
      <c r="M504" s="195"/>
      <c r="N504" s="196"/>
      <c r="O504" s="66"/>
      <c r="P504" s="66"/>
      <c r="Q504" s="66"/>
      <c r="R504" s="66"/>
      <c r="S504" s="66"/>
      <c r="T504" s="66"/>
      <c r="U504" s="67"/>
      <c r="V504" s="36"/>
      <c r="W504" s="36"/>
      <c r="X504" s="36"/>
      <c r="Y504" s="36"/>
      <c r="Z504" s="36"/>
      <c r="AA504" s="36"/>
      <c r="AB504" s="36"/>
      <c r="AC504" s="36"/>
      <c r="AD504" s="36"/>
      <c r="AE504" s="36"/>
      <c r="AT504" s="19" t="s">
        <v>216</v>
      </c>
      <c r="AU504" s="19" t="s">
        <v>214</v>
      </c>
    </row>
    <row r="505" spans="2:51" s="13" customFormat="1" ht="11.25">
      <c r="B505" s="197"/>
      <c r="C505" s="198"/>
      <c r="D505" s="199" t="s">
        <v>218</v>
      </c>
      <c r="E505" s="200" t="s">
        <v>21</v>
      </c>
      <c r="F505" s="201" t="s">
        <v>730</v>
      </c>
      <c r="G505" s="198"/>
      <c r="H505" s="202">
        <v>0.169</v>
      </c>
      <c r="I505" s="203"/>
      <c r="J505" s="198"/>
      <c r="K505" s="198"/>
      <c r="L505" s="204"/>
      <c r="M505" s="205"/>
      <c r="N505" s="206"/>
      <c r="O505" s="206"/>
      <c r="P505" s="206"/>
      <c r="Q505" s="206"/>
      <c r="R505" s="206"/>
      <c r="S505" s="206"/>
      <c r="T505" s="206"/>
      <c r="U505" s="207"/>
      <c r="AT505" s="208" t="s">
        <v>218</v>
      </c>
      <c r="AU505" s="208" t="s">
        <v>214</v>
      </c>
      <c r="AV505" s="13" t="s">
        <v>83</v>
      </c>
      <c r="AW505" s="13" t="s">
        <v>34</v>
      </c>
      <c r="AX505" s="13" t="s">
        <v>81</v>
      </c>
      <c r="AY505" s="208" t="s">
        <v>204</v>
      </c>
    </row>
    <row r="506" spans="2:63" s="12" customFormat="1" ht="22.9" customHeight="1">
      <c r="B506" s="163"/>
      <c r="C506" s="164"/>
      <c r="D506" s="165" t="s">
        <v>72</v>
      </c>
      <c r="E506" s="177" t="s">
        <v>213</v>
      </c>
      <c r="F506" s="177" t="s">
        <v>731</v>
      </c>
      <c r="G506" s="164"/>
      <c r="H506" s="164"/>
      <c r="I506" s="167"/>
      <c r="J506" s="178">
        <f>BK506</f>
        <v>0</v>
      </c>
      <c r="K506" s="164"/>
      <c r="L506" s="169"/>
      <c r="M506" s="170"/>
      <c r="N506" s="171"/>
      <c r="O506" s="171"/>
      <c r="P506" s="172">
        <f>P507+P553+P590+P633</f>
        <v>0</v>
      </c>
      <c r="Q506" s="171"/>
      <c r="R506" s="172">
        <f>R507+R553+R590+R633</f>
        <v>40.1371254916</v>
      </c>
      <c r="S506" s="171"/>
      <c r="T506" s="172">
        <f>T507+T553+T590+T633</f>
        <v>0</v>
      </c>
      <c r="U506" s="173"/>
      <c r="AR506" s="174" t="s">
        <v>81</v>
      </c>
      <c r="AT506" s="175" t="s">
        <v>72</v>
      </c>
      <c r="AU506" s="175" t="s">
        <v>81</v>
      </c>
      <c r="AY506" s="174" t="s">
        <v>204</v>
      </c>
      <c r="BK506" s="176">
        <f>BK507+BK553+BK590+BK633</f>
        <v>0</v>
      </c>
    </row>
    <row r="507" spans="2:63" s="12" customFormat="1" ht="20.85" customHeight="1">
      <c r="B507" s="163"/>
      <c r="C507" s="164"/>
      <c r="D507" s="165" t="s">
        <v>72</v>
      </c>
      <c r="E507" s="177" t="s">
        <v>732</v>
      </c>
      <c r="F507" s="177" t="s">
        <v>733</v>
      </c>
      <c r="G507" s="164"/>
      <c r="H507" s="164"/>
      <c r="I507" s="167"/>
      <c r="J507" s="178">
        <f>BK507</f>
        <v>0</v>
      </c>
      <c r="K507" s="164"/>
      <c r="L507" s="169"/>
      <c r="M507" s="170"/>
      <c r="N507" s="171"/>
      <c r="O507" s="171"/>
      <c r="P507" s="172">
        <f>SUM(P508:P552)</f>
        <v>0</v>
      </c>
      <c r="Q507" s="171"/>
      <c r="R507" s="172">
        <f>SUM(R508:R552)</f>
        <v>24.189999080000003</v>
      </c>
      <c r="S507" s="171"/>
      <c r="T507" s="172">
        <f>SUM(T508:T552)</f>
        <v>0</v>
      </c>
      <c r="U507" s="173"/>
      <c r="AR507" s="174" t="s">
        <v>81</v>
      </c>
      <c r="AT507" s="175" t="s">
        <v>72</v>
      </c>
      <c r="AU507" s="175" t="s">
        <v>83</v>
      </c>
      <c r="AY507" s="174" t="s">
        <v>204</v>
      </c>
      <c r="BK507" s="176">
        <f>SUM(BK508:BK552)</f>
        <v>0</v>
      </c>
    </row>
    <row r="508" spans="1:65" s="2" customFormat="1" ht="24.2" customHeight="1">
      <c r="A508" s="36"/>
      <c r="B508" s="37"/>
      <c r="C508" s="179" t="s">
        <v>734</v>
      </c>
      <c r="D508" s="179" t="s">
        <v>208</v>
      </c>
      <c r="E508" s="180" t="s">
        <v>735</v>
      </c>
      <c r="F508" s="181" t="s">
        <v>736</v>
      </c>
      <c r="G508" s="182" t="s">
        <v>260</v>
      </c>
      <c r="H508" s="183">
        <v>8.225</v>
      </c>
      <c r="I508" s="184"/>
      <c r="J508" s="185">
        <f>ROUND(I508*H508,1)</f>
        <v>0</v>
      </c>
      <c r="K508" s="181" t="s">
        <v>212</v>
      </c>
      <c r="L508" s="41"/>
      <c r="M508" s="186" t="s">
        <v>21</v>
      </c>
      <c r="N508" s="187" t="s">
        <v>44</v>
      </c>
      <c r="O508" s="66"/>
      <c r="P508" s="188">
        <f>O508*H508</f>
        <v>0</v>
      </c>
      <c r="Q508" s="188">
        <v>2.45343</v>
      </c>
      <c r="R508" s="188">
        <f>Q508*H508</f>
        <v>20.179461749999998</v>
      </c>
      <c r="S508" s="188">
        <v>0</v>
      </c>
      <c r="T508" s="188">
        <f>S508*H508</f>
        <v>0</v>
      </c>
      <c r="U508" s="189" t="s">
        <v>21</v>
      </c>
      <c r="V508" s="36"/>
      <c r="W508" s="36"/>
      <c r="X508" s="36"/>
      <c r="Y508" s="36"/>
      <c r="Z508" s="36"/>
      <c r="AA508" s="36"/>
      <c r="AB508" s="36"/>
      <c r="AC508" s="36"/>
      <c r="AD508" s="36"/>
      <c r="AE508" s="36"/>
      <c r="AR508" s="190" t="s">
        <v>213</v>
      </c>
      <c r="AT508" s="190" t="s">
        <v>208</v>
      </c>
      <c r="AU508" s="190" t="s">
        <v>214</v>
      </c>
      <c r="AY508" s="19" t="s">
        <v>204</v>
      </c>
      <c r="BE508" s="191">
        <f>IF(N508="základní",J508,0)</f>
        <v>0</v>
      </c>
      <c r="BF508" s="191">
        <f>IF(N508="snížená",J508,0)</f>
        <v>0</v>
      </c>
      <c r="BG508" s="191">
        <f>IF(N508="zákl. přenesená",J508,0)</f>
        <v>0</v>
      </c>
      <c r="BH508" s="191">
        <f>IF(N508="sníž. přenesená",J508,0)</f>
        <v>0</v>
      </c>
      <c r="BI508" s="191">
        <f>IF(N508="nulová",J508,0)</f>
        <v>0</v>
      </c>
      <c r="BJ508" s="19" t="s">
        <v>81</v>
      </c>
      <c r="BK508" s="191">
        <f>ROUND(I508*H508,1)</f>
        <v>0</v>
      </c>
      <c r="BL508" s="19" t="s">
        <v>213</v>
      </c>
      <c r="BM508" s="190" t="s">
        <v>737</v>
      </c>
    </row>
    <row r="509" spans="1:47" s="2" customFormat="1" ht="11.25">
      <c r="A509" s="36"/>
      <c r="B509" s="37"/>
      <c r="C509" s="38"/>
      <c r="D509" s="192" t="s">
        <v>216</v>
      </c>
      <c r="E509" s="38"/>
      <c r="F509" s="193" t="s">
        <v>738</v>
      </c>
      <c r="G509" s="38"/>
      <c r="H509" s="38"/>
      <c r="I509" s="194"/>
      <c r="J509" s="38"/>
      <c r="K509" s="38"/>
      <c r="L509" s="41"/>
      <c r="M509" s="195"/>
      <c r="N509" s="196"/>
      <c r="O509" s="66"/>
      <c r="P509" s="66"/>
      <c r="Q509" s="66"/>
      <c r="R509" s="66"/>
      <c r="S509" s="66"/>
      <c r="T509" s="66"/>
      <c r="U509" s="67"/>
      <c r="V509" s="36"/>
      <c r="W509" s="36"/>
      <c r="X509" s="36"/>
      <c r="Y509" s="36"/>
      <c r="Z509" s="36"/>
      <c r="AA509" s="36"/>
      <c r="AB509" s="36"/>
      <c r="AC509" s="36"/>
      <c r="AD509" s="36"/>
      <c r="AE509" s="36"/>
      <c r="AT509" s="19" t="s">
        <v>216</v>
      </c>
      <c r="AU509" s="19" t="s">
        <v>214</v>
      </c>
    </row>
    <row r="510" spans="2:51" s="13" customFormat="1" ht="11.25">
      <c r="B510" s="197"/>
      <c r="C510" s="198"/>
      <c r="D510" s="199" t="s">
        <v>218</v>
      </c>
      <c r="E510" s="200" t="s">
        <v>21</v>
      </c>
      <c r="F510" s="201" t="s">
        <v>739</v>
      </c>
      <c r="G510" s="198"/>
      <c r="H510" s="202">
        <v>3.919</v>
      </c>
      <c r="I510" s="203"/>
      <c r="J510" s="198"/>
      <c r="K510" s="198"/>
      <c r="L510" s="204"/>
      <c r="M510" s="205"/>
      <c r="N510" s="206"/>
      <c r="O510" s="206"/>
      <c r="P510" s="206"/>
      <c r="Q510" s="206"/>
      <c r="R510" s="206"/>
      <c r="S510" s="206"/>
      <c r="T510" s="206"/>
      <c r="U510" s="207"/>
      <c r="AT510" s="208" t="s">
        <v>218</v>
      </c>
      <c r="AU510" s="208" t="s">
        <v>214</v>
      </c>
      <c r="AV510" s="13" t="s">
        <v>83</v>
      </c>
      <c r="AW510" s="13" t="s">
        <v>34</v>
      </c>
      <c r="AX510" s="13" t="s">
        <v>73</v>
      </c>
      <c r="AY510" s="208" t="s">
        <v>204</v>
      </c>
    </row>
    <row r="511" spans="2:51" s="13" customFormat="1" ht="11.25">
      <c r="B511" s="197"/>
      <c r="C511" s="198"/>
      <c r="D511" s="199" t="s">
        <v>218</v>
      </c>
      <c r="E511" s="200" t="s">
        <v>21</v>
      </c>
      <c r="F511" s="201" t="s">
        <v>740</v>
      </c>
      <c r="G511" s="198"/>
      <c r="H511" s="202">
        <v>2.629</v>
      </c>
      <c r="I511" s="203"/>
      <c r="J511" s="198"/>
      <c r="K511" s="198"/>
      <c r="L511" s="204"/>
      <c r="M511" s="205"/>
      <c r="N511" s="206"/>
      <c r="O511" s="206"/>
      <c r="P511" s="206"/>
      <c r="Q511" s="206"/>
      <c r="R511" s="206"/>
      <c r="S511" s="206"/>
      <c r="T511" s="206"/>
      <c r="U511" s="207"/>
      <c r="AT511" s="208" t="s">
        <v>218</v>
      </c>
      <c r="AU511" s="208" t="s">
        <v>214</v>
      </c>
      <c r="AV511" s="13" t="s">
        <v>83</v>
      </c>
      <c r="AW511" s="13" t="s">
        <v>34</v>
      </c>
      <c r="AX511" s="13" t="s">
        <v>73</v>
      </c>
      <c r="AY511" s="208" t="s">
        <v>204</v>
      </c>
    </row>
    <row r="512" spans="2:51" s="13" customFormat="1" ht="11.25">
      <c r="B512" s="197"/>
      <c r="C512" s="198"/>
      <c r="D512" s="199" t="s">
        <v>218</v>
      </c>
      <c r="E512" s="200" t="s">
        <v>21</v>
      </c>
      <c r="F512" s="201" t="s">
        <v>741</v>
      </c>
      <c r="G512" s="198"/>
      <c r="H512" s="202">
        <v>0.19</v>
      </c>
      <c r="I512" s="203"/>
      <c r="J512" s="198"/>
      <c r="K512" s="198"/>
      <c r="L512" s="204"/>
      <c r="M512" s="205"/>
      <c r="N512" s="206"/>
      <c r="O512" s="206"/>
      <c r="P512" s="206"/>
      <c r="Q512" s="206"/>
      <c r="R512" s="206"/>
      <c r="S512" s="206"/>
      <c r="T512" s="206"/>
      <c r="U512" s="207"/>
      <c r="AT512" s="208" t="s">
        <v>218</v>
      </c>
      <c r="AU512" s="208" t="s">
        <v>214</v>
      </c>
      <c r="AV512" s="13" t="s">
        <v>83</v>
      </c>
      <c r="AW512" s="13" t="s">
        <v>34</v>
      </c>
      <c r="AX512" s="13" t="s">
        <v>73</v>
      </c>
      <c r="AY512" s="208" t="s">
        <v>204</v>
      </c>
    </row>
    <row r="513" spans="2:51" s="13" customFormat="1" ht="11.25">
      <c r="B513" s="197"/>
      <c r="C513" s="198"/>
      <c r="D513" s="199" t="s">
        <v>218</v>
      </c>
      <c r="E513" s="200" t="s">
        <v>21</v>
      </c>
      <c r="F513" s="201" t="s">
        <v>742</v>
      </c>
      <c r="G513" s="198"/>
      <c r="H513" s="202">
        <v>1.487</v>
      </c>
      <c r="I513" s="203"/>
      <c r="J513" s="198"/>
      <c r="K513" s="198"/>
      <c r="L513" s="204"/>
      <c r="M513" s="205"/>
      <c r="N513" s="206"/>
      <c r="O513" s="206"/>
      <c r="P513" s="206"/>
      <c r="Q513" s="206"/>
      <c r="R513" s="206"/>
      <c r="S513" s="206"/>
      <c r="T513" s="206"/>
      <c r="U513" s="207"/>
      <c r="AT513" s="208" t="s">
        <v>218</v>
      </c>
      <c r="AU513" s="208" t="s">
        <v>214</v>
      </c>
      <c r="AV513" s="13" t="s">
        <v>83</v>
      </c>
      <c r="AW513" s="13" t="s">
        <v>34</v>
      </c>
      <c r="AX513" s="13" t="s">
        <v>73</v>
      </c>
      <c r="AY513" s="208" t="s">
        <v>204</v>
      </c>
    </row>
    <row r="514" spans="2:51" s="14" customFormat="1" ht="11.25">
      <c r="B514" s="209"/>
      <c r="C514" s="210"/>
      <c r="D514" s="199" t="s">
        <v>218</v>
      </c>
      <c r="E514" s="211" t="s">
        <v>21</v>
      </c>
      <c r="F514" s="212" t="s">
        <v>221</v>
      </c>
      <c r="G514" s="210"/>
      <c r="H514" s="213">
        <v>8.225000000000001</v>
      </c>
      <c r="I514" s="214"/>
      <c r="J514" s="210"/>
      <c r="K514" s="210"/>
      <c r="L514" s="215"/>
      <c r="M514" s="216"/>
      <c r="N514" s="217"/>
      <c r="O514" s="217"/>
      <c r="P514" s="217"/>
      <c r="Q514" s="217"/>
      <c r="R514" s="217"/>
      <c r="S514" s="217"/>
      <c r="T514" s="217"/>
      <c r="U514" s="218"/>
      <c r="AT514" s="219" t="s">
        <v>218</v>
      </c>
      <c r="AU514" s="219" t="s">
        <v>214</v>
      </c>
      <c r="AV514" s="14" t="s">
        <v>213</v>
      </c>
      <c r="AW514" s="14" t="s">
        <v>34</v>
      </c>
      <c r="AX514" s="14" t="s">
        <v>81</v>
      </c>
      <c r="AY514" s="219" t="s">
        <v>204</v>
      </c>
    </row>
    <row r="515" spans="1:65" s="2" customFormat="1" ht="44.25" customHeight="1">
      <c r="A515" s="36"/>
      <c r="B515" s="37"/>
      <c r="C515" s="179" t="s">
        <v>743</v>
      </c>
      <c r="D515" s="179" t="s">
        <v>208</v>
      </c>
      <c r="E515" s="180" t="s">
        <v>744</v>
      </c>
      <c r="F515" s="181" t="s">
        <v>745</v>
      </c>
      <c r="G515" s="182" t="s">
        <v>318</v>
      </c>
      <c r="H515" s="183">
        <v>1.499</v>
      </c>
      <c r="I515" s="184"/>
      <c r="J515" s="185">
        <f>ROUND(I515*H515,1)</f>
        <v>0</v>
      </c>
      <c r="K515" s="181" t="s">
        <v>212</v>
      </c>
      <c r="L515" s="41"/>
      <c r="M515" s="186" t="s">
        <v>21</v>
      </c>
      <c r="N515" s="187" t="s">
        <v>44</v>
      </c>
      <c r="O515" s="66"/>
      <c r="P515" s="188">
        <f>O515*H515</f>
        <v>0</v>
      </c>
      <c r="Q515" s="188">
        <v>1.05555</v>
      </c>
      <c r="R515" s="188">
        <f>Q515*H515</f>
        <v>1.58226945</v>
      </c>
      <c r="S515" s="188">
        <v>0</v>
      </c>
      <c r="T515" s="188">
        <f>S515*H515</f>
        <v>0</v>
      </c>
      <c r="U515" s="189" t="s">
        <v>21</v>
      </c>
      <c r="V515" s="36"/>
      <c r="W515" s="36"/>
      <c r="X515" s="36"/>
      <c r="Y515" s="36"/>
      <c r="Z515" s="36"/>
      <c r="AA515" s="36"/>
      <c r="AB515" s="36"/>
      <c r="AC515" s="36"/>
      <c r="AD515" s="36"/>
      <c r="AE515" s="36"/>
      <c r="AR515" s="190" t="s">
        <v>213</v>
      </c>
      <c r="AT515" s="190" t="s">
        <v>208</v>
      </c>
      <c r="AU515" s="190" t="s">
        <v>214</v>
      </c>
      <c r="AY515" s="19" t="s">
        <v>204</v>
      </c>
      <c r="BE515" s="191">
        <f>IF(N515="základní",J515,0)</f>
        <v>0</v>
      </c>
      <c r="BF515" s="191">
        <f>IF(N515="snížená",J515,0)</f>
        <v>0</v>
      </c>
      <c r="BG515" s="191">
        <f>IF(N515="zákl. přenesená",J515,0)</f>
        <v>0</v>
      </c>
      <c r="BH515" s="191">
        <f>IF(N515="sníž. přenesená",J515,0)</f>
        <v>0</v>
      </c>
      <c r="BI515" s="191">
        <f>IF(N515="nulová",J515,0)</f>
        <v>0</v>
      </c>
      <c r="BJ515" s="19" t="s">
        <v>81</v>
      </c>
      <c r="BK515" s="191">
        <f>ROUND(I515*H515,1)</f>
        <v>0</v>
      </c>
      <c r="BL515" s="19" t="s">
        <v>213</v>
      </c>
      <c r="BM515" s="190" t="s">
        <v>746</v>
      </c>
    </row>
    <row r="516" spans="1:47" s="2" customFormat="1" ht="11.25">
      <c r="A516" s="36"/>
      <c r="B516" s="37"/>
      <c r="C516" s="38"/>
      <c r="D516" s="192" t="s">
        <v>216</v>
      </c>
      <c r="E516" s="38"/>
      <c r="F516" s="193" t="s">
        <v>747</v>
      </c>
      <c r="G516" s="38"/>
      <c r="H516" s="38"/>
      <c r="I516" s="194"/>
      <c r="J516" s="38"/>
      <c r="K516" s="38"/>
      <c r="L516" s="41"/>
      <c r="M516" s="195"/>
      <c r="N516" s="196"/>
      <c r="O516" s="66"/>
      <c r="P516" s="66"/>
      <c r="Q516" s="66"/>
      <c r="R516" s="66"/>
      <c r="S516" s="66"/>
      <c r="T516" s="66"/>
      <c r="U516" s="67"/>
      <c r="V516" s="36"/>
      <c r="W516" s="36"/>
      <c r="X516" s="36"/>
      <c r="Y516" s="36"/>
      <c r="Z516" s="36"/>
      <c r="AA516" s="36"/>
      <c r="AB516" s="36"/>
      <c r="AC516" s="36"/>
      <c r="AD516" s="36"/>
      <c r="AE516" s="36"/>
      <c r="AT516" s="19" t="s">
        <v>216</v>
      </c>
      <c r="AU516" s="19" t="s">
        <v>214</v>
      </c>
    </row>
    <row r="517" spans="2:51" s="13" customFormat="1" ht="11.25">
      <c r="B517" s="197"/>
      <c r="C517" s="198"/>
      <c r="D517" s="199" t="s">
        <v>218</v>
      </c>
      <c r="E517" s="200" t="s">
        <v>21</v>
      </c>
      <c r="F517" s="201" t="s">
        <v>748</v>
      </c>
      <c r="G517" s="198"/>
      <c r="H517" s="202">
        <v>1.499</v>
      </c>
      <c r="I517" s="203"/>
      <c r="J517" s="198"/>
      <c r="K517" s="198"/>
      <c r="L517" s="204"/>
      <c r="M517" s="205"/>
      <c r="N517" s="206"/>
      <c r="O517" s="206"/>
      <c r="P517" s="206"/>
      <c r="Q517" s="206"/>
      <c r="R517" s="206"/>
      <c r="S517" s="206"/>
      <c r="T517" s="206"/>
      <c r="U517" s="207"/>
      <c r="AT517" s="208" t="s">
        <v>218</v>
      </c>
      <c r="AU517" s="208" t="s">
        <v>214</v>
      </c>
      <c r="AV517" s="13" t="s">
        <v>83</v>
      </c>
      <c r="AW517" s="13" t="s">
        <v>34</v>
      </c>
      <c r="AX517" s="13" t="s">
        <v>81</v>
      </c>
      <c r="AY517" s="208" t="s">
        <v>204</v>
      </c>
    </row>
    <row r="518" spans="1:65" s="2" customFormat="1" ht="16.5" customHeight="1">
      <c r="A518" s="36"/>
      <c r="B518" s="37"/>
      <c r="C518" s="242" t="s">
        <v>749</v>
      </c>
      <c r="D518" s="242" t="s">
        <v>466</v>
      </c>
      <c r="E518" s="243" t="s">
        <v>750</v>
      </c>
      <c r="F518" s="244" t="s">
        <v>751</v>
      </c>
      <c r="G518" s="245" t="s">
        <v>469</v>
      </c>
      <c r="H518" s="246">
        <v>50</v>
      </c>
      <c r="I518" s="247"/>
      <c r="J518" s="248">
        <f>ROUND(I518*H518,1)</f>
        <v>0</v>
      </c>
      <c r="K518" s="244" t="s">
        <v>212</v>
      </c>
      <c r="L518" s="249"/>
      <c r="M518" s="250" t="s">
        <v>21</v>
      </c>
      <c r="N518" s="251" t="s">
        <v>44</v>
      </c>
      <c r="O518" s="66"/>
      <c r="P518" s="188">
        <f>O518*H518</f>
        <v>0</v>
      </c>
      <c r="Q518" s="188">
        <v>0.00017</v>
      </c>
      <c r="R518" s="188">
        <f>Q518*H518</f>
        <v>0.0085</v>
      </c>
      <c r="S518" s="188">
        <v>0</v>
      </c>
      <c r="T518" s="188">
        <f>S518*H518</f>
        <v>0</v>
      </c>
      <c r="U518" s="189" t="s">
        <v>21</v>
      </c>
      <c r="V518" s="36"/>
      <c r="W518" s="36"/>
      <c r="X518" s="36"/>
      <c r="Y518" s="36"/>
      <c r="Z518" s="36"/>
      <c r="AA518" s="36"/>
      <c r="AB518" s="36"/>
      <c r="AC518" s="36"/>
      <c r="AD518" s="36"/>
      <c r="AE518" s="36"/>
      <c r="AR518" s="190" t="s">
        <v>250</v>
      </c>
      <c r="AT518" s="190" t="s">
        <v>466</v>
      </c>
      <c r="AU518" s="190" t="s">
        <v>214</v>
      </c>
      <c r="AY518" s="19" t="s">
        <v>204</v>
      </c>
      <c r="BE518" s="191">
        <f>IF(N518="základní",J518,0)</f>
        <v>0</v>
      </c>
      <c r="BF518" s="191">
        <f>IF(N518="snížená",J518,0)</f>
        <v>0</v>
      </c>
      <c r="BG518" s="191">
        <f>IF(N518="zákl. přenesená",J518,0)</f>
        <v>0</v>
      </c>
      <c r="BH518" s="191">
        <f>IF(N518="sníž. přenesená",J518,0)</f>
        <v>0</v>
      </c>
      <c r="BI518" s="191">
        <f>IF(N518="nulová",J518,0)</f>
        <v>0</v>
      </c>
      <c r="BJ518" s="19" t="s">
        <v>81</v>
      </c>
      <c r="BK518" s="191">
        <f>ROUND(I518*H518,1)</f>
        <v>0</v>
      </c>
      <c r="BL518" s="19" t="s">
        <v>213</v>
      </c>
      <c r="BM518" s="190" t="s">
        <v>752</v>
      </c>
    </row>
    <row r="519" spans="1:47" s="2" customFormat="1" ht="11.25">
      <c r="A519" s="36"/>
      <c r="B519" s="37"/>
      <c r="C519" s="38"/>
      <c r="D519" s="192" t="s">
        <v>216</v>
      </c>
      <c r="E519" s="38"/>
      <c r="F519" s="193" t="s">
        <v>753</v>
      </c>
      <c r="G519" s="38"/>
      <c r="H519" s="38"/>
      <c r="I519" s="194"/>
      <c r="J519" s="38"/>
      <c r="K519" s="38"/>
      <c r="L519" s="41"/>
      <c r="M519" s="195"/>
      <c r="N519" s="196"/>
      <c r="O519" s="66"/>
      <c r="P519" s="66"/>
      <c r="Q519" s="66"/>
      <c r="R519" s="66"/>
      <c r="S519" s="66"/>
      <c r="T519" s="66"/>
      <c r="U519" s="67"/>
      <c r="V519" s="36"/>
      <c r="W519" s="36"/>
      <c r="X519" s="36"/>
      <c r="Y519" s="36"/>
      <c r="Z519" s="36"/>
      <c r="AA519" s="36"/>
      <c r="AB519" s="36"/>
      <c r="AC519" s="36"/>
      <c r="AD519" s="36"/>
      <c r="AE519" s="36"/>
      <c r="AT519" s="19" t="s">
        <v>216</v>
      </c>
      <c r="AU519" s="19" t="s">
        <v>214</v>
      </c>
    </row>
    <row r="520" spans="2:51" s="13" customFormat="1" ht="11.25">
      <c r="B520" s="197"/>
      <c r="C520" s="198"/>
      <c r="D520" s="199" t="s">
        <v>218</v>
      </c>
      <c r="E520" s="200" t="s">
        <v>21</v>
      </c>
      <c r="F520" s="201" t="s">
        <v>754</v>
      </c>
      <c r="G520" s="198"/>
      <c r="H520" s="202">
        <v>50</v>
      </c>
      <c r="I520" s="203"/>
      <c r="J520" s="198"/>
      <c r="K520" s="198"/>
      <c r="L520" s="204"/>
      <c r="M520" s="205"/>
      <c r="N520" s="206"/>
      <c r="O520" s="206"/>
      <c r="P520" s="206"/>
      <c r="Q520" s="206"/>
      <c r="R520" s="206"/>
      <c r="S520" s="206"/>
      <c r="T520" s="206"/>
      <c r="U520" s="207"/>
      <c r="AT520" s="208" t="s">
        <v>218</v>
      </c>
      <c r="AU520" s="208" t="s">
        <v>214</v>
      </c>
      <c r="AV520" s="13" t="s">
        <v>83</v>
      </c>
      <c r="AW520" s="13" t="s">
        <v>34</v>
      </c>
      <c r="AX520" s="13" t="s">
        <v>81</v>
      </c>
      <c r="AY520" s="208" t="s">
        <v>204</v>
      </c>
    </row>
    <row r="521" spans="1:65" s="2" customFormat="1" ht="16.5" customHeight="1">
      <c r="A521" s="36"/>
      <c r="B521" s="37"/>
      <c r="C521" s="242" t="s">
        <v>755</v>
      </c>
      <c r="D521" s="242" t="s">
        <v>466</v>
      </c>
      <c r="E521" s="243" t="s">
        <v>467</v>
      </c>
      <c r="F521" s="244" t="s">
        <v>468</v>
      </c>
      <c r="G521" s="245" t="s">
        <v>469</v>
      </c>
      <c r="H521" s="246">
        <v>50</v>
      </c>
      <c r="I521" s="247"/>
      <c r="J521" s="248">
        <f>ROUND(I521*H521,1)</f>
        <v>0</v>
      </c>
      <c r="K521" s="244" t="s">
        <v>212</v>
      </c>
      <c r="L521" s="249"/>
      <c r="M521" s="250" t="s">
        <v>21</v>
      </c>
      <c r="N521" s="251" t="s">
        <v>44</v>
      </c>
      <c r="O521" s="66"/>
      <c r="P521" s="188">
        <f>O521*H521</f>
        <v>0</v>
      </c>
      <c r="Q521" s="188">
        <v>0.00046</v>
      </c>
      <c r="R521" s="188">
        <f>Q521*H521</f>
        <v>0.023</v>
      </c>
      <c r="S521" s="188">
        <v>0</v>
      </c>
      <c r="T521" s="188">
        <f>S521*H521</f>
        <v>0</v>
      </c>
      <c r="U521" s="189" t="s">
        <v>21</v>
      </c>
      <c r="V521" s="36"/>
      <c r="W521" s="36"/>
      <c r="X521" s="36"/>
      <c r="Y521" s="36"/>
      <c r="Z521" s="36"/>
      <c r="AA521" s="36"/>
      <c r="AB521" s="36"/>
      <c r="AC521" s="36"/>
      <c r="AD521" s="36"/>
      <c r="AE521" s="36"/>
      <c r="AR521" s="190" t="s">
        <v>250</v>
      </c>
      <c r="AT521" s="190" t="s">
        <v>466</v>
      </c>
      <c r="AU521" s="190" t="s">
        <v>214</v>
      </c>
      <c r="AY521" s="19" t="s">
        <v>204</v>
      </c>
      <c r="BE521" s="191">
        <f>IF(N521="základní",J521,0)</f>
        <v>0</v>
      </c>
      <c r="BF521" s="191">
        <f>IF(N521="snížená",J521,0)</f>
        <v>0</v>
      </c>
      <c r="BG521" s="191">
        <f>IF(N521="zákl. přenesená",J521,0)</f>
        <v>0</v>
      </c>
      <c r="BH521" s="191">
        <f>IF(N521="sníž. přenesená",J521,0)</f>
        <v>0</v>
      </c>
      <c r="BI521" s="191">
        <f>IF(N521="nulová",J521,0)</f>
        <v>0</v>
      </c>
      <c r="BJ521" s="19" t="s">
        <v>81</v>
      </c>
      <c r="BK521" s="191">
        <f>ROUND(I521*H521,1)</f>
        <v>0</v>
      </c>
      <c r="BL521" s="19" t="s">
        <v>213</v>
      </c>
      <c r="BM521" s="190" t="s">
        <v>756</v>
      </c>
    </row>
    <row r="522" spans="1:47" s="2" customFormat="1" ht="11.25">
      <c r="A522" s="36"/>
      <c r="B522" s="37"/>
      <c r="C522" s="38"/>
      <c r="D522" s="192" t="s">
        <v>216</v>
      </c>
      <c r="E522" s="38"/>
      <c r="F522" s="193" t="s">
        <v>471</v>
      </c>
      <c r="G522" s="38"/>
      <c r="H522" s="38"/>
      <c r="I522" s="194"/>
      <c r="J522" s="38"/>
      <c r="K522" s="38"/>
      <c r="L522" s="41"/>
      <c r="M522" s="195"/>
      <c r="N522" s="196"/>
      <c r="O522" s="66"/>
      <c r="P522" s="66"/>
      <c r="Q522" s="66"/>
      <c r="R522" s="66"/>
      <c r="S522" s="66"/>
      <c r="T522" s="66"/>
      <c r="U522" s="67"/>
      <c r="V522" s="36"/>
      <c r="W522" s="36"/>
      <c r="X522" s="36"/>
      <c r="Y522" s="36"/>
      <c r="Z522" s="36"/>
      <c r="AA522" s="36"/>
      <c r="AB522" s="36"/>
      <c r="AC522" s="36"/>
      <c r="AD522" s="36"/>
      <c r="AE522" s="36"/>
      <c r="AT522" s="19" t="s">
        <v>216</v>
      </c>
      <c r="AU522" s="19" t="s">
        <v>214</v>
      </c>
    </row>
    <row r="523" spans="2:51" s="13" customFormat="1" ht="11.25">
      <c r="B523" s="197"/>
      <c r="C523" s="198"/>
      <c r="D523" s="199" t="s">
        <v>218</v>
      </c>
      <c r="E523" s="200" t="s">
        <v>21</v>
      </c>
      <c r="F523" s="201" t="s">
        <v>754</v>
      </c>
      <c r="G523" s="198"/>
      <c r="H523" s="202">
        <v>50</v>
      </c>
      <c r="I523" s="203"/>
      <c r="J523" s="198"/>
      <c r="K523" s="198"/>
      <c r="L523" s="204"/>
      <c r="M523" s="205"/>
      <c r="N523" s="206"/>
      <c r="O523" s="206"/>
      <c r="P523" s="206"/>
      <c r="Q523" s="206"/>
      <c r="R523" s="206"/>
      <c r="S523" s="206"/>
      <c r="T523" s="206"/>
      <c r="U523" s="207"/>
      <c r="AT523" s="208" t="s">
        <v>218</v>
      </c>
      <c r="AU523" s="208" t="s">
        <v>214</v>
      </c>
      <c r="AV523" s="13" t="s">
        <v>83</v>
      </c>
      <c r="AW523" s="13" t="s">
        <v>34</v>
      </c>
      <c r="AX523" s="13" t="s">
        <v>81</v>
      </c>
      <c r="AY523" s="208" t="s">
        <v>204</v>
      </c>
    </row>
    <row r="524" spans="1:65" s="2" customFormat="1" ht="24.2" customHeight="1">
      <c r="A524" s="36"/>
      <c r="B524" s="37"/>
      <c r="C524" s="242" t="s">
        <v>757</v>
      </c>
      <c r="D524" s="242" t="s">
        <v>466</v>
      </c>
      <c r="E524" s="243" t="s">
        <v>474</v>
      </c>
      <c r="F524" s="244" t="s">
        <v>475</v>
      </c>
      <c r="G524" s="245" t="s">
        <v>476</v>
      </c>
      <c r="H524" s="246">
        <v>3</v>
      </c>
      <c r="I524" s="247"/>
      <c r="J524" s="248">
        <f>ROUND(I524*H524,1)</f>
        <v>0</v>
      </c>
      <c r="K524" s="244" t="s">
        <v>212</v>
      </c>
      <c r="L524" s="249"/>
      <c r="M524" s="250" t="s">
        <v>21</v>
      </c>
      <c r="N524" s="251" t="s">
        <v>44</v>
      </c>
      <c r="O524" s="66"/>
      <c r="P524" s="188">
        <f>O524*H524</f>
        <v>0</v>
      </c>
      <c r="Q524" s="188">
        <v>0.00022</v>
      </c>
      <c r="R524" s="188">
        <f>Q524*H524</f>
        <v>0.00066</v>
      </c>
      <c r="S524" s="188">
        <v>0</v>
      </c>
      <c r="T524" s="188">
        <f>S524*H524</f>
        <v>0</v>
      </c>
      <c r="U524" s="189" t="s">
        <v>21</v>
      </c>
      <c r="V524" s="36"/>
      <c r="W524" s="36"/>
      <c r="X524" s="36"/>
      <c r="Y524" s="36"/>
      <c r="Z524" s="36"/>
      <c r="AA524" s="36"/>
      <c r="AB524" s="36"/>
      <c r="AC524" s="36"/>
      <c r="AD524" s="36"/>
      <c r="AE524" s="36"/>
      <c r="AR524" s="190" t="s">
        <v>250</v>
      </c>
      <c r="AT524" s="190" t="s">
        <v>466</v>
      </c>
      <c r="AU524" s="190" t="s">
        <v>214</v>
      </c>
      <c r="AY524" s="19" t="s">
        <v>204</v>
      </c>
      <c r="BE524" s="191">
        <f>IF(N524="základní",J524,0)</f>
        <v>0</v>
      </c>
      <c r="BF524" s="191">
        <f>IF(N524="snížená",J524,0)</f>
        <v>0</v>
      </c>
      <c r="BG524" s="191">
        <f>IF(N524="zákl. přenesená",J524,0)</f>
        <v>0</v>
      </c>
      <c r="BH524" s="191">
        <f>IF(N524="sníž. přenesená",J524,0)</f>
        <v>0</v>
      </c>
      <c r="BI524" s="191">
        <f>IF(N524="nulová",J524,0)</f>
        <v>0</v>
      </c>
      <c r="BJ524" s="19" t="s">
        <v>81</v>
      </c>
      <c r="BK524" s="191">
        <f>ROUND(I524*H524,1)</f>
        <v>0</v>
      </c>
      <c r="BL524" s="19" t="s">
        <v>213</v>
      </c>
      <c r="BM524" s="190" t="s">
        <v>758</v>
      </c>
    </row>
    <row r="525" spans="1:47" s="2" customFormat="1" ht="11.25">
      <c r="A525" s="36"/>
      <c r="B525" s="37"/>
      <c r="C525" s="38"/>
      <c r="D525" s="192" t="s">
        <v>216</v>
      </c>
      <c r="E525" s="38"/>
      <c r="F525" s="193" t="s">
        <v>478</v>
      </c>
      <c r="G525" s="38"/>
      <c r="H525" s="38"/>
      <c r="I525" s="194"/>
      <c r="J525" s="38"/>
      <c r="K525" s="38"/>
      <c r="L525" s="41"/>
      <c r="M525" s="195"/>
      <c r="N525" s="196"/>
      <c r="O525" s="66"/>
      <c r="P525" s="66"/>
      <c r="Q525" s="66"/>
      <c r="R525" s="66"/>
      <c r="S525" s="66"/>
      <c r="T525" s="66"/>
      <c r="U525" s="67"/>
      <c r="V525" s="36"/>
      <c r="W525" s="36"/>
      <c r="X525" s="36"/>
      <c r="Y525" s="36"/>
      <c r="Z525" s="36"/>
      <c r="AA525" s="36"/>
      <c r="AB525" s="36"/>
      <c r="AC525" s="36"/>
      <c r="AD525" s="36"/>
      <c r="AE525" s="36"/>
      <c r="AT525" s="19" t="s">
        <v>216</v>
      </c>
      <c r="AU525" s="19" t="s">
        <v>214</v>
      </c>
    </row>
    <row r="526" spans="2:51" s="13" customFormat="1" ht="11.25">
      <c r="B526" s="197"/>
      <c r="C526" s="198"/>
      <c r="D526" s="199" t="s">
        <v>218</v>
      </c>
      <c r="E526" s="200" t="s">
        <v>21</v>
      </c>
      <c r="F526" s="201" t="s">
        <v>759</v>
      </c>
      <c r="G526" s="198"/>
      <c r="H526" s="202">
        <v>3</v>
      </c>
      <c r="I526" s="203"/>
      <c r="J526" s="198"/>
      <c r="K526" s="198"/>
      <c r="L526" s="204"/>
      <c r="M526" s="205"/>
      <c r="N526" s="206"/>
      <c r="O526" s="206"/>
      <c r="P526" s="206"/>
      <c r="Q526" s="206"/>
      <c r="R526" s="206"/>
      <c r="S526" s="206"/>
      <c r="T526" s="206"/>
      <c r="U526" s="207"/>
      <c r="AT526" s="208" t="s">
        <v>218</v>
      </c>
      <c r="AU526" s="208" t="s">
        <v>214</v>
      </c>
      <c r="AV526" s="13" t="s">
        <v>83</v>
      </c>
      <c r="AW526" s="13" t="s">
        <v>34</v>
      </c>
      <c r="AX526" s="13" t="s">
        <v>81</v>
      </c>
      <c r="AY526" s="208" t="s">
        <v>204</v>
      </c>
    </row>
    <row r="527" spans="1:65" s="2" customFormat="1" ht="21.75" customHeight="1">
      <c r="A527" s="36"/>
      <c r="B527" s="37"/>
      <c r="C527" s="179" t="s">
        <v>760</v>
      </c>
      <c r="D527" s="179" t="s">
        <v>208</v>
      </c>
      <c r="E527" s="180" t="s">
        <v>761</v>
      </c>
      <c r="F527" s="181" t="s">
        <v>762</v>
      </c>
      <c r="G527" s="182" t="s">
        <v>346</v>
      </c>
      <c r="H527" s="183">
        <v>68.986</v>
      </c>
      <c r="I527" s="184"/>
      <c r="J527" s="185">
        <f>ROUND(I527*H527,1)</f>
        <v>0</v>
      </c>
      <c r="K527" s="181" t="s">
        <v>212</v>
      </c>
      <c r="L527" s="41"/>
      <c r="M527" s="186" t="s">
        <v>21</v>
      </c>
      <c r="N527" s="187" t="s">
        <v>44</v>
      </c>
      <c r="O527" s="66"/>
      <c r="P527" s="188">
        <f>O527*H527</f>
        <v>0</v>
      </c>
      <c r="Q527" s="188">
        <v>0.00533</v>
      </c>
      <c r="R527" s="188">
        <f>Q527*H527</f>
        <v>0.36769538</v>
      </c>
      <c r="S527" s="188">
        <v>0</v>
      </c>
      <c r="T527" s="188">
        <f>S527*H527</f>
        <v>0</v>
      </c>
      <c r="U527" s="189" t="s">
        <v>21</v>
      </c>
      <c r="V527" s="36"/>
      <c r="W527" s="36"/>
      <c r="X527" s="36"/>
      <c r="Y527" s="36"/>
      <c r="Z527" s="36"/>
      <c r="AA527" s="36"/>
      <c r="AB527" s="36"/>
      <c r="AC527" s="36"/>
      <c r="AD527" s="36"/>
      <c r="AE527" s="36"/>
      <c r="AR527" s="190" t="s">
        <v>213</v>
      </c>
      <c r="AT527" s="190" t="s">
        <v>208</v>
      </c>
      <c r="AU527" s="190" t="s">
        <v>214</v>
      </c>
      <c r="AY527" s="19" t="s">
        <v>204</v>
      </c>
      <c r="BE527" s="191">
        <f>IF(N527="základní",J527,0)</f>
        <v>0</v>
      </c>
      <c r="BF527" s="191">
        <f>IF(N527="snížená",J527,0)</f>
        <v>0</v>
      </c>
      <c r="BG527" s="191">
        <f>IF(N527="zákl. přenesená",J527,0)</f>
        <v>0</v>
      </c>
      <c r="BH527" s="191">
        <f>IF(N527="sníž. přenesená",J527,0)</f>
        <v>0</v>
      </c>
      <c r="BI527" s="191">
        <f>IF(N527="nulová",J527,0)</f>
        <v>0</v>
      </c>
      <c r="BJ527" s="19" t="s">
        <v>81</v>
      </c>
      <c r="BK527" s="191">
        <f>ROUND(I527*H527,1)</f>
        <v>0</v>
      </c>
      <c r="BL527" s="19" t="s">
        <v>213</v>
      </c>
      <c r="BM527" s="190" t="s">
        <v>763</v>
      </c>
    </row>
    <row r="528" spans="1:47" s="2" customFormat="1" ht="11.25">
      <c r="A528" s="36"/>
      <c r="B528" s="37"/>
      <c r="C528" s="38"/>
      <c r="D528" s="192" t="s">
        <v>216</v>
      </c>
      <c r="E528" s="38"/>
      <c r="F528" s="193" t="s">
        <v>764</v>
      </c>
      <c r="G528" s="38"/>
      <c r="H528" s="38"/>
      <c r="I528" s="194"/>
      <c r="J528" s="38"/>
      <c r="K528" s="38"/>
      <c r="L528" s="41"/>
      <c r="M528" s="195"/>
      <c r="N528" s="196"/>
      <c r="O528" s="66"/>
      <c r="P528" s="66"/>
      <c r="Q528" s="66"/>
      <c r="R528" s="66"/>
      <c r="S528" s="66"/>
      <c r="T528" s="66"/>
      <c r="U528" s="67"/>
      <c r="V528" s="36"/>
      <c r="W528" s="36"/>
      <c r="X528" s="36"/>
      <c r="Y528" s="36"/>
      <c r="Z528" s="36"/>
      <c r="AA528" s="36"/>
      <c r="AB528" s="36"/>
      <c r="AC528" s="36"/>
      <c r="AD528" s="36"/>
      <c r="AE528" s="36"/>
      <c r="AT528" s="19" t="s">
        <v>216</v>
      </c>
      <c r="AU528" s="19" t="s">
        <v>214</v>
      </c>
    </row>
    <row r="529" spans="2:51" s="13" customFormat="1" ht="11.25">
      <c r="B529" s="197"/>
      <c r="C529" s="198"/>
      <c r="D529" s="199" t="s">
        <v>218</v>
      </c>
      <c r="E529" s="200" t="s">
        <v>21</v>
      </c>
      <c r="F529" s="201" t="s">
        <v>765</v>
      </c>
      <c r="G529" s="198"/>
      <c r="H529" s="202">
        <v>24.75</v>
      </c>
      <c r="I529" s="203"/>
      <c r="J529" s="198"/>
      <c r="K529" s="198"/>
      <c r="L529" s="204"/>
      <c r="M529" s="205"/>
      <c r="N529" s="206"/>
      <c r="O529" s="206"/>
      <c r="P529" s="206"/>
      <c r="Q529" s="206"/>
      <c r="R529" s="206"/>
      <c r="S529" s="206"/>
      <c r="T529" s="206"/>
      <c r="U529" s="207"/>
      <c r="AT529" s="208" t="s">
        <v>218</v>
      </c>
      <c r="AU529" s="208" t="s">
        <v>214</v>
      </c>
      <c r="AV529" s="13" t="s">
        <v>83</v>
      </c>
      <c r="AW529" s="13" t="s">
        <v>34</v>
      </c>
      <c r="AX529" s="13" t="s">
        <v>73</v>
      </c>
      <c r="AY529" s="208" t="s">
        <v>204</v>
      </c>
    </row>
    <row r="530" spans="2:51" s="13" customFormat="1" ht="11.25">
      <c r="B530" s="197"/>
      <c r="C530" s="198"/>
      <c r="D530" s="199" t="s">
        <v>218</v>
      </c>
      <c r="E530" s="200" t="s">
        <v>21</v>
      </c>
      <c r="F530" s="201" t="s">
        <v>766</v>
      </c>
      <c r="G530" s="198"/>
      <c r="H530" s="202">
        <v>15.72</v>
      </c>
      <c r="I530" s="203"/>
      <c r="J530" s="198"/>
      <c r="K530" s="198"/>
      <c r="L530" s="204"/>
      <c r="M530" s="205"/>
      <c r="N530" s="206"/>
      <c r="O530" s="206"/>
      <c r="P530" s="206"/>
      <c r="Q530" s="206"/>
      <c r="R530" s="206"/>
      <c r="S530" s="206"/>
      <c r="T530" s="206"/>
      <c r="U530" s="207"/>
      <c r="AT530" s="208" t="s">
        <v>218</v>
      </c>
      <c r="AU530" s="208" t="s">
        <v>214</v>
      </c>
      <c r="AV530" s="13" t="s">
        <v>83</v>
      </c>
      <c r="AW530" s="13" t="s">
        <v>34</v>
      </c>
      <c r="AX530" s="13" t="s">
        <v>73</v>
      </c>
      <c r="AY530" s="208" t="s">
        <v>204</v>
      </c>
    </row>
    <row r="531" spans="2:51" s="13" customFormat="1" ht="11.25">
      <c r="B531" s="197"/>
      <c r="C531" s="198"/>
      <c r="D531" s="199" t="s">
        <v>218</v>
      </c>
      <c r="E531" s="200" t="s">
        <v>21</v>
      </c>
      <c r="F531" s="201" t="s">
        <v>767</v>
      </c>
      <c r="G531" s="198"/>
      <c r="H531" s="202">
        <v>0.78</v>
      </c>
      <c r="I531" s="203"/>
      <c r="J531" s="198"/>
      <c r="K531" s="198"/>
      <c r="L531" s="204"/>
      <c r="M531" s="205"/>
      <c r="N531" s="206"/>
      <c r="O531" s="206"/>
      <c r="P531" s="206"/>
      <c r="Q531" s="206"/>
      <c r="R531" s="206"/>
      <c r="S531" s="206"/>
      <c r="T531" s="206"/>
      <c r="U531" s="207"/>
      <c r="AT531" s="208" t="s">
        <v>218</v>
      </c>
      <c r="AU531" s="208" t="s">
        <v>214</v>
      </c>
      <c r="AV531" s="13" t="s">
        <v>83</v>
      </c>
      <c r="AW531" s="13" t="s">
        <v>34</v>
      </c>
      <c r="AX531" s="13" t="s">
        <v>73</v>
      </c>
      <c r="AY531" s="208" t="s">
        <v>204</v>
      </c>
    </row>
    <row r="532" spans="2:51" s="13" customFormat="1" ht="11.25">
      <c r="B532" s="197"/>
      <c r="C532" s="198"/>
      <c r="D532" s="199" t="s">
        <v>218</v>
      </c>
      <c r="E532" s="200" t="s">
        <v>21</v>
      </c>
      <c r="F532" s="201" t="s">
        <v>768</v>
      </c>
      <c r="G532" s="198"/>
      <c r="H532" s="202">
        <v>19.825</v>
      </c>
      <c r="I532" s="203"/>
      <c r="J532" s="198"/>
      <c r="K532" s="198"/>
      <c r="L532" s="204"/>
      <c r="M532" s="205"/>
      <c r="N532" s="206"/>
      <c r="O532" s="206"/>
      <c r="P532" s="206"/>
      <c r="Q532" s="206"/>
      <c r="R532" s="206"/>
      <c r="S532" s="206"/>
      <c r="T532" s="206"/>
      <c r="U532" s="207"/>
      <c r="AT532" s="208" t="s">
        <v>218</v>
      </c>
      <c r="AU532" s="208" t="s">
        <v>214</v>
      </c>
      <c r="AV532" s="13" t="s">
        <v>83</v>
      </c>
      <c r="AW532" s="13" t="s">
        <v>34</v>
      </c>
      <c r="AX532" s="13" t="s">
        <v>73</v>
      </c>
      <c r="AY532" s="208" t="s">
        <v>204</v>
      </c>
    </row>
    <row r="533" spans="2:51" s="16" customFormat="1" ht="11.25">
      <c r="B533" s="230"/>
      <c r="C533" s="231"/>
      <c r="D533" s="199" t="s">
        <v>218</v>
      </c>
      <c r="E533" s="232" t="s">
        <v>21</v>
      </c>
      <c r="F533" s="233" t="s">
        <v>685</v>
      </c>
      <c r="G533" s="231"/>
      <c r="H533" s="234">
        <v>61.075</v>
      </c>
      <c r="I533" s="235"/>
      <c r="J533" s="231"/>
      <c r="K533" s="231"/>
      <c r="L533" s="236"/>
      <c r="M533" s="237"/>
      <c r="N533" s="238"/>
      <c r="O533" s="238"/>
      <c r="P533" s="238"/>
      <c r="Q533" s="238"/>
      <c r="R533" s="238"/>
      <c r="S533" s="238"/>
      <c r="T533" s="238"/>
      <c r="U533" s="239"/>
      <c r="AT533" s="240" t="s">
        <v>218</v>
      </c>
      <c r="AU533" s="240" t="s">
        <v>214</v>
      </c>
      <c r="AV533" s="16" t="s">
        <v>214</v>
      </c>
      <c r="AW533" s="16" t="s">
        <v>34</v>
      </c>
      <c r="AX533" s="16" t="s">
        <v>73</v>
      </c>
      <c r="AY533" s="240" t="s">
        <v>204</v>
      </c>
    </row>
    <row r="534" spans="2:51" s="13" customFormat="1" ht="11.25">
      <c r="B534" s="197"/>
      <c r="C534" s="198"/>
      <c r="D534" s="199" t="s">
        <v>218</v>
      </c>
      <c r="E534" s="200" t="s">
        <v>21</v>
      </c>
      <c r="F534" s="201" t="s">
        <v>769</v>
      </c>
      <c r="G534" s="198"/>
      <c r="H534" s="202">
        <v>6.213</v>
      </c>
      <c r="I534" s="203"/>
      <c r="J534" s="198"/>
      <c r="K534" s="198"/>
      <c r="L534" s="204"/>
      <c r="M534" s="205"/>
      <c r="N534" s="206"/>
      <c r="O534" s="206"/>
      <c r="P534" s="206"/>
      <c r="Q534" s="206"/>
      <c r="R534" s="206"/>
      <c r="S534" s="206"/>
      <c r="T534" s="206"/>
      <c r="U534" s="207"/>
      <c r="AT534" s="208" t="s">
        <v>218</v>
      </c>
      <c r="AU534" s="208" t="s">
        <v>214</v>
      </c>
      <c r="AV534" s="13" t="s">
        <v>83</v>
      </c>
      <c r="AW534" s="13" t="s">
        <v>34</v>
      </c>
      <c r="AX534" s="13" t="s">
        <v>73</v>
      </c>
      <c r="AY534" s="208" t="s">
        <v>204</v>
      </c>
    </row>
    <row r="535" spans="2:51" s="13" customFormat="1" ht="11.25">
      <c r="B535" s="197"/>
      <c r="C535" s="198"/>
      <c r="D535" s="199" t="s">
        <v>218</v>
      </c>
      <c r="E535" s="200" t="s">
        <v>21</v>
      </c>
      <c r="F535" s="201" t="s">
        <v>770</v>
      </c>
      <c r="G535" s="198"/>
      <c r="H535" s="202">
        <v>1.113</v>
      </c>
      <c r="I535" s="203"/>
      <c r="J535" s="198"/>
      <c r="K535" s="198"/>
      <c r="L535" s="204"/>
      <c r="M535" s="205"/>
      <c r="N535" s="206"/>
      <c r="O535" s="206"/>
      <c r="P535" s="206"/>
      <c r="Q535" s="206"/>
      <c r="R535" s="206"/>
      <c r="S535" s="206"/>
      <c r="T535" s="206"/>
      <c r="U535" s="207"/>
      <c r="AT535" s="208" t="s">
        <v>218</v>
      </c>
      <c r="AU535" s="208" t="s">
        <v>214</v>
      </c>
      <c r="AV535" s="13" t="s">
        <v>83</v>
      </c>
      <c r="AW535" s="13" t="s">
        <v>34</v>
      </c>
      <c r="AX535" s="13" t="s">
        <v>73</v>
      </c>
      <c r="AY535" s="208" t="s">
        <v>204</v>
      </c>
    </row>
    <row r="536" spans="2:51" s="13" customFormat="1" ht="11.25">
      <c r="B536" s="197"/>
      <c r="C536" s="198"/>
      <c r="D536" s="199" t="s">
        <v>218</v>
      </c>
      <c r="E536" s="200" t="s">
        <v>21</v>
      </c>
      <c r="F536" s="201" t="s">
        <v>771</v>
      </c>
      <c r="G536" s="198"/>
      <c r="H536" s="202">
        <v>0.585</v>
      </c>
      <c r="I536" s="203"/>
      <c r="J536" s="198"/>
      <c r="K536" s="198"/>
      <c r="L536" s="204"/>
      <c r="M536" s="205"/>
      <c r="N536" s="206"/>
      <c r="O536" s="206"/>
      <c r="P536" s="206"/>
      <c r="Q536" s="206"/>
      <c r="R536" s="206"/>
      <c r="S536" s="206"/>
      <c r="T536" s="206"/>
      <c r="U536" s="207"/>
      <c r="AT536" s="208" t="s">
        <v>218</v>
      </c>
      <c r="AU536" s="208" t="s">
        <v>214</v>
      </c>
      <c r="AV536" s="13" t="s">
        <v>83</v>
      </c>
      <c r="AW536" s="13" t="s">
        <v>34</v>
      </c>
      <c r="AX536" s="13" t="s">
        <v>73</v>
      </c>
      <c r="AY536" s="208" t="s">
        <v>204</v>
      </c>
    </row>
    <row r="537" spans="2:51" s="16" customFormat="1" ht="11.25">
      <c r="B537" s="230"/>
      <c r="C537" s="231"/>
      <c r="D537" s="199" t="s">
        <v>218</v>
      </c>
      <c r="E537" s="232" t="s">
        <v>21</v>
      </c>
      <c r="F537" s="233" t="s">
        <v>685</v>
      </c>
      <c r="G537" s="231"/>
      <c r="H537" s="234">
        <v>7.9110000000000005</v>
      </c>
      <c r="I537" s="235"/>
      <c r="J537" s="231"/>
      <c r="K537" s="231"/>
      <c r="L537" s="236"/>
      <c r="M537" s="237"/>
      <c r="N537" s="238"/>
      <c r="O537" s="238"/>
      <c r="P537" s="238"/>
      <c r="Q537" s="238"/>
      <c r="R537" s="238"/>
      <c r="S537" s="238"/>
      <c r="T537" s="238"/>
      <c r="U537" s="239"/>
      <c r="AT537" s="240" t="s">
        <v>218</v>
      </c>
      <c r="AU537" s="240" t="s">
        <v>214</v>
      </c>
      <c r="AV537" s="16" t="s">
        <v>214</v>
      </c>
      <c r="AW537" s="16" t="s">
        <v>34</v>
      </c>
      <c r="AX537" s="16" t="s">
        <v>73</v>
      </c>
      <c r="AY537" s="240" t="s">
        <v>204</v>
      </c>
    </row>
    <row r="538" spans="2:51" s="14" customFormat="1" ht="11.25">
      <c r="B538" s="209"/>
      <c r="C538" s="210"/>
      <c r="D538" s="199" t="s">
        <v>218</v>
      </c>
      <c r="E538" s="211" t="s">
        <v>21</v>
      </c>
      <c r="F538" s="212" t="s">
        <v>221</v>
      </c>
      <c r="G538" s="210"/>
      <c r="H538" s="213">
        <v>68.98599999999999</v>
      </c>
      <c r="I538" s="214"/>
      <c r="J538" s="210"/>
      <c r="K538" s="210"/>
      <c r="L538" s="215"/>
      <c r="M538" s="216"/>
      <c r="N538" s="217"/>
      <c r="O538" s="217"/>
      <c r="P538" s="217"/>
      <c r="Q538" s="217"/>
      <c r="R538" s="217"/>
      <c r="S538" s="217"/>
      <c r="T538" s="217"/>
      <c r="U538" s="218"/>
      <c r="AT538" s="219" t="s">
        <v>218</v>
      </c>
      <c r="AU538" s="219" t="s">
        <v>214</v>
      </c>
      <c r="AV538" s="14" t="s">
        <v>213</v>
      </c>
      <c r="AW538" s="14" t="s">
        <v>34</v>
      </c>
      <c r="AX538" s="14" t="s">
        <v>81</v>
      </c>
      <c r="AY538" s="219" t="s">
        <v>204</v>
      </c>
    </row>
    <row r="539" spans="1:65" s="2" customFormat="1" ht="24.2" customHeight="1">
      <c r="A539" s="36"/>
      <c r="B539" s="37"/>
      <c r="C539" s="179" t="s">
        <v>772</v>
      </c>
      <c r="D539" s="179" t="s">
        <v>208</v>
      </c>
      <c r="E539" s="180" t="s">
        <v>773</v>
      </c>
      <c r="F539" s="181" t="s">
        <v>774</v>
      </c>
      <c r="G539" s="182" t="s">
        <v>346</v>
      </c>
      <c r="H539" s="183">
        <v>68.986</v>
      </c>
      <c r="I539" s="184"/>
      <c r="J539" s="185">
        <f>ROUND(I539*H539,1)</f>
        <v>0</v>
      </c>
      <c r="K539" s="181" t="s">
        <v>212</v>
      </c>
      <c r="L539" s="41"/>
      <c r="M539" s="186" t="s">
        <v>21</v>
      </c>
      <c r="N539" s="187" t="s">
        <v>44</v>
      </c>
      <c r="O539" s="66"/>
      <c r="P539" s="188">
        <f>O539*H539</f>
        <v>0</v>
      </c>
      <c r="Q539" s="188">
        <v>0</v>
      </c>
      <c r="R539" s="188">
        <f>Q539*H539</f>
        <v>0</v>
      </c>
      <c r="S539" s="188">
        <v>0</v>
      </c>
      <c r="T539" s="188">
        <f>S539*H539</f>
        <v>0</v>
      </c>
      <c r="U539" s="189" t="s">
        <v>21</v>
      </c>
      <c r="V539" s="36"/>
      <c r="W539" s="36"/>
      <c r="X539" s="36"/>
      <c r="Y539" s="36"/>
      <c r="Z539" s="36"/>
      <c r="AA539" s="36"/>
      <c r="AB539" s="36"/>
      <c r="AC539" s="36"/>
      <c r="AD539" s="36"/>
      <c r="AE539" s="36"/>
      <c r="AR539" s="190" t="s">
        <v>213</v>
      </c>
      <c r="AT539" s="190" t="s">
        <v>208</v>
      </c>
      <c r="AU539" s="190" t="s">
        <v>214</v>
      </c>
      <c r="AY539" s="19" t="s">
        <v>204</v>
      </c>
      <c r="BE539" s="191">
        <f>IF(N539="základní",J539,0)</f>
        <v>0</v>
      </c>
      <c r="BF539" s="191">
        <f>IF(N539="snížená",J539,0)</f>
        <v>0</v>
      </c>
      <c r="BG539" s="191">
        <f>IF(N539="zákl. přenesená",J539,0)</f>
        <v>0</v>
      </c>
      <c r="BH539" s="191">
        <f>IF(N539="sníž. přenesená",J539,0)</f>
        <v>0</v>
      </c>
      <c r="BI539" s="191">
        <f>IF(N539="nulová",J539,0)</f>
        <v>0</v>
      </c>
      <c r="BJ539" s="19" t="s">
        <v>81</v>
      </c>
      <c r="BK539" s="191">
        <f>ROUND(I539*H539,1)</f>
        <v>0</v>
      </c>
      <c r="BL539" s="19" t="s">
        <v>213</v>
      </c>
      <c r="BM539" s="190" t="s">
        <v>775</v>
      </c>
    </row>
    <row r="540" spans="1:47" s="2" customFormat="1" ht="11.25">
      <c r="A540" s="36"/>
      <c r="B540" s="37"/>
      <c r="C540" s="38"/>
      <c r="D540" s="192" t="s">
        <v>216</v>
      </c>
      <c r="E540" s="38"/>
      <c r="F540" s="193" t="s">
        <v>776</v>
      </c>
      <c r="G540" s="38"/>
      <c r="H540" s="38"/>
      <c r="I540" s="194"/>
      <c r="J540" s="38"/>
      <c r="K540" s="38"/>
      <c r="L540" s="41"/>
      <c r="M540" s="195"/>
      <c r="N540" s="196"/>
      <c r="O540" s="66"/>
      <c r="P540" s="66"/>
      <c r="Q540" s="66"/>
      <c r="R540" s="66"/>
      <c r="S540" s="66"/>
      <c r="T540" s="66"/>
      <c r="U540" s="67"/>
      <c r="V540" s="36"/>
      <c r="W540" s="36"/>
      <c r="X540" s="36"/>
      <c r="Y540" s="36"/>
      <c r="Z540" s="36"/>
      <c r="AA540" s="36"/>
      <c r="AB540" s="36"/>
      <c r="AC540" s="36"/>
      <c r="AD540" s="36"/>
      <c r="AE540" s="36"/>
      <c r="AT540" s="19" t="s">
        <v>216</v>
      </c>
      <c r="AU540" s="19" t="s">
        <v>214</v>
      </c>
    </row>
    <row r="541" spans="1:65" s="2" customFormat="1" ht="24.2" customHeight="1">
      <c r="A541" s="36"/>
      <c r="B541" s="37"/>
      <c r="C541" s="179" t="s">
        <v>777</v>
      </c>
      <c r="D541" s="179" t="s">
        <v>208</v>
      </c>
      <c r="E541" s="180" t="s">
        <v>778</v>
      </c>
      <c r="F541" s="181" t="s">
        <v>779</v>
      </c>
      <c r="G541" s="182" t="s">
        <v>346</v>
      </c>
      <c r="H541" s="183">
        <v>41.25</v>
      </c>
      <c r="I541" s="184"/>
      <c r="J541" s="185">
        <f>ROUND(I541*H541,1)</f>
        <v>0</v>
      </c>
      <c r="K541" s="181" t="s">
        <v>212</v>
      </c>
      <c r="L541" s="41"/>
      <c r="M541" s="186" t="s">
        <v>21</v>
      </c>
      <c r="N541" s="187" t="s">
        <v>44</v>
      </c>
      <c r="O541" s="66"/>
      <c r="P541" s="188">
        <f>O541*H541</f>
        <v>0</v>
      </c>
      <c r="Q541" s="188">
        <v>0.00081</v>
      </c>
      <c r="R541" s="188">
        <f>Q541*H541</f>
        <v>0.0334125</v>
      </c>
      <c r="S541" s="188">
        <v>0</v>
      </c>
      <c r="T541" s="188">
        <f>S541*H541</f>
        <v>0</v>
      </c>
      <c r="U541" s="189" t="s">
        <v>21</v>
      </c>
      <c r="V541" s="36"/>
      <c r="W541" s="36"/>
      <c r="X541" s="36"/>
      <c r="Y541" s="36"/>
      <c r="Z541" s="36"/>
      <c r="AA541" s="36"/>
      <c r="AB541" s="36"/>
      <c r="AC541" s="36"/>
      <c r="AD541" s="36"/>
      <c r="AE541" s="36"/>
      <c r="AR541" s="190" t="s">
        <v>213</v>
      </c>
      <c r="AT541" s="190" t="s">
        <v>208</v>
      </c>
      <c r="AU541" s="190" t="s">
        <v>214</v>
      </c>
      <c r="AY541" s="19" t="s">
        <v>204</v>
      </c>
      <c r="BE541" s="191">
        <f>IF(N541="základní",J541,0)</f>
        <v>0</v>
      </c>
      <c r="BF541" s="191">
        <f>IF(N541="snížená",J541,0)</f>
        <v>0</v>
      </c>
      <c r="BG541" s="191">
        <f>IF(N541="zákl. přenesená",J541,0)</f>
        <v>0</v>
      </c>
      <c r="BH541" s="191">
        <f>IF(N541="sníž. přenesená",J541,0)</f>
        <v>0</v>
      </c>
      <c r="BI541" s="191">
        <f>IF(N541="nulová",J541,0)</f>
        <v>0</v>
      </c>
      <c r="BJ541" s="19" t="s">
        <v>81</v>
      </c>
      <c r="BK541" s="191">
        <f>ROUND(I541*H541,1)</f>
        <v>0</v>
      </c>
      <c r="BL541" s="19" t="s">
        <v>213</v>
      </c>
      <c r="BM541" s="190" t="s">
        <v>780</v>
      </c>
    </row>
    <row r="542" spans="1:47" s="2" customFormat="1" ht="11.25">
      <c r="A542" s="36"/>
      <c r="B542" s="37"/>
      <c r="C542" s="38"/>
      <c r="D542" s="192" t="s">
        <v>216</v>
      </c>
      <c r="E542" s="38"/>
      <c r="F542" s="193" t="s">
        <v>781</v>
      </c>
      <c r="G542" s="38"/>
      <c r="H542" s="38"/>
      <c r="I542" s="194"/>
      <c r="J542" s="38"/>
      <c r="K542" s="38"/>
      <c r="L542" s="41"/>
      <c r="M542" s="195"/>
      <c r="N542" s="196"/>
      <c r="O542" s="66"/>
      <c r="P542" s="66"/>
      <c r="Q542" s="66"/>
      <c r="R542" s="66"/>
      <c r="S542" s="66"/>
      <c r="T542" s="66"/>
      <c r="U542" s="67"/>
      <c r="V542" s="36"/>
      <c r="W542" s="36"/>
      <c r="X542" s="36"/>
      <c r="Y542" s="36"/>
      <c r="Z542" s="36"/>
      <c r="AA542" s="36"/>
      <c r="AB542" s="36"/>
      <c r="AC542" s="36"/>
      <c r="AD542" s="36"/>
      <c r="AE542" s="36"/>
      <c r="AT542" s="19" t="s">
        <v>216</v>
      </c>
      <c r="AU542" s="19" t="s">
        <v>214</v>
      </c>
    </row>
    <row r="543" spans="2:51" s="13" customFormat="1" ht="11.25">
      <c r="B543" s="197"/>
      <c r="C543" s="198"/>
      <c r="D543" s="199" t="s">
        <v>218</v>
      </c>
      <c r="E543" s="200" t="s">
        <v>21</v>
      </c>
      <c r="F543" s="201" t="s">
        <v>765</v>
      </c>
      <c r="G543" s="198"/>
      <c r="H543" s="202">
        <v>24.75</v>
      </c>
      <c r="I543" s="203"/>
      <c r="J543" s="198"/>
      <c r="K543" s="198"/>
      <c r="L543" s="204"/>
      <c r="M543" s="205"/>
      <c r="N543" s="206"/>
      <c r="O543" s="206"/>
      <c r="P543" s="206"/>
      <c r="Q543" s="206"/>
      <c r="R543" s="206"/>
      <c r="S543" s="206"/>
      <c r="T543" s="206"/>
      <c r="U543" s="207"/>
      <c r="AT543" s="208" t="s">
        <v>218</v>
      </c>
      <c r="AU543" s="208" t="s">
        <v>214</v>
      </c>
      <c r="AV543" s="13" t="s">
        <v>83</v>
      </c>
      <c r="AW543" s="13" t="s">
        <v>34</v>
      </c>
      <c r="AX543" s="13" t="s">
        <v>73</v>
      </c>
      <c r="AY543" s="208" t="s">
        <v>204</v>
      </c>
    </row>
    <row r="544" spans="2:51" s="13" customFormat="1" ht="11.25">
      <c r="B544" s="197"/>
      <c r="C544" s="198"/>
      <c r="D544" s="199" t="s">
        <v>218</v>
      </c>
      <c r="E544" s="200" t="s">
        <v>21</v>
      </c>
      <c r="F544" s="201" t="s">
        <v>766</v>
      </c>
      <c r="G544" s="198"/>
      <c r="H544" s="202">
        <v>15.72</v>
      </c>
      <c r="I544" s="203"/>
      <c r="J544" s="198"/>
      <c r="K544" s="198"/>
      <c r="L544" s="204"/>
      <c r="M544" s="205"/>
      <c r="N544" s="206"/>
      <c r="O544" s="206"/>
      <c r="P544" s="206"/>
      <c r="Q544" s="206"/>
      <c r="R544" s="206"/>
      <c r="S544" s="206"/>
      <c r="T544" s="206"/>
      <c r="U544" s="207"/>
      <c r="AT544" s="208" t="s">
        <v>218</v>
      </c>
      <c r="AU544" s="208" t="s">
        <v>214</v>
      </c>
      <c r="AV544" s="13" t="s">
        <v>83</v>
      </c>
      <c r="AW544" s="13" t="s">
        <v>34</v>
      </c>
      <c r="AX544" s="13" t="s">
        <v>73</v>
      </c>
      <c r="AY544" s="208" t="s">
        <v>204</v>
      </c>
    </row>
    <row r="545" spans="2:51" s="13" customFormat="1" ht="11.25">
      <c r="B545" s="197"/>
      <c r="C545" s="198"/>
      <c r="D545" s="199" t="s">
        <v>218</v>
      </c>
      <c r="E545" s="200" t="s">
        <v>21</v>
      </c>
      <c r="F545" s="201" t="s">
        <v>767</v>
      </c>
      <c r="G545" s="198"/>
      <c r="H545" s="202">
        <v>0.78</v>
      </c>
      <c r="I545" s="203"/>
      <c r="J545" s="198"/>
      <c r="K545" s="198"/>
      <c r="L545" s="204"/>
      <c r="M545" s="205"/>
      <c r="N545" s="206"/>
      <c r="O545" s="206"/>
      <c r="P545" s="206"/>
      <c r="Q545" s="206"/>
      <c r="R545" s="206"/>
      <c r="S545" s="206"/>
      <c r="T545" s="206"/>
      <c r="U545" s="207"/>
      <c r="AT545" s="208" t="s">
        <v>218</v>
      </c>
      <c r="AU545" s="208" t="s">
        <v>214</v>
      </c>
      <c r="AV545" s="13" t="s">
        <v>83</v>
      </c>
      <c r="AW545" s="13" t="s">
        <v>34</v>
      </c>
      <c r="AX545" s="13" t="s">
        <v>73</v>
      </c>
      <c r="AY545" s="208" t="s">
        <v>204</v>
      </c>
    </row>
    <row r="546" spans="2:51" s="14" customFormat="1" ht="11.25">
      <c r="B546" s="209"/>
      <c r="C546" s="210"/>
      <c r="D546" s="199" t="s">
        <v>218</v>
      </c>
      <c r="E546" s="211" t="s">
        <v>21</v>
      </c>
      <c r="F546" s="212" t="s">
        <v>221</v>
      </c>
      <c r="G546" s="210"/>
      <c r="H546" s="213">
        <v>41.25</v>
      </c>
      <c r="I546" s="214"/>
      <c r="J546" s="210"/>
      <c r="K546" s="210"/>
      <c r="L546" s="215"/>
      <c r="M546" s="216"/>
      <c r="N546" s="217"/>
      <c r="O546" s="217"/>
      <c r="P546" s="217"/>
      <c r="Q546" s="217"/>
      <c r="R546" s="217"/>
      <c r="S546" s="217"/>
      <c r="T546" s="217"/>
      <c r="U546" s="218"/>
      <c r="AT546" s="219" t="s">
        <v>218</v>
      </c>
      <c r="AU546" s="219" t="s">
        <v>214</v>
      </c>
      <c r="AV546" s="14" t="s">
        <v>213</v>
      </c>
      <c r="AW546" s="14" t="s">
        <v>34</v>
      </c>
      <c r="AX546" s="14" t="s">
        <v>81</v>
      </c>
      <c r="AY546" s="219" t="s">
        <v>204</v>
      </c>
    </row>
    <row r="547" spans="1:65" s="2" customFormat="1" ht="24.2" customHeight="1">
      <c r="A547" s="36"/>
      <c r="B547" s="37"/>
      <c r="C547" s="179" t="s">
        <v>782</v>
      </c>
      <c r="D547" s="179" t="s">
        <v>208</v>
      </c>
      <c r="E547" s="180" t="s">
        <v>783</v>
      </c>
      <c r="F547" s="181" t="s">
        <v>784</v>
      </c>
      <c r="G547" s="182" t="s">
        <v>346</v>
      </c>
      <c r="H547" s="183">
        <v>41.25</v>
      </c>
      <c r="I547" s="184"/>
      <c r="J547" s="185">
        <f>ROUND(I547*H547,1)</f>
        <v>0</v>
      </c>
      <c r="K547" s="181" t="s">
        <v>212</v>
      </c>
      <c r="L547" s="41"/>
      <c r="M547" s="186" t="s">
        <v>21</v>
      </c>
      <c r="N547" s="187" t="s">
        <v>44</v>
      </c>
      <c r="O547" s="66"/>
      <c r="P547" s="188">
        <f>O547*H547</f>
        <v>0</v>
      </c>
      <c r="Q547" s="188">
        <v>0</v>
      </c>
      <c r="R547" s="188">
        <f>Q547*H547</f>
        <v>0</v>
      </c>
      <c r="S547" s="188">
        <v>0</v>
      </c>
      <c r="T547" s="188">
        <f>S547*H547</f>
        <v>0</v>
      </c>
      <c r="U547" s="189" t="s">
        <v>21</v>
      </c>
      <c r="V547" s="36"/>
      <c r="W547" s="36"/>
      <c r="X547" s="36"/>
      <c r="Y547" s="36"/>
      <c r="Z547" s="36"/>
      <c r="AA547" s="36"/>
      <c r="AB547" s="36"/>
      <c r="AC547" s="36"/>
      <c r="AD547" s="36"/>
      <c r="AE547" s="36"/>
      <c r="AR547" s="190" t="s">
        <v>213</v>
      </c>
      <c r="AT547" s="190" t="s">
        <v>208</v>
      </c>
      <c r="AU547" s="190" t="s">
        <v>214</v>
      </c>
      <c r="AY547" s="19" t="s">
        <v>204</v>
      </c>
      <c r="BE547" s="191">
        <f>IF(N547="základní",J547,0)</f>
        <v>0</v>
      </c>
      <c r="BF547" s="191">
        <f>IF(N547="snížená",J547,0)</f>
        <v>0</v>
      </c>
      <c r="BG547" s="191">
        <f>IF(N547="zákl. přenesená",J547,0)</f>
        <v>0</v>
      </c>
      <c r="BH547" s="191">
        <f>IF(N547="sníž. přenesená",J547,0)</f>
        <v>0</v>
      </c>
      <c r="BI547" s="191">
        <f>IF(N547="nulová",J547,0)</f>
        <v>0</v>
      </c>
      <c r="BJ547" s="19" t="s">
        <v>81</v>
      </c>
      <c r="BK547" s="191">
        <f>ROUND(I547*H547,1)</f>
        <v>0</v>
      </c>
      <c r="BL547" s="19" t="s">
        <v>213</v>
      </c>
      <c r="BM547" s="190" t="s">
        <v>785</v>
      </c>
    </row>
    <row r="548" spans="1:47" s="2" customFormat="1" ht="11.25">
      <c r="A548" s="36"/>
      <c r="B548" s="37"/>
      <c r="C548" s="38"/>
      <c r="D548" s="192" t="s">
        <v>216</v>
      </c>
      <c r="E548" s="38"/>
      <c r="F548" s="193" t="s">
        <v>786</v>
      </c>
      <c r="G548" s="38"/>
      <c r="H548" s="38"/>
      <c r="I548" s="194"/>
      <c r="J548" s="38"/>
      <c r="K548" s="38"/>
      <c r="L548" s="41"/>
      <c r="M548" s="195"/>
      <c r="N548" s="196"/>
      <c r="O548" s="66"/>
      <c r="P548" s="66"/>
      <c r="Q548" s="66"/>
      <c r="R548" s="66"/>
      <c r="S548" s="66"/>
      <c r="T548" s="66"/>
      <c r="U548" s="67"/>
      <c r="V548" s="36"/>
      <c r="W548" s="36"/>
      <c r="X548" s="36"/>
      <c r="Y548" s="36"/>
      <c r="Z548" s="36"/>
      <c r="AA548" s="36"/>
      <c r="AB548" s="36"/>
      <c r="AC548" s="36"/>
      <c r="AD548" s="36"/>
      <c r="AE548" s="36"/>
      <c r="AT548" s="19" t="s">
        <v>216</v>
      </c>
      <c r="AU548" s="19" t="s">
        <v>214</v>
      </c>
    </row>
    <row r="549" spans="1:65" s="2" customFormat="1" ht="21.75" customHeight="1">
      <c r="A549" s="36"/>
      <c r="B549" s="37"/>
      <c r="C549" s="179" t="s">
        <v>787</v>
      </c>
      <c r="D549" s="179" t="s">
        <v>208</v>
      </c>
      <c r="E549" s="180" t="s">
        <v>788</v>
      </c>
      <c r="F549" s="181" t="s">
        <v>789</v>
      </c>
      <c r="G549" s="182" t="s">
        <v>346</v>
      </c>
      <c r="H549" s="183">
        <v>47.5</v>
      </c>
      <c r="I549" s="184"/>
      <c r="J549" s="185">
        <f>ROUND(I549*H549,1)</f>
        <v>0</v>
      </c>
      <c r="K549" s="181" t="s">
        <v>212</v>
      </c>
      <c r="L549" s="41"/>
      <c r="M549" s="186" t="s">
        <v>21</v>
      </c>
      <c r="N549" s="187" t="s">
        <v>44</v>
      </c>
      <c r="O549" s="66"/>
      <c r="P549" s="188">
        <f>O549*H549</f>
        <v>0</v>
      </c>
      <c r="Q549" s="188">
        <v>0.042</v>
      </c>
      <c r="R549" s="188">
        <f>Q549*H549</f>
        <v>1.995</v>
      </c>
      <c r="S549" s="188">
        <v>0</v>
      </c>
      <c r="T549" s="188">
        <f>S549*H549</f>
        <v>0</v>
      </c>
      <c r="U549" s="189" t="s">
        <v>21</v>
      </c>
      <c r="V549" s="36"/>
      <c r="W549" s="36"/>
      <c r="X549" s="36"/>
      <c r="Y549" s="36"/>
      <c r="Z549" s="36"/>
      <c r="AA549" s="36"/>
      <c r="AB549" s="36"/>
      <c r="AC549" s="36"/>
      <c r="AD549" s="36"/>
      <c r="AE549" s="36"/>
      <c r="AR549" s="190" t="s">
        <v>213</v>
      </c>
      <c r="AT549" s="190" t="s">
        <v>208</v>
      </c>
      <c r="AU549" s="190" t="s">
        <v>214</v>
      </c>
      <c r="AY549" s="19" t="s">
        <v>204</v>
      </c>
      <c r="BE549" s="191">
        <f>IF(N549="základní",J549,0)</f>
        <v>0</v>
      </c>
      <c r="BF549" s="191">
        <f>IF(N549="snížená",J549,0)</f>
        <v>0</v>
      </c>
      <c r="BG549" s="191">
        <f>IF(N549="zákl. přenesená",J549,0)</f>
        <v>0</v>
      </c>
      <c r="BH549" s="191">
        <f>IF(N549="sníž. přenesená",J549,0)</f>
        <v>0</v>
      </c>
      <c r="BI549" s="191">
        <f>IF(N549="nulová",J549,0)</f>
        <v>0</v>
      </c>
      <c r="BJ549" s="19" t="s">
        <v>81</v>
      </c>
      <c r="BK549" s="191">
        <f>ROUND(I549*H549,1)</f>
        <v>0</v>
      </c>
      <c r="BL549" s="19" t="s">
        <v>213</v>
      </c>
      <c r="BM549" s="190" t="s">
        <v>790</v>
      </c>
    </row>
    <row r="550" spans="1:47" s="2" customFormat="1" ht="11.25">
      <c r="A550" s="36"/>
      <c r="B550" s="37"/>
      <c r="C550" s="38"/>
      <c r="D550" s="192" t="s">
        <v>216</v>
      </c>
      <c r="E550" s="38"/>
      <c r="F550" s="193" t="s">
        <v>791</v>
      </c>
      <c r="G550" s="38"/>
      <c r="H550" s="38"/>
      <c r="I550" s="194"/>
      <c r="J550" s="38"/>
      <c r="K550" s="38"/>
      <c r="L550" s="41"/>
      <c r="M550" s="195"/>
      <c r="N550" s="196"/>
      <c r="O550" s="66"/>
      <c r="P550" s="66"/>
      <c r="Q550" s="66"/>
      <c r="R550" s="66"/>
      <c r="S550" s="66"/>
      <c r="T550" s="66"/>
      <c r="U550" s="67"/>
      <c r="V550" s="36"/>
      <c r="W550" s="36"/>
      <c r="X550" s="36"/>
      <c r="Y550" s="36"/>
      <c r="Z550" s="36"/>
      <c r="AA550" s="36"/>
      <c r="AB550" s="36"/>
      <c r="AC550" s="36"/>
      <c r="AD550" s="36"/>
      <c r="AE550" s="36"/>
      <c r="AT550" s="19" t="s">
        <v>216</v>
      </c>
      <c r="AU550" s="19" t="s">
        <v>214</v>
      </c>
    </row>
    <row r="551" spans="1:47" s="2" customFormat="1" ht="97.5">
      <c r="A551" s="36"/>
      <c r="B551" s="37"/>
      <c r="C551" s="38"/>
      <c r="D551" s="199" t="s">
        <v>306</v>
      </c>
      <c r="E551" s="38"/>
      <c r="F551" s="241" t="s">
        <v>792</v>
      </c>
      <c r="G551" s="38"/>
      <c r="H551" s="38"/>
      <c r="I551" s="194"/>
      <c r="J551" s="38"/>
      <c r="K551" s="38"/>
      <c r="L551" s="41"/>
      <c r="M551" s="195"/>
      <c r="N551" s="196"/>
      <c r="O551" s="66"/>
      <c r="P551" s="66"/>
      <c r="Q551" s="66"/>
      <c r="R551" s="66"/>
      <c r="S551" s="66"/>
      <c r="T551" s="66"/>
      <c r="U551" s="67"/>
      <c r="V551" s="36"/>
      <c r="W551" s="36"/>
      <c r="X551" s="36"/>
      <c r="Y551" s="36"/>
      <c r="Z551" s="36"/>
      <c r="AA551" s="36"/>
      <c r="AB551" s="36"/>
      <c r="AC551" s="36"/>
      <c r="AD551" s="36"/>
      <c r="AE551" s="36"/>
      <c r="AT551" s="19" t="s">
        <v>306</v>
      </c>
      <c r="AU551" s="19" t="s">
        <v>214</v>
      </c>
    </row>
    <row r="552" spans="2:51" s="13" customFormat="1" ht="11.25">
      <c r="B552" s="197"/>
      <c r="C552" s="198"/>
      <c r="D552" s="199" t="s">
        <v>218</v>
      </c>
      <c r="E552" s="200" t="s">
        <v>21</v>
      </c>
      <c r="F552" s="201" t="s">
        <v>793</v>
      </c>
      <c r="G552" s="198"/>
      <c r="H552" s="202">
        <v>47.5</v>
      </c>
      <c r="I552" s="203"/>
      <c r="J552" s="198"/>
      <c r="K552" s="198"/>
      <c r="L552" s="204"/>
      <c r="M552" s="205"/>
      <c r="N552" s="206"/>
      <c r="O552" s="206"/>
      <c r="P552" s="206"/>
      <c r="Q552" s="206"/>
      <c r="R552" s="206"/>
      <c r="S552" s="206"/>
      <c r="T552" s="206"/>
      <c r="U552" s="207"/>
      <c r="AT552" s="208" t="s">
        <v>218</v>
      </c>
      <c r="AU552" s="208" t="s">
        <v>214</v>
      </c>
      <c r="AV552" s="13" t="s">
        <v>83</v>
      </c>
      <c r="AW552" s="13" t="s">
        <v>34</v>
      </c>
      <c r="AX552" s="13" t="s">
        <v>81</v>
      </c>
      <c r="AY552" s="208" t="s">
        <v>204</v>
      </c>
    </row>
    <row r="553" spans="2:63" s="12" customFormat="1" ht="20.85" customHeight="1">
      <c r="B553" s="163"/>
      <c r="C553" s="164"/>
      <c r="D553" s="165" t="s">
        <v>72</v>
      </c>
      <c r="E553" s="177" t="s">
        <v>794</v>
      </c>
      <c r="F553" s="177" t="s">
        <v>795</v>
      </c>
      <c r="G553" s="164"/>
      <c r="H553" s="164"/>
      <c r="I553" s="167"/>
      <c r="J553" s="178">
        <f>BK553</f>
        <v>0</v>
      </c>
      <c r="K553" s="164"/>
      <c r="L553" s="169"/>
      <c r="M553" s="170"/>
      <c r="N553" s="171"/>
      <c r="O553" s="171"/>
      <c r="P553" s="172">
        <f>SUM(P554:P589)</f>
        <v>0</v>
      </c>
      <c r="Q553" s="171"/>
      <c r="R553" s="172">
        <f>SUM(R554:R589)</f>
        <v>5.876749476119999</v>
      </c>
      <c r="S553" s="171"/>
      <c r="T553" s="172">
        <f>SUM(T554:T589)</f>
        <v>0</v>
      </c>
      <c r="U553" s="173"/>
      <c r="AR553" s="174" t="s">
        <v>81</v>
      </c>
      <c r="AT553" s="175" t="s">
        <v>72</v>
      </c>
      <c r="AU553" s="175" t="s">
        <v>83</v>
      </c>
      <c r="AY553" s="174" t="s">
        <v>204</v>
      </c>
      <c r="BK553" s="176">
        <f>SUM(BK554:BK589)</f>
        <v>0</v>
      </c>
    </row>
    <row r="554" spans="1:65" s="2" customFormat="1" ht="33" customHeight="1">
      <c r="A554" s="36"/>
      <c r="B554" s="37"/>
      <c r="C554" s="179" t="s">
        <v>796</v>
      </c>
      <c r="D554" s="179" t="s">
        <v>208</v>
      </c>
      <c r="E554" s="180" t="s">
        <v>797</v>
      </c>
      <c r="F554" s="181" t="s">
        <v>798</v>
      </c>
      <c r="G554" s="182" t="s">
        <v>260</v>
      </c>
      <c r="H554" s="183">
        <v>2.131</v>
      </c>
      <c r="I554" s="184"/>
      <c r="J554" s="185">
        <f>ROUND(I554*H554,1)</f>
        <v>0</v>
      </c>
      <c r="K554" s="181" t="s">
        <v>212</v>
      </c>
      <c r="L554" s="41"/>
      <c r="M554" s="186" t="s">
        <v>21</v>
      </c>
      <c r="N554" s="187" t="s">
        <v>44</v>
      </c>
      <c r="O554" s="66"/>
      <c r="P554" s="188">
        <f>O554*H554</f>
        <v>0</v>
      </c>
      <c r="Q554" s="188">
        <v>2.45336</v>
      </c>
      <c r="R554" s="188">
        <f>Q554*H554</f>
        <v>5.228110159999999</v>
      </c>
      <c r="S554" s="188">
        <v>0</v>
      </c>
      <c r="T554" s="188">
        <f>S554*H554</f>
        <v>0</v>
      </c>
      <c r="U554" s="189" t="s">
        <v>21</v>
      </c>
      <c r="V554" s="36"/>
      <c r="W554" s="36"/>
      <c r="X554" s="36"/>
      <c r="Y554" s="36"/>
      <c r="Z554" s="36"/>
      <c r="AA554" s="36"/>
      <c r="AB554" s="36"/>
      <c r="AC554" s="36"/>
      <c r="AD554" s="36"/>
      <c r="AE554" s="36"/>
      <c r="AR554" s="190" t="s">
        <v>213</v>
      </c>
      <c r="AT554" s="190" t="s">
        <v>208</v>
      </c>
      <c r="AU554" s="190" t="s">
        <v>214</v>
      </c>
      <c r="AY554" s="19" t="s">
        <v>204</v>
      </c>
      <c r="BE554" s="191">
        <f>IF(N554="základní",J554,0)</f>
        <v>0</v>
      </c>
      <c r="BF554" s="191">
        <f>IF(N554="snížená",J554,0)</f>
        <v>0</v>
      </c>
      <c r="BG554" s="191">
        <f>IF(N554="zákl. přenesená",J554,0)</f>
        <v>0</v>
      </c>
      <c r="BH554" s="191">
        <f>IF(N554="sníž. přenesená",J554,0)</f>
        <v>0</v>
      </c>
      <c r="BI554" s="191">
        <f>IF(N554="nulová",J554,0)</f>
        <v>0</v>
      </c>
      <c r="BJ554" s="19" t="s">
        <v>81</v>
      </c>
      <c r="BK554" s="191">
        <f>ROUND(I554*H554,1)</f>
        <v>0</v>
      </c>
      <c r="BL554" s="19" t="s">
        <v>213</v>
      </c>
      <c r="BM554" s="190" t="s">
        <v>799</v>
      </c>
    </row>
    <row r="555" spans="1:47" s="2" customFormat="1" ht="11.25">
      <c r="A555" s="36"/>
      <c r="B555" s="37"/>
      <c r="C555" s="38"/>
      <c r="D555" s="192" t="s">
        <v>216</v>
      </c>
      <c r="E555" s="38"/>
      <c r="F555" s="193" t="s">
        <v>800</v>
      </c>
      <c r="G555" s="38"/>
      <c r="H555" s="38"/>
      <c r="I555" s="194"/>
      <c r="J555" s="38"/>
      <c r="K555" s="38"/>
      <c r="L555" s="41"/>
      <c r="M555" s="195"/>
      <c r="N555" s="196"/>
      <c r="O555" s="66"/>
      <c r="P555" s="66"/>
      <c r="Q555" s="66"/>
      <c r="R555" s="66"/>
      <c r="S555" s="66"/>
      <c r="T555" s="66"/>
      <c r="U555" s="67"/>
      <c r="V555" s="36"/>
      <c r="W555" s="36"/>
      <c r="X555" s="36"/>
      <c r="Y555" s="36"/>
      <c r="Z555" s="36"/>
      <c r="AA555" s="36"/>
      <c r="AB555" s="36"/>
      <c r="AC555" s="36"/>
      <c r="AD555" s="36"/>
      <c r="AE555" s="36"/>
      <c r="AT555" s="19" t="s">
        <v>216</v>
      </c>
      <c r="AU555" s="19" t="s">
        <v>214</v>
      </c>
    </row>
    <row r="556" spans="2:51" s="13" customFormat="1" ht="11.25">
      <c r="B556" s="197"/>
      <c r="C556" s="198"/>
      <c r="D556" s="199" t="s">
        <v>218</v>
      </c>
      <c r="E556" s="200" t="s">
        <v>21</v>
      </c>
      <c r="F556" s="201" t="s">
        <v>801</v>
      </c>
      <c r="G556" s="198"/>
      <c r="H556" s="202">
        <v>0.857</v>
      </c>
      <c r="I556" s="203"/>
      <c r="J556" s="198"/>
      <c r="K556" s="198"/>
      <c r="L556" s="204"/>
      <c r="M556" s="205"/>
      <c r="N556" s="206"/>
      <c r="O556" s="206"/>
      <c r="P556" s="206"/>
      <c r="Q556" s="206"/>
      <c r="R556" s="206"/>
      <c r="S556" s="206"/>
      <c r="T556" s="206"/>
      <c r="U556" s="207"/>
      <c r="AT556" s="208" t="s">
        <v>218</v>
      </c>
      <c r="AU556" s="208" t="s">
        <v>214</v>
      </c>
      <c r="AV556" s="13" t="s">
        <v>83</v>
      </c>
      <c r="AW556" s="13" t="s">
        <v>34</v>
      </c>
      <c r="AX556" s="13" t="s">
        <v>73</v>
      </c>
      <c r="AY556" s="208" t="s">
        <v>204</v>
      </c>
    </row>
    <row r="557" spans="2:51" s="13" customFormat="1" ht="11.25">
      <c r="B557" s="197"/>
      <c r="C557" s="198"/>
      <c r="D557" s="199" t="s">
        <v>218</v>
      </c>
      <c r="E557" s="200" t="s">
        <v>21</v>
      </c>
      <c r="F557" s="201" t="s">
        <v>802</v>
      </c>
      <c r="G557" s="198"/>
      <c r="H557" s="202">
        <v>1.274</v>
      </c>
      <c r="I557" s="203"/>
      <c r="J557" s="198"/>
      <c r="K557" s="198"/>
      <c r="L557" s="204"/>
      <c r="M557" s="205"/>
      <c r="N557" s="206"/>
      <c r="O557" s="206"/>
      <c r="P557" s="206"/>
      <c r="Q557" s="206"/>
      <c r="R557" s="206"/>
      <c r="S557" s="206"/>
      <c r="T557" s="206"/>
      <c r="U557" s="207"/>
      <c r="AT557" s="208" t="s">
        <v>218</v>
      </c>
      <c r="AU557" s="208" t="s">
        <v>214</v>
      </c>
      <c r="AV557" s="13" t="s">
        <v>83</v>
      </c>
      <c r="AW557" s="13" t="s">
        <v>34</v>
      </c>
      <c r="AX557" s="13" t="s">
        <v>73</v>
      </c>
      <c r="AY557" s="208" t="s">
        <v>204</v>
      </c>
    </row>
    <row r="558" spans="2:51" s="14" customFormat="1" ht="11.25">
      <c r="B558" s="209"/>
      <c r="C558" s="210"/>
      <c r="D558" s="199" t="s">
        <v>218</v>
      </c>
      <c r="E558" s="211" t="s">
        <v>21</v>
      </c>
      <c r="F558" s="212" t="s">
        <v>221</v>
      </c>
      <c r="G558" s="210"/>
      <c r="H558" s="213">
        <v>2.1310000000000002</v>
      </c>
      <c r="I558" s="214"/>
      <c r="J558" s="210"/>
      <c r="K558" s="210"/>
      <c r="L558" s="215"/>
      <c r="M558" s="216"/>
      <c r="N558" s="217"/>
      <c r="O558" s="217"/>
      <c r="P558" s="217"/>
      <c r="Q558" s="217"/>
      <c r="R558" s="217"/>
      <c r="S558" s="217"/>
      <c r="T558" s="217"/>
      <c r="U558" s="218"/>
      <c r="AT558" s="219" t="s">
        <v>218</v>
      </c>
      <c r="AU558" s="219" t="s">
        <v>214</v>
      </c>
      <c r="AV558" s="14" t="s">
        <v>213</v>
      </c>
      <c r="AW558" s="14" t="s">
        <v>34</v>
      </c>
      <c r="AX558" s="14" t="s">
        <v>81</v>
      </c>
      <c r="AY558" s="219" t="s">
        <v>204</v>
      </c>
    </row>
    <row r="559" spans="1:65" s="2" customFormat="1" ht="24.2" customHeight="1">
      <c r="A559" s="36"/>
      <c r="B559" s="37"/>
      <c r="C559" s="179" t="s">
        <v>803</v>
      </c>
      <c r="D559" s="179" t="s">
        <v>208</v>
      </c>
      <c r="E559" s="180" t="s">
        <v>804</v>
      </c>
      <c r="F559" s="181" t="s">
        <v>805</v>
      </c>
      <c r="G559" s="182" t="s">
        <v>346</v>
      </c>
      <c r="H559" s="183">
        <v>19.371</v>
      </c>
      <c r="I559" s="184"/>
      <c r="J559" s="185">
        <f>ROUND(I559*H559,1)</f>
        <v>0</v>
      </c>
      <c r="K559" s="181" t="s">
        <v>212</v>
      </c>
      <c r="L559" s="41"/>
      <c r="M559" s="186" t="s">
        <v>21</v>
      </c>
      <c r="N559" s="187" t="s">
        <v>44</v>
      </c>
      <c r="O559" s="66"/>
      <c r="P559" s="188">
        <f>O559*H559</f>
        <v>0</v>
      </c>
      <c r="Q559" s="188">
        <v>0.00662832</v>
      </c>
      <c r="R559" s="188">
        <f>Q559*H559</f>
        <v>0.12839718672</v>
      </c>
      <c r="S559" s="188">
        <v>0</v>
      </c>
      <c r="T559" s="188">
        <f>S559*H559</f>
        <v>0</v>
      </c>
      <c r="U559" s="189" t="s">
        <v>21</v>
      </c>
      <c r="V559" s="36"/>
      <c r="W559" s="36"/>
      <c r="X559" s="36"/>
      <c r="Y559" s="36"/>
      <c r="Z559" s="36"/>
      <c r="AA559" s="36"/>
      <c r="AB559" s="36"/>
      <c r="AC559" s="36"/>
      <c r="AD559" s="36"/>
      <c r="AE559" s="36"/>
      <c r="AR559" s="190" t="s">
        <v>213</v>
      </c>
      <c r="AT559" s="190" t="s">
        <v>208</v>
      </c>
      <c r="AU559" s="190" t="s">
        <v>214</v>
      </c>
      <c r="AY559" s="19" t="s">
        <v>204</v>
      </c>
      <c r="BE559" s="191">
        <f>IF(N559="základní",J559,0)</f>
        <v>0</v>
      </c>
      <c r="BF559" s="191">
        <f>IF(N559="snížená",J559,0)</f>
        <v>0</v>
      </c>
      <c r="BG559" s="191">
        <f>IF(N559="zákl. přenesená",J559,0)</f>
        <v>0</v>
      </c>
      <c r="BH559" s="191">
        <f>IF(N559="sníž. přenesená",J559,0)</f>
        <v>0</v>
      </c>
      <c r="BI559" s="191">
        <f>IF(N559="nulová",J559,0)</f>
        <v>0</v>
      </c>
      <c r="BJ559" s="19" t="s">
        <v>81</v>
      </c>
      <c r="BK559" s="191">
        <f>ROUND(I559*H559,1)</f>
        <v>0</v>
      </c>
      <c r="BL559" s="19" t="s">
        <v>213</v>
      </c>
      <c r="BM559" s="190" t="s">
        <v>806</v>
      </c>
    </row>
    <row r="560" spans="1:47" s="2" customFormat="1" ht="11.25">
      <c r="A560" s="36"/>
      <c r="B560" s="37"/>
      <c r="C560" s="38"/>
      <c r="D560" s="192" t="s">
        <v>216</v>
      </c>
      <c r="E560" s="38"/>
      <c r="F560" s="193" t="s">
        <v>807</v>
      </c>
      <c r="G560" s="38"/>
      <c r="H560" s="38"/>
      <c r="I560" s="194"/>
      <c r="J560" s="38"/>
      <c r="K560" s="38"/>
      <c r="L560" s="41"/>
      <c r="M560" s="195"/>
      <c r="N560" s="196"/>
      <c r="O560" s="66"/>
      <c r="P560" s="66"/>
      <c r="Q560" s="66"/>
      <c r="R560" s="66"/>
      <c r="S560" s="66"/>
      <c r="T560" s="66"/>
      <c r="U560" s="67"/>
      <c r="V560" s="36"/>
      <c r="W560" s="36"/>
      <c r="X560" s="36"/>
      <c r="Y560" s="36"/>
      <c r="Z560" s="36"/>
      <c r="AA560" s="36"/>
      <c r="AB560" s="36"/>
      <c r="AC560" s="36"/>
      <c r="AD560" s="36"/>
      <c r="AE560" s="36"/>
      <c r="AT560" s="19" t="s">
        <v>216</v>
      </c>
      <c r="AU560" s="19" t="s">
        <v>214</v>
      </c>
    </row>
    <row r="561" spans="1:47" s="2" customFormat="1" ht="97.5">
      <c r="A561" s="36"/>
      <c r="B561" s="37"/>
      <c r="C561" s="38"/>
      <c r="D561" s="199" t="s">
        <v>306</v>
      </c>
      <c r="E561" s="38"/>
      <c r="F561" s="241" t="s">
        <v>808</v>
      </c>
      <c r="G561" s="38"/>
      <c r="H561" s="38"/>
      <c r="I561" s="194"/>
      <c r="J561" s="38"/>
      <c r="K561" s="38"/>
      <c r="L561" s="41"/>
      <c r="M561" s="195"/>
      <c r="N561" s="196"/>
      <c r="O561" s="66"/>
      <c r="P561" s="66"/>
      <c r="Q561" s="66"/>
      <c r="R561" s="66"/>
      <c r="S561" s="66"/>
      <c r="T561" s="66"/>
      <c r="U561" s="67"/>
      <c r="V561" s="36"/>
      <c r="W561" s="36"/>
      <c r="X561" s="36"/>
      <c r="Y561" s="36"/>
      <c r="Z561" s="36"/>
      <c r="AA561" s="36"/>
      <c r="AB561" s="36"/>
      <c r="AC561" s="36"/>
      <c r="AD561" s="36"/>
      <c r="AE561" s="36"/>
      <c r="AT561" s="19" t="s">
        <v>306</v>
      </c>
      <c r="AU561" s="19" t="s">
        <v>214</v>
      </c>
    </row>
    <row r="562" spans="2:51" s="13" customFormat="1" ht="11.25">
      <c r="B562" s="197"/>
      <c r="C562" s="198"/>
      <c r="D562" s="199" t="s">
        <v>218</v>
      </c>
      <c r="E562" s="200" t="s">
        <v>21</v>
      </c>
      <c r="F562" s="201" t="s">
        <v>809</v>
      </c>
      <c r="G562" s="198"/>
      <c r="H562" s="202">
        <v>6.857</v>
      </c>
      <c r="I562" s="203"/>
      <c r="J562" s="198"/>
      <c r="K562" s="198"/>
      <c r="L562" s="204"/>
      <c r="M562" s="205"/>
      <c r="N562" s="206"/>
      <c r="O562" s="206"/>
      <c r="P562" s="206"/>
      <c r="Q562" s="206"/>
      <c r="R562" s="206"/>
      <c r="S562" s="206"/>
      <c r="T562" s="206"/>
      <c r="U562" s="207"/>
      <c r="AT562" s="208" t="s">
        <v>218</v>
      </c>
      <c r="AU562" s="208" t="s">
        <v>214</v>
      </c>
      <c r="AV562" s="13" t="s">
        <v>83</v>
      </c>
      <c r="AW562" s="13" t="s">
        <v>34</v>
      </c>
      <c r="AX562" s="13" t="s">
        <v>73</v>
      </c>
      <c r="AY562" s="208" t="s">
        <v>204</v>
      </c>
    </row>
    <row r="563" spans="2:51" s="13" customFormat="1" ht="11.25">
      <c r="B563" s="197"/>
      <c r="C563" s="198"/>
      <c r="D563" s="199" t="s">
        <v>218</v>
      </c>
      <c r="E563" s="200" t="s">
        <v>21</v>
      </c>
      <c r="F563" s="201" t="s">
        <v>810</v>
      </c>
      <c r="G563" s="198"/>
      <c r="H563" s="202">
        <v>10.195</v>
      </c>
      <c r="I563" s="203"/>
      <c r="J563" s="198"/>
      <c r="K563" s="198"/>
      <c r="L563" s="204"/>
      <c r="M563" s="205"/>
      <c r="N563" s="206"/>
      <c r="O563" s="206"/>
      <c r="P563" s="206"/>
      <c r="Q563" s="206"/>
      <c r="R563" s="206"/>
      <c r="S563" s="206"/>
      <c r="T563" s="206"/>
      <c r="U563" s="207"/>
      <c r="AT563" s="208" t="s">
        <v>218</v>
      </c>
      <c r="AU563" s="208" t="s">
        <v>214</v>
      </c>
      <c r="AV563" s="13" t="s">
        <v>83</v>
      </c>
      <c r="AW563" s="13" t="s">
        <v>34</v>
      </c>
      <c r="AX563" s="13" t="s">
        <v>73</v>
      </c>
      <c r="AY563" s="208" t="s">
        <v>204</v>
      </c>
    </row>
    <row r="564" spans="2:51" s="13" customFormat="1" ht="11.25">
      <c r="B564" s="197"/>
      <c r="C564" s="198"/>
      <c r="D564" s="199" t="s">
        <v>218</v>
      </c>
      <c r="E564" s="200" t="s">
        <v>21</v>
      </c>
      <c r="F564" s="201" t="s">
        <v>811</v>
      </c>
      <c r="G564" s="198"/>
      <c r="H564" s="202">
        <v>2.319</v>
      </c>
      <c r="I564" s="203"/>
      <c r="J564" s="198"/>
      <c r="K564" s="198"/>
      <c r="L564" s="204"/>
      <c r="M564" s="205"/>
      <c r="N564" s="206"/>
      <c r="O564" s="206"/>
      <c r="P564" s="206"/>
      <c r="Q564" s="206"/>
      <c r="R564" s="206"/>
      <c r="S564" s="206"/>
      <c r="T564" s="206"/>
      <c r="U564" s="207"/>
      <c r="AT564" s="208" t="s">
        <v>218</v>
      </c>
      <c r="AU564" s="208" t="s">
        <v>214</v>
      </c>
      <c r="AV564" s="13" t="s">
        <v>83</v>
      </c>
      <c r="AW564" s="13" t="s">
        <v>34</v>
      </c>
      <c r="AX564" s="13" t="s">
        <v>73</v>
      </c>
      <c r="AY564" s="208" t="s">
        <v>204</v>
      </c>
    </row>
    <row r="565" spans="2:51" s="14" customFormat="1" ht="11.25">
      <c r="B565" s="209"/>
      <c r="C565" s="210"/>
      <c r="D565" s="199" t="s">
        <v>218</v>
      </c>
      <c r="E565" s="211" t="s">
        <v>21</v>
      </c>
      <c r="F565" s="212" t="s">
        <v>221</v>
      </c>
      <c r="G565" s="210"/>
      <c r="H565" s="213">
        <v>19.371</v>
      </c>
      <c r="I565" s="214"/>
      <c r="J565" s="210"/>
      <c r="K565" s="210"/>
      <c r="L565" s="215"/>
      <c r="M565" s="216"/>
      <c r="N565" s="217"/>
      <c r="O565" s="217"/>
      <c r="P565" s="217"/>
      <c r="Q565" s="217"/>
      <c r="R565" s="217"/>
      <c r="S565" s="217"/>
      <c r="T565" s="217"/>
      <c r="U565" s="218"/>
      <c r="AT565" s="219" t="s">
        <v>218</v>
      </c>
      <c r="AU565" s="219" t="s">
        <v>214</v>
      </c>
      <c r="AV565" s="14" t="s">
        <v>213</v>
      </c>
      <c r="AW565" s="14" t="s">
        <v>34</v>
      </c>
      <c r="AX565" s="14" t="s">
        <v>81</v>
      </c>
      <c r="AY565" s="219" t="s">
        <v>204</v>
      </c>
    </row>
    <row r="566" spans="1:65" s="2" customFormat="1" ht="24.2" customHeight="1">
      <c r="A566" s="36"/>
      <c r="B566" s="37"/>
      <c r="C566" s="179" t="s">
        <v>812</v>
      </c>
      <c r="D566" s="179" t="s">
        <v>208</v>
      </c>
      <c r="E566" s="180" t="s">
        <v>813</v>
      </c>
      <c r="F566" s="181" t="s">
        <v>814</v>
      </c>
      <c r="G566" s="182" t="s">
        <v>346</v>
      </c>
      <c r="H566" s="183">
        <v>19.371</v>
      </c>
      <c r="I566" s="184"/>
      <c r="J566" s="185">
        <f>ROUND(I566*H566,1)</f>
        <v>0</v>
      </c>
      <c r="K566" s="181" t="s">
        <v>212</v>
      </c>
      <c r="L566" s="41"/>
      <c r="M566" s="186" t="s">
        <v>21</v>
      </c>
      <c r="N566" s="187" t="s">
        <v>44</v>
      </c>
      <c r="O566" s="66"/>
      <c r="P566" s="188">
        <f>O566*H566</f>
        <v>0</v>
      </c>
      <c r="Q566" s="188">
        <v>0</v>
      </c>
      <c r="R566" s="188">
        <f>Q566*H566</f>
        <v>0</v>
      </c>
      <c r="S566" s="188">
        <v>0</v>
      </c>
      <c r="T566" s="188">
        <f>S566*H566</f>
        <v>0</v>
      </c>
      <c r="U566" s="189" t="s">
        <v>21</v>
      </c>
      <c r="V566" s="36"/>
      <c r="W566" s="36"/>
      <c r="X566" s="36"/>
      <c r="Y566" s="36"/>
      <c r="Z566" s="36"/>
      <c r="AA566" s="36"/>
      <c r="AB566" s="36"/>
      <c r="AC566" s="36"/>
      <c r="AD566" s="36"/>
      <c r="AE566" s="36"/>
      <c r="AR566" s="190" t="s">
        <v>213</v>
      </c>
      <c r="AT566" s="190" t="s">
        <v>208</v>
      </c>
      <c r="AU566" s="190" t="s">
        <v>214</v>
      </c>
      <c r="AY566" s="19" t="s">
        <v>204</v>
      </c>
      <c r="BE566" s="191">
        <f>IF(N566="základní",J566,0)</f>
        <v>0</v>
      </c>
      <c r="BF566" s="191">
        <f>IF(N566="snížená",J566,0)</f>
        <v>0</v>
      </c>
      <c r="BG566" s="191">
        <f>IF(N566="zákl. přenesená",J566,0)</f>
        <v>0</v>
      </c>
      <c r="BH566" s="191">
        <f>IF(N566="sníž. přenesená",J566,0)</f>
        <v>0</v>
      </c>
      <c r="BI566" s="191">
        <f>IF(N566="nulová",J566,0)</f>
        <v>0</v>
      </c>
      <c r="BJ566" s="19" t="s">
        <v>81</v>
      </c>
      <c r="BK566" s="191">
        <f>ROUND(I566*H566,1)</f>
        <v>0</v>
      </c>
      <c r="BL566" s="19" t="s">
        <v>213</v>
      </c>
      <c r="BM566" s="190" t="s">
        <v>815</v>
      </c>
    </row>
    <row r="567" spans="1:47" s="2" customFormat="1" ht="11.25">
      <c r="A567" s="36"/>
      <c r="B567" s="37"/>
      <c r="C567" s="38"/>
      <c r="D567" s="192" t="s">
        <v>216</v>
      </c>
      <c r="E567" s="38"/>
      <c r="F567" s="193" t="s">
        <v>816</v>
      </c>
      <c r="G567" s="38"/>
      <c r="H567" s="38"/>
      <c r="I567" s="194"/>
      <c r="J567" s="38"/>
      <c r="K567" s="38"/>
      <c r="L567" s="41"/>
      <c r="M567" s="195"/>
      <c r="N567" s="196"/>
      <c r="O567" s="66"/>
      <c r="P567" s="66"/>
      <c r="Q567" s="66"/>
      <c r="R567" s="66"/>
      <c r="S567" s="66"/>
      <c r="T567" s="66"/>
      <c r="U567" s="67"/>
      <c r="V567" s="36"/>
      <c r="W567" s="36"/>
      <c r="X567" s="36"/>
      <c r="Y567" s="36"/>
      <c r="Z567" s="36"/>
      <c r="AA567" s="36"/>
      <c r="AB567" s="36"/>
      <c r="AC567" s="36"/>
      <c r="AD567" s="36"/>
      <c r="AE567" s="36"/>
      <c r="AT567" s="19" t="s">
        <v>216</v>
      </c>
      <c r="AU567" s="19" t="s">
        <v>214</v>
      </c>
    </row>
    <row r="568" spans="1:47" s="2" customFormat="1" ht="97.5">
      <c r="A568" s="36"/>
      <c r="B568" s="37"/>
      <c r="C568" s="38"/>
      <c r="D568" s="199" t="s">
        <v>306</v>
      </c>
      <c r="E568" s="38"/>
      <c r="F568" s="241" t="s">
        <v>808</v>
      </c>
      <c r="G568" s="38"/>
      <c r="H568" s="38"/>
      <c r="I568" s="194"/>
      <c r="J568" s="38"/>
      <c r="K568" s="38"/>
      <c r="L568" s="41"/>
      <c r="M568" s="195"/>
      <c r="N568" s="196"/>
      <c r="O568" s="66"/>
      <c r="P568" s="66"/>
      <c r="Q568" s="66"/>
      <c r="R568" s="66"/>
      <c r="S568" s="66"/>
      <c r="T568" s="66"/>
      <c r="U568" s="67"/>
      <c r="V568" s="36"/>
      <c r="W568" s="36"/>
      <c r="X568" s="36"/>
      <c r="Y568" s="36"/>
      <c r="Z568" s="36"/>
      <c r="AA568" s="36"/>
      <c r="AB568" s="36"/>
      <c r="AC568" s="36"/>
      <c r="AD568" s="36"/>
      <c r="AE568" s="36"/>
      <c r="AT568" s="19" t="s">
        <v>306</v>
      </c>
      <c r="AU568" s="19" t="s">
        <v>214</v>
      </c>
    </row>
    <row r="569" spans="1:65" s="2" customFormat="1" ht="24.2" customHeight="1">
      <c r="A569" s="36"/>
      <c r="B569" s="37"/>
      <c r="C569" s="179" t="s">
        <v>817</v>
      </c>
      <c r="D569" s="179" t="s">
        <v>208</v>
      </c>
      <c r="E569" s="180" t="s">
        <v>818</v>
      </c>
      <c r="F569" s="181" t="s">
        <v>819</v>
      </c>
      <c r="G569" s="182" t="s">
        <v>346</v>
      </c>
      <c r="H569" s="183">
        <v>2.319</v>
      </c>
      <c r="I569" s="184"/>
      <c r="J569" s="185">
        <f>ROUND(I569*H569,1)</f>
        <v>0</v>
      </c>
      <c r="K569" s="181" t="s">
        <v>212</v>
      </c>
      <c r="L569" s="41"/>
      <c r="M569" s="186" t="s">
        <v>21</v>
      </c>
      <c r="N569" s="187" t="s">
        <v>44</v>
      </c>
      <c r="O569" s="66"/>
      <c r="P569" s="188">
        <f>O569*H569</f>
        <v>0</v>
      </c>
      <c r="Q569" s="188">
        <v>0.0013426</v>
      </c>
      <c r="R569" s="188">
        <f>Q569*H569</f>
        <v>0.0031134894</v>
      </c>
      <c r="S569" s="188">
        <v>0</v>
      </c>
      <c r="T569" s="188">
        <f>S569*H569</f>
        <v>0</v>
      </c>
      <c r="U569" s="189" t="s">
        <v>21</v>
      </c>
      <c r="V569" s="36"/>
      <c r="W569" s="36"/>
      <c r="X569" s="36"/>
      <c r="Y569" s="36"/>
      <c r="Z569" s="36"/>
      <c r="AA569" s="36"/>
      <c r="AB569" s="36"/>
      <c r="AC569" s="36"/>
      <c r="AD569" s="36"/>
      <c r="AE569" s="36"/>
      <c r="AR569" s="190" t="s">
        <v>213</v>
      </c>
      <c r="AT569" s="190" t="s">
        <v>208</v>
      </c>
      <c r="AU569" s="190" t="s">
        <v>214</v>
      </c>
      <c r="AY569" s="19" t="s">
        <v>204</v>
      </c>
      <c r="BE569" s="191">
        <f>IF(N569="základní",J569,0)</f>
        <v>0</v>
      </c>
      <c r="BF569" s="191">
        <f>IF(N569="snížená",J569,0)</f>
        <v>0</v>
      </c>
      <c r="BG569" s="191">
        <f>IF(N569="zákl. přenesená",J569,0)</f>
        <v>0</v>
      </c>
      <c r="BH569" s="191">
        <f>IF(N569="sníž. přenesená",J569,0)</f>
        <v>0</v>
      </c>
      <c r="BI569" s="191">
        <f>IF(N569="nulová",J569,0)</f>
        <v>0</v>
      </c>
      <c r="BJ569" s="19" t="s">
        <v>81</v>
      </c>
      <c r="BK569" s="191">
        <f>ROUND(I569*H569,1)</f>
        <v>0</v>
      </c>
      <c r="BL569" s="19" t="s">
        <v>213</v>
      </c>
      <c r="BM569" s="190" t="s">
        <v>820</v>
      </c>
    </row>
    <row r="570" spans="1:47" s="2" customFormat="1" ht="11.25">
      <c r="A570" s="36"/>
      <c r="B570" s="37"/>
      <c r="C570" s="38"/>
      <c r="D570" s="192" t="s">
        <v>216</v>
      </c>
      <c r="E570" s="38"/>
      <c r="F570" s="193" t="s">
        <v>821</v>
      </c>
      <c r="G570" s="38"/>
      <c r="H570" s="38"/>
      <c r="I570" s="194"/>
      <c r="J570" s="38"/>
      <c r="K570" s="38"/>
      <c r="L570" s="41"/>
      <c r="M570" s="195"/>
      <c r="N570" s="196"/>
      <c r="O570" s="66"/>
      <c r="P570" s="66"/>
      <c r="Q570" s="66"/>
      <c r="R570" s="66"/>
      <c r="S570" s="66"/>
      <c r="T570" s="66"/>
      <c r="U570" s="67"/>
      <c r="V570" s="36"/>
      <c r="W570" s="36"/>
      <c r="X570" s="36"/>
      <c r="Y570" s="36"/>
      <c r="Z570" s="36"/>
      <c r="AA570" s="36"/>
      <c r="AB570" s="36"/>
      <c r="AC570" s="36"/>
      <c r="AD570" s="36"/>
      <c r="AE570" s="36"/>
      <c r="AT570" s="19" t="s">
        <v>216</v>
      </c>
      <c r="AU570" s="19" t="s">
        <v>214</v>
      </c>
    </row>
    <row r="571" spans="1:47" s="2" customFormat="1" ht="39">
      <c r="A571" s="36"/>
      <c r="B571" s="37"/>
      <c r="C571" s="38"/>
      <c r="D571" s="199" t="s">
        <v>306</v>
      </c>
      <c r="E571" s="38"/>
      <c r="F571" s="241" t="s">
        <v>822</v>
      </c>
      <c r="G571" s="38"/>
      <c r="H571" s="38"/>
      <c r="I571" s="194"/>
      <c r="J571" s="38"/>
      <c r="K571" s="38"/>
      <c r="L571" s="41"/>
      <c r="M571" s="195"/>
      <c r="N571" s="196"/>
      <c r="O571" s="66"/>
      <c r="P571" s="66"/>
      <c r="Q571" s="66"/>
      <c r="R571" s="66"/>
      <c r="S571" s="66"/>
      <c r="T571" s="66"/>
      <c r="U571" s="67"/>
      <c r="V571" s="36"/>
      <c r="W571" s="36"/>
      <c r="X571" s="36"/>
      <c r="Y571" s="36"/>
      <c r="Z571" s="36"/>
      <c r="AA571" s="36"/>
      <c r="AB571" s="36"/>
      <c r="AC571" s="36"/>
      <c r="AD571" s="36"/>
      <c r="AE571" s="36"/>
      <c r="AT571" s="19" t="s">
        <v>306</v>
      </c>
      <c r="AU571" s="19" t="s">
        <v>214</v>
      </c>
    </row>
    <row r="572" spans="2:51" s="13" customFormat="1" ht="11.25">
      <c r="B572" s="197"/>
      <c r="C572" s="198"/>
      <c r="D572" s="199" t="s">
        <v>218</v>
      </c>
      <c r="E572" s="200" t="s">
        <v>21</v>
      </c>
      <c r="F572" s="201" t="s">
        <v>811</v>
      </c>
      <c r="G572" s="198"/>
      <c r="H572" s="202">
        <v>2.319</v>
      </c>
      <c r="I572" s="203"/>
      <c r="J572" s="198"/>
      <c r="K572" s="198"/>
      <c r="L572" s="204"/>
      <c r="M572" s="205"/>
      <c r="N572" s="206"/>
      <c r="O572" s="206"/>
      <c r="P572" s="206"/>
      <c r="Q572" s="206"/>
      <c r="R572" s="206"/>
      <c r="S572" s="206"/>
      <c r="T572" s="206"/>
      <c r="U572" s="207"/>
      <c r="AT572" s="208" t="s">
        <v>218</v>
      </c>
      <c r="AU572" s="208" t="s">
        <v>214</v>
      </c>
      <c r="AV572" s="13" t="s">
        <v>83</v>
      </c>
      <c r="AW572" s="13" t="s">
        <v>34</v>
      </c>
      <c r="AX572" s="13" t="s">
        <v>81</v>
      </c>
      <c r="AY572" s="208" t="s">
        <v>204</v>
      </c>
    </row>
    <row r="573" spans="1:65" s="2" customFormat="1" ht="24.2" customHeight="1">
      <c r="A573" s="36"/>
      <c r="B573" s="37"/>
      <c r="C573" s="179" t="s">
        <v>823</v>
      </c>
      <c r="D573" s="179" t="s">
        <v>208</v>
      </c>
      <c r="E573" s="180" t="s">
        <v>824</v>
      </c>
      <c r="F573" s="181" t="s">
        <v>825</v>
      </c>
      <c r="G573" s="182" t="s">
        <v>346</v>
      </c>
      <c r="H573" s="183">
        <v>2.319</v>
      </c>
      <c r="I573" s="184"/>
      <c r="J573" s="185">
        <f>ROUND(I573*H573,1)</f>
        <v>0</v>
      </c>
      <c r="K573" s="181" t="s">
        <v>212</v>
      </c>
      <c r="L573" s="41"/>
      <c r="M573" s="186" t="s">
        <v>21</v>
      </c>
      <c r="N573" s="187" t="s">
        <v>44</v>
      </c>
      <c r="O573" s="66"/>
      <c r="P573" s="188">
        <f>O573*H573</f>
        <v>0</v>
      </c>
      <c r="Q573" s="188">
        <v>0</v>
      </c>
      <c r="R573" s="188">
        <f>Q573*H573</f>
        <v>0</v>
      </c>
      <c r="S573" s="188">
        <v>0</v>
      </c>
      <c r="T573" s="188">
        <f>S573*H573</f>
        <v>0</v>
      </c>
      <c r="U573" s="189" t="s">
        <v>21</v>
      </c>
      <c r="V573" s="36"/>
      <c r="W573" s="36"/>
      <c r="X573" s="36"/>
      <c r="Y573" s="36"/>
      <c r="Z573" s="36"/>
      <c r="AA573" s="36"/>
      <c r="AB573" s="36"/>
      <c r="AC573" s="36"/>
      <c r="AD573" s="36"/>
      <c r="AE573" s="36"/>
      <c r="AR573" s="190" t="s">
        <v>213</v>
      </c>
      <c r="AT573" s="190" t="s">
        <v>208</v>
      </c>
      <c r="AU573" s="190" t="s">
        <v>214</v>
      </c>
      <c r="AY573" s="19" t="s">
        <v>204</v>
      </c>
      <c r="BE573" s="191">
        <f>IF(N573="základní",J573,0)</f>
        <v>0</v>
      </c>
      <c r="BF573" s="191">
        <f>IF(N573="snížená",J573,0)</f>
        <v>0</v>
      </c>
      <c r="BG573" s="191">
        <f>IF(N573="zákl. přenesená",J573,0)</f>
        <v>0</v>
      </c>
      <c r="BH573" s="191">
        <f>IF(N573="sníž. přenesená",J573,0)</f>
        <v>0</v>
      </c>
      <c r="BI573" s="191">
        <f>IF(N573="nulová",J573,0)</f>
        <v>0</v>
      </c>
      <c r="BJ573" s="19" t="s">
        <v>81</v>
      </c>
      <c r="BK573" s="191">
        <f>ROUND(I573*H573,1)</f>
        <v>0</v>
      </c>
      <c r="BL573" s="19" t="s">
        <v>213</v>
      </c>
      <c r="BM573" s="190" t="s">
        <v>826</v>
      </c>
    </row>
    <row r="574" spans="1:47" s="2" customFormat="1" ht="11.25">
      <c r="A574" s="36"/>
      <c r="B574" s="37"/>
      <c r="C574" s="38"/>
      <c r="D574" s="192" t="s">
        <v>216</v>
      </c>
      <c r="E574" s="38"/>
      <c r="F574" s="193" t="s">
        <v>827</v>
      </c>
      <c r="G574" s="38"/>
      <c r="H574" s="38"/>
      <c r="I574" s="194"/>
      <c r="J574" s="38"/>
      <c r="K574" s="38"/>
      <c r="L574" s="41"/>
      <c r="M574" s="195"/>
      <c r="N574" s="196"/>
      <c r="O574" s="66"/>
      <c r="P574" s="66"/>
      <c r="Q574" s="66"/>
      <c r="R574" s="66"/>
      <c r="S574" s="66"/>
      <c r="T574" s="66"/>
      <c r="U574" s="67"/>
      <c r="V574" s="36"/>
      <c r="W574" s="36"/>
      <c r="X574" s="36"/>
      <c r="Y574" s="36"/>
      <c r="Z574" s="36"/>
      <c r="AA574" s="36"/>
      <c r="AB574" s="36"/>
      <c r="AC574" s="36"/>
      <c r="AD574" s="36"/>
      <c r="AE574" s="36"/>
      <c r="AT574" s="19" t="s">
        <v>216</v>
      </c>
      <c r="AU574" s="19" t="s">
        <v>214</v>
      </c>
    </row>
    <row r="575" spans="1:47" s="2" customFormat="1" ht="39">
      <c r="A575" s="36"/>
      <c r="B575" s="37"/>
      <c r="C575" s="38"/>
      <c r="D575" s="199" t="s">
        <v>306</v>
      </c>
      <c r="E575" s="38"/>
      <c r="F575" s="241" t="s">
        <v>822</v>
      </c>
      <c r="G575" s="38"/>
      <c r="H575" s="38"/>
      <c r="I575" s="194"/>
      <c r="J575" s="38"/>
      <c r="K575" s="38"/>
      <c r="L575" s="41"/>
      <c r="M575" s="195"/>
      <c r="N575" s="196"/>
      <c r="O575" s="66"/>
      <c r="P575" s="66"/>
      <c r="Q575" s="66"/>
      <c r="R575" s="66"/>
      <c r="S575" s="66"/>
      <c r="T575" s="66"/>
      <c r="U575" s="67"/>
      <c r="V575" s="36"/>
      <c r="W575" s="36"/>
      <c r="X575" s="36"/>
      <c r="Y575" s="36"/>
      <c r="Z575" s="36"/>
      <c r="AA575" s="36"/>
      <c r="AB575" s="36"/>
      <c r="AC575" s="36"/>
      <c r="AD575" s="36"/>
      <c r="AE575" s="36"/>
      <c r="AT575" s="19" t="s">
        <v>306</v>
      </c>
      <c r="AU575" s="19" t="s">
        <v>214</v>
      </c>
    </row>
    <row r="576" spans="1:65" s="2" customFormat="1" ht="24.2" customHeight="1">
      <c r="A576" s="36"/>
      <c r="B576" s="37"/>
      <c r="C576" s="179" t="s">
        <v>828</v>
      </c>
      <c r="D576" s="179" t="s">
        <v>208</v>
      </c>
      <c r="E576" s="180" t="s">
        <v>829</v>
      </c>
      <c r="F576" s="181" t="s">
        <v>830</v>
      </c>
      <c r="G576" s="182" t="s">
        <v>260</v>
      </c>
      <c r="H576" s="183">
        <v>0.135</v>
      </c>
      <c r="I576" s="184"/>
      <c r="J576" s="185">
        <f>ROUND(I576*H576,1)</f>
        <v>0</v>
      </c>
      <c r="K576" s="181" t="s">
        <v>212</v>
      </c>
      <c r="L576" s="41"/>
      <c r="M576" s="186" t="s">
        <v>21</v>
      </c>
      <c r="N576" s="187" t="s">
        <v>44</v>
      </c>
      <c r="O576" s="66"/>
      <c r="P576" s="188">
        <f>O576*H576</f>
        <v>0</v>
      </c>
      <c r="Q576" s="188">
        <v>2.45329</v>
      </c>
      <c r="R576" s="188">
        <f>Q576*H576</f>
        <v>0.33119415</v>
      </c>
      <c r="S576" s="188">
        <v>0</v>
      </c>
      <c r="T576" s="188">
        <f>S576*H576</f>
        <v>0</v>
      </c>
      <c r="U576" s="189" t="s">
        <v>21</v>
      </c>
      <c r="V576" s="36"/>
      <c r="W576" s="36"/>
      <c r="X576" s="36"/>
      <c r="Y576" s="36"/>
      <c r="Z576" s="36"/>
      <c r="AA576" s="36"/>
      <c r="AB576" s="36"/>
      <c r="AC576" s="36"/>
      <c r="AD576" s="36"/>
      <c r="AE576" s="36"/>
      <c r="AR576" s="190" t="s">
        <v>213</v>
      </c>
      <c r="AT576" s="190" t="s">
        <v>208</v>
      </c>
      <c r="AU576" s="190" t="s">
        <v>214</v>
      </c>
      <c r="AY576" s="19" t="s">
        <v>204</v>
      </c>
      <c r="BE576" s="191">
        <f>IF(N576="základní",J576,0)</f>
        <v>0</v>
      </c>
      <c r="BF576" s="191">
        <f>IF(N576="snížená",J576,0)</f>
        <v>0</v>
      </c>
      <c r="BG576" s="191">
        <f>IF(N576="zákl. přenesená",J576,0)</f>
        <v>0</v>
      </c>
      <c r="BH576" s="191">
        <f>IF(N576="sníž. přenesená",J576,0)</f>
        <v>0</v>
      </c>
      <c r="BI576" s="191">
        <f>IF(N576="nulová",J576,0)</f>
        <v>0</v>
      </c>
      <c r="BJ576" s="19" t="s">
        <v>81</v>
      </c>
      <c r="BK576" s="191">
        <f>ROUND(I576*H576,1)</f>
        <v>0</v>
      </c>
      <c r="BL576" s="19" t="s">
        <v>213</v>
      </c>
      <c r="BM576" s="190" t="s">
        <v>831</v>
      </c>
    </row>
    <row r="577" spans="1:47" s="2" customFormat="1" ht="11.25">
      <c r="A577" s="36"/>
      <c r="B577" s="37"/>
      <c r="C577" s="38"/>
      <c r="D577" s="192" t="s">
        <v>216</v>
      </c>
      <c r="E577" s="38"/>
      <c r="F577" s="193" t="s">
        <v>832</v>
      </c>
      <c r="G577" s="38"/>
      <c r="H577" s="38"/>
      <c r="I577" s="194"/>
      <c r="J577" s="38"/>
      <c r="K577" s="38"/>
      <c r="L577" s="41"/>
      <c r="M577" s="195"/>
      <c r="N577" s="196"/>
      <c r="O577" s="66"/>
      <c r="P577" s="66"/>
      <c r="Q577" s="66"/>
      <c r="R577" s="66"/>
      <c r="S577" s="66"/>
      <c r="T577" s="66"/>
      <c r="U577" s="67"/>
      <c r="V577" s="36"/>
      <c r="W577" s="36"/>
      <c r="X577" s="36"/>
      <c r="Y577" s="36"/>
      <c r="Z577" s="36"/>
      <c r="AA577" s="36"/>
      <c r="AB577" s="36"/>
      <c r="AC577" s="36"/>
      <c r="AD577" s="36"/>
      <c r="AE577" s="36"/>
      <c r="AT577" s="19" t="s">
        <v>216</v>
      </c>
      <c r="AU577" s="19" t="s">
        <v>214</v>
      </c>
    </row>
    <row r="578" spans="2:51" s="13" customFormat="1" ht="11.25">
      <c r="B578" s="197"/>
      <c r="C578" s="198"/>
      <c r="D578" s="199" t="s">
        <v>218</v>
      </c>
      <c r="E578" s="200" t="s">
        <v>21</v>
      </c>
      <c r="F578" s="201" t="s">
        <v>833</v>
      </c>
      <c r="G578" s="198"/>
      <c r="H578" s="202">
        <v>0.135</v>
      </c>
      <c r="I578" s="203"/>
      <c r="J578" s="198"/>
      <c r="K578" s="198"/>
      <c r="L578" s="204"/>
      <c r="M578" s="205"/>
      <c r="N578" s="206"/>
      <c r="O578" s="206"/>
      <c r="P578" s="206"/>
      <c r="Q578" s="206"/>
      <c r="R578" s="206"/>
      <c r="S578" s="206"/>
      <c r="T578" s="206"/>
      <c r="U578" s="207"/>
      <c r="AT578" s="208" t="s">
        <v>218</v>
      </c>
      <c r="AU578" s="208" t="s">
        <v>214</v>
      </c>
      <c r="AV578" s="13" t="s">
        <v>83</v>
      </c>
      <c r="AW578" s="13" t="s">
        <v>34</v>
      </c>
      <c r="AX578" s="13" t="s">
        <v>81</v>
      </c>
      <c r="AY578" s="208" t="s">
        <v>204</v>
      </c>
    </row>
    <row r="579" spans="1:65" s="2" customFormat="1" ht="24.2" customHeight="1">
      <c r="A579" s="36"/>
      <c r="B579" s="37"/>
      <c r="C579" s="179" t="s">
        <v>834</v>
      </c>
      <c r="D579" s="179" t="s">
        <v>208</v>
      </c>
      <c r="E579" s="180" t="s">
        <v>835</v>
      </c>
      <c r="F579" s="181" t="s">
        <v>836</v>
      </c>
      <c r="G579" s="182" t="s">
        <v>346</v>
      </c>
      <c r="H579" s="183">
        <v>2.159</v>
      </c>
      <c r="I579" s="184"/>
      <c r="J579" s="185">
        <f>ROUND(I579*H579,1)</f>
        <v>0</v>
      </c>
      <c r="K579" s="181" t="s">
        <v>212</v>
      </c>
      <c r="L579" s="41"/>
      <c r="M579" s="186" t="s">
        <v>21</v>
      </c>
      <c r="N579" s="187" t="s">
        <v>44</v>
      </c>
      <c r="O579" s="66"/>
      <c r="P579" s="188">
        <f>O579*H579</f>
        <v>0</v>
      </c>
      <c r="Q579" s="188">
        <v>0.00405</v>
      </c>
      <c r="R579" s="188">
        <f>Q579*H579</f>
        <v>0.008743949999999999</v>
      </c>
      <c r="S579" s="188">
        <v>0</v>
      </c>
      <c r="T579" s="188">
        <f>S579*H579</f>
        <v>0</v>
      </c>
      <c r="U579" s="189" t="s">
        <v>21</v>
      </c>
      <c r="V579" s="36"/>
      <c r="W579" s="36"/>
      <c r="X579" s="36"/>
      <c r="Y579" s="36"/>
      <c r="Z579" s="36"/>
      <c r="AA579" s="36"/>
      <c r="AB579" s="36"/>
      <c r="AC579" s="36"/>
      <c r="AD579" s="36"/>
      <c r="AE579" s="36"/>
      <c r="AR579" s="190" t="s">
        <v>213</v>
      </c>
      <c r="AT579" s="190" t="s">
        <v>208</v>
      </c>
      <c r="AU579" s="190" t="s">
        <v>214</v>
      </c>
      <c r="AY579" s="19" t="s">
        <v>204</v>
      </c>
      <c r="BE579" s="191">
        <f>IF(N579="základní",J579,0)</f>
        <v>0</v>
      </c>
      <c r="BF579" s="191">
        <f>IF(N579="snížená",J579,0)</f>
        <v>0</v>
      </c>
      <c r="BG579" s="191">
        <f>IF(N579="zákl. přenesená",J579,0)</f>
        <v>0</v>
      </c>
      <c r="BH579" s="191">
        <f>IF(N579="sníž. přenesená",J579,0)</f>
        <v>0</v>
      </c>
      <c r="BI579" s="191">
        <f>IF(N579="nulová",J579,0)</f>
        <v>0</v>
      </c>
      <c r="BJ579" s="19" t="s">
        <v>81</v>
      </c>
      <c r="BK579" s="191">
        <f>ROUND(I579*H579,1)</f>
        <v>0</v>
      </c>
      <c r="BL579" s="19" t="s">
        <v>213</v>
      </c>
      <c r="BM579" s="190" t="s">
        <v>837</v>
      </c>
    </row>
    <row r="580" spans="1:47" s="2" customFormat="1" ht="11.25">
      <c r="A580" s="36"/>
      <c r="B580" s="37"/>
      <c r="C580" s="38"/>
      <c r="D580" s="192" t="s">
        <v>216</v>
      </c>
      <c r="E580" s="38"/>
      <c r="F580" s="193" t="s">
        <v>838</v>
      </c>
      <c r="G580" s="38"/>
      <c r="H580" s="38"/>
      <c r="I580" s="194"/>
      <c r="J580" s="38"/>
      <c r="K580" s="38"/>
      <c r="L580" s="41"/>
      <c r="M580" s="195"/>
      <c r="N580" s="196"/>
      <c r="O580" s="66"/>
      <c r="P580" s="66"/>
      <c r="Q580" s="66"/>
      <c r="R580" s="66"/>
      <c r="S580" s="66"/>
      <c r="T580" s="66"/>
      <c r="U580" s="67"/>
      <c r="V580" s="36"/>
      <c r="W580" s="36"/>
      <c r="X580" s="36"/>
      <c r="Y580" s="36"/>
      <c r="Z580" s="36"/>
      <c r="AA580" s="36"/>
      <c r="AB580" s="36"/>
      <c r="AC580" s="36"/>
      <c r="AD580" s="36"/>
      <c r="AE580" s="36"/>
      <c r="AT580" s="19" t="s">
        <v>216</v>
      </c>
      <c r="AU580" s="19" t="s">
        <v>214</v>
      </c>
    </row>
    <row r="581" spans="2:51" s="13" customFormat="1" ht="11.25">
      <c r="B581" s="197"/>
      <c r="C581" s="198"/>
      <c r="D581" s="199" t="s">
        <v>218</v>
      </c>
      <c r="E581" s="200" t="s">
        <v>21</v>
      </c>
      <c r="F581" s="201" t="s">
        <v>839</v>
      </c>
      <c r="G581" s="198"/>
      <c r="H581" s="202">
        <v>2.159</v>
      </c>
      <c r="I581" s="203"/>
      <c r="J581" s="198"/>
      <c r="K581" s="198"/>
      <c r="L581" s="204"/>
      <c r="M581" s="205"/>
      <c r="N581" s="206"/>
      <c r="O581" s="206"/>
      <c r="P581" s="206"/>
      <c r="Q581" s="206"/>
      <c r="R581" s="206"/>
      <c r="S581" s="206"/>
      <c r="T581" s="206"/>
      <c r="U581" s="207"/>
      <c r="AT581" s="208" t="s">
        <v>218</v>
      </c>
      <c r="AU581" s="208" t="s">
        <v>214</v>
      </c>
      <c r="AV581" s="13" t="s">
        <v>83</v>
      </c>
      <c r="AW581" s="13" t="s">
        <v>34</v>
      </c>
      <c r="AX581" s="13" t="s">
        <v>81</v>
      </c>
      <c r="AY581" s="208" t="s">
        <v>204</v>
      </c>
    </row>
    <row r="582" spans="1:65" s="2" customFormat="1" ht="24.2" customHeight="1">
      <c r="A582" s="36"/>
      <c r="B582" s="37"/>
      <c r="C582" s="179" t="s">
        <v>840</v>
      </c>
      <c r="D582" s="179" t="s">
        <v>208</v>
      </c>
      <c r="E582" s="180" t="s">
        <v>841</v>
      </c>
      <c r="F582" s="181" t="s">
        <v>842</v>
      </c>
      <c r="G582" s="182" t="s">
        <v>346</v>
      </c>
      <c r="H582" s="183">
        <v>2.159</v>
      </c>
      <c r="I582" s="184"/>
      <c r="J582" s="185">
        <f>ROUND(I582*H582,1)</f>
        <v>0</v>
      </c>
      <c r="K582" s="181" t="s">
        <v>212</v>
      </c>
      <c r="L582" s="41"/>
      <c r="M582" s="186" t="s">
        <v>21</v>
      </c>
      <c r="N582" s="187" t="s">
        <v>44</v>
      </c>
      <c r="O582" s="66"/>
      <c r="P582" s="188">
        <f>O582*H582</f>
        <v>0</v>
      </c>
      <c r="Q582" s="188">
        <v>0</v>
      </c>
      <c r="R582" s="188">
        <f>Q582*H582</f>
        <v>0</v>
      </c>
      <c r="S582" s="188">
        <v>0</v>
      </c>
      <c r="T582" s="188">
        <f>S582*H582</f>
        <v>0</v>
      </c>
      <c r="U582" s="189" t="s">
        <v>21</v>
      </c>
      <c r="V582" s="36"/>
      <c r="W582" s="36"/>
      <c r="X582" s="36"/>
      <c r="Y582" s="36"/>
      <c r="Z582" s="36"/>
      <c r="AA582" s="36"/>
      <c r="AB582" s="36"/>
      <c r="AC582" s="36"/>
      <c r="AD582" s="36"/>
      <c r="AE582" s="36"/>
      <c r="AR582" s="190" t="s">
        <v>213</v>
      </c>
      <c r="AT582" s="190" t="s">
        <v>208</v>
      </c>
      <c r="AU582" s="190" t="s">
        <v>214</v>
      </c>
      <c r="AY582" s="19" t="s">
        <v>204</v>
      </c>
      <c r="BE582" s="191">
        <f>IF(N582="základní",J582,0)</f>
        <v>0</v>
      </c>
      <c r="BF582" s="191">
        <f>IF(N582="snížená",J582,0)</f>
        <v>0</v>
      </c>
      <c r="BG582" s="191">
        <f>IF(N582="zákl. přenesená",J582,0)</f>
        <v>0</v>
      </c>
      <c r="BH582" s="191">
        <f>IF(N582="sníž. přenesená",J582,0)</f>
        <v>0</v>
      </c>
      <c r="BI582" s="191">
        <f>IF(N582="nulová",J582,0)</f>
        <v>0</v>
      </c>
      <c r="BJ582" s="19" t="s">
        <v>81</v>
      </c>
      <c r="BK582" s="191">
        <f>ROUND(I582*H582,1)</f>
        <v>0</v>
      </c>
      <c r="BL582" s="19" t="s">
        <v>213</v>
      </c>
      <c r="BM582" s="190" t="s">
        <v>843</v>
      </c>
    </row>
    <row r="583" spans="1:47" s="2" customFormat="1" ht="11.25">
      <c r="A583" s="36"/>
      <c r="B583" s="37"/>
      <c r="C583" s="38"/>
      <c r="D583" s="192" t="s">
        <v>216</v>
      </c>
      <c r="E583" s="38"/>
      <c r="F583" s="193" t="s">
        <v>844</v>
      </c>
      <c r="G583" s="38"/>
      <c r="H583" s="38"/>
      <c r="I583" s="194"/>
      <c r="J583" s="38"/>
      <c r="K583" s="38"/>
      <c r="L583" s="41"/>
      <c r="M583" s="195"/>
      <c r="N583" s="196"/>
      <c r="O583" s="66"/>
      <c r="P583" s="66"/>
      <c r="Q583" s="66"/>
      <c r="R583" s="66"/>
      <c r="S583" s="66"/>
      <c r="T583" s="66"/>
      <c r="U583" s="67"/>
      <c r="V583" s="36"/>
      <c r="W583" s="36"/>
      <c r="X583" s="36"/>
      <c r="Y583" s="36"/>
      <c r="Z583" s="36"/>
      <c r="AA583" s="36"/>
      <c r="AB583" s="36"/>
      <c r="AC583" s="36"/>
      <c r="AD583" s="36"/>
      <c r="AE583" s="36"/>
      <c r="AT583" s="19" t="s">
        <v>216</v>
      </c>
      <c r="AU583" s="19" t="s">
        <v>214</v>
      </c>
    </row>
    <row r="584" spans="1:65" s="2" customFormat="1" ht="16.5" customHeight="1">
      <c r="A584" s="36"/>
      <c r="B584" s="37"/>
      <c r="C584" s="179" t="s">
        <v>845</v>
      </c>
      <c r="D584" s="179" t="s">
        <v>208</v>
      </c>
      <c r="E584" s="180" t="s">
        <v>846</v>
      </c>
      <c r="F584" s="181" t="s">
        <v>847</v>
      </c>
      <c r="G584" s="182" t="s">
        <v>346</v>
      </c>
      <c r="H584" s="183">
        <v>2.159</v>
      </c>
      <c r="I584" s="184"/>
      <c r="J584" s="185">
        <f>ROUND(I584*H584,1)</f>
        <v>0</v>
      </c>
      <c r="K584" s="181" t="s">
        <v>212</v>
      </c>
      <c r="L584" s="41"/>
      <c r="M584" s="186" t="s">
        <v>21</v>
      </c>
      <c r="N584" s="187" t="s">
        <v>44</v>
      </c>
      <c r="O584" s="66"/>
      <c r="P584" s="188">
        <f>O584*H584</f>
        <v>0</v>
      </c>
      <c r="Q584" s="188">
        <v>0.0029</v>
      </c>
      <c r="R584" s="188">
        <f>Q584*H584</f>
        <v>0.006261099999999999</v>
      </c>
      <c r="S584" s="188">
        <v>0</v>
      </c>
      <c r="T584" s="188">
        <f>S584*H584</f>
        <v>0</v>
      </c>
      <c r="U584" s="189" t="s">
        <v>21</v>
      </c>
      <c r="V584" s="36"/>
      <c r="W584" s="36"/>
      <c r="X584" s="36"/>
      <c r="Y584" s="36"/>
      <c r="Z584" s="36"/>
      <c r="AA584" s="36"/>
      <c r="AB584" s="36"/>
      <c r="AC584" s="36"/>
      <c r="AD584" s="36"/>
      <c r="AE584" s="36"/>
      <c r="AR584" s="190" t="s">
        <v>213</v>
      </c>
      <c r="AT584" s="190" t="s">
        <v>208</v>
      </c>
      <c r="AU584" s="190" t="s">
        <v>214</v>
      </c>
      <c r="AY584" s="19" t="s">
        <v>204</v>
      </c>
      <c r="BE584" s="191">
        <f>IF(N584="základní",J584,0)</f>
        <v>0</v>
      </c>
      <c r="BF584" s="191">
        <f>IF(N584="snížená",J584,0)</f>
        <v>0</v>
      </c>
      <c r="BG584" s="191">
        <f>IF(N584="zákl. přenesená",J584,0)</f>
        <v>0</v>
      </c>
      <c r="BH584" s="191">
        <f>IF(N584="sníž. přenesená",J584,0)</f>
        <v>0</v>
      </c>
      <c r="BI584" s="191">
        <f>IF(N584="nulová",J584,0)</f>
        <v>0</v>
      </c>
      <c r="BJ584" s="19" t="s">
        <v>81</v>
      </c>
      <c r="BK584" s="191">
        <f>ROUND(I584*H584,1)</f>
        <v>0</v>
      </c>
      <c r="BL584" s="19" t="s">
        <v>213</v>
      </c>
      <c r="BM584" s="190" t="s">
        <v>848</v>
      </c>
    </row>
    <row r="585" spans="1:47" s="2" customFormat="1" ht="11.25">
      <c r="A585" s="36"/>
      <c r="B585" s="37"/>
      <c r="C585" s="38"/>
      <c r="D585" s="192" t="s">
        <v>216</v>
      </c>
      <c r="E585" s="38"/>
      <c r="F585" s="193" t="s">
        <v>849</v>
      </c>
      <c r="G585" s="38"/>
      <c r="H585" s="38"/>
      <c r="I585" s="194"/>
      <c r="J585" s="38"/>
      <c r="K585" s="38"/>
      <c r="L585" s="41"/>
      <c r="M585" s="195"/>
      <c r="N585" s="196"/>
      <c r="O585" s="66"/>
      <c r="P585" s="66"/>
      <c r="Q585" s="66"/>
      <c r="R585" s="66"/>
      <c r="S585" s="66"/>
      <c r="T585" s="66"/>
      <c r="U585" s="67"/>
      <c r="V585" s="36"/>
      <c r="W585" s="36"/>
      <c r="X585" s="36"/>
      <c r="Y585" s="36"/>
      <c r="Z585" s="36"/>
      <c r="AA585" s="36"/>
      <c r="AB585" s="36"/>
      <c r="AC585" s="36"/>
      <c r="AD585" s="36"/>
      <c r="AE585" s="36"/>
      <c r="AT585" s="19" t="s">
        <v>216</v>
      </c>
      <c r="AU585" s="19" t="s">
        <v>214</v>
      </c>
    </row>
    <row r="586" spans="1:65" s="2" customFormat="1" ht="37.9" customHeight="1">
      <c r="A586" s="36"/>
      <c r="B586" s="37"/>
      <c r="C586" s="179" t="s">
        <v>850</v>
      </c>
      <c r="D586" s="179" t="s">
        <v>208</v>
      </c>
      <c r="E586" s="180" t="s">
        <v>851</v>
      </c>
      <c r="F586" s="181" t="s">
        <v>852</v>
      </c>
      <c r="G586" s="182" t="s">
        <v>318</v>
      </c>
      <c r="H586" s="183">
        <v>0.162</v>
      </c>
      <c r="I586" s="184"/>
      <c r="J586" s="185">
        <f>ROUND(I586*H586,1)</f>
        <v>0</v>
      </c>
      <c r="K586" s="181" t="s">
        <v>212</v>
      </c>
      <c r="L586" s="41"/>
      <c r="M586" s="186" t="s">
        <v>21</v>
      </c>
      <c r="N586" s="187" t="s">
        <v>44</v>
      </c>
      <c r="O586" s="66"/>
      <c r="P586" s="188">
        <f>O586*H586</f>
        <v>0</v>
      </c>
      <c r="Q586" s="188">
        <v>1.05512</v>
      </c>
      <c r="R586" s="188">
        <f>Q586*H586</f>
        <v>0.17092944000000002</v>
      </c>
      <c r="S586" s="188">
        <v>0</v>
      </c>
      <c r="T586" s="188">
        <f>S586*H586</f>
        <v>0</v>
      </c>
      <c r="U586" s="189" t="s">
        <v>21</v>
      </c>
      <c r="V586" s="36"/>
      <c r="W586" s="36"/>
      <c r="X586" s="36"/>
      <c r="Y586" s="36"/>
      <c r="Z586" s="36"/>
      <c r="AA586" s="36"/>
      <c r="AB586" s="36"/>
      <c r="AC586" s="36"/>
      <c r="AD586" s="36"/>
      <c r="AE586" s="36"/>
      <c r="AR586" s="190" t="s">
        <v>213</v>
      </c>
      <c r="AT586" s="190" t="s">
        <v>208</v>
      </c>
      <c r="AU586" s="190" t="s">
        <v>214</v>
      </c>
      <c r="AY586" s="19" t="s">
        <v>204</v>
      </c>
      <c r="BE586" s="191">
        <f>IF(N586="základní",J586,0)</f>
        <v>0</v>
      </c>
      <c r="BF586" s="191">
        <f>IF(N586="snížená",J586,0)</f>
        <v>0</v>
      </c>
      <c r="BG586" s="191">
        <f>IF(N586="zákl. přenesená",J586,0)</f>
        <v>0</v>
      </c>
      <c r="BH586" s="191">
        <f>IF(N586="sníž. přenesená",J586,0)</f>
        <v>0</v>
      </c>
      <c r="BI586" s="191">
        <f>IF(N586="nulová",J586,0)</f>
        <v>0</v>
      </c>
      <c r="BJ586" s="19" t="s">
        <v>81</v>
      </c>
      <c r="BK586" s="191">
        <f>ROUND(I586*H586,1)</f>
        <v>0</v>
      </c>
      <c r="BL586" s="19" t="s">
        <v>213</v>
      </c>
      <c r="BM586" s="190" t="s">
        <v>853</v>
      </c>
    </row>
    <row r="587" spans="1:47" s="2" customFormat="1" ht="11.25">
      <c r="A587" s="36"/>
      <c r="B587" s="37"/>
      <c r="C587" s="38"/>
      <c r="D587" s="192" t="s">
        <v>216</v>
      </c>
      <c r="E587" s="38"/>
      <c r="F587" s="193" t="s">
        <v>854</v>
      </c>
      <c r="G587" s="38"/>
      <c r="H587" s="38"/>
      <c r="I587" s="194"/>
      <c r="J587" s="38"/>
      <c r="K587" s="38"/>
      <c r="L587" s="41"/>
      <c r="M587" s="195"/>
      <c r="N587" s="196"/>
      <c r="O587" s="66"/>
      <c r="P587" s="66"/>
      <c r="Q587" s="66"/>
      <c r="R587" s="66"/>
      <c r="S587" s="66"/>
      <c r="T587" s="66"/>
      <c r="U587" s="67"/>
      <c r="V587" s="36"/>
      <c r="W587" s="36"/>
      <c r="X587" s="36"/>
      <c r="Y587" s="36"/>
      <c r="Z587" s="36"/>
      <c r="AA587" s="36"/>
      <c r="AB587" s="36"/>
      <c r="AC587" s="36"/>
      <c r="AD587" s="36"/>
      <c r="AE587" s="36"/>
      <c r="AT587" s="19" t="s">
        <v>216</v>
      </c>
      <c r="AU587" s="19" t="s">
        <v>214</v>
      </c>
    </row>
    <row r="588" spans="2:51" s="15" customFormat="1" ht="11.25">
      <c r="B588" s="220"/>
      <c r="C588" s="221"/>
      <c r="D588" s="199" t="s">
        <v>218</v>
      </c>
      <c r="E588" s="222" t="s">
        <v>21</v>
      </c>
      <c r="F588" s="223" t="s">
        <v>855</v>
      </c>
      <c r="G588" s="221"/>
      <c r="H588" s="222" t="s">
        <v>21</v>
      </c>
      <c r="I588" s="224"/>
      <c r="J588" s="221"/>
      <c r="K588" s="221"/>
      <c r="L588" s="225"/>
      <c r="M588" s="226"/>
      <c r="N588" s="227"/>
      <c r="O588" s="227"/>
      <c r="P588" s="227"/>
      <c r="Q588" s="227"/>
      <c r="R588" s="227"/>
      <c r="S588" s="227"/>
      <c r="T588" s="227"/>
      <c r="U588" s="228"/>
      <c r="AT588" s="229" t="s">
        <v>218</v>
      </c>
      <c r="AU588" s="229" t="s">
        <v>214</v>
      </c>
      <c r="AV588" s="15" t="s">
        <v>81</v>
      </c>
      <c r="AW588" s="15" t="s">
        <v>34</v>
      </c>
      <c r="AX588" s="15" t="s">
        <v>73</v>
      </c>
      <c r="AY588" s="229" t="s">
        <v>204</v>
      </c>
    </row>
    <row r="589" spans="2:51" s="13" customFormat="1" ht="11.25">
      <c r="B589" s="197"/>
      <c r="C589" s="198"/>
      <c r="D589" s="199" t="s">
        <v>218</v>
      </c>
      <c r="E589" s="200" t="s">
        <v>21</v>
      </c>
      <c r="F589" s="201" t="s">
        <v>856</v>
      </c>
      <c r="G589" s="198"/>
      <c r="H589" s="202">
        <v>0.162</v>
      </c>
      <c r="I589" s="203"/>
      <c r="J589" s="198"/>
      <c r="K589" s="198"/>
      <c r="L589" s="204"/>
      <c r="M589" s="205"/>
      <c r="N589" s="206"/>
      <c r="O589" s="206"/>
      <c r="P589" s="206"/>
      <c r="Q589" s="206"/>
      <c r="R589" s="206"/>
      <c r="S589" s="206"/>
      <c r="T589" s="206"/>
      <c r="U589" s="207"/>
      <c r="AT589" s="208" t="s">
        <v>218</v>
      </c>
      <c r="AU589" s="208" t="s">
        <v>214</v>
      </c>
      <c r="AV589" s="13" t="s">
        <v>83</v>
      </c>
      <c r="AW589" s="13" t="s">
        <v>34</v>
      </c>
      <c r="AX589" s="13" t="s">
        <v>81</v>
      </c>
      <c r="AY589" s="208" t="s">
        <v>204</v>
      </c>
    </row>
    <row r="590" spans="2:63" s="12" customFormat="1" ht="20.85" customHeight="1">
      <c r="B590" s="163"/>
      <c r="C590" s="164"/>
      <c r="D590" s="165" t="s">
        <v>72</v>
      </c>
      <c r="E590" s="177" t="s">
        <v>857</v>
      </c>
      <c r="F590" s="177" t="s">
        <v>858</v>
      </c>
      <c r="G590" s="164"/>
      <c r="H590" s="164"/>
      <c r="I590" s="167"/>
      <c r="J590" s="178">
        <f>BK590</f>
        <v>0</v>
      </c>
      <c r="K590" s="164"/>
      <c r="L590" s="169"/>
      <c r="M590" s="170"/>
      <c r="N590" s="171"/>
      <c r="O590" s="171"/>
      <c r="P590" s="172">
        <f>SUM(P591:P632)</f>
        <v>0</v>
      </c>
      <c r="Q590" s="171"/>
      <c r="R590" s="172">
        <f>SUM(R591:R632)</f>
        <v>9.869901935479998</v>
      </c>
      <c r="S590" s="171"/>
      <c r="T590" s="172">
        <f>SUM(T591:T632)</f>
        <v>0</v>
      </c>
      <c r="U590" s="173"/>
      <c r="AR590" s="174" t="s">
        <v>81</v>
      </c>
      <c r="AT590" s="175" t="s">
        <v>72</v>
      </c>
      <c r="AU590" s="175" t="s">
        <v>83</v>
      </c>
      <c r="AY590" s="174" t="s">
        <v>204</v>
      </c>
      <c r="BK590" s="176">
        <f>SUM(BK591:BK632)</f>
        <v>0</v>
      </c>
    </row>
    <row r="591" spans="1:65" s="2" customFormat="1" ht="16.5" customHeight="1">
      <c r="A591" s="36"/>
      <c r="B591" s="37"/>
      <c r="C591" s="179" t="s">
        <v>859</v>
      </c>
      <c r="D591" s="179" t="s">
        <v>208</v>
      </c>
      <c r="E591" s="180" t="s">
        <v>860</v>
      </c>
      <c r="F591" s="181" t="s">
        <v>861</v>
      </c>
      <c r="G591" s="182" t="s">
        <v>260</v>
      </c>
      <c r="H591" s="183">
        <v>3.641</v>
      </c>
      <c r="I591" s="184"/>
      <c r="J591" s="185">
        <f>ROUND(I591*H591,1)</f>
        <v>0</v>
      </c>
      <c r="K591" s="181" t="s">
        <v>212</v>
      </c>
      <c r="L591" s="41"/>
      <c r="M591" s="186" t="s">
        <v>21</v>
      </c>
      <c r="N591" s="187" t="s">
        <v>44</v>
      </c>
      <c r="O591" s="66"/>
      <c r="P591" s="188">
        <f>O591*H591</f>
        <v>0</v>
      </c>
      <c r="Q591" s="188">
        <v>2.453395</v>
      </c>
      <c r="R591" s="188">
        <f>Q591*H591</f>
        <v>8.932811195</v>
      </c>
      <c r="S591" s="188">
        <v>0</v>
      </c>
      <c r="T591" s="188">
        <f>S591*H591</f>
        <v>0</v>
      </c>
      <c r="U591" s="189" t="s">
        <v>21</v>
      </c>
      <c r="V591" s="36"/>
      <c r="W591" s="36"/>
      <c r="X591" s="36"/>
      <c r="Y591" s="36"/>
      <c r="Z591" s="36"/>
      <c r="AA591" s="36"/>
      <c r="AB591" s="36"/>
      <c r="AC591" s="36"/>
      <c r="AD591" s="36"/>
      <c r="AE591" s="36"/>
      <c r="AR591" s="190" t="s">
        <v>213</v>
      </c>
      <c r="AT591" s="190" t="s">
        <v>208</v>
      </c>
      <c r="AU591" s="190" t="s">
        <v>214</v>
      </c>
      <c r="AY591" s="19" t="s">
        <v>204</v>
      </c>
      <c r="BE591" s="191">
        <f>IF(N591="základní",J591,0)</f>
        <v>0</v>
      </c>
      <c r="BF591" s="191">
        <f>IF(N591="snížená",J591,0)</f>
        <v>0</v>
      </c>
      <c r="BG591" s="191">
        <f>IF(N591="zákl. přenesená",J591,0)</f>
        <v>0</v>
      </c>
      <c r="BH591" s="191">
        <f>IF(N591="sníž. přenesená",J591,0)</f>
        <v>0</v>
      </c>
      <c r="BI591" s="191">
        <f>IF(N591="nulová",J591,0)</f>
        <v>0</v>
      </c>
      <c r="BJ591" s="19" t="s">
        <v>81</v>
      </c>
      <c r="BK591" s="191">
        <f>ROUND(I591*H591,1)</f>
        <v>0</v>
      </c>
      <c r="BL591" s="19" t="s">
        <v>213</v>
      </c>
      <c r="BM591" s="190" t="s">
        <v>862</v>
      </c>
    </row>
    <row r="592" spans="1:47" s="2" customFormat="1" ht="11.25">
      <c r="A592" s="36"/>
      <c r="B592" s="37"/>
      <c r="C592" s="38"/>
      <c r="D592" s="192" t="s">
        <v>216</v>
      </c>
      <c r="E592" s="38"/>
      <c r="F592" s="193" t="s">
        <v>863</v>
      </c>
      <c r="G592" s="38"/>
      <c r="H592" s="38"/>
      <c r="I592" s="194"/>
      <c r="J592" s="38"/>
      <c r="K592" s="38"/>
      <c r="L592" s="41"/>
      <c r="M592" s="195"/>
      <c r="N592" s="196"/>
      <c r="O592" s="66"/>
      <c r="P592" s="66"/>
      <c r="Q592" s="66"/>
      <c r="R592" s="66"/>
      <c r="S592" s="66"/>
      <c r="T592" s="66"/>
      <c r="U592" s="67"/>
      <c r="V592" s="36"/>
      <c r="W592" s="36"/>
      <c r="X592" s="36"/>
      <c r="Y592" s="36"/>
      <c r="Z592" s="36"/>
      <c r="AA592" s="36"/>
      <c r="AB592" s="36"/>
      <c r="AC592" s="36"/>
      <c r="AD592" s="36"/>
      <c r="AE592" s="36"/>
      <c r="AT592" s="19" t="s">
        <v>216</v>
      </c>
      <c r="AU592" s="19" t="s">
        <v>214</v>
      </c>
    </row>
    <row r="593" spans="2:51" s="13" customFormat="1" ht="11.25">
      <c r="B593" s="197"/>
      <c r="C593" s="198"/>
      <c r="D593" s="199" t="s">
        <v>218</v>
      </c>
      <c r="E593" s="200" t="s">
        <v>21</v>
      </c>
      <c r="F593" s="201" t="s">
        <v>864</v>
      </c>
      <c r="G593" s="198"/>
      <c r="H593" s="202">
        <v>0.68</v>
      </c>
      <c r="I593" s="203"/>
      <c r="J593" s="198"/>
      <c r="K593" s="198"/>
      <c r="L593" s="204"/>
      <c r="M593" s="205"/>
      <c r="N593" s="206"/>
      <c r="O593" s="206"/>
      <c r="P593" s="206"/>
      <c r="Q593" s="206"/>
      <c r="R593" s="206"/>
      <c r="S593" s="206"/>
      <c r="T593" s="206"/>
      <c r="U593" s="207"/>
      <c r="AT593" s="208" t="s">
        <v>218</v>
      </c>
      <c r="AU593" s="208" t="s">
        <v>214</v>
      </c>
      <c r="AV593" s="13" t="s">
        <v>83</v>
      </c>
      <c r="AW593" s="13" t="s">
        <v>34</v>
      </c>
      <c r="AX593" s="13" t="s">
        <v>73</v>
      </c>
      <c r="AY593" s="208" t="s">
        <v>204</v>
      </c>
    </row>
    <row r="594" spans="2:51" s="13" customFormat="1" ht="11.25">
      <c r="B594" s="197"/>
      <c r="C594" s="198"/>
      <c r="D594" s="199" t="s">
        <v>218</v>
      </c>
      <c r="E594" s="200" t="s">
        <v>21</v>
      </c>
      <c r="F594" s="201" t="s">
        <v>865</v>
      </c>
      <c r="G594" s="198"/>
      <c r="H594" s="202">
        <v>0.875</v>
      </c>
      <c r="I594" s="203"/>
      <c r="J594" s="198"/>
      <c r="K594" s="198"/>
      <c r="L594" s="204"/>
      <c r="M594" s="205"/>
      <c r="N594" s="206"/>
      <c r="O594" s="206"/>
      <c r="P594" s="206"/>
      <c r="Q594" s="206"/>
      <c r="R594" s="206"/>
      <c r="S594" s="206"/>
      <c r="T594" s="206"/>
      <c r="U594" s="207"/>
      <c r="AT594" s="208" t="s">
        <v>218</v>
      </c>
      <c r="AU594" s="208" t="s">
        <v>214</v>
      </c>
      <c r="AV594" s="13" t="s">
        <v>83</v>
      </c>
      <c r="AW594" s="13" t="s">
        <v>34</v>
      </c>
      <c r="AX594" s="13" t="s">
        <v>73</v>
      </c>
      <c r="AY594" s="208" t="s">
        <v>204</v>
      </c>
    </row>
    <row r="595" spans="2:51" s="13" customFormat="1" ht="11.25">
      <c r="B595" s="197"/>
      <c r="C595" s="198"/>
      <c r="D595" s="199" t="s">
        <v>218</v>
      </c>
      <c r="E595" s="200" t="s">
        <v>21</v>
      </c>
      <c r="F595" s="201" t="s">
        <v>866</v>
      </c>
      <c r="G595" s="198"/>
      <c r="H595" s="202">
        <v>0.514</v>
      </c>
      <c r="I595" s="203"/>
      <c r="J595" s="198"/>
      <c r="K595" s="198"/>
      <c r="L595" s="204"/>
      <c r="M595" s="205"/>
      <c r="N595" s="206"/>
      <c r="O595" s="206"/>
      <c r="P595" s="206"/>
      <c r="Q595" s="206"/>
      <c r="R595" s="206"/>
      <c r="S595" s="206"/>
      <c r="T595" s="206"/>
      <c r="U595" s="207"/>
      <c r="AT595" s="208" t="s">
        <v>218</v>
      </c>
      <c r="AU595" s="208" t="s">
        <v>214</v>
      </c>
      <c r="AV595" s="13" t="s">
        <v>83</v>
      </c>
      <c r="AW595" s="13" t="s">
        <v>34</v>
      </c>
      <c r="AX595" s="13" t="s">
        <v>73</v>
      </c>
      <c r="AY595" s="208" t="s">
        <v>204</v>
      </c>
    </row>
    <row r="596" spans="2:51" s="13" customFormat="1" ht="11.25">
      <c r="B596" s="197"/>
      <c r="C596" s="198"/>
      <c r="D596" s="199" t="s">
        <v>218</v>
      </c>
      <c r="E596" s="200" t="s">
        <v>21</v>
      </c>
      <c r="F596" s="201" t="s">
        <v>867</v>
      </c>
      <c r="G596" s="198"/>
      <c r="H596" s="202">
        <v>0.331</v>
      </c>
      <c r="I596" s="203"/>
      <c r="J596" s="198"/>
      <c r="K596" s="198"/>
      <c r="L596" s="204"/>
      <c r="M596" s="205"/>
      <c r="N596" s="206"/>
      <c r="O596" s="206"/>
      <c r="P596" s="206"/>
      <c r="Q596" s="206"/>
      <c r="R596" s="206"/>
      <c r="S596" s="206"/>
      <c r="T596" s="206"/>
      <c r="U596" s="207"/>
      <c r="AT596" s="208" t="s">
        <v>218</v>
      </c>
      <c r="AU596" s="208" t="s">
        <v>214</v>
      </c>
      <c r="AV596" s="13" t="s">
        <v>83</v>
      </c>
      <c r="AW596" s="13" t="s">
        <v>34</v>
      </c>
      <c r="AX596" s="13" t="s">
        <v>73</v>
      </c>
      <c r="AY596" s="208" t="s">
        <v>204</v>
      </c>
    </row>
    <row r="597" spans="2:51" s="16" customFormat="1" ht="11.25">
      <c r="B597" s="230"/>
      <c r="C597" s="231"/>
      <c r="D597" s="199" t="s">
        <v>218</v>
      </c>
      <c r="E597" s="232" t="s">
        <v>21</v>
      </c>
      <c r="F597" s="233" t="s">
        <v>868</v>
      </c>
      <c r="G597" s="231"/>
      <c r="H597" s="234">
        <v>2.4</v>
      </c>
      <c r="I597" s="235"/>
      <c r="J597" s="231"/>
      <c r="K597" s="231"/>
      <c r="L597" s="236"/>
      <c r="M597" s="237"/>
      <c r="N597" s="238"/>
      <c r="O597" s="238"/>
      <c r="P597" s="238"/>
      <c r="Q597" s="238"/>
      <c r="R597" s="238"/>
      <c r="S597" s="238"/>
      <c r="T597" s="238"/>
      <c r="U597" s="239"/>
      <c r="AT597" s="240" t="s">
        <v>218</v>
      </c>
      <c r="AU597" s="240" t="s">
        <v>214</v>
      </c>
      <c r="AV597" s="16" t="s">
        <v>214</v>
      </c>
      <c r="AW597" s="16" t="s">
        <v>34</v>
      </c>
      <c r="AX597" s="16" t="s">
        <v>73</v>
      </c>
      <c r="AY597" s="240" t="s">
        <v>204</v>
      </c>
    </row>
    <row r="598" spans="2:51" s="13" customFormat="1" ht="11.25">
      <c r="B598" s="197"/>
      <c r="C598" s="198"/>
      <c r="D598" s="199" t="s">
        <v>218</v>
      </c>
      <c r="E598" s="200" t="s">
        <v>21</v>
      </c>
      <c r="F598" s="201" t="s">
        <v>869</v>
      </c>
      <c r="G598" s="198"/>
      <c r="H598" s="202">
        <v>1.041</v>
      </c>
      <c r="I598" s="203"/>
      <c r="J598" s="198"/>
      <c r="K598" s="198"/>
      <c r="L598" s="204"/>
      <c r="M598" s="205"/>
      <c r="N598" s="206"/>
      <c r="O598" s="206"/>
      <c r="P598" s="206"/>
      <c r="Q598" s="206"/>
      <c r="R598" s="206"/>
      <c r="S598" s="206"/>
      <c r="T598" s="206"/>
      <c r="U598" s="207"/>
      <c r="AT598" s="208" t="s">
        <v>218</v>
      </c>
      <c r="AU598" s="208" t="s">
        <v>214</v>
      </c>
      <c r="AV598" s="13" t="s">
        <v>83</v>
      </c>
      <c r="AW598" s="13" t="s">
        <v>34</v>
      </c>
      <c r="AX598" s="13" t="s">
        <v>73</v>
      </c>
      <c r="AY598" s="208" t="s">
        <v>204</v>
      </c>
    </row>
    <row r="599" spans="2:51" s="13" customFormat="1" ht="11.25">
      <c r="B599" s="197"/>
      <c r="C599" s="198"/>
      <c r="D599" s="199" t="s">
        <v>218</v>
      </c>
      <c r="E599" s="200" t="s">
        <v>21</v>
      </c>
      <c r="F599" s="201" t="s">
        <v>870</v>
      </c>
      <c r="G599" s="198"/>
      <c r="H599" s="202">
        <v>0.2</v>
      </c>
      <c r="I599" s="203"/>
      <c r="J599" s="198"/>
      <c r="K599" s="198"/>
      <c r="L599" s="204"/>
      <c r="M599" s="205"/>
      <c r="N599" s="206"/>
      <c r="O599" s="206"/>
      <c r="P599" s="206"/>
      <c r="Q599" s="206"/>
      <c r="R599" s="206"/>
      <c r="S599" s="206"/>
      <c r="T599" s="206"/>
      <c r="U599" s="207"/>
      <c r="AT599" s="208" t="s">
        <v>218</v>
      </c>
      <c r="AU599" s="208" t="s">
        <v>214</v>
      </c>
      <c r="AV599" s="13" t="s">
        <v>83</v>
      </c>
      <c r="AW599" s="13" t="s">
        <v>34</v>
      </c>
      <c r="AX599" s="13" t="s">
        <v>73</v>
      </c>
      <c r="AY599" s="208" t="s">
        <v>204</v>
      </c>
    </row>
    <row r="600" spans="2:51" s="16" customFormat="1" ht="11.25">
      <c r="B600" s="230"/>
      <c r="C600" s="231"/>
      <c r="D600" s="199" t="s">
        <v>218</v>
      </c>
      <c r="E600" s="232" t="s">
        <v>21</v>
      </c>
      <c r="F600" s="233" t="s">
        <v>871</v>
      </c>
      <c r="G600" s="231"/>
      <c r="H600" s="234">
        <v>1.2409999999999999</v>
      </c>
      <c r="I600" s="235"/>
      <c r="J600" s="231"/>
      <c r="K600" s="231"/>
      <c r="L600" s="236"/>
      <c r="M600" s="237"/>
      <c r="N600" s="238"/>
      <c r="O600" s="238"/>
      <c r="P600" s="238"/>
      <c r="Q600" s="238"/>
      <c r="R600" s="238"/>
      <c r="S600" s="238"/>
      <c r="T600" s="238"/>
      <c r="U600" s="239"/>
      <c r="AT600" s="240" t="s">
        <v>218</v>
      </c>
      <c r="AU600" s="240" t="s">
        <v>214</v>
      </c>
      <c r="AV600" s="16" t="s">
        <v>214</v>
      </c>
      <c r="AW600" s="16" t="s">
        <v>34</v>
      </c>
      <c r="AX600" s="16" t="s">
        <v>73</v>
      </c>
      <c r="AY600" s="240" t="s">
        <v>204</v>
      </c>
    </row>
    <row r="601" spans="2:51" s="14" customFormat="1" ht="11.25">
      <c r="B601" s="209"/>
      <c r="C601" s="210"/>
      <c r="D601" s="199" t="s">
        <v>218</v>
      </c>
      <c r="E601" s="211" t="s">
        <v>21</v>
      </c>
      <c r="F601" s="212" t="s">
        <v>221</v>
      </c>
      <c r="G601" s="210"/>
      <c r="H601" s="213">
        <v>3.641</v>
      </c>
      <c r="I601" s="214"/>
      <c r="J601" s="210"/>
      <c r="K601" s="210"/>
      <c r="L601" s="215"/>
      <c r="M601" s="216"/>
      <c r="N601" s="217"/>
      <c r="O601" s="217"/>
      <c r="P601" s="217"/>
      <c r="Q601" s="217"/>
      <c r="R601" s="217"/>
      <c r="S601" s="217"/>
      <c r="T601" s="217"/>
      <c r="U601" s="218"/>
      <c r="AT601" s="219" t="s">
        <v>218</v>
      </c>
      <c r="AU601" s="219" t="s">
        <v>214</v>
      </c>
      <c r="AV601" s="14" t="s">
        <v>213</v>
      </c>
      <c r="AW601" s="14" t="s">
        <v>34</v>
      </c>
      <c r="AX601" s="14" t="s">
        <v>81</v>
      </c>
      <c r="AY601" s="219" t="s">
        <v>204</v>
      </c>
    </row>
    <row r="602" spans="1:65" s="2" customFormat="1" ht="16.5" customHeight="1">
      <c r="A602" s="36"/>
      <c r="B602" s="37"/>
      <c r="C602" s="179" t="s">
        <v>872</v>
      </c>
      <c r="D602" s="179" t="s">
        <v>208</v>
      </c>
      <c r="E602" s="180" t="s">
        <v>873</v>
      </c>
      <c r="F602" s="181" t="s">
        <v>874</v>
      </c>
      <c r="G602" s="182" t="s">
        <v>318</v>
      </c>
      <c r="H602" s="183">
        <v>0.294</v>
      </c>
      <c r="I602" s="184"/>
      <c r="J602" s="185">
        <f>ROUND(I602*H602,1)</f>
        <v>0</v>
      </c>
      <c r="K602" s="181" t="s">
        <v>212</v>
      </c>
      <c r="L602" s="41"/>
      <c r="M602" s="186" t="s">
        <v>21</v>
      </c>
      <c r="N602" s="187" t="s">
        <v>44</v>
      </c>
      <c r="O602" s="66"/>
      <c r="P602" s="188">
        <f>O602*H602</f>
        <v>0</v>
      </c>
      <c r="Q602" s="188">
        <v>1.05290568</v>
      </c>
      <c r="R602" s="188">
        <f>Q602*H602</f>
        <v>0.30955426992</v>
      </c>
      <c r="S602" s="188">
        <v>0</v>
      </c>
      <c r="T602" s="188">
        <f>S602*H602</f>
        <v>0</v>
      </c>
      <c r="U602" s="189" t="s">
        <v>21</v>
      </c>
      <c r="V602" s="36"/>
      <c r="W602" s="36"/>
      <c r="X602" s="36"/>
      <c r="Y602" s="36"/>
      <c r="Z602" s="36"/>
      <c r="AA602" s="36"/>
      <c r="AB602" s="36"/>
      <c r="AC602" s="36"/>
      <c r="AD602" s="36"/>
      <c r="AE602" s="36"/>
      <c r="AR602" s="190" t="s">
        <v>213</v>
      </c>
      <c r="AT602" s="190" t="s">
        <v>208</v>
      </c>
      <c r="AU602" s="190" t="s">
        <v>214</v>
      </c>
      <c r="AY602" s="19" t="s">
        <v>204</v>
      </c>
      <c r="BE602" s="191">
        <f>IF(N602="základní",J602,0)</f>
        <v>0</v>
      </c>
      <c r="BF602" s="191">
        <f>IF(N602="snížená",J602,0)</f>
        <v>0</v>
      </c>
      <c r="BG602" s="191">
        <f>IF(N602="zákl. přenesená",J602,0)</f>
        <v>0</v>
      </c>
      <c r="BH602" s="191">
        <f>IF(N602="sníž. přenesená",J602,0)</f>
        <v>0</v>
      </c>
      <c r="BI602" s="191">
        <f>IF(N602="nulová",J602,0)</f>
        <v>0</v>
      </c>
      <c r="BJ602" s="19" t="s">
        <v>81</v>
      </c>
      <c r="BK602" s="191">
        <f>ROUND(I602*H602,1)</f>
        <v>0</v>
      </c>
      <c r="BL602" s="19" t="s">
        <v>213</v>
      </c>
      <c r="BM602" s="190" t="s">
        <v>875</v>
      </c>
    </row>
    <row r="603" spans="1:47" s="2" customFormat="1" ht="11.25">
      <c r="A603" s="36"/>
      <c r="B603" s="37"/>
      <c r="C603" s="38"/>
      <c r="D603" s="192" t="s">
        <v>216</v>
      </c>
      <c r="E603" s="38"/>
      <c r="F603" s="193" t="s">
        <v>876</v>
      </c>
      <c r="G603" s="38"/>
      <c r="H603" s="38"/>
      <c r="I603" s="194"/>
      <c r="J603" s="38"/>
      <c r="K603" s="38"/>
      <c r="L603" s="41"/>
      <c r="M603" s="195"/>
      <c r="N603" s="196"/>
      <c r="O603" s="66"/>
      <c r="P603" s="66"/>
      <c r="Q603" s="66"/>
      <c r="R603" s="66"/>
      <c r="S603" s="66"/>
      <c r="T603" s="66"/>
      <c r="U603" s="67"/>
      <c r="V603" s="36"/>
      <c r="W603" s="36"/>
      <c r="X603" s="36"/>
      <c r="Y603" s="36"/>
      <c r="Z603" s="36"/>
      <c r="AA603" s="36"/>
      <c r="AB603" s="36"/>
      <c r="AC603" s="36"/>
      <c r="AD603" s="36"/>
      <c r="AE603" s="36"/>
      <c r="AT603" s="19" t="s">
        <v>216</v>
      </c>
      <c r="AU603" s="19" t="s">
        <v>214</v>
      </c>
    </row>
    <row r="604" spans="2:51" s="13" customFormat="1" ht="11.25">
      <c r="B604" s="197"/>
      <c r="C604" s="198"/>
      <c r="D604" s="199" t="s">
        <v>218</v>
      </c>
      <c r="E604" s="200" t="s">
        <v>21</v>
      </c>
      <c r="F604" s="201" t="s">
        <v>877</v>
      </c>
      <c r="G604" s="198"/>
      <c r="H604" s="202">
        <v>0.294</v>
      </c>
      <c r="I604" s="203"/>
      <c r="J604" s="198"/>
      <c r="K604" s="198"/>
      <c r="L604" s="204"/>
      <c r="M604" s="205"/>
      <c r="N604" s="206"/>
      <c r="O604" s="206"/>
      <c r="P604" s="206"/>
      <c r="Q604" s="206"/>
      <c r="R604" s="206"/>
      <c r="S604" s="206"/>
      <c r="T604" s="206"/>
      <c r="U604" s="207"/>
      <c r="AT604" s="208" t="s">
        <v>218</v>
      </c>
      <c r="AU604" s="208" t="s">
        <v>214</v>
      </c>
      <c r="AV604" s="13" t="s">
        <v>83</v>
      </c>
      <c r="AW604" s="13" t="s">
        <v>34</v>
      </c>
      <c r="AX604" s="13" t="s">
        <v>81</v>
      </c>
      <c r="AY604" s="208" t="s">
        <v>204</v>
      </c>
    </row>
    <row r="605" spans="1:65" s="2" customFormat="1" ht="16.5" customHeight="1">
      <c r="A605" s="36"/>
      <c r="B605" s="37"/>
      <c r="C605" s="179" t="s">
        <v>878</v>
      </c>
      <c r="D605" s="179" t="s">
        <v>208</v>
      </c>
      <c r="E605" s="180" t="s">
        <v>879</v>
      </c>
      <c r="F605" s="181" t="s">
        <v>880</v>
      </c>
      <c r="G605" s="182" t="s">
        <v>346</v>
      </c>
      <c r="H605" s="183">
        <v>29.554</v>
      </c>
      <c r="I605" s="184"/>
      <c r="J605" s="185">
        <f>ROUND(I605*H605,1)</f>
        <v>0</v>
      </c>
      <c r="K605" s="181" t="s">
        <v>212</v>
      </c>
      <c r="L605" s="41"/>
      <c r="M605" s="186" t="s">
        <v>21</v>
      </c>
      <c r="N605" s="187" t="s">
        <v>44</v>
      </c>
      <c r="O605" s="66"/>
      <c r="P605" s="188">
        <f>O605*H605</f>
        <v>0</v>
      </c>
      <c r="Q605" s="188">
        <v>0.00576464</v>
      </c>
      <c r="R605" s="188">
        <f>Q605*H605</f>
        <v>0.17036817055999998</v>
      </c>
      <c r="S605" s="188">
        <v>0</v>
      </c>
      <c r="T605" s="188">
        <f>S605*H605</f>
        <v>0</v>
      </c>
      <c r="U605" s="189" t="s">
        <v>21</v>
      </c>
      <c r="V605" s="36"/>
      <c r="W605" s="36"/>
      <c r="X605" s="36"/>
      <c r="Y605" s="36"/>
      <c r="Z605" s="36"/>
      <c r="AA605" s="36"/>
      <c r="AB605" s="36"/>
      <c r="AC605" s="36"/>
      <c r="AD605" s="36"/>
      <c r="AE605" s="36"/>
      <c r="AR605" s="190" t="s">
        <v>213</v>
      </c>
      <c r="AT605" s="190" t="s">
        <v>208</v>
      </c>
      <c r="AU605" s="190" t="s">
        <v>214</v>
      </c>
      <c r="AY605" s="19" t="s">
        <v>204</v>
      </c>
      <c r="BE605" s="191">
        <f>IF(N605="základní",J605,0)</f>
        <v>0</v>
      </c>
      <c r="BF605" s="191">
        <f>IF(N605="snížená",J605,0)</f>
        <v>0</v>
      </c>
      <c r="BG605" s="191">
        <f>IF(N605="zákl. přenesená",J605,0)</f>
        <v>0</v>
      </c>
      <c r="BH605" s="191">
        <f>IF(N605="sníž. přenesená",J605,0)</f>
        <v>0</v>
      </c>
      <c r="BI605" s="191">
        <f>IF(N605="nulová",J605,0)</f>
        <v>0</v>
      </c>
      <c r="BJ605" s="19" t="s">
        <v>81</v>
      </c>
      <c r="BK605" s="191">
        <f>ROUND(I605*H605,1)</f>
        <v>0</v>
      </c>
      <c r="BL605" s="19" t="s">
        <v>213</v>
      </c>
      <c r="BM605" s="190" t="s">
        <v>881</v>
      </c>
    </row>
    <row r="606" spans="1:47" s="2" customFormat="1" ht="11.25">
      <c r="A606" s="36"/>
      <c r="B606" s="37"/>
      <c r="C606" s="38"/>
      <c r="D606" s="192" t="s">
        <v>216</v>
      </c>
      <c r="E606" s="38"/>
      <c r="F606" s="193" t="s">
        <v>882</v>
      </c>
      <c r="G606" s="38"/>
      <c r="H606" s="38"/>
      <c r="I606" s="194"/>
      <c r="J606" s="38"/>
      <c r="K606" s="38"/>
      <c r="L606" s="41"/>
      <c r="M606" s="195"/>
      <c r="N606" s="196"/>
      <c r="O606" s="66"/>
      <c r="P606" s="66"/>
      <c r="Q606" s="66"/>
      <c r="R606" s="66"/>
      <c r="S606" s="66"/>
      <c r="T606" s="66"/>
      <c r="U606" s="67"/>
      <c r="V606" s="36"/>
      <c r="W606" s="36"/>
      <c r="X606" s="36"/>
      <c r="Y606" s="36"/>
      <c r="Z606" s="36"/>
      <c r="AA606" s="36"/>
      <c r="AB606" s="36"/>
      <c r="AC606" s="36"/>
      <c r="AD606" s="36"/>
      <c r="AE606" s="36"/>
      <c r="AT606" s="19" t="s">
        <v>216</v>
      </c>
      <c r="AU606" s="19" t="s">
        <v>214</v>
      </c>
    </row>
    <row r="607" spans="2:51" s="13" customFormat="1" ht="11.25">
      <c r="B607" s="197"/>
      <c r="C607" s="198"/>
      <c r="D607" s="199" t="s">
        <v>218</v>
      </c>
      <c r="E607" s="200" t="s">
        <v>21</v>
      </c>
      <c r="F607" s="201" t="s">
        <v>883</v>
      </c>
      <c r="G607" s="198"/>
      <c r="H607" s="202">
        <v>8</v>
      </c>
      <c r="I607" s="203"/>
      <c r="J607" s="198"/>
      <c r="K607" s="198"/>
      <c r="L607" s="204"/>
      <c r="M607" s="205"/>
      <c r="N607" s="206"/>
      <c r="O607" s="206"/>
      <c r="P607" s="206"/>
      <c r="Q607" s="206"/>
      <c r="R607" s="206"/>
      <c r="S607" s="206"/>
      <c r="T607" s="206"/>
      <c r="U607" s="207"/>
      <c r="AT607" s="208" t="s">
        <v>218</v>
      </c>
      <c r="AU607" s="208" t="s">
        <v>214</v>
      </c>
      <c r="AV607" s="13" t="s">
        <v>83</v>
      </c>
      <c r="AW607" s="13" t="s">
        <v>34</v>
      </c>
      <c r="AX607" s="13" t="s">
        <v>73</v>
      </c>
      <c r="AY607" s="208" t="s">
        <v>204</v>
      </c>
    </row>
    <row r="608" spans="2:51" s="13" customFormat="1" ht="11.25">
      <c r="B608" s="197"/>
      <c r="C608" s="198"/>
      <c r="D608" s="199" t="s">
        <v>218</v>
      </c>
      <c r="E608" s="200" t="s">
        <v>21</v>
      </c>
      <c r="F608" s="201" t="s">
        <v>884</v>
      </c>
      <c r="G608" s="198"/>
      <c r="H608" s="202">
        <v>7</v>
      </c>
      <c r="I608" s="203"/>
      <c r="J608" s="198"/>
      <c r="K608" s="198"/>
      <c r="L608" s="204"/>
      <c r="M608" s="205"/>
      <c r="N608" s="206"/>
      <c r="O608" s="206"/>
      <c r="P608" s="206"/>
      <c r="Q608" s="206"/>
      <c r="R608" s="206"/>
      <c r="S608" s="206"/>
      <c r="T608" s="206"/>
      <c r="U608" s="207"/>
      <c r="AT608" s="208" t="s">
        <v>218</v>
      </c>
      <c r="AU608" s="208" t="s">
        <v>214</v>
      </c>
      <c r="AV608" s="13" t="s">
        <v>83</v>
      </c>
      <c r="AW608" s="13" t="s">
        <v>34</v>
      </c>
      <c r="AX608" s="13" t="s">
        <v>73</v>
      </c>
      <c r="AY608" s="208" t="s">
        <v>204</v>
      </c>
    </row>
    <row r="609" spans="2:51" s="13" customFormat="1" ht="11.25">
      <c r="B609" s="197"/>
      <c r="C609" s="198"/>
      <c r="D609" s="199" t="s">
        <v>218</v>
      </c>
      <c r="E609" s="200" t="s">
        <v>21</v>
      </c>
      <c r="F609" s="201" t="s">
        <v>885</v>
      </c>
      <c r="G609" s="198"/>
      <c r="H609" s="202">
        <v>4.11</v>
      </c>
      <c r="I609" s="203"/>
      <c r="J609" s="198"/>
      <c r="K609" s="198"/>
      <c r="L609" s="204"/>
      <c r="M609" s="205"/>
      <c r="N609" s="206"/>
      <c r="O609" s="206"/>
      <c r="P609" s="206"/>
      <c r="Q609" s="206"/>
      <c r="R609" s="206"/>
      <c r="S609" s="206"/>
      <c r="T609" s="206"/>
      <c r="U609" s="207"/>
      <c r="AT609" s="208" t="s">
        <v>218</v>
      </c>
      <c r="AU609" s="208" t="s">
        <v>214</v>
      </c>
      <c r="AV609" s="13" t="s">
        <v>83</v>
      </c>
      <c r="AW609" s="13" t="s">
        <v>34</v>
      </c>
      <c r="AX609" s="13" t="s">
        <v>73</v>
      </c>
      <c r="AY609" s="208" t="s">
        <v>204</v>
      </c>
    </row>
    <row r="610" spans="2:51" s="13" customFormat="1" ht="11.25">
      <c r="B610" s="197"/>
      <c r="C610" s="198"/>
      <c r="D610" s="199" t="s">
        <v>218</v>
      </c>
      <c r="E610" s="200" t="s">
        <v>21</v>
      </c>
      <c r="F610" s="201" t="s">
        <v>886</v>
      </c>
      <c r="G610" s="198"/>
      <c r="H610" s="202">
        <v>2.65</v>
      </c>
      <c r="I610" s="203"/>
      <c r="J610" s="198"/>
      <c r="K610" s="198"/>
      <c r="L610" s="204"/>
      <c r="M610" s="205"/>
      <c r="N610" s="206"/>
      <c r="O610" s="206"/>
      <c r="P610" s="206"/>
      <c r="Q610" s="206"/>
      <c r="R610" s="206"/>
      <c r="S610" s="206"/>
      <c r="T610" s="206"/>
      <c r="U610" s="207"/>
      <c r="AT610" s="208" t="s">
        <v>218</v>
      </c>
      <c r="AU610" s="208" t="s">
        <v>214</v>
      </c>
      <c r="AV610" s="13" t="s">
        <v>83</v>
      </c>
      <c r="AW610" s="13" t="s">
        <v>34</v>
      </c>
      <c r="AX610" s="13" t="s">
        <v>73</v>
      </c>
      <c r="AY610" s="208" t="s">
        <v>204</v>
      </c>
    </row>
    <row r="611" spans="2:51" s="16" customFormat="1" ht="11.25">
      <c r="B611" s="230"/>
      <c r="C611" s="231"/>
      <c r="D611" s="199" t="s">
        <v>218</v>
      </c>
      <c r="E611" s="232" t="s">
        <v>21</v>
      </c>
      <c r="F611" s="233" t="s">
        <v>868</v>
      </c>
      <c r="G611" s="231"/>
      <c r="H611" s="234">
        <v>21.759999999999998</v>
      </c>
      <c r="I611" s="235"/>
      <c r="J611" s="231"/>
      <c r="K611" s="231"/>
      <c r="L611" s="236"/>
      <c r="M611" s="237"/>
      <c r="N611" s="238"/>
      <c r="O611" s="238"/>
      <c r="P611" s="238"/>
      <c r="Q611" s="238"/>
      <c r="R611" s="238"/>
      <c r="S611" s="238"/>
      <c r="T611" s="238"/>
      <c r="U611" s="239"/>
      <c r="AT611" s="240" t="s">
        <v>218</v>
      </c>
      <c r="AU611" s="240" t="s">
        <v>214</v>
      </c>
      <c r="AV611" s="16" t="s">
        <v>214</v>
      </c>
      <c r="AW611" s="16" t="s">
        <v>34</v>
      </c>
      <c r="AX611" s="16" t="s">
        <v>73</v>
      </c>
      <c r="AY611" s="240" t="s">
        <v>204</v>
      </c>
    </row>
    <row r="612" spans="2:51" s="13" customFormat="1" ht="11.25">
      <c r="B612" s="197"/>
      <c r="C612" s="198"/>
      <c r="D612" s="199" t="s">
        <v>218</v>
      </c>
      <c r="E612" s="200" t="s">
        <v>21</v>
      </c>
      <c r="F612" s="201" t="s">
        <v>887</v>
      </c>
      <c r="G612" s="198"/>
      <c r="H612" s="202">
        <v>5.206</v>
      </c>
      <c r="I612" s="203"/>
      <c r="J612" s="198"/>
      <c r="K612" s="198"/>
      <c r="L612" s="204"/>
      <c r="M612" s="205"/>
      <c r="N612" s="206"/>
      <c r="O612" s="206"/>
      <c r="P612" s="206"/>
      <c r="Q612" s="206"/>
      <c r="R612" s="206"/>
      <c r="S612" s="206"/>
      <c r="T612" s="206"/>
      <c r="U612" s="207"/>
      <c r="AT612" s="208" t="s">
        <v>218</v>
      </c>
      <c r="AU612" s="208" t="s">
        <v>214</v>
      </c>
      <c r="AV612" s="13" t="s">
        <v>83</v>
      </c>
      <c r="AW612" s="13" t="s">
        <v>34</v>
      </c>
      <c r="AX612" s="13" t="s">
        <v>73</v>
      </c>
      <c r="AY612" s="208" t="s">
        <v>204</v>
      </c>
    </row>
    <row r="613" spans="2:51" s="13" customFormat="1" ht="11.25">
      <c r="B613" s="197"/>
      <c r="C613" s="198"/>
      <c r="D613" s="199" t="s">
        <v>218</v>
      </c>
      <c r="E613" s="200" t="s">
        <v>21</v>
      </c>
      <c r="F613" s="201" t="s">
        <v>888</v>
      </c>
      <c r="G613" s="198"/>
      <c r="H613" s="202">
        <v>1.37</v>
      </c>
      <c r="I613" s="203"/>
      <c r="J613" s="198"/>
      <c r="K613" s="198"/>
      <c r="L613" s="204"/>
      <c r="M613" s="205"/>
      <c r="N613" s="206"/>
      <c r="O613" s="206"/>
      <c r="P613" s="206"/>
      <c r="Q613" s="206"/>
      <c r="R613" s="206"/>
      <c r="S613" s="206"/>
      <c r="T613" s="206"/>
      <c r="U613" s="207"/>
      <c r="AT613" s="208" t="s">
        <v>218</v>
      </c>
      <c r="AU613" s="208" t="s">
        <v>214</v>
      </c>
      <c r="AV613" s="13" t="s">
        <v>83</v>
      </c>
      <c r="AW613" s="13" t="s">
        <v>34</v>
      </c>
      <c r="AX613" s="13" t="s">
        <v>73</v>
      </c>
      <c r="AY613" s="208" t="s">
        <v>204</v>
      </c>
    </row>
    <row r="614" spans="2:51" s="13" customFormat="1" ht="11.25">
      <c r="B614" s="197"/>
      <c r="C614" s="198"/>
      <c r="D614" s="199" t="s">
        <v>218</v>
      </c>
      <c r="E614" s="200" t="s">
        <v>21</v>
      </c>
      <c r="F614" s="201" t="s">
        <v>889</v>
      </c>
      <c r="G614" s="198"/>
      <c r="H614" s="202">
        <v>0.798</v>
      </c>
      <c r="I614" s="203"/>
      <c r="J614" s="198"/>
      <c r="K614" s="198"/>
      <c r="L614" s="204"/>
      <c r="M614" s="205"/>
      <c r="N614" s="206"/>
      <c r="O614" s="206"/>
      <c r="P614" s="206"/>
      <c r="Q614" s="206"/>
      <c r="R614" s="206"/>
      <c r="S614" s="206"/>
      <c r="T614" s="206"/>
      <c r="U614" s="207"/>
      <c r="AT614" s="208" t="s">
        <v>218</v>
      </c>
      <c r="AU614" s="208" t="s">
        <v>214</v>
      </c>
      <c r="AV614" s="13" t="s">
        <v>83</v>
      </c>
      <c r="AW614" s="13" t="s">
        <v>34</v>
      </c>
      <c r="AX614" s="13" t="s">
        <v>73</v>
      </c>
      <c r="AY614" s="208" t="s">
        <v>204</v>
      </c>
    </row>
    <row r="615" spans="2:51" s="13" customFormat="1" ht="11.25">
      <c r="B615" s="197"/>
      <c r="C615" s="198"/>
      <c r="D615" s="199" t="s">
        <v>218</v>
      </c>
      <c r="E615" s="200" t="s">
        <v>21</v>
      </c>
      <c r="F615" s="201" t="s">
        <v>890</v>
      </c>
      <c r="G615" s="198"/>
      <c r="H615" s="202">
        <v>0.42</v>
      </c>
      <c r="I615" s="203"/>
      <c r="J615" s="198"/>
      <c r="K615" s="198"/>
      <c r="L615" s="204"/>
      <c r="M615" s="205"/>
      <c r="N615" s="206"/>
      <c r="O615" s="206"/>
      <c r="P615" s="206"/>
      <c r="Q615" s="206"/>
      <c r="R615" s="206"/>
      <c r="S615" s="206"/>
      <c r="T615" s="206"/>
      <c r="U615" s="207"/>
      <c r="AT615" s="208" t="s">
        <v>218</v>
      </c>
      <c r="AU615" s="208" t="s">
        <v>214</v>
      </c>
      <c r="AV615" s="13" t="s">
        <v>83</v>
      </c>
      <c r="AW615" s="13" t="s">
        <v>34</v>
      </c>
      <c r="AX615" s="13" t="s">
        <v>73</v>
      </c>
      <c r="AY615" s="208" t="s">
        <v>204</v>
      </c>
    </row>
    <row r="616" spans="2:51" s="16" customFormat="1" ht="11.25">
      <c r="B616" s="230"/>
      <c r="C616" s="231"/>
      <c r="D616" s="199" t="s">
        <v>218</v>
      </c>
      <c r="E616" s="232" t="s">
        <v>21</v>
      </c>
      <c r="F616" s="233" t="s">
        <v>871</v>
      </c>
      <c r="G616" s="231"/>
      <c r="H616" s="234">
        <v>7.7940000000000005</v>
      </c>
      <c r="I616" s="235"/>
      <c r="J616" s="231"/>
      <c r="K616" s="231"/>
      <c r="L616" s="236"/>
      <c r="M616" s="237"/>
      <c r="N616" s="238"/>
      <c r="O616" s="238"/>
      <c r="P616" s="238"/>
      <c r="Q616" s="238"/>
      <c r="R616" s="238"/>
      <c r="S616" s="238"/>
      <c r="T616" s="238"/>
      <c r="U616" s="239"/>
      <c r="AT616" s="240" t="s">
        <v>218</v>
      </c>
      <c r="AU616" s="240" t="s">
        <v>214</v>
      </c>
      <c r="AV616" s="16" t="s">
        <v>214</v>
      </c>
      <c r="AW616" s="16" t="s">
        <v>34</v>
      </c>
      <c r="AX616" s="16" t="s">
        <v>73</v>
      </c>
      <c r="AY616" s="240" t="s">
        <v>204</v>
      </c>
    </row>
    <row r="617" spans="2:51" s="14" customFormat="1" ht="11.25">
      <c r="B617" s="209"/>
      <c r="C617" s="210"/>
      <c r="D617" s="199" t="s">
        <v>218</v>
      </c>
      <c r="E617" s="211" t="s">
        <v>21</v>
      </c>
      <c r="F617" s="212" t="s">
        <v>221</v>
      </c>
      <c r="G617" s="210"/>
      <c r="H617" s="213">
        <v>29.554000000000002</v>
      </c>
      <c r="I617" s="214"/>
      <c r="J617" s="210"/>
      <c r="K617" s="210"/>
      <c r="L617" s="215"/>
      <c r="M617" s="216"/>
      <c r="N617" s="217"/>
      <c r="O617" s="217"/>
      <c r="P617" s="217"/>
      <c r="Q617" s="217"/>
      <c r="R617" s="217"/>
      <c r="S617" s="217"/>
      <c r="T617" s="217"/>
      <c r="U617" s="218"/>
      <c r="AT617" s="219" t="s">
        <v>218</v>
      </c>
      <c r="AU617" s="219" t="s">
        <v>214</v>
      </c>
      <c r="AV617" s="14" t="s">
        <v>213</v>
      </c>
      <c r="AW617" s="14" t="s">
        <v>34</v>
      </c>
      <c r="AX617" s="14" t="s">
        <v>81</v>
      </c>
      <c r="AY617" s="219" t="s">
        <v>204</v>
      </c>
    </row>
    <row r="618" spans="1:65" s="2" customFormat="1" ht="16.5" customHeight="1">
      <c r="A618" s="36"/>
      <c r="B618" s="37"/>
      <c r="C618" s="179" t="s">
        <v>891</v>
      </c>
      <c r="D618" s="179" t="s">
        <v>208</v>
      </c>
      <c r="E618" s="180" t="s">
        <v>892</v>
      </c>
      <c r="F618" s="181" t="s">
        <v>893</v>
      </c>
      <c r="G618" s="182" t="s">
        <v>346</v>
      </c>
      <c r="H618" s="183">
        <v>29.554</v>
      </c>
      <c r="I618" s="184"/>
      <c r="J618" s="185">
        <f>ROUND(I618*H618,1)</f>
        <v>0</v>
      </c>
      <c r="K618" s="181" t="s">
        <v>212</v>
      </c>
      <c r="L618" s="41"/>
      <c r="M618" s="186" t="s">
        <v>21</v>
      </c>
      <c r="N618" s="187" t="s">
        <v>44</v>
      </c>
      <c r="O618" s="66"/>
      <c r="P618" s="188">
        <f>O618*H618</f>
        <v>0</v>
      </c>
      <c r="Q618" s="188">
        <v>0</v>
      </c>
      <c r="R618" s="188">
        <f>Q618*H618</f>
        <v>0</v>
      </c>
      <c r="S618" s="188">
        <v>0</v>
      </c>
      <c r="T618" s="188">
        <f>S618*H618</f>
        <v>0</v>
      </c>
      <c r="U618" s="189" t="s">
        <v>21</v>
      </c>
      <c r="V618" s="36"/>
      <c r="W618" s="36"/>
      <c r="X618" s="36"/>
      <c r="Y618" s="36"/>
      <c r="Z618" s="36"/>
      <c r="AA618" s="36"/>
      <c r="AB618" s="36"/>
      <c r="AC618" s="36"/>
      <c r="AD618" s="36"/>
      <c r="AE618" s="36"/>
      <c r="AR618" s="190" t="s">
        <v>213</v>
      </c>
      <c r="AT618" s="190" t="s">
        <v>208</v>
      </c>
      <c r="AU618" s="190" t="s">
        <v>214</v>
      </c>
      <c r="AY618" s="19" t="s">
        <v>204</v>
      </c>
      <c r="BE618" s="191">
        <f>IF(N618="základní",J618,0)</f>
        <v>0</v>
      </c>
      <c r="BF618" s="191">
        <f>IF(N618="snížená",J618,0)</f>
        <v>0</v>
      </c>
      <c r="BG618" s="191">
        <f>IF(N618="zákl. přenesená",J618,0)</f>
        <v>0</v>
      </c>
      <c r="BH618" s="191">
        <f>IF(N618="sníž. přenesená",J618,0)</f>
        <v>0</v>
      </c>
      <c r="BI618" s="191">
        <f>IF(N618="nulová",J618,0)</f>
        <v>0</v>
      </c>
      <c r="BJ618" s="19" t="s">
        <v>81</v>
      </c>
      <c r="BK618" s="191">
        <f>ROUND(I618*H618,1)</f>
        <v>0</v>
      </c>
      <c r="BL618" s="19" t="s">
        <v>213</v>
      </c>
      <c r="BM618" s="190" t="s">
        <v>894</v>
      </c>
    </row>
    <row r="619" spans="1:47" s="2" customFormat="1" ht="11.25">
      <c r="A619" s="36"/>
      <c r="B619" s="37"/>
      <c r="C619" s="38"/>
      <c r="D619" s="192" t="s">
        <v>216</v>
      </c>
      <c r="E619" s="38"/>
      <c r="F619" s="193" t="s">
        <v>895</v>
      </c>
      <c r="G619" s="38"/>
      <c r="H619" s="38"/>
      <c r="I619" s="194"/>
      <c r="J619" s="38"/>
      <c r="K619" s="38"/>
      <c r="L619" s="41"/>
      <c r="M619" s="195"/>
      <c r="N619" s="196"/>
      <c r="O619" s="66"/>
      <c r="P619" s="66"/>
      <c r="Q619" s="66"/>
      <c r="R619" s="66"/>
      <c r="S619" s="66"/>
      <c r="T619" s="66"/>
      <c r="U619" s="67"/>
      <c r="V619" s="36"/>
      <c r="W619" s="36"/>
      <c r="X619" s="36"/>
      <c r="Y619" s="36"/>
      <c r="Z619" s="36"/>
      <c r="AA619" s="36"/>
      <c r="AB619" s="36"/>
      <c r="AC619" s="36"/>
      <c r="AD619" s="36"/>
      <c r="AE619" s="36"/>
      <c r="AT619" s="19" t="s">
        <v>216</v>
      </c>
      <c r="AU619" s="19" t="s">
        <v>214</v>
      </c>
    </row>
    <row r="620" spans="1:65" s="2" customFormat="1" ht="24.2" customHeight="1">
      <c r="A620" s="36"/>
      <c r="B620" s="37"/>
      <c r="C620" s="179" t="s">
        <v>896</v>
      </c>
      <c r="D620" s="179" t="s">
        <v>208</v>
      </c>
      <c r="E620" s="180" t="s">
        <v>897</v>
      </c>
      <c r="F620" s="181" t="s">
        <v>898</v>
      </c>
      <c r="G620" s="182" t="s">
        <v>469</v>
      </c>
      <c r="H620" s="183">
        <v>16</v>
      </c>
      <c r="I620" s="184"/>
      <c r="J620" s="185">
        <f>ROUND(I620*H620,1)</f>
        <v>0</v>
      </c>
      <c r="K620" s="181" t="s">
        <v>21</v>
      </c>
      <c r="L620" s="41"/>
      <c r="M620" s="186" t="s">
        <v>21</v>
      </c>
      <c r="N620" s="187" t="s">
        <v>44</v>
      </c>
      <c r="O620" s="66"/>
      <c r="P620" s="188">
        <f>O620*H620</f>
        <v>0</v>
      </c>
      <c r="Q620" s="188">
        <v>0.02257</v>
      </c>
      <c r="R620" s="188">
        <f>Q620*H620</f>
        <v>0.36112</v>
      </c>
      <c r="S620" s="188">
        <v>0</v>
      </c>
      <c r="T620" s="188">
        <f>S620*H620</f>
        <v>0</v>
      </c>
      <c r="U620" s="189" t="s">
        <v>21</v>
      </c>
      <c r="V620" s="36"/>
      <c r="W620" s="36"/>
      <c r="X620" s="36"/>
      <c r="Y620" s="36"/>
      <c r="Z620" s="36"/>
      <c r="AA620" s="36"/>
      <c r="AB620" s="36"/>
      <c r="AC620" s="36"/>
      <c r="AD620" s="36"/>
      <c r="AE620" s="36"/>
      <c r="AR620" s="190" t="s">
        <v>213</v>
      </c>
      <c r="AT620" s="190" t="s">
        <v>208</v>
      </c>
      <c r="AU620" s="190" t="s">
        <v>214</v>
      </c>
      <c r="AY620" s="19" t="s">
        <v>204</v>
      </c>
      <c r="BE620" s="191">
        <f>IF(N620="základní",J620,0)</f>
        <v>0</v>
      </c>
      <c r="BF620" s="191">
        <f>IF(N620="snížená",J620,0)</f>
        <v>0</v>
      </c>
      <c r="BG620" s="191">
        <f>IF(N620="zákl. přenesená",J620,0)</f>
        <v>0</v>
      </c>
      <c r="BH620" s="191">
        <f>IF(N620="sníž. přenesená",J620,0)</f>
        <v>0</v>
      </c>
      <c r="BI620" s="191">
        <f>IF(N620="nulová",J620,0)</f>
        <v>0</v>
      </c>
      <c r="BJ620" s="19" t="s">
        <v>81</v>
      </c>
      <c r="BK620" s="191">
        <f>ROUND(I620*H620,1)</f>
        <v>0</v>
      </c>
      <c r="BL620" s="19" t="s">
        <v>213</v>
      </c>
      <c r="BM620" s="190" t="s">
        <v>899</v>
      </c>
    </row>
    <row r="621" spans="2:51" s="13" customFormat="1" ht="11.25">
      <c r="B621" s="197"/>
      <c r="C621" s="198"/>
      <c r="D621" s="199" t="s">
        <v>218</v>
      </c>
      <c r="E621" s="200" t="s">
        <v>21</v>
      </c>
      <c r="F621" s="201" t="s">
        <v>900</v>
      </c>
      <c r="G621" s="198"/>
      <c r="H621" s="202">
        <v>16</v>
      </c>
      <c r="I621" s="203"/>
      <c r="J621" s="198"/>
      <c r="K621" s="198"/>
      <c r="L621" s="204"/>
      <c r="M621" s="205"/>
      <c r="N621" s="206"/>
      <c r="O621" s="206"/>
      <c r="P621" s="206"/>
      <c r="Q621" s="206"/>
      <c r="R621" s="206"/>
      <c r="S621" s="206"/>
      <c r="T621" s="206"/>
      <c r="U621" s="207"/>
      <c r="AT621" s="208" t="s">
        <v>218</v>
      </c>
      <c r="AU621" s="208" t="s">
        <v>214</v>
      </c>
      <c r="AV621" s="13" t="s">
        <v>83</v>
      </c>
      <c r="AW621" s="13" t="s">
        <v>34</v>
      </c>
      <c r="AX621" s="13" t="s">
        <v>81</v>
      </c>
      <c r="AY621" s="208" t="s">
        <v>204</v>
      </c>
    </row>
    <row r="622" spans="1:65" s="2" customFormat="1" ht="24.2" customHeight="1">
      <c r="A622" s="36"/>
      <c r="B622" s="37"/>
      <c r="C622" s="179" t="s">
        <v>901</v>
      </c>
      <c r="D622" s="179" t="s">
        <v>208</v>
      </c>
      <c r="E622" s="180" t="s">
        <v>902</v>
      </c>
      <c r="F622" s="181" t="s">
        <v>903</v>
      </c>
      <c r="G622" s="182" t="s">
        <v>346</v>
      </c>
      <c r="H622" s="183">
        <v>12.58</v>
      </c>
      <c r="I622" s="184"/>
      <c r="J622" s="185">
        <f>ROUND(I622*H622,1)</f>
        <v>0</v>
      </c>
      <c r="K622" s="181" t="s">
        <v>212</v>
      </c>
      <c r="L622" s="41"/>
      <c r="M622" s="186" t="s">
        <v>21</v>
      </c>
      <c r="N622" s="187" t="s">
        <v>44</v>
      </c>
      <c r="O622" s="66"/>
      <c r="P622" s="188">
        <f>O622*H622</f>
        <v>0</v>
      </c>
      <c r="Q622" s="188">
        <v>0.00606</v>
      </c>
      <c r="R622" s="188">
        <f>Q622*H622</f>
        <v>0.0762348</v>
      </c>
      <c r="S622" s="188">
        <v>0</v>
      </c>
      <c r="T622" s="188">
        <f>S622*H622</f>
        <v>0</v>
      </c>
      <c r="U622" s="189" t="s">
        <v>21</v>
      </c>
      <c r="V622" s="36"/>
      <c r="W622" s="36"/>
      <c r="X622" s="36"/>
      <c r="Y622" s="36"/>
      <c r="Z622" s="36"/>
      <c r="AA622" s="36"/>
      <c r="AB622" s="36"/>
      <c r="AC622" s="36"/>
      <c r="AD622" s="36"/>
      <c r="AE622" s="36"/>
      <c r="AR622" s="190" t="s">
        <v>213</v>
      </c>
      <c r="AT622" s="190" t="s">
        <v>208</v>
      </c>
      <c r="AU622" s="190" t="s">
        <v>214</v>
      </c>
      <c r="AY622" s="19" t="s">
        <v>204</v>
      </c>
      <c r="BE622" s="191">
        <f>IF(N622="základní",J622,0)</f>
        <v>0</v>
      </c>
      <c r="BF622" s="191">
        <f>IF(N622="snížená",J622,0)</f>
        <v>0</v>
      </c>
      <c r="BG622" s="191">
        <f>IF(N622="zákl. přenesená",J622,0)</f>
        <v>0</v>
      </c>
      <c r="BH622" s="191">
        <f>IF(N622="sníž. přenesená",J622,0)</f>
        <v>0</v>
      </c>
      <c r="BI622" s="191">
        <f>IF(N622="nulová",J622,0)</f>
        <v>0</v>
      </c>
      <c r="BJ622" s="19" t="s">
        <v>81</v>
      </c>
      <c r="BK622" s="191">
        <f>ROUND(I622*H622,1)</f>
        <v>0</v>
      </c>
      <c r="BL622" s="19" t="s">
        <v>213</v>
      </c>
      <c r="BM622" s="190" t="s">
        <v>904</v>
      </c>
    </row>
    <row r="623" spans="1:47" s="2" customFormat="1" ht="11.25">
      <c r="A623" s="36"/>
      <c r="B623" s="37"/>
      <c r="C623" s="38"/>
      <c r="D623" s="192" t="s">
        <v>216</v>
      </c>
      <c r="E623" s="38"/>
      <c r="F623" s="193" t="s">
        <v>905</v>
      </c>
      <c r="G623" s="38"/>
      <c r="H623" s="38"/>
      <c r="I623" s="194"/>
      <c r="J623" s="38"/>
      <c r="K623" s="38"/>
      <c r="L623" s="41"/>
      <c r="M623" s="195"/>
      <c r="N623" s="196"/>
      <c r="O623" s="66"/>
      <c r="P623" s="66"/>
      <c r="Q623" s="66"/>
      <c r="R623" s="66"/>
      <c r="S623" s="66"/>
      <c r="T623" s="66"/>
      <c r="U623" s="67"/>
      <c r="V623" s="36"/>
      <c r="W623" s="36"/>
      <c r="X623" s="36"/>
      <c r="Y623" s="36"/>
      <c r="Z623" s="36"/>
      <c r="AA623" s="36"/>
      <c r="AB623" s="36"/>
      <c r="AC623" s="36"/>
      <c r="AD623" s="36"/>
      <c r="AE623" s="36"/>
      <c r="AT623" s="19" t="s">
        <v>216</v>
      </c>
      <c r="AU623" s="19" t="s">
        <v>214</v>
      </c>
    </row>
    <row r="624" spans="1:47" s="2" customFormat="1" ht="68.25">
      <c r="A624" s="36"/>
      <c r="B624" s="37"/>
      <c r="C624" s="38"/>
      <c r="D624" s="199" t="s">
        <v>306</v>
      </c>
      <c r="E624" s="38"/>
      <c r="F624" s="241" t="s">
        <v>906</v>
      </c>
      <c r="G624" s="38"/>
      <c r="H624" s="38"/>
      <c r="I624" s="194"/>
      <c r="J624" s="38"/>
      <c r="K624" s="38"/>
      <c r="L624" s="41"/>
      <c r="M624" s="195"/>
      <c r="N624" s="196"/>
      <c r="O624" s="66"/>
      <c r="P624" s="66"/>
      <c r="Q624" s="66"/>
      <c r="R624" s="66"/>
      <c r="S624" s="66"/>
      <c r="T624" s="66"/>
      <c r="U624" s="67"/>
      <c r="V624" s="36"/>
      <c r="W624" s="36"/>
      <c r="X624" s="36"/>
      <c r="Y624" s="36"/>
      <c r="Z624" s="36"/>
      <c r="AA624" s="36"/>
      <c r="AB624" s="36"/>
      <c r="AC624" s="36"/>
      <c r="AD624" s="36"/>
      <c r="AE624" s="36"/>
      <c r="AT624" s="19" t="s">
        <v>306</v>
      </c>
      <c r="AU624" s="19" t="s">
        <v>214</v>
      </c>
    </row>
    <row r="625" spans="2:51" s="13" customFormat="1" ht="11.25">
      <c r="B625" s="197"/>
      <c r="C625" s="198"/>
      <c r="D625" s="199" t="s">
        <v>218</v>
      </c>
      <c r="E625" s="200" t="s">
        <v>21</v>
      </c>
      <c r="F625" s="201" t="s">
        <v>907</v>
      </c>
      <c r="G625" s="198"/>
      <c r="H625" s="202">
        <v>3.5</v>
      </c>
      <c r="I625" s="203"/>
      <c r="J625" s="198"/>
      <c r="K625" s="198"/>
      <c r="L625" s="204"/>
      <c r="M625" s="205"/>
      <c r="N625" s="206"/>
      <c r="O625" s="206"/>
      <c r="P625" s="206"/>
      <c r="Q625" s="206"/>
      <c r="R625" s="206"/>
      <c r="S625" s="206"/>
      <c r="T625" s="206"/>
      <c r="U625" s="207"/>
      <c r="AT625" s="208" t="s">
        <v>218</v>
      </c>
      <c r="AU625" s="208" t="s">
        <v>214</v>
      </c>
      <c r="AV625" s="13" t="s">
        <v>83</v>
      </c>
      <c r="AW625" s="13" t="s">
        <v>34</v>
      </c>
      <c r="AX625" s="13" t="s">
        <v>73</v>
      </c>
      <c r="AY625" s="208" t="s">
        <v>204</v>
      </c>
    </row>
    <row r="626" spans="2:51" s="13" customFormat="1" ht="11.25">
      <c r="B626" s="197"/>
      <c r="C626" s="198"/>
      <c r="D626" s="199" t="s">
        <v>218</v>
      </c>
      <c r="E626" s="200" t="s">
        <v>21</v>
      </c>
      <c r="F626" s="201" t="s">
        <v>908</v>
      </c>
      <c r="G626" s="198"/>
      <c r="H626" s="202">
        <v>6.165</v>
      </c>
      <c r="I626" s="203"/>
      <c r="J626" s="198"/>
      <c r="K626" s="198"/>
      <c r="L626" s="204"/>
      <c r="M626" s="205"/>
      <c r="N626" s="206"/>
      <c r="O626" s="206"/>
      <c r="P626" s="206"/>
      <c r="Q626" s="206"/>
      <c r="R626" s="206"/>
      <c r="S626" s="206"/>
      <c r="T626" s="206"/>
      <c r="U626" s="207"/>
      <c r="AT626" s="208" t="s">
        <v>218</v>
      </c>
      <c r="AU626" s="208" t="s">
        <v>214</v>
      </c>
      <c r="AV626" s="13" t="s">
        <v>83</v>
      </c>
      <c r="AW626" s="13" t="s">
        <v>34</v>
      </c>
      <c r="AX626" s="13" t="s">
        <v>73</v>
      </c>
      <c r="AY626" s="208" t="s">
        <v>204</v>
      </c>
    </row>
    <row r="627" spans="2:51" s="13" customFormat="1" ht="11.25">
      <c r="B627" s="197"/>
      <c r="C627" s="198"/>
      <c r="D627" s="199" t="s">
        <v>218</v>
      </c>
      <c r="E627" s="200" t="s">
        <v>21</v>
      </c>
      <c r="F627" s="201" t="s">
        <v>909</v>
      </c>
      <c r="G627" s="198"/>
      <c r="H627" s="202">
        <v>2.915</v>
      </c>
      <c r="I627" s="203"/>
      <c r="J627" s="198"/>
      <c r="K627" s="198"/>
      <c r="L627" s="204"/>
      <c r="M627" s="205"/>
      <c r="N627" s="206"/>
      <c r="O627" s="206"/>
      <c r="P627" s="206"/>
      <c r="Q627" s="206"/>
      <c r="R627" s="206"/>
      <c r="S627" s="206"/>
      <c r="T627" s="206"/>
      <c r="U627" s="207"/>
      <c r="AT627" s="208" t="s">
        <v>218</v>
      </c>
      <c r="AU627" s="208" t="s">
        <v>214</v>
      </c>
      <c r="AV627" s="13" t="s">
        <v>83</v>
      </c>
      <c r="AW627" s="13" t="s">
        <v>34</v>
      </c>
      <c r="AX627" s="13" t="s">
        <v>73</v>
      </c>
      <c r="AY627" s="208" t="s">
        <v>204</v>
      </c>
    </row>
    <row r="628" spans="2:51" s="16" customFormat="1" ht="11.25">
      <c r="B628" s="230"/>
      <c r="C628" s="231"/>
      <c r="D628" s="199" t="s">
        <v>218</v>
      </c>
      <c r="E628" s="232" t="s">
        <v>21</v>
      </c>
      <c r="F628" s="233" t="s">
        <v>868</v>
      </c>
      <c r="G628" s="231"/>
      <c r="H628" s="234">
        <v>12.579999999999998</v>
      </c>
      <c r="I628" s="235"/>
      <c r="J628" s="231"/>
      <c r="K628" s="231"/>
      <c r="L628" s="236"/>
      <c r="M628" s="237"/>
      <c r="N628" s="238"/>
      <c r="O628" s="238"/>
      <c r="P628" s="238"/>
      <c r="Q628" s="238"/>
      <c r="R628" s="238"/>
      <c r="S628" s="238"/>
      <c r="T628" s="238"/>
      <c r="U628" s="239"/>
      <c r="AT628" s="240" t="s">
        <v>218</v>
      </c>
      <c r="AU628" s="240" t="s">
        <v>214</v>
      </c>
      <c r="AV628" s="16" t="s">
        <v>214</v>
      </c>
      <c r="AW628" s="16" t="s">
        <v>34</v>
      </c>
      <c r="AX628" s="16" t="s">
        <v>73</v>
      </c>
      <c r="AY628" s="240" t="s">
        <v>204</v>
      </c>
    </row>
    <row r="629" spans="2:51" s="14" customFormat="1" ht="11.25">
      <c r="B629" s="209"/>
      <c r="C629" s="210"/>
      <c r="D629" s="199" t="s">
        <v>218</v>
      </c>
      <c r="E629" s="211" t="s">
        <v>21</v>
      </c>
      <c r="F629" s="212" t="s">
        <v>221</v>
      </c>
      <c r="G629" s="210"/>
      <c r="H629" s="213">
        <v>12.579999999999998</v>
      </c>
      <c r="I629" s="214"/>
      <c r="J629" s="210"/>
      <c r="K629" s="210"/>
      <c r="L629" s="215"/>
      <c r="M629" s="216"/>
      <c r="N629" s="217"/>
      <c r="O629" s="217"/>
      <c r="P629" s="217"/>
      <c r="Q629" s="217"/>
      <c r="R629" s="217"/>
      <c r="S629" s="217"/>
      <c r="T629" s="217"/>
      <c r="U629" s="218"/>
      <c r="AT629" s="219" t="s">
        <v>218</v>
      </c>
      <c r="AU629" s="219" t="s">
        <v>214</v>
      </c>
      <c r="AV629" s="14" t="s">
        <v>213</v>
      </c>
      <c r="AW629" s="14" t="s">
        <v>34</v>
      </c>
      <c r="AX629" s="14" t="s">
        <v>81</v>
      </c>
      <c r="AY629" s="219" t="s">
        <v>204</v>
      </c>
    </row>
    <row r="630" spans="1:65" s="2" customFormat="1" ht="16.5" customHeight="1">
      <c r="A630" s="36"/>
      <c r="B630" s="37"/>
      <c r="C630" s="242" t="s">
        <v>910</v>
      </c>
      <c r="D630" s="242" t="s">
        <v>466</v>
      </c>
      <c r="E630" s="243" t="s">
        <v>911</v>
      </c>
      <c r="F630" s="244" t="s">
        <v>912</v>
      </c>
      <c r="G630" s="245" t="s">
        <v>346</v>
      </c>
      <c r="H630" s="246">
        <v>13.209</v>
      </c>
      <c r="I630" s="247"/>
      <c r="J630" s="248">
        <f>ROUND(I630*H630,1)</f>
        <v>0</v>
      </c>
      <c r="K630" s="244" t="s">
        <v>913</v>
      </c>
      <c r="L630" s="249"/>
      <c r="M630" s="250" t="s">
        <v>21</v>
      </c>
      <c r="N630" s="251" t="s">
        <v>44</v>
      </c>
      <c r="O630" s="66"/>
      <c r="P630" s="188">
        <f>O630*H630</f>
        <v>0</v>
      </c>
      <c r="Q630" s="188">
        <v>0.0015</v>
      </c>
      <c r="R630" s="188">
        <f>Q630*H630</f>
        <v>0.0198135</v>
      </c>
      <c r="S630" s="188">
        <v>0</v>
      </c>
      <c r="T630" s="188">
        <f>S630*H630</f>
        <v>0</v>
      </c>
      <c r="U630" s="189" t="s">
        <v>21</v>
      </c>
      <c r="V630" s="36"/>
      <c r="W630" s="36"/>
      <c r="X630" s="36"/>
      <c r="Y630" s="36"/>
      <c r="Z630" s="36"/>
      <c r="AA630" s="36"/>
      <c r="AB630" s="36"/>
      <c r="AC630" s="36"/>
      <c r="AD630" s="36"/>
      <c r="AE630" s="36"/>
      <c r="AR630" s="190" t="s">
        <v>250</v>
      </c>
      <c r="AT630" s="190" t="s">
        <v>466</v>
      </c>
      <c r="AU630" s="190" t="s">
        <v>214</v>
      </c>
      <c r="AY630" s="19" t="s">
        <v>204</v>
      </c>
      <c r="BE630" s="191">
        <f>IF(N630="základní",J630,0)</f>
        <v>0</v>
      </c>
      <c r="BF630" s="191">
        <f>IF(N630="snížená",J630,0)</f>
        <v>0</v>
      </c>
      <c r="BG630" s="191">
        <f>IF(N630="zákl. přenesená",J630,0)</f>
        <v>0</v>
      </c>
      <c r="BH630" s="191">
        <f>IF(N630="sníž. přenesená",J630,0)</f>
        <v>0</v>
      </c>
      <c r="BI630" s="191">
        <f>IF(N630="nulová",J630,0)</f>
        <v>0</v>
      </c>
      <c r="BJ630" s="19" t="s">
        <v>81</v>
      </c>
      <c r="BK630" s="191">
        <f>ROUND(I630*H630,1)</f>
        <v>0</v>
      </c>
      <c r="BL630" s="19" t="s">
        <v>213</v>
      </c>
      <c r="BM630" s="190" t="s">
        <v>914</v>
      </c>
    </row>
    <row r="631" spans="1:47" s="2" customFormat="1" ht="11.25">
      <c r="A631" s="36"/>
      <c r="B631" s="37"/>
      <c r="C631" s="38"/>
      <c r="D631" s="192" t="s">
        <v>216</v>
      </c>
      <c r="E631" s="38"/>
      <c r="F631" s="193" t="s">
        <v>915</v>
      </c>
      <c r="G631" s="38"/>
      <c r="H631" s="38"/>
      <c r="I631" s="194"/>
      <c r="J631" s="38"/>
      <c r="K631" s="38"/>
      <c r="L631" s="41"/>
      <c r="M631" s="195"/>
      <c r="N631" s="196"/>
      <c r="O631" s="66"/>
      <c r="P631" s="66"/>
      <c r="Q631" s="66"/>
      <c r="R631" s="66"/>
      <c r="S631" s="66"/>
      <c r="T631" s="66"/>
      <c r="U631" s="67"/>
      <c r="V631" s="36"/>
      <c r="W631" s="36"/>
      <c r="X631" s="36"/>
      <c r="Y631" s="36"/>
      <c r="Z631" s="36"/>
      <c r="AA631" s="36"/>
      <c r="AB631" s="36"/>
      <c r="AC631" s="36"/>
      <c r="AD631" s="36"/>
      <c r="AE631" s="36"/>
      <c r="AT631" s="19" t="s">
        <v>216</v>
      </c>
      <c r="AU631" s="19" t="s">
        <v>214</v>
      </c>
    </row>
    <row r="632" spans="2:51" s="13" customFormat="1" ht="11.25">
      <c r="B632" s="197"/>
      <c r="C632" s="198"/>
      <c r="D632" s="199" t="s">
        <v>218</v>
      </c>
      <c r="E632" s="200" t="s">
        <v>21</v>
      </c>
      <c r="F632" s="201" t="s">
        <v>916</v>
      </c>
      <c r="G632" s="198"/>
      <c r="H632" s="202">
        <v>13.209</v>
      </c>
      <c r="I632" s="203"/>
      <c r="J632" s="198"/>
      <c r="K632" s="198"/>
      <c r="L632" s="204"/>
      <c r="M632" s="205"/>
      <c r="N632" s="206"/>
      <c r="O632" s="206"/>
      <c r="P632" s="206"/>
      <c r="Q632" s="206"/>
      <c r="R632" s="206"/>
      <c r="S632" s="206"/>
      <c r="T632" s="206"/>
      <c r="U632" s="207"/>
      <c r="AT632" s="208" t="s">
        <v>218</v>
      </c>
      <c r="AU632" s="208" t="s">
        <v>214</v>
      </c>
      <c r="AV632" s="13" t="s">
        <v>83</v>
      </c>
      <c r="AW632" s="13" t="s">
        <v>34</v>
      </c>
      <c r="AX632" s="13" t="s">
        <v>81</v>
      </c>
      <c r="AY632" s="208" t="s">
        <v>204</v>
      </c>
    </row>
    <row r="633" spans="2:63" s="12" customFormat="1" ht="20.85" customHeight="1">
      <c r="B633" s="163"/>
      <c r="C633" s="164"/>
      <c r="D633" s="165" t="s">
        <v>72</v>
      </c>
      <c r="E633" s="177" t="s">
        <v>544</v>
      </c>
      <c r="F633" s="177" t="s">
        <v>917</v>
      </c>
      <c r="G633" s="164"/>
      <c r="H633" s="164"/>
      <c r="I633" s="167"/>
      <c r="J633" s="178">
        <f>BK633</f>
        <v>0</v>
      </c>
      <c r="K633" s="164"/>
      <c r="L633" s="169"/>
      <c r="M633" s="170"/>
      <c r="N633" s="171"/>
      <c r="O633" s="171"/>
      <c r="P633" s="172">
        <f>SUM(P634:P635)</f>
        <v>0</v>
      </c>
      <c r="Q633" s="171"/>
      <c r="R633" s="172">
        <f>SUM(R634:R635)</f>
        <v>0.20047500000000001</v>
      </c>
      <c r="S633" s="171"/>
      <c r="T633" s="172">
        <f>SUM(T634:T635)</f>
        <v>0</v>
      </c>
      <c r="U633" s="173"/>
      <c r="AR633" s="174" t="s">
        <v>81</v>
      </c>
      <c r="AT633" s="175" t="s">
        <v>72</v>
      </c>
      <c r="AU633" s="175" t="s">
        <v>83</v>
      </c>
      <c r="AY633" s="174" t="s">
        <v>204</v>
      </c>
      <c r="BK633" s="176">
        <f>SUM(BK634:BK635)</f>
        <v>0</v>
      </c>
    </row>
    <row r="634" spans="1:65" s="2" customFormat="1" ht="33" customHeight="1">
      <c r="A634" s="36"/>
      <c r="B634" s="37"/>
      <c r="C634" s="179" t="s">
        <v>918</v>
      </c>
      <c r="D634" s="179" t="s">
        <v>208</v>
      </c>
      <c r="E634" s="180" t="s">
        <v>919</v>
      </c>
      <c r="F634" s="181" t="s">
        <v>920</v>
      </c>
      <c r="G634" s="182" t="s">
        <v>469</v>
      </c>
      <c r="H634" s="183">
        <v>2.025</v>
      </c>
      <c r="I634" s="184"/>
      <c r="J634" s="185">
        <f>ROUND(I634*H634,1)</f>
        <v>0</v>
      </c>
      <c r="K634" s="181" t="s">
        <v>21</v>
      </c>
      <c r="L634" s="41"/>
      <c r="M634" s="186" t="s">
        <v>21</v>
      </c>
      <c r="N634" s="187" t="s">
        <v>44</v>
      </c>
      <c r="O634" s="66"/>
      <c r="P634" s="188">
        <f>O634*H634</f>
        <v>0</v>
      </c>
      <c r="Q634" s="188">
        <v>0.099</v>
      </c>
      <c r="R634" s="188">
        <f>Q634*H634</f>
        <v>0.20047500000000001</v>
      </c>
      <c r="S634" s="188">
        <v>0</v>
      </c>
      <c r="T634" s="188">
        <f>S634*H634</f>
        <v>0</v>
      </c>
      <c r="U634" s="189" t="s">
        <v>21</v>
      </c>
      <c r="V634" s="36"/>
      <c r="W634" s="36"/>
      <c r="X634" s="36"/>
      <c r="Y634" s="36"/>
      <c r="Z634" s="36"/>
      <c r="AA634" s="36"/>
      <c r="AB634" s="36"/>
      <c r="AC634" s="36"/>
      <c r="AD634" s="36"/>
      <c r="AE634" s="36"/>
      <c r="AR634" s="190" t="s">
        <v>213</v>
      </c>
      <c r="AT634" s="190" t="s">
        <v>208</v>
      </c>
      <c r="AU634" s="190" t="s">
        <v>214</v>
      </c>
      <c r="AY634" s="19" t="s">
        <v>204</v>
      </c>
      <c r="BE634" s="191">
        <f>IF(N634="základní",J634,0)</f>
        <v>0</v>
      </c>
      <c r="BF634" s="191">
        <f>IF(N634="snížená",J634,0)</f>
        <v>0</v>
      </c>
      <c r="BG634" s="191">
        <f>IF(N634="zákl. přenesená",J634,0)</f>
        <v>0</v>
      </c>
      <c r="BH634" s="191">
        <f>IF(N634="sníž. přenesená",J634,0)</f>
        <v>0</v>
      </c>
      <c r="BI634" s="191">
        <f>IF(N634="nulová",J634,0)</f>
        <v>0</v>
      </c>
      <c r="BJ634" s="19" t="s">
        <v>81</v>
      </c>
      <c r="BK634" s="191">
        <f>ROUND(I634*H634,1)</f>
        <v>0</v>
      </c>
      <c r="BL634" s="19" t="s">
        <v>213</v>
      </c>
      <c r="BM634" s="190" t="s">
        <v>921</v>
      </c>
    </row>
    <row r="635" spans="2:51" s="13" customFormat="1" ht="11.25">
      <c r="B635" s="197"/>
      <c r="C635" s="198"/>
      <c r="D635" s="199" t="s">
        <v>218</v>
      </c>
      <c r="E635" s="200" t="s">
        <v>21</v>
      </c>
      <c r="F635" s="201" t="s">
        <v>922</v>
      </c>
      <c r="G635" s="198"/>
      <c r="H635" s="202">
        <v>2.025</v>
      </c>
      <c r="I635" s="203"/>
      <c r="J635" s="198"/>
      <c r="K635" s="198"/>
      <c r="L635" s="204"/>
      <c r="M635" s="205"/>
      <c r="N635" s="206"/>
      <c r="O635" s="206"/>
      <c r="P635" s="206"/>
      <c r="Q635" s="206"/>
      <c r="R635" s="206"/>
      <c r="S635" s="206"/>
      <c r="T635" s="206"/>
      <c r="U635" s="207"/>
      <c r="AT635" s="208" t="s">
        <v>218</v>
      </c>
      <c r="AU635" s="208" t="s">
        <v>214</v>
      </c>
      <c r="AV635" s="13" t="s">
        <v>83</v>
      </c>
      <c r="AW635" s="13" t="s">
        <v>34</v>
      </c>
      <c r="AX635" s="13" t="s">
        <v>81</v>
      </c>
      <c r="AY635" s="208" t="s">
        <v>204</v>
      </c>
    </row>
    <row r="636" spans="2:63" s="12" customFormat="1" ht="22.9" customHeight="1">
      <c r="B636" s="163"/>
      <c r="C636" s="164"/>
      <c r="D636" s="165" t="s">
        <v>72</v>
      </c>
      <c r="E636" s="177" t="s">
        <v>239</v>
      </c>
      <c r="F636" s="177" t="s">
        <v>923</v>
      </c>
      <c r="G636" s="164"/>
      <c r="H636" s="164"/>
      <c r="I636" s="167"/>
      <c r="J636" s="178">
        <f>BK636</f>
        <v>0</v>
      </c>
      <c r="K636" s="164"/>
      <c r="L636" s="169"/>
      <c r="M636" s="170"/>
      <c r="N636" s="171"/>
      <c r="O636" s="171"/>
      <c r="P636" s="172">
        <f>P637+P645+P679+P769+P801+P826</f>
        <v>0</v>
      </c>
      <c r="Q636" s="171"/>
      <c r="R636" s="172">
        <f>R637+R645+R679+R769+R801+R826</f>
        <v>51.887848554309095</v>
      </c>
      <c r="S636" s="171"/>
      <c r="T636" s="172">
        <f>T637+T645+T679+T769+T801+T826</f>
        <v>0</v>
      </c>
      <c r="U636" s="173"/>
      <c r="AR636" s="174" t="s">
        <v>81</v>
      </c>
      <c r="AT636" s="175" t="s">
        <v>72</v>
      </c>
      <c r="AU636" s="175" t="s">
        <v>81</v>
      </c>
      <c r="AY636" s="174" t="s">
        <v>204</v>
      </c>
      <c r="BK636" s="176">
        <f>BK637+BK645+BK679+BK769+BK801+BK826</f>
        <v>0</v>
      </c>
    </row>
    <row r="637" spans="2:63" s="12" customFormat="1" ht="20.85" customHeight="1">
      <c r="B637" s="163"/>
      <c r="C637" s="164"/>
      <c r="D637" s="165" t="s">
        <v>72</v>
      </c>
      <c r="E637" s="177" t="s">
        <v>687</v>
      </c>
      <c r="F637" s="177" t="s">
        <v>924</v>
      </c>
      <c r="G637" s="164"/>
      <c r="H637" s="164"/>
      <c r="I637" s="167"/>
      <c r="J637" s="178">
        <f>BK637</f>
        <v>0</v>
      </c>
      <c r="K637" s="164"/>
      <c r="L637" s="169"/>
      <c r="M637" s="170"/>
      <c r="N637" s="171"/>
      <c r="O637" s="171"/>
      <c r="P637" s="172">
        <f>SUM(P638:P644)</f>
        <v>0</v>
      </c>
      <c r="Q637" s="171"/>
      <c r="R637" s="172">
        <f>SUM(R638:R644)</f>
        <v>0</v>
      </c>
      <c r="S637" s="171"/>
      <c r="T637" s="172">
        <f>SUM(T638:T644)</f>
        <v>0</v>
      </c>
      <c r="U637" s="173"/>
      <c r="AR637" s="174" t="s">
        <v>81</v>
      </c>
      <c r="AT637" s="175" t="s">
        <v>72</v>
      </c>
      <c r="AU637" s="175" t="s">
        <v>83</v>
      </c>
      <c r="AY637" s="174" t="s">
        <v>204</v>
      </c>
      <c r="BK637" s="176">
        <f>SUM(BK638:BK644)</f>
        <v>0</v>
      </c>
    </row>
    <row r="638" spans="1:65" s="2" customFormat="1" ht="24.2" customHeight="1">
      <c r="A638" s="36"/>
      <c r="B638" s="37"/>
      <c r="C638" s="179" t="s">
        <v>925</v>
      </c>
      <c r="D638" s="179" t="s">
        <v>208</v>
      </c>
      <c r="E638" s="180" t="s">
        <v>926</v>
      </c>
      <c r="F638" s="181" t="s">
        <v>927</v>
      </c>
      <c r="G638" s="182" t="s">
        <v>346</v>
      </c>
      <c r="H638" s="183">
        <v>48.05</v>
      </c>
      <c r="I638" s="184"/>
      <c r="J638" s="185">
        <f>ROUND(I638*H638,1)</f>
        <v>0</v>
      </c>
      <c r="K638" s="181" t="s">
        <v>212</v>
      </c>
      <c r="L638" s="41"/>
      <c r="M638" s="186" t="s">
        <v>21</v>
      </c>
      <c r="N638" s="187" t="s">
        <v>44</v>
      </c>
      <c r="O638" s="66"/>
      <c r="P638" s="188">
        <f>O638*H638</f>
        <v>0</v>
      </c>
      <c r="Q638" s="188">
        <v>0</v>
      </c>
      <c r="R638" s="188">
        <f>Q638*H638</f>
        <v>0</v>
      </c>
      <c r="S638" s="188">
        <v>0</v>
      </c>
      <c r="T638" s="188">
        <f>S638*H638</f>
        <v>0</v>
      </c>
      <c r="U638" s="189" t="s">
        <v>21</v>
      </c>
      <c r="V638" s="36"/>
      <c r="W638" s="36"/>
      <c r="X638" s="36"/>
      <c r="Y638" s="36"/>
      <c r="Z638" s="36"/>
      <c r="AA638" s="36"/>
      <c r="AB638" s="36"/>
      <c r="AC638" s="36"/>
      <c r="AD638" s="36"/>
      <c r="AE638" s="36"/>
      <c r="AR638" s="190" t="s">
        <v>213</v>
      </c>
      <c r="AT638" s="190" t="s">
        <v>208</v>
      </c>
      <c r="AU638" s="190" t="s">
        <v>214</v>
      </c>
      <c r="AY638" s="19" t="s">
        <v>204</v>
      </c>
      <c r="BE638" s="191">
        <f>IF(N638="základní",J638,0)</f>
        <v>0</v>
      </c>
      <c r="BF638" s="191">
        <f>IF(N638="snížená",J638,0)</f>
        <v>0</v>
      </c>
      <c r="BG638" s="191">
        <f>IF(N638="zákl. přenesená",J638,0)</f>
        <v>0</v>
      </c>
      <c r="BH638" s="191">
        <f>IF(N638="sníž. přenesená",J638,0)</f>
        <v>0</v>
      </c>
      <c r="BI638" s="191">
        <f>IF(N638="nulová",J638,0)</f>
        <v>0</v>
      </c>
      <c r="BJ638" s="19" t="s">
        <v>81</v>
      </c>
      <c r="BK638" s="191">
        <f>ROUND(I638*H638,1)</f>
        <v>0</v>
      </c>
      <c r="BL638" s="19" t="s">
        <v>213</v>
      </c>
      <c r="BM638" s="190" t="s">
        <v>928</v>
      </c>
    </row>
    <row r="639" spans="1:47" s="2" customFormat="1" ht="11.25">
      <c r="A639" s="36"/>
      <c r="B639" s="37"/>
      <c r="C639" s="38"/>
      <c r="D639" s="192" t="s">
        <v>216</v>
      </c>
      <c r="E639" s="38"/>
      <c r="F639" s="193" t="s">
        <v>929</v>
      </c>
      <c r="G639" s="38"/>
      <c r="H639" s="38"/>
      <c r="I639" s="194"/>
      <c r="J639" s="38"/>
      <c r="K639" s="38"/>
      <c r="L639" s="41"/>
      <c r="M639" s="195"/>
      <c r="N639" s="196"/>
      <c r="O639" s="66"/>
      <c r="P639" s="66"/>
      <c r="Q639" s="66"/>
      <c r="R639" s="66"/>
      <c r="S639" s="66"/>
      <c r="T639" s="66"/>
      <c r="U639" s="67"/>
      <c r="V639" s="36"/>
      <c r="W639" s="36"/>
      <c r="X639" s="36"/>
      <c r="Y639" s="36"/>
      <c r="Z639" s="36"/>
      <c r="AA639" s="36"/>
      <c r="AB639" s="36"/>
      <c r="AC639" s="36"/>
      <c r="AD639" s="36"/>
      <c r="AE639" s="36"/>
      <c r="AT639" s="19" t="s">
        <v>216</v>
      </c>
      <c r="AU639" s="19" t="s">
        <v>214</v>
      </c>
    </row>
    <row r="640" spans="2:51" s="13" customFormat="1" ht="11.25">
      <c r="B640" s="197"/>
      <c r="C640" s="198"/>
      <c r="D640" s="199" t="s">
        <v>218</v>
      </c>
      <c r="E640" s="200" t="s">
        <v>21</v>
      </c>
      <c r="F640" s="201" t="s">
        <v>930</v>
      </c>
      <c r="G640" s="198"/>
      <c r="H640" s="202">
        <v>36.8</v>
      </c>
      <c r="I640" s="203"/>
      <c r="J640" s="198"/>
      <c r="K640" s="198"/>
      <c r="L640" s="204"/>
      <c r="M640" s="205"/>
      <c r="N640" s="206"/>
      <c r="O640" s="206"/>
      <c r="P640" s="206"/>
      <c r="Q640" s="206"/>
      <c r="R640" s="206"/>
      <c r="S640" s="206"/>
      <c r="T640" s="206"/>
      <c r="U640" s="207"/>
      <c r="AT640" s="208" t="s">
        <v>218</v>
      </c>
      <c r="AU640" s="208" t="s">
        <v>214</v>
      </c>
      <c r="AV640" s="13" t="s">
        <v>83</v>
      </c>
      <c r="AW640" s="13" t="s">
        <v>34</v>
      </c>
      <c r="AX640" s="13" t="s">
        <v>73</v>
      </c>
      <c r="AY640" s="208" t="s">
        <v>204</v>
      </c>
    </row>
    <row r="641" spans="2:51" s="16" customFormat="1" ht="11.25">
      <c r="B641" s="230"/>
      <c r="C641" s="231"/>
      <c r="D641" s="199" t="s">
        <v>218</v>
      </c>
      <c r="E641" s="232" t="s">
        <v>21</v>
      </c>
      <c r="F641" s="233" t="s">
        <v>931</v>
      </c>
      <c r="G641" s="231"/>
      <c r="H641" s="234">
        <v>36.8</v>
      </c>
      <c r="I641" s="235"/>
      <c r="J641" s="231"/>
      <c r="K641" s="231"/>
      <c r="L641" s="236"/>
      <c r="M641" s="237"/>
      <c r="N641" s="238"/>
      <c r="O641" s="238"/>
      <c r="P641" s="238"/>
      <c r="Q641" s="238"/>
      <c r="R641" s="238"/>
      <c r="S641" s="238"/>
      <c r="T641" s="238"/>
      <c r="U641" s="239"/>
      <c r="AT641" s="240" t="s">
        <v>218</v>
      </c>
      <c r="AU641" s="240" t="s">
        <v>214</v>
      </c>
      <c r="AV641" s="16" t="s">
        <v>214</v>
      </c>
      <c r="AW641" s="16" t="s">
        <v>34</v>
      </c>
      <c r="AX641" s="16" t="s">
        <v>73</v>
      </c>
      <c r="AY641" s="240" t="s">
        <v>204</v>
      </c>
    </row>
    <row r="642" spans="2:51" s="13" customFormat="1" ht="11.25">
      <c r="B642" s="197"/>
      <c r="C642" s="198"/>
      <c r="D642" s="199" t="s">
        <v>218</v>
      </c>
      <c r="E642" s="200" t="s">
        <v>21</v>
      </c>
      <c r="F642" s="201" t="s">
        <v>932</v>
      </c>
      <c r="G642" s="198"/>
      <c r="H642" s="202">
        <v>11.25</v>
      </c>
      <c r="I642" s="203"/>
      <c r="J642" s="198"/>
      <c r="K642" s="198"/>
      <c r="L642" s="204"/>
      <c r="M642" s="205"/>
      <c r="N642" s="206"/>
      <c r="O642" s="206"/>
      <c r="P642" s="206"/>
      <c r="Q642" s="206"/>
      <c r="R642" s="206"/>
      <c r="S642" s="206"/>
      <c r="T642" s="206"/>
      <c r="U642" s="207"/>
      <c r="AT642" s="208" t="s">
        <v>218</v>
      </c>
      <c r="AU642" s="208" t="s">
        <v>214</v>
      </c>
      <c r="AV642" s="13" t="s">
        <v>83</v>
      </c>
      <c r="AW642" s="13" t="s">
        <v>34</v>
      </c>
      <c r="AX642" s="13" t="s">
        <v>73</v>
      </c>
      <c r="AY642" s="208" t="s">
        <v>204</v>
      </c>
    </row>
    <row r="643" spans="2:51" s="16" customFormat="1" ht="11.25">
      <c r="B643" s="230"/>
      <c r="C643" s="231"/>
      <c r="D643" s="199" t="s">
        <v>218</v>
      </c>
      <c r="E643" s="232" t="s">
        <v>21</v>
      </c>
      <c r="F643" s="233" t="s">
        <v>933</v>
      </c>
      <c r="G643" s="231"/>
      <c r="H643" s="234">
        <v>11.25</v>
      </c>
      <c r="I643" s="235"/>
      <c r="J643" s="231"/>
      <c r="K643" s="231"/>
      <c r="L643" s="236"/>
      <c r="M643" s="237"/>
      <c r="N643" s="238"/>
      <c r="O643" s="238"/>
      <c r="P643" s="238"/>
      <c r="Q643" s="238"/>
      <c r="R643" s="238"/>
      <c r="S643" s="238"/>
      <c r="T643" s="238"/>
      <c r="U643" s="239"/>
      <c r="AT643" s="240" t="s">
        <v>218</v>
      </c>
      <c r="AU643" s="240" t="s">
        <v>214</v>
      </c>
      <c r="AV643" s="16" t="s">
        <v>214</v>
      </c>
      <c r="AW643" s="16" t="s">
        <v>34</v>
      </c>
      <c r="AX643" s="16" t="s">
        <v>73</v>
      </c>
      <c r="AY643" s="240" t="s">
        <v>204</v>
      </c>
    </row>
    <row r="644" spans="2:51" s="14" customFormat="1" ht="11.25">
      <c r="B644" s="209"/>
      <c r="C644" s="210"/>
      <c r="D644" s="199" t="s">
        <v>218</v>
      </c>
      <c r="E644" s="211" t="s">
        <v>21</v>
      </c>
      <c r="F644" s="212" t="s">
        <v>221</v>
      </c>
      <c r="G644" s="210"/>
      <c r="H644" s="213">
        <v>48.05</v>
      </c>
      <c r="I644" s="214"/>
      <c r="J644" s="210"/>
      <c r="K644" s="210"/>
      <c r="L644" s="215"/>
      <c r="M644" s="216"/>
      <c r="N644" s="217"/>
      <c r="O644" s="217"/>
      <c r="P644" s="217"/>
      <c r="Q644" s="217"/>
      <c r="R644" s="217"/>
      <c r="S644" s="217"/>
      <c r="T644" s="217"/>
      <c r="U644" s="218"/>
      <c r="AT644" s="219" t="s">
        <v>218</v>
      </c>
      <c r="AU644" s="219" t="s">
        <v>214</v>
      </c>
      <c r="AV644" s="14" t="s">
        <v>213</v>
      </c>
      <c r="AW644" s="14" t="s">
        <v>34</v>
      </c>
      <c r="AX644" s="14" t="s">
        <v>81</v>
      </c>
      <c r="AY644" s="219" t="s">
        <v>204</v>
      </c>
    </row>
    <row r="645" spans="2:63" s="12" customFormat="1" ht="20.85" customHeight="1">
      <c r="B645" s="163"/>
      <c r="C645" s="164"/>
      <c r="D645" s="165" t="s">
        <v>72</v>
      </c>
      <c r="E645" s="177" t="s">
        <v>934</v>
      </c>
      <c r="F645" s="177" t="s">
        <v>935</v>
      </c>
      <c r="G645" s="164"/>
      <c r="H645" s="164"/>
      <c r="I645" s="167"/>
      <c r="J645" s="178">
        <f>BK645</f>
        <v>0</v>
      </c>
      <c r="K645" s="164"/>
      <c r="L645" s="169"/>
      <c r="M645" s="170"/>
      <c r="N645" s="171"/>
      <c r="O645" s="171"/>
      <c r="P645" s="172">
        <f>SUM(P646:P678)</f>
        <v>0</v>
      </c>
      <c r="Q645" s="171"/>
      <c r="R645" s="172">
        <f>SUM(R646:R678)</f>
        <v>4.202067915000001</v>
      </c>
      <c r="S645" s="171"/>
      <c r="T645" s="172">
        <f>SUM(T646:T678)</f>
        <v>0</v>
      </c>
      <c r="U645" s="173"/>
      <c r="AR645" s="174" t="s">
        <v>81</v>
      </c>
      <c r="AT645" s="175" t="s">
        <v>72</v>
      </c>
      <c r="AU645" s="175" t="s">
        <v>83</v>
      </c>
      <c r="AY645" s="174" t="s">
        <v>204</v>
      </c>
      <c r="BK645" s="176">
        <f>SUM(BK646:BK678)</f>
        <v>0</v>
      </c>
    </row>
    <row r="646" spans="1:65" s="2" customFormat="1" ht="24.2" customHeight="1">
      <c r="A646" s="36"/>
      <c r="B646" s="37"/>
      <c r="C646" s="179" t="s">
        <v>936</v>
      </c>
      <c r="D646" s="179" t="s">
        <v>208</v>
      </c>
      <c r="E646" s="180" t="s">
        <v>937</v>
      </c>
      <c r="F646" s="181" t="s">
        <v>938</v>
      </c>
      <c r="G646" s="182" t="s">
        <v>346</v>
      </c>
      <c r="H646" s="183">
        <v>1.688</v>
      </c>
      <c r="I646" s="184"/>
      <c r="J646" s="185">
        <f>ROUND(I646*H646,1)</f>
        <v>0</v>
      </c>
      <c r="K646" s="181" t="s">
        <v>212</v>
      </c>
      <c r="L646" s="41"/>
      <c r="M646" s="186" t="s">
        <v>21</v>
      </c>
      <c r="N646" s="187" t="s">
        <v>44</v>
      </c>
      <c r="O646" s="66"/>
      <c r="P646" s="188">
        <f>O646*H646</f>
        <v>0</v>
      </c>
      <c r="Q646" s="188">
        <v>0</v>
      </c>
      <c r="R646" s="188">
        <f>Q646*H646</f>
        <v>0</v>
      </c>
      <c r="S646" s="188">
        <v>0</v>
      </c>
      <c r="T646" s="188">
        <f>S646*H646</f>
        <v>0</v>
      </c>
      <c r="U646" s="189" t="s">
        <v>21</v>
      </c>
      <c r="V646" s="36"/>
      <c r="W646" s="36"/>
      <c r="X646" s="36"/>
      <c r="Y646" s="36"/>
      <c r="Z646" s="36"/>
      <c r="AA646" s="36"/>
      <c r="AB646" s="36"/>
      <c r="AC646" s="36"/>
      <c r="AD646" s="36"/>
      <c r="AE646" s="36"/>
      <c r="AR646" s="190" t="s">
        <v>213</v>
      </c>
      <c r="AT646" s="190" t="s">
        <v>208</v>
      </c>
      <c r="AU646" s="190" t="s">
        <v>214</v>
      </c>
      <c r="AY646" s="19" t="s">
        <v>204</v>
      </c>
      <c r="BE646" s="191">
        <f>IF(N646="základní",J646,0)</f>
        <v>0</v>
      </c>
      <c r="BF646" s="191">
        <f>IF(N646="snížená",J646,0)</f>
        <v>0</v>
      </c>
      <c r="BG646" s="191">
        <f>IF(N646="zákl. přenesená",J646,0)</f>
        <v>0</v>
      </c>
      <c r="BH646" s="191">
        <f>IF(N646="sníž. přenesená",J646,0)</f>
        <v>0</v>
      </c>
      <c r="BI646" s="191">
        <f>IF(N646="nulová",J646,0)</f>
        <v>0</v>
      </c>
      <c r="BJ646" s="19" t="s">
        <v>81</v>
      </c>
      <c r="BK646" s="191">
        <f>ROUND(I646*H646,1)</f>
        <v>0</v>
      </c>
      <c r="BL646" s="19" t="s">
        <v>213</v>
      </c>
      <c r="BM646" s="190" t="s">
        <v>939</v>
      </c>
    </row>
    <row r="647" spans="1:47" s="2" customFormat="1" ht="11.25">
      <c r="A647" s="36"/>
      <c r="B647" s="37"/>
      <c r="C647" s="38"/>
      <c r="D647" s="192" t="s">
        <v>216</v>
      </c>
      <c r="E647" s="38"/>
      <c r="F647" s="193" t="s">
        <v>940</v>
      </c>
      <c r="G647" s="38"/>
      <c r="H647" s="38"/>
      <c r="I647" s="194"/>
      <c r="J647" s="38"/>
      <c r="K647" s="38"/>
      <c r="L647" s="41"/>
      <c r="M647" s="195"/>
      <c r="N647" s="196"/>
      <c r="O647" s="66"/>
      <c r="P647" s="66"/>
      <c r="Q647" s="66"/>
      <c r="R647" s="66"/>
      <c r="S647" s="66"/>
      <c r="T647" s="66"/>
      <c r="U647" s="67"/>
      <c r="V647" s="36"/>
      <c r="W647" s="36"/>
      <c r="X647" s="36"/>
      <c r="Y647" s="36"/>
      <c r="Z647" s="36"/>
      <c r="AA647" s="36"/>
      <c r="AB647" s="36"/>
      <c r="AC647" s="36"/>
      <c r="AD647" s="36"/>
      <c r="AE647" s="36"/>
      <c r="AT647" s="19" t="s">
        <v>216</v>
      </c>
      <c r="AU647" s="19" t="s">
        <v>214</v>
      </c>
    </row>
    <row r="648" spans="2:51" s="13" customFormat="1" ht="11.25">
      <c r="B648" s="197"/>
      <c r="C648" s="198"/>
      <c r="D648" s="199" t="s">
        <v>218</v>
      </c>
      <c r="E648" s="200" t="s">
        <v>21</v>
      </c>
      <c r="F648" s="201" t="s">
        <v>941</v>
      </c>
      <c r="G648" s="198"/>
      <c r="H648" s="202">
        <v>1.688</v>
      </c>
      <c r="I648" s="203"/>
      <c r="J648" s="198"/>
      <c r="K648" s="198"/>
      <c r="L648" s="204"/>
      <c r="M648" s="205"/>
      <c r="N648" s="206"/>
      <c r="O648" s="206"/>
      <c r="P648" s="206"/>
      <c r="Q648" s="206"/>
      <c r="R648" s="206"/>
      <c r="S648" s="206"/>
      <c r="T648" s="206"/>
      <c r="U648" s="207"/>
      <c r="AT648" s="208" t="s">
        <v>218</v>
      </c>
      <c r="AU648" s="208" t="s">
        <v>214</v>
      </c>
      <c r="AV648" s="13" t="s">
        <v>83</v>
      </c>
      <c r="AW648" s="13" t="s">
        <v>34</v>
      </c>
      <c r="AX648" s="13" t="s">
        <v>81</v>
      </c>
      <c r="AY648" s="208" t="s">
        <v>204</v>
      </c>
    </row>
    <row r="649" spans="1:65" s="2" customFormat="1" ht="21.75" customHeight="1">
      <c r="A649" s="36"/>
      <c r="B649" s="37"/>
      <c r="C649" s="179" t="s">
        <v>942</v>
      </c>
      <c r="D649" s="179" t="s">
        <v>208</v>
      </c>
      <c r="E649" s="180" t="s">
        <v>943</v>
      </c>
      <c r="F649" s="181" t="s">
        <v>944</v>
      </c>
      <c r="G649" s="182" t="s">
        <v>346</v>
      </c>
      <c r="H649" s="183">
        <v>89.955</v>
      </c>
      <c r="I649" s="184"/>
      <c r="J649" s="185">
        <f>ROUND(I649*H649,1)</f>
        <v>0</v>
      </c>
      <c r="K649" s="181" t="s">
        <v>212</v>
      </c>
      <c r="L649" s="41"/>
      <c r="M649" s="186" t="s">
        <v>21</v>
      </c>
      <c r="N649" s="187" t="s">
        <v>44</v>
      </c>
      <c r="O649" s="66"/>
      <c r="P649" s="188">
        <f>O649*H649</f>
        <v>0</v>
      </c>
      <c r="Q649" s="188">
        <v>0.00735</v>
      </c>
      <c r="R649" s="188">
        <f>Q649*H649</f>
        <v>0.6611692499999999</v>
      </c>
      <c r="S649" s="188">
        <v>0</v>
      </c>
      <c r="T649" s="188">
        <f>S649*H649</f>
        <v>0</v>
      </c>
      <c r="U649" s="189" t="s">
        <v>21</v>
      </c>
      <c r="V649" s="36"/>
      <c r="W649" s="36"/>
      <c r="X649" s="36"/>
      <c r="Y649" s="36"/>
      <c r="Z649" s="36"/>
      <c r="AA649" s="36"/>
      <c r="AB649" s="36"/>
      <c r="AC649" s="36"/>
      <c r="AD649" s="36"/>
      <c r="AE649" s="36"/>
      <c r="AR649" s="190" t="s">
        <v>213</v>
      </c>
      <c r="AT649" s="190" t="s">
        <v>208</v>
      </c>
      <c r="AU649" s="190" t="s">
        <v>214</v>
      </c>
      <c r="AY649" s="19" t="s">
        <v>204</v>
      </c>
      <c r="BE649" s="191">
        <f>IF(N649="základní",J649,0)</f>
        <v>0</v>
      </c>
      <c r="BF649" s="191">
        <f>IF(N649="snížená",J649,0)</f>
        <v>0</v>
      </c>
      <c r="BG649" s="191">
        <f>IF(N649="zákl. přenesená",J649,0)</f>
        <v>0</v>
      </c>
      <c r="BH649" s="191">
        <f>IF(N649="sníž. přenesená",J649,0)</f>
        <v>0</v>
      </c>
      <c r="BI649" s="191">
        <f>IF(N649="nulová",J649,0)</f>
        <v>0</v>
      </c>
      <c r="BJ649" s="19" t="s">
        <v>81</v>
      </c>
      <c r="BK649" s="191">
        <f>ROUND(I649*H649,1)</f>
        <v>0</v>
      </c>
      <c r="BL649" s="19" t="s">
        <v>213</v>
      </c>
      <c r="BM649" s="190" t="s">
        <v>945</v>
      </c>
    </row>
    <row r="650" spans="1:47" s="2" customFormat="1" ht="11.25">
      <c r="A650" s="36"/>
      <c r="B650" s="37"/>
      <c r="C650" s="38"/>
      <c r="D650" s="192" t="s">
        <v>216</v>
      </c>
      <c r="E650" s="38"/>
      <c r="F650" s="193" t="s">
        <v>946</v>
      </c>
      <c r="G650" s="38"/>
      <c r="H650" s="38"/>
      <c r="I650" s="194"/>
      <c r="J650" s="38"/>
      <c r="K650" s="38"/>
      <c r="L650" s="41"/>
      <c r="M650" s="195"/>
      <c r="N650" s="196"/>
      <c r="O650" s="66"/>
      <c r="P650" s="66"/>
      <c r="Q650" s="66"/>
      <c r="R650" s="66"/>
      <c r="S650" s="66"/>
      <c r="T650" s="66"/>
      <c r="U650" s="67"/>
      <c r="V650" s="36"/>
      <c r="W650" s="36"/>
      <c r="X650" s="36"/>
      <c r="Y650" s="36"/>
      <c r="Z650" s="36"/>
      <c r="AA650" s="36"/>
      <c r="AB650" s="36"/>
      <c r="AC650" s="36"/>
      <c r="AD650" s="36"/>
      <c r="AE650" s="36"/>
      <c r="AT650" s="19" t="s">
        <v>216</v>
      </c>
      <c r="AU650" s="19" t="s">
        <v>214</v>
      </c>
    </row>
    <row r="651" spans="2:51" s="13" customFormat="1" ht="11.25">
      <c r="B651" s="197"/>
      <c r="C651" s="198"/>
      <c r="D651" s="199" t="s">
        <v>218</v>
      </c>
      <c r="E651" s="200" t="s">
        <v>21</v>
      </c>
      <c r="F651" s="201" t="s">
        <v>947</v>
      </c>
      <c r="G651" s="198"/>
      <c r="H651" s="202">
        <v>38.906</v>
      </c>
      <c r="I651" s="203"/>
      <c r="J651" s="198"/>
      <c r="K651" s="198"/>
      <c r="L651" s="204"/>
      <c r="M651" s="205"/>
      <c r="N651" s="206"/>
      <c r="O651" s="206"/>
      <c r="P651" s="206"/>
      <c r="Q651" s="206"/>
      <c r="R651" s="206"/>
      <c r="S651" s="206"/>
      <c r="T651" s="206"/>
      <c r="U651" s="207"/>
      <c r="AT651" s="208" t="s">
        <v>218</v>
      </c>
      <c r="AU651" s="208" t="s">
        <v>214</v>
      </c>
      <c r="AV651" s="13" t="s">
        <v>83</v>
      </c>
      <c r="AW651" s="13" t="s">
        <v>34</v>
      </c>
      <c r="AX651" s="13" t="s">
        <v>73</v>
      </c>
      <c r="AY651" s="208" t="s">
        <v>204</v>
      </c>
    </row>
    <row r="652" spans="2:51" s="13" customFormat="1" ht="11.25">
      <c r="B652" s="197"/>
      <c r="C652" s="198"/>
      <c r="D652" s="199" t="s">
        <v>218</v>
      </c>
      <c r="E652" s="200" t="s">
        <v>21</v>
      </c>
      <c r="F652" s="201" t="s">
        <v>948</v>
      </c>
      <c r="G652" s="198"/>
      <c r="H652" s="202">
        <v>10.01</v>
      </c>
      <c r="I652" s="203"/>
      <c r="J652" s="198"/>
      <c r="K652" s="198"/>
      <c r="L652" s="204"/>
      <c r="M652" s="205"/>
      <c r="N652" s="206"/>
      <c r="O652" s="206"/>
      <c r="P652" s="206"/>
      <c r="Q652" s="206"/>
      <c r="R652" s="206"/>
      <c r="S652" s="206"/>
      <c r="T652" s="206"/>
      <c r="U652" s="207"/>
      <c r="AT652" s="208" t="s">
        <v>218</v>
      </c>
      <c r="AU652" s="208" t="s">
        <v>214</v>
      </c>
      <c r="AV652" s="13" t="s">
        <v>83</v>
      </c>
      <c r="AW652" s="13" t="s">
        <v>34</v>
      </c>
      <c r="AX652" s="13" t="s">
        <v>73</v>
      </c>
      <c r="AY652" s="208" t="s">
        <v>204</v>
      </c>
    </row>
    <row r="653" spans="2:51" s="13" customFormat="1" ht="11.25">
      <c r="B653" s="197"/>
      <c r="C653" s="198"/>
      <c r="D653" s="199" t="s">
        <v>218</v>
      </c>
      <c r="E653" s="200" t="s">
        <v>21</v>
      </c>
      <c r="F653" s="201" t="s">
        <v>949</v>
      </c>
      <c r="G653" s="198"/>
      <c r="H653" s="202">
        <v>44.5</v>
      </c>
      <c r="I653" s="203"/>
      <c r="J653" s="198"/>
      <c r="K653" s="198"/>
      <c r="L653" s="204"/>
      <c r="M653" s="205"/>
      <c r="N653" s="206"/>
      <c r="O653" s="206"/>
      <c r="P653" s="206"/>
      <c r="Q653" s="206"/>
      <c r="R653" s="206"/>
      <c r="S653" s="206"/>
      <c r="T653" s="206"/>
      <c r="U653" s="207"/>
      <c r="AT653" s="208" t="s">
        <v>218</v>
      </c>
      <c r="AU653" s="208" t="s">
        <v>214</v>
      </c>
      <c r="AV653" s="13" t="s">
        <v>83</v>
      </c>
      <c r="AW653" s="13" t="s">
        <v>34</v>
      </c>
      <c r="AX653" s="13" t="s">
        <v>73</v>
      </c>
      <c r="AY653" s="208" t="s">
        <v>204</v>
      </c>
    </row>
    <row r="654" spans="2:51" s="13" customFormat="1" ht="11.25">
      <c r="B654" s="197"/>
      <c r="C654" s="198"/>
      <c r="D654" s="199" t="s">
        <v>218</v>
      </c>
      <c r="E654" s="200" t="s">
        <v>21</v>
      </c>
      <c r="F654" s="201" t="s">
        <v>950</v>
      </c>
      <c r="G654" s="198"/>
      <c r="H654" s="202">
        <v>-3.461</v>
      </c>
      <c r="I654" s="203"/>
      <c r="J654" s="198"/>
      <c r="K654" s="198"/>
      <c r="L654" s="204"/>
      <c r="M654" s="205"/>
      <c r="N654" s="206"/>
      <c r="O654" s="206"/>
      <c r="P654" s="206"/>
      <c r="Q654" s="206"/>
      <c r="R654" s="206"/>
      <c r="S654" s="206"/>
      <c r="T654" s="206"/>
      <c r="U654" s="207"/>
      <c r="AT654" s="208" t="s">
        <v>218</v>
      </c>
      <c r="AU654" s="208" t="s">
        <v>214</v>
      </c>
      <c r="AV654" s="13" t="s">
        <v>83</v>
      </c>
      <c r="AW654" s="13" t="s">
        <v>34</v>
      </c>
      <c r="AX654" s="13" t="s">
        <v>73</v>
      </c>
      <c r="AY654" s="208" t="s">
        <v>204</v>
      </c>
    </row>
    <row r="655" spans="2:51" s="14" customFormat="1" ht="11.25">
      <c r="B655" s="209"/>
      <c r="C655" s="210"/>
      <c r="D655" s="199" t="s">
        <v>218</v>
      </c>
      <c r="E655" s="211" t="s">
        <v>21</v>
      </c>
      <c r="F655" s="212" t="s">
        <v>951</v>
      </c>
      <c r="G655" s="210"/>
      <c r="H655" s="213">
        <v>89.955</v>
      </c>
      <c r="I655" s="214"/>
      <c r="J655" s="210"/>
      <c r="K655" s="210"/>
      <c r="L655" s="215"/>
      <c r="M655" s="216"/>
      <c r="N655" s="217"/>
      <c r="O655" s="217"/>
      <c r="P655" s="217"/>
      <c r="Q655" s="217"/>
      <c r="R655" s="217"/>
      <c r="S655" s="217"/>
      <c r="T655" s="217"/>
      <c r="U655" s="218"/>
      <c r="AT655" s="219" t="s">
        <v>218</v>
      </c>
      <c r="AU655" s="219" t="s">
        <v>214</v>
      </c>
      <c r="AV655" s="14" t="s">
        <v>213</v>
      </c>
      <c r="AW655" s="14" t="s">
        <v>34</v>
      </c>
      <c r="AX655" s="14" t="s">
        <v>81</v>
      </c>
      <c r="AY655" s="219" t="s">
        <v>204</v>
      </c>
    </row>
    <row r="656" spans="1:65" s="2" customFormat="1" ht="16.5" customHeight="1">
      <c r="A656" s="36"/>
      <c r="B656" s="37"/>
      <c r="C656" s="179" t="s">
        <v>952</v>
      </c>
      <c r="D656" s="179" t="s">
        <v>208</v>
      </c>
      <c r="E656" s="180" t="s">
        <v>953</v>
      </c>
      <c r="F656" s="181" t="s">
        <v>954</v>
      </c>
      <c r="G656" s="182" t="s">
        <v>346</v>
      </c>
      <c r="H656" s="183">
        <v>89.955</v>
      </c>
      <c r="I656" s="184"/>
      <c r="J656" s="185">
        <f>ROUND(I656*H656,1)</f>
        <v>0</v>
      </c>
      <c r="K656" s="181" t="s">
        <v>212</v>
      </c>
      <c r="L656" s="41"/>
      <c r="M656" s="186" t="s">
        <v>21</v>
      </c>
      <c r="N656" s="187" t="s">
        <v>44</v>
      </c>
      <c r="O656" s="66"/>
      <c r="P656" s="188">
        <f>O656*H656</f>
        <v>0</v>
      </c>
      <c r="Q656" s="188">
        <v>0.000263</v>
      </c>
      <c r="R656" s="188">
        <f>Q656*H656</f>
        <v>0.023658165</v>
      </c>
      <c r="S656" s="188">
        <v>0</v>
      </c>
      <c r="T656" s="188">
        <f>S656*H656</f>
        <v>0</v>
      </c>
      <c r="U656" s="189" t="s">
        <v>21</v>
      </c>
      <c r="V656" s="36"/>
      <c r="W656" s="36"/>
      <c r="X656" s="36"/>
      <c r="Y656" s="36"/>
      <c r="Z656" s="36"/>
      <c r="AA656" s="36"/>
      <c r="AB656" s="36"/>
      <c r="AC656" s="36"/>
      <c r="AD656" s="36"/>
      <c r="AE656" s="36"/>
      <c r="AR656" s="190" t="s">
        <v>213</v>
      </c>
      <c r="AT656" s="190" t="s">
        <v>208</v>
      </c>
      <c r="AU656" s="190" t="s">
        <v>214</v>
      </c>
      <c r="AY656" s="19" t="s">
        <v>204</v>
      </c>
      <c r="BE656" s="191">
        <f>IF(N656="základní",J656,0)</f>
        <v>0</v>
      </c>
      <c r="BF656" s="191">
        <f>IF(N656="snížená",J656,0)</f>
        <v>0</v>
      </c>
      <c r="BG656" s="191">
        <f>IF(N656="zákl. přenesená",J656,0)</f>
        <v>0</v>
      </c>
      <c r="BH656" s="191">
        <f>IF(N656="sníž. přenesená",J656,0)</f>
        <v>0</v>
      </c>
      <c r="BI656" s="191">
        <f>IF(N656="nulová",J656,0)</f>
        <v>0</v>
      </c>
      <c r="BJ656" s="19" t="s">
        <v>81</v>
      </c>
      <c r="BK656" s="191">
        <f>ROUND(I656*H656,1)</f>
        <v>0</v>
      </c>
      <c r="BL656" s="19" t="s">
        <v>213</v>
      </c>
      <c r="BM656" s="190" t="s">
        <v>955</v>
      </c>
    </row>
    <row r="657" spans="1:47" s="2" customFormat="1" ht="11.25">
      <c r="A657" s="36"/>
      <c r="B657" s="37"/>
      <c r="C657" s="38"/>
      <c r="D657" s="192" t="s">
        <v>216</v>
      </c>
      <c r="E657" s="38"/>
      <c r="F657" s="193" t="s">
        <v>956</v>
      </c>
      <c r="G657" s="38"/>
      <c r="H657" s="38"/>
      <c r="I657" s="194"/>
      <c r="J657" s="38"/>
      <c r="K657" s="38"/>
      <c r="L657" s="41"/>
      <c r="M657" s="195"/>
      <c r="N657" s="196"/>
      <c r="O657" s="66"/>
      <c r="P657" s="66"/>
      <c r="Q657" s="66"/>
      <c r="R657" s="66"/>
      <c r="S657" s="66"/>
      <c r="T657" s="66"/>
      <c r="U657" s="67"/>
      <c r="V657" s="36"/>
      <c r="W657" s="36"/>
      <c r="X657" s="36"/>
      <c r="Y657" s="36"/>
      <c r="Z657" s="36"/>
      <c r="AA657" s="36"/>
      <c r="AB657" s="36"/>
      <c r="AC657" s="36"/>
      <c r="AD657" s="36"/>
      <c r="AE657" s="36"/>
      <c r="AT657" s="19" t="s">
        <v>216</v>
      </c>
      <c r="AU657" s="19" t="s">
        <v>214</v>
      </c>
    </row>
    <row r="658" spans="2:51" s="13" customFormat="1" ht="11.25">
      <c r="B658" s="197"/>
      <c r="C658" s="198"/>
      <c r="D658" s="199" t="s">
        <v>218</v>
      </c>
      <c r="E658" s="200" t="s">
        <v>21</v>
      </c>
      <c r="F658" s="201" t="s">
        <v>947</v>
      </c>
      <c r="G658" s="198"/>
      <c r="H658" s="202">
        <v>38.906</v>
      </c>
      <c r="I658" s="203"/>
      <c r="J658" s="198"/>
      <c r="K658" s="198"/>
      <c r="L658" s="204"/>
      <c r="M658" s="205"/>
      <c r="N658" s="206"/>
      <c r="O658" s="206"/>
      <c r="P658" s="206"/>
      <c r="Q658" s="206"/>
      <c r="R658" s="206"/>
      <c r="S658" s="206"/>
      <c r="T658" s="206"/>
      <c r="U658" s="207"/>
      <c r="AT658" s="208" t="s">
        <v>218</v>
      </c>
      <c r="AU658" s="208" t="s">
        <v>214</v>
      </c>
      <c r="AV658" s="13" t="s">
        <v>83</v>
      </c>
      <c r="AW658" s="13" t="s">
        <v>34</v>
      </c>
      <c r="AX658" s="13" t="s">
        <v>73</v>
      </c>
      <c r="AY658" s="208" t="s">
        <v>204</v>
      </c>
    </row>
    <row r="659" spans="2:51" s="13" customFormat="1" ht="11.25">
      <c r="B659" s="197"/>
      <c r="C659" s="198"/>
      <c r="D659" s="199" t="s">
        <v>218</v>
      </c>
      <c r="E659" s="200" t="s">
        <v>21</v>
      </c>
      <c r="F659" s="201" t="s">
        <v>948</v>
      </c>
      <c r="G659" s="198"/>
      <c r="H659" s="202">
        <v>10.01</v>
      </c>
      <c r="I659" s="203"/>
      <c r="J659" s="198"/>
      <c r="K659" s="198"/>
      <c r="L659" s="204"/>
      <c r="M659" s="205"/>
      <c r="N659" s="206"/>
      <c r="O659" s="206"/>
      <c r="P659" s="206"/>
      <c r="Q659" s="206"/>
      <c r="R659" s="206"/>
      <c r="S659" s="206"/>
      <c r="T659" s="206"/>
      <c r="U659" s="207"/>
      <c r="AT659" s="208" t="s">
        <v>218</v>
      </c>
      <c r="AU659" s="208" t="s">
        <v>214</v>
      </c>
      <c r="AV659" s="13" t="s">
        <v>83</v>
      </c>
      <c r="AW659" s="13" t="s">
        <v>34</v>
      </c>
      <c r="AX659" s="13" t="s">
        <v>73</v>
      </c>
      <c r="AY659" s="208" t="s">
        <v>204</v>
      </c>
    </row>
    <row r="660" spans="2:51" s="13" customFormat="1" ht="11.25">
      <c r="B660" s="197"/>
      <c r="C660" s="198"/>
      <c r="D660" s="199" t="s">
        <v>218</v>
      </c>
      <c r="E660" s="200" t="s">
        <v>21</v>
      </c>
      <c r="F660" s="201" t="s">
        <v>949</v>
      </c>
      <c r="G660" s="198"/>
      <c r="H660" s="202">
        <v>44.5</v>
      </c>
      <c r="I660" s="203"/>
      <c r="J660" s="198"/>
      <c r="K660" s="198"/>
      <c r="L660" s="204"/>
      <c r="M660" s="205"/>
      <c r="N660" s="206"/>
      <c r="O660" s="206"/>
      <c r="P660" s="206"/>
      <c r="Q660" s="206"/>
      <c r="R660" s="206"/>
      <c r="S660" s="206"/>
      <c r="T660" s="206"/>
      <c r="U660" s="207"/>
      <c r="AT660" s="208" t="s">
        <v>218</v>
      </c>
      <c r="AU660" s="208" t="s">
        <v>214</v>
      </c>
      <c r="AV660" s="13" t="s">
        <v>83</v>
      </c>
      <c r="AW660" s="13" t="s">
        <v>34</v>
      </c>
      <c r="AX660" s="13" t="s">
        <v>73</v>
      </c>
      <c r="AY660" s="208" t="s">
        <v>204</v>
      </c>
    </row>
    <row r="661" spans="2:51" s="13" customFormat="1" ht="11.25">
      <c r="B661" s="197"/>
      <c r="C661" s="198"/>
      <c r="D661" s="199" t="s">
        <v>218</v>
      </c>
      <c r="E661" s="200" t="s">
        <v>21</v>
      </c>
      <c r="F661" s="201" t="s">
        <v>950</v>
      </c>
      <c r="G661" s="198"/>
      <c r="H661" s="202">
        <v>-3.461</v>
      </c>
      <c r="I661" s="203"/>
      <c r="J661" s="198"/>
      <c r="K661" s="198"/>
      <c r="L661" s="204"/>
      <c r="M661" s="205"/>
      <c r="N661" s="206"/>
      <c r="O661" s="206"/>
      <c r="P661" s="206"/>
      <c r="Q661" s="206"/>
      <c r="R661" s="206"/>
      <c r="S661" s="206"/>
      <c r="T661" s="206"/>
      <c r="U661" s="207"/>
      <c r="AT661" s="208" t="s">
        <v>218</v>
      </c>
      <c r="AU661" s="208" t="s">
        <v>214</v>
      </c>
      <c r="AV661" s="13" t="s">
        <v>83</v>
      </c>
      <c r="AW661" s="13" t="s">
        <v>34</v>
      </c>
      <c r="AX661" s="13" t="s">
        <v>73</v>
      </c>
      <c r="AY661" s="208" t="s">
        <v>204</v>
      </c>
    </row>
    <row r="662" spans="2:51" s="14" customFormat="1" ht="11.25">
      <c r="B662" s="209"/>
      <c r="C662" s="210"/>
      <c r="D662" s="199" t="s">
        <v>218</v>
      </c>
      <c r="E662" s="211" t="s">
        <v>21</v>
      </c>
      <c r="F662" s="212" t="s">
        <v>951</v>
      </c>
      <c r="G662" s="210"/>
      <c r="H662" s="213">
        <v>89.955</v>
      </c>
      <c r="I662" s="214"/>
      <c r="J662" s="210"/>
      <c r="K662" s="210"/>
      <c r="L662" s="215"/>
      <c r="M662" s="216"/>
      <c r="N662" s="217"/>
      <c r="O662" s="217"/>
      <c r="P662" s="217"/>
      <c r="Q662" s="217"/>
      <c r="R662" s="217"/>
      <c r="S662" s="217"/>
      <c r="T662" s="217"/>
      <c r="U662" s="218"/>
      <c r="AT662" s="219" t="s">
        <v>218</v>
      </c>
      <c r="AU662" s="219" t="s">
        <v>214</v>
      </c>
      <c r="AV662" s="14" t="s">
        <v>213</v>
      </c>
      <c r="AW662" s="14" t="s">
        <v>34</v>
      </c>
      <c r="AX662" s="14" t="s">
        <v>81</v>
      </c>
      <c r="AY662" s="219" t="s">
        <v>204</v>
      </c>
    </row>
    <row r="663" spans="1:65" s="2" customFormat="1" ht="24.2" customHeight="1">
      <c r="A663" s="36"/>
      <c r="B663" s="37"/>
      <c r="C663" s="179" t="s">
        <v>957</v>
      </c>
      <c r="D663" s="179" t="s">
        <v>208</v>
      </c>
      <c r="E663" s="180" t="s">
        <v>958</v>
      </c>
      <c r="F663" s="181" t="s">
        <v>959</v>
      </c>
      <c r="G663" s="182" t="s">
        <v>346</v>
      </c>
      <c r="H663" s="183">
        <v>89.955</v>
      </c>
      <c r="I663" s="184"/>
      <c r="J663" s="185">
        <f>ROUND(I663*H663,1)</f>
        <v>0</v>
      </c>
      <c r="K663" s="181" t="s">
        <v>212</v>
      </c>
      <c r="L663" s="41"/>
      <c r="M663" s="186" t="s">
        <v>21</v>
      </c>
      <c r="N663" s="187" t="s">
        <v>44</v>
      </c>
      <c r="O663" s="66"/>
      <c r="P663" s="188">
        <f>O663*H663</f>
        <v>0</v>
      </c>
      <c r="Q663" s="188">
        <v>0.0154</v>
      </c>
      <c r="R663" s="188">
        <f>Q663*H663</f>
        <v>1.385307</v>
      </c>
      <c r="S663" s="188">
        <v>0</v>
      </c>
      <c r="T663" s="188">
        <f>S663*H663</f>
        <v>0</v>
      </c>
      <c r="U663" s="189" t="s">
        <v>21</v>
      </c>
      <c r="V663" s="36"/>
      <c r="W663" s="36"/>
      <c r="X663" s="36"/>
      <c r="Y663" s="36"/>
      <c r="Z663" s="36"/>
      <c r="AA663" s="36"/>
      <c r="AB663" s="36"/>
      <c r="AC663" s="36"/>
      <c r="AD663" s="36"/>
      <c r="AE663" s="36"/>
      <c r="AR663" s="190" t="s">
        <v>213</v>
      </c>
      <c r="AT663" s="190" t="s">
        <v>208</v>
      </c>
      <c r="AU663" s="190" t="s">
        <v>214</v>
      </c>
      <c r="AY663" s="19" t="s">
        <v>204</v>
      </c>
      <c r="BE663" s="191">
        <f>IF(N663="základní",J663,0)</f>
        <v>0</v>
      </c>
      <c r="BF663" s="191">
        <f>IF(N663="snížená",J663,0)</f>
        <v>0</v>
      </c>
      <c r="BG663" s="191">
        <f>IF(N663="zákl. přenesená",J663,0)</f>
        <v>0</v>
      </c>
      <c r="BH663" s="191">
        <f>IF(N663="sníž. přenesená",J663,0)</f>
        <v>0</v>
      </c>
      <c r="BI663" s="191">
        <f>IF(N663="nulová",J663,0)</f>
        <v>0</v>
      </c>
      <c r="BJ663" s="19" t="s">
        <v>81</v>
      </c>
      <c r="BK663" s="191">
        <f>ROUND(I663*H663,1)</f>
        <v>0</v>
      </c>
      <c r="BL663" s="19" t="s">
        <v>213</v>
      </c>
      <c r="BM663" s="190" t="s">
        <v>960</v>
      </c>
    </row>
    <row r="664" spans="1:47" s="2" customFormat="1" ht="11.25">
      <c r="A664" s="36"/>
      <c r="B664" s="37"/>
      <c r="C664" s="38"/>
      <c r="D664" s="192" t="s">
        <v>216</v>
      </c>
      <c r="E664" s="38"/>
      <c r="F664" s="193" t="s">
        <v>961</v>
      </c>
      <c r="G664" s="38"/>
      <c r="H664" s="38"/>
      <c r="I664" s="194"/>
      <c r="J664" s="38"/>
      <c r="K664" s="38"/>
      <c r="L664" s="41"/>
      <c r="M664" s="195"/>
      <c r="N664" s="196"/>
      <c r="O664" s="66"/>
      <c r="P664" s="66"/>
      <c r="Q664" s="66"/>
      <c r="R664" s="66"/>
      <c r="S664" s="66"/>
      <c r="T664" s="66"/>
      <c r="U664" s="67"/>
      <c r="V664" s="36"/>
      <c r="W664" s="36"/>
      <c r="X664" s="36"/>
      <c r="Y664" s="36"/>
      <c r="Z664" s="36"/>
      <c r="AA664" s="36"/>
      <c r="AB664" s="36"/>
      <c r="AC664" s="36"/>
      <c r="AD664" s="36"/>
      <c r="AE664" s="36"/>
      <c r="AT664" s="19" t="s">
        <v>216</v>
      </c>
      <c r="AU664" s="19" t="s">
        <v>214</v>
      </c>
    </row>
    <row r="665" spans="1:47" s="2" customFormat="1" ht="48.75">
      <c r="A665" s="36"/>
      <c r="B665" s="37"/>
      <c r="C665" s="38"/>
      <c r="D665" s="199" t="s">
        <v>306</v>
      </c>
      <c r="E665" s="38"/>
      <c r="F665" s="241" t="s">
        <v>962</v>
      </c>
      <c r="G665" s="38"/>
      <c r="H665" s="38"/>
      <c r="I665" s="194"/>
      <c r="J665" s="38"/>
      <c r="K665" s="38"/>
      <c r="L665" s="41"/>
      <c r="M665" s="195"/>
      <c r="N665" s="196"/>
      <c r="O665" s="66"/>
      <c r="P665" s="66"/>
      <c r="Q665" s="66"/>
      <c r="R665" s="66"/>
      <c r="S665" s="66"/>
      <c r="T665" s="66"/>
      <c r="U665" s="67"/>
      <c r="V665" s="36"/>
      <c r="W665" s="36"/>
      <c r="X665" s="36"/>
      <c r="Y665" s="36"/>
      <c r="Z665" s="36"/>
      <c r="AA665" s="36"/>
      <c r="AB665" s="36"/>
      <c r="AC665" s="36"/>
      <c r="AD665" s="36"/>
      <c r="AE665" s="36"/>
      <c r="AT665" s="19" t="s">
        <v>306</v>
      </c>
      <c r="AU665" s="19" t="s">
        <v>214</v>
      </c>
    </row>
    <row r="666" spans="2:51" s="13" customFormat="1" ht="11.25">
      <c r="B666" s="197"/>
      <c r="C666" s="198"/>
      <c r="D666" s="199" t="s">
        <v>218</v>
      </c>
      <c r="E666" s="200" t="s">
        <v>21</v>
      </c>
      <c r="F666" s="201" t="s">
        <v>947</v>
      </c>
      <c r="G666" s="198"/>
      <c r="H666" s="202">
        <v>38.906</v>
      </c>
      <c r="I666" s="203"/>
      <c r="J666" s="198"/>
      <c r="K666" s="198"/>
      <c r="L666" s="204"/>
      <c r="M666" s="205"/>
      <c r="N666" s="206"/>
      <c r="O666" s="206"/>
      <c r="P666" s="206"/>
      <c r="Q666" s="206"/>
      <c r="R666" s="206"/>
      <c r="S666" s="206"/>
      <c r="T666" s="206"/>
      <c r="U666" s="207"/>
      <c r="AT666" s="208" t="s">
        <v>218</v>
      </c>
      <c r="AU666" s="208" t="s">
        <v>214</v>
      </c>
      <c r="AV666" s="13" t="s">
        <v>83</v>
      </c>
      <c r="AW666" s="13" t="s">
        <v>34</v>
      </c>
      <c r="AX666" s="13" t="s">
        <v>73</v>
      </c>
      <c r="AY666" s="208" t="s">
        <v>204</v>
      </c>
    </row>
    <row r="667" spans="2:51" s="13" customFormat="1" ht="11.25">
      <c r="B667" s="197"/>
      <c r="C667" s="198"/>
      <c r="D667" s="199" t="s">
        <v>218</v>
      </c>
      <c r="E667" s="200" t="s">
        <v>21</v>
      </c>
      <c r="F667" s="201" t="s">
        <v>948</v>
      </c>
      <c r="G667" s="198"/>
      <c r="H667" s="202">
        <v>10.01</v>
      </c>
      <c r="I667" s="203"/>
      <c r="J667" s="198"/>
      <c r="K667" s="198"/>
      <c r="L667" s="204"/>
      <c r="M667" s="205"/>
      <c r="N667" s="206"/>
      <c r="O667" s="206"/>
      <c r="P667" s="206"/>
      <c r="Q667" s="206"/>
      <c r="R667" s="206"/>
      <c r="S667" s="206"/>
      <c r="T667" s="206"/>
      <c r="U667" s="207"/>
      <c r="AT667" s="208" t="s">
        <v>218</v>
      </c>
      <c r="AU667" s="208" t="s">
        <v>214</v>
      </c>
      <c r="AV667" s="13" t="s">
        <v>83</v>
      </c>
      <c r="AW667" s="13" t="s">
        <v>34</v>
      </c>
      <c r="AX667" s="13" t="s">
        <v>73</v>
      </c>
      <c r="AY667" s="208" t="s">
        <v>204</v>
      </c>
    </row>
    <row r="668" spans="2:51" s="13" customFormat="1" ht="11.25">
      <c r="B668" s="197"/>
      <c r="C668" s="198"/>
      <c r="D668" s="199" t="s">
        <v>218</v>
      </c>
      <c r="E668" s="200" t="s">
        <v>21</v>
      </c>
      <c r="F668" s="201" t="s">
        <v>949</v>
      </c>
      <c r="G668" s="198"/>
      <c r="H668" s="202">
        <v>44.5</v>
      </c>
      <c r="I668" s="203"/>
      <c r="J668" s="198"/>
      <c r="K668" s="198"/>
      <c r="L668" s="204"/>
      <c r="M668" s="205"/>
      <c r="N668" s="206"/>
      <c r="O668" s="206"/>
      <c r="P668" s="206"/>
      <c r="Q668" s="206"/>
      <c r="R668" s="206"/>
      <c r="S668" s="206"/>
      <c r="T668" s="206"/>
      <c r="U668" s="207"/>
      <c r="AT668" s="208" t="s">
        <v>218</v>
      </c>
      <c r="AU668" s="208" t="s">
        <v>214</v>
      </c>
      <c r="AV668" s="13" t="s">
        <v>83</v>
      </c>
      <c r="AW668" s="13" t="s">
        <v>34</v>
      </c>
      <c r="AX668" s="13" t="s">
        <v>73</v>
      </c>
      <c r="AY668" s="208" t="s">
        <v>204</v>
      </c>
    </row>
    <row r="669" spans="2:51" s="13" customFormat="1" ht="11.25">
      <c r="B669" s="197"/>
      <c r="C669" s="198"/>
      <c r="D669" s="199" t="s">
        <v>218</v>
      </c>
      <c r="E669" s="200" t="s">
        <v>21</v>
      </c>
      <c r="F669" s="201" t="s">
        <v>950</v>
      </c>
      <c r="G669" s="198"/>
      <c r="H669" s="202">
        <v>-3.461</v>
      </c>
      <c r="I669" s="203"/>
      <c r="J669" s="198"/>
      <c r="K669" s="198"/>
      <c r="L669" s="204"/>
      <c r="M669" s="205"/>
      <c r="N669" s="206"/>
      <c r="O669" s="206"/>
      <c r="P669" s="206"/>
      <c r="Q669" s="206"/>
      <c r="R669" s="206"/>
      <c r="S669" s="206"/>
      <c r="T669" s="206"/>
      <c r="U669" s="207"/>
      <c r="AT669" s="208" t="s">
        <v>218</v>
      </c>
      <c r="AU669" s="208" t="s">
        <v>214</v>
      </c>
      <c r="AV669" s="13" t="s">
        <v>83</v>
      </c>
      <c r="AW669" s="13" t="s">
        <v>34</v>
      </c>
      <c r="AX669" s="13" t="s">
        <v>73</v>
      </c>
      <c r="AY669" s="208" t="s">
        <v>204</v>
      </c>
    </row>
    <row r="670" spans="2:51" s="14" customFormat="1" ht="11.25">
      <c r="B670" s="209"/>
      <c r="C670" s="210"/>
      <c r="D670" s="199" t="s">
        <v>218</v>
      </c>
      <c r="E670" s="211" t="s">
        <v>21</v>
      </c>
      <c r="F670" s="212" t="s">
        <v>951</v>
      </c>
      <c r="G670" s="210"/>
      <c r="H670" s="213">
        <v>89.955</v>
      </c>
      <c r="I670" s="214"/>
      <c r="J670" s="210"/>
      <c r="K670" s="210"/>
      <c r="L670" s="215"/>
      <c r="M670" s="216"/>
      <c r="N670" s="217"/>
      <c r="O670" s="217"/>
      <c r="P670" s="217"/>
      <c r="Q670" s="217"/>
      <c r="R670" s="217"/>
      <c r="S670" s="217"/>
      <c r="T670" s="217"/>
      <c r="U670" s="218"/>
      <c r="AT670" s="219" t="s">
        <v>218</v>
      </c>
      <c r="AU670" s="219" t="s">
        <v>214</v>
      </c>
      <c r="AV670" s="14" t="s">
        <v>213</v>
      </c>
      <c r="AW670" s="14" t="s">
        <v>34</v>
      </c>
      <c r="AX670" s="14" t="s">
        <v>81</v>
      </c>
      <c r="AY670" s="219" t="s">
        <v>204</v>
      </c>
    </row>
    <row r="671" spans="1:65" s="2" customFormat="1" ht="24.2" customHeight="1">
      <c r="A671" s="36"/>
      <c r="B671" s="37"/>
      <c r="C671" s="179" t="s">
        <v>963</v>
      </c>
      <c r="D671" s="179" t="s">
        <v>208</v>
      </c>
      <c r="E671" s="180" t="s">
        <v>964</v>
      </c>
      <c r="F671" s="181" t="s">
        <v>965</v>
      </c>
      <c r="G671" s="182" t="s">
        <v>346</v>
      </c>
      <c r="H671" s="183">
        <v>269.865</v>
      </c>
      <c r="I671" s="184"/>
      <c r="J671" s="185">
        <f>ROUND(I671*H671,1)</f>
        <v>0</v>
      </c>
      <c r="K671" s="181" t="s">
        <v>212</v>
      </c>
      <c r="L671" s="41"/>
      <c r="M671" s="186" t="s">
        <v>21</v>
      </c>
      <c r="N671" s="187" t="s">
        <v>44</v>
      </c>
      <c r="O671" s="66"/>
      <c r="P671" s="188">
        <f>O671*H671</f>
        <v>0</v>
      </c>
      <c r="Q671" s="188">
        <v>0.0079</v>
      </c>
      <c r="R671" s="188">
        <f>Q671*H671</f>
        <v>2.1319335</v>
      </c>
      <c r="S671" s="188">
        <v>0</v>
      </c>
      <c r="T671" s="188">
        <f>S671*H671</f>
        <v>0</v>
      </c>
      <c r="U671" s="189" t="s">
        <v>21</v>
      </c>
      <c r="V671" s="36"/>
      <c r="W671" s="36"/>
      <c r="X671" s="36"/>
      <c r="Y671" s="36"/>
      <c r="Z671" s="36"/>
      <c r="AA671" s="36"/>
      <c r="AB671" s="36"/>
      <c r="AC671" s="36"/>
      <c r="AD671" s="36"/>
      <c r="AE671" s="36"/>
      <c r="AR671" s="190" t="s">
        <v>213</v>
      </c>
      <c r="AT671" s="190" t="s">
        <v>208</v>
      </c>
      <c r="AU671" s="190" t="s">
        <v>214</v>
      </c>
      <c r="AY671" s="19" t="s">
        <v>204</v>
      </c>
      <c r="BE671" s="191">
        <f>IF(N671="základní",J671,0)</f>
        <v>0</v>
      </c>
      <c r="BF671" s="191">
        <f>IF(N671="snížená",J671,0)</f>
        <v>0</v>
      </c>
      <c r="BG671" s="191">
        <f>IF(N671="zákl. přenesená",J671,0)</f>
        <v>0</v>
      </c>
      <c r="BH671" s="191">
        <f>IF(N671="sníž. přenesená",J671,0)</f>
        <v>0</v>
      </c>
      <c r="BI671" s="191">
        <f>IF(N671="nulová",J671,0)</f>
        <v>0</v>
      </c>
      <c r="BJ671" s="19" t="s">
        <v>81</v>
      </c>
      <c r="BK671" s="191">
        <f>ROUND(I671*H671,1)</f>
        <v>0</v>
      </c>
      <c r="BL671" s="19" t="s">
        <v>213</v>
      </c>
      <c r="BM671" s="190" t="s">
        <v>966</v>
      </c>
    </row>
    <row r="672" spans="1:47" s="2" customFormat="1" ht="11.25">
      <c r="A672" s="36"/>
      <c r="B672" s="37"/>
      <c r="C672" s="38"/>
      <c r="D672" s="192" t="s">
        <v>216</v>
      </c>
      <c r="E672" s="38"/>
      <c r="F672" s="193" t="s">
        <v>967</v>
      </c>
      <c r="G672" s="38"/>
      <c r="H672" s="38"/>
      <c r="I672" s="194"/>
      <c r="J672" s="38"/>
      <c r="K672" s="38"/>
      <c r="L672" s="41"/>
      <c r="M672" s="195"/>
      <c r="N672" s="196"/>
      <c r="O672" s="66"/>
      <c r="P672" s="66"/>
      <c r="Q672" s="66"/>
      <c r="R672" s="66"/>
      <c r="S672" s="66"/>
      <c r="T672" s="66"/>
      <c r="U672" s="67"/>
      <c r="V672" s="36"/>
      <c r="W672" s="36"/>
      <c r="X672" s="36"/>
      <c r="Y672" s="36"/>
      <c r="Z672" s="36"/>
      <c r="AA672" s="36"/>
      <c r="AB672" s="36"/>
      <c r="AC672" s="36"/>
      <c r="AD672" s="36"/>
      <c r="AE672" s="36"/>
      <c r="AT672" s="19" t="s">
        <v>216</v>
      </c>
      <c r="AU672" s="19" t="s">
        <v>214</v>
      </c>
    </row>
    <row r="673" spans="1:47" s="2" customFormat="1" ht="48.75">
      <c r="A673" s="36"/>
      <c r="B673" s="37"/>
      <c r="C673" s="38"/>
      <c r="D673" s="199" t="s">
        <v>306</v>
      </c>
      <c r="E673" s="38"/>
      <c r="F673" s="241" t="s">
        <v>962</v>
      </c>
      <c r="G673" s="38"/>
      <c r="H673" s="38"/>
      <c r="I673" s="194"/>
      <c r="J673" s="38"/>
      <c r="K673" s="38"/>
      <c r="L673" s="41"/>
      <c r="M673" s="195"/>
      <c r="N673" s="196"/>
      <c r="O673" s="66"/>
      <c r="P673" s="66"/>
      <c r="Q673" s="66"/>
      <c r="R673" s="66"/>
      <c r="S673" s="66"/>
      <c r="T673" s="66"/>
      <c r="U673" s="67"/>
      <c r="V673" s="36"/>
      <c r="W673" s="36"/>
      <c r="X673" s="36"/>
      <c r="Y673" s="36"/>
      <c r="Z673" s="36"/>
      <c r="AA673" s="36"/>
      <c r="AB673" s="36"/>
      <c r="AC673" s="36"/>
      <c r="AD673" s="36"/>
      <c r="AE673" s="36"/>
      <c r="AT673" s="19" t="s">
        <v>306</v>
      </c>
      <c r="AU673" s="19" t="s">
        <v>214</v>
      </c>
    </row>
    <row r="674" spans="2:51" s="13" customFormat="1" ht="11.25">
      <c r="B674" s="197"/>
      <c r="C674" s="198"/>
      <c r="D674" s="199" t="s">
        <v>218</v>
      </c>
      <c r="E674" s="200" t="s">
        <v>21</v>
      </c>
      <c r="F674" s="201" t="s">
        <v>968</v>
      </c>
      <c r="G674" s="198"/>
      <c r="H674" s="202">
        <v>269.865</v>
      </c>
      <c r="I674" s="203"/>
      <c r="J674" s="198"/>
      <c r="K674" s="198"/>
      <c r="L674" s="204"/>
      <c r="M674" s="205"/>
      <c r="N674" s="206"/>
      <c r="O674" s="206"/>
      <c r="P674" s="206"/>
      <c r="Q674" s="206"/>
      <c r="R674" s="206"/>
      <c r="S674" s="206"/>
      <c r="T674" s="206"/>
      <c r="U674" s="207"/>
      <c r="AT674" s="208" t="s">
        <v>218</v>
      </c>
      <c r="AU674" s="208" t="s">
        <v>214</v>
      </c>
      <c r="AV674" s="13" t="s">
        <v>83</v>
      </c>
      <c r="AW674" s="13" t="s">
        <v>34</v>
      </c>
      <c r="AX674" s="13" t="s">
        <v>81</v>
      </c>
      <c r="AY674" s="208" t="s">
        <v>204</v>
      </c>
    </row>
    <row r="675" spans="1:65" s="2" customFormat="1" ht="24.2" customHeight="1">
      <c r="A675" s="36"/>
      <c r="B675" s="37"/>
      <c r="C675" s="179" t="s">
        <v>969</v>
      </c>
      <c r="D675" s="179" t="s">
        <v>208</v>
      </c>
      <c r="E675" s="180" t="s">
        <v>970</v>
      </c>
      <c r="F675" s="181" t="s">
        <v>971</v>
      </c>
      <c r="G675" s="182" t="s">
        <v>346</v>
      </c>
      <c r="H675" s="183">
        <v>5</v>
      </c>
      <c r="I675" s="184"/>
      <c r="J675" s="185">
        <f>ROUND(I675*H675,1)</f>
        <v>0</v>
      </c>
      <c r="K675" s="181" t="s">
        <v>212</v>
      </c>
      <c r="L675" s="41"/>
      <c r="M675" s="186" t="s">
        <v>21</v>
      </c>
      <c r="N675" s="187" t="s">
        <v>44</v>
      </c>
      <c r="O675" s="66"/>
      <c r="P675" s="188">
        <f>O675*H675</f>
        <v>0</v>
      </c>
      <c r="Q675" s="188">
        <v>0</v>
      </c>
      <c r="R675" s="188">
        <f>Q675*H675</f>
        <v>0</v>
      </c>
      <c r="S675" s="188">
        <v>0</v>
      </c>
      <c r="T675" s="188">
        <f>S675*H675</f>
        <v>0</v>
      </c>
      <c r="U675" s="189" t="s">
        <v>21</v>
      </c>
      <c r="V675" s="36"/>
      <c r="W675" s="36"/>
      <c r="X675" s="36"/>
      <c r="Y675" s="36"/>
      <c r="Z675" s="36"/>
      <c r="AA675" s="36"/>
      <c r="AB675" s="36"/>
      <c r="AC675" s="36"/>
      <c r="AD675" s="36"/>
      <c r="AE675" s="36"/>
      <c r="AR675" s="190" t="s">
        <v>213</v>
      </c>
      <c r="AT675" s="190" t="s">
        <v>208</v>
      </c>
      <c r="AU675" s="190" t="s">
        <v>214</v>
      </c>
      <c r="AY675" s="19" t="s">
        <v>204</v>
      </c>
      <c r="BE675" s="191">
        <f>IF(N675="základní",J675,0)</f>
        <v>0</v>
      </c>
      <c r="BF675" s="191">
        <f>IF(N675="snížená",J675,0)</f>
        <v>0</v>
      </c>
      <c r="BG675" s="191">
        <f>IF(N675="zákl. přenesená",J675,0)</f>
        <v>0</v>
      </c>
      <c r="BH675" s="191">
        <f>IF(N675="sníž. přenesená",J675,0)</f>
        <v>0</v>
      </c>
      <c r="BI675" s="191">
        <f>IF(N675="nulová",J675,0)</f>
        <v>0</v>
      </c>
      <c r="BJ675" s="19" t="s">
        <v>81</v>
      </c>
      <c r="BK675" s="191">
        <f>ROUND(I675*H675,1)</f>
        <v>0</v>
      </c>
      <c r="BL675" s="19" t="s">
        <v>213</v>
      </c>
      <c r="BM675" s="190" t="s">
        <v>972</v>
      </c>
    </row>
    <row r="676" spans="1:47" s="2" customFormat="1" ht="11.25">
      <c r="A676" s="36"/>
      <c r="B676" s="37"/>
      <c r="C676" s="38"/>
      <c r="D676" s="192" t="s">
        <v>216</v>
      </c>
      <c r="E676" s="38"/>
      <c r="F676" s="193" t="s">
        <v>973</v>
      </c>
      <c r="G676" s="38"/>
      <c r="H676" s="38"/>
      <c r="I676" s="194"/>
      <c r="J676" s="38"/>
      <c r="K676" s="38"/>
      <c r="L676" s="41"/>
      <c r="M676" s="195"/>
      <c r="N676" s="196"/>
      <c r="O676" s="66"/>
      <c r="P676" s="66"/>
      <c r="Q676" s="66"/>
      <c r="R676" s="66"/>
      <c r="S676" s="66"/>
      <c r="T676" s="66"/>
      <c r="U676" s="67"/>
      <c r="V676" s="36"/>
      <c r="W676" s="36"/>
      <c r="X676" s="36"/>
      <c r="Y676" s="36"/>
      <c r="Z676" s="36"/>
      <c r="AA676" s="36"/>
      <c r="AB676" s="36"/>
      <c r="AC676" s="36"/>
      <c r="AD676" s="36"/>
      <c r="AE676" s="36"/>
      <c r="AT676" s="19" t="s">
        <v>216</v>
      </c>
      <c r="AU676" s="19" t="s">
        <v>214</v>
      </c>
    </row>
    <row r="677" spans="1:47" s="2" customFormat="1" ht="39">
      <c r="A677" s="36"/>
      <c r="B677" s="37"/>
      <c r="C677" s="38"/>
      <c r="D677" s="199" t="s">
        <v>306</v>
      </c>
      <c r="E677" s="38"/>
      <c r="F677" s="241" t="s">
        <v>974</v>
      </c>
      <c r="G677" s="38"/>
      <c r="H677" s="38"/>
      <c r="I677" s="194"/>
      <c r="J677" s="38"/>
      <c r="K677" s="38"/>
      <c r="L677" s="41"/>
      <c r="M677" s="195"/>
      <c r="N677" s="196"/>
      <c r="O677" s="66"/>
      <c r="P677" s="66"/>
      <c r="Q677" s="66"/>
      <c r="R677" s="66"/>
      <c r="S677" s="66"/>
      <c r="T677" s="66"/>
      <c r="U677" s="67"/>
      <c r="V677" s="36"/>
      <c r="W677" s="36"/>
      <c r="X677" s="36"/>
      <c r="Y677" s="36"/>
      <c r="Z677" s="36"/>
      <c r="AA677" s="36"/>
      <c r="AB677" s="36"/>
      <c r="AC677" s="36"/>
      <c r="AD677" s="36"/>
      <c r="AE677" s="36"/>
      <c r="AT677" s="19" t="s">
        <v>306</v>
      </c>
      <c r="AU677" s="19" t="s">
        <v>214</v>
      </c>
    </row>
    <row r="678" spans="2:51" s="13" customFormat="1" ht="11.25">
      <c r="B678" s="197"/>
      <c r="C678" s="198"/>
      <c r="D678" s="199" t="s">
        <v>218</v>
      </c>
      <c r="E678" s="200" t="s">
        <v>21</v>
      </c>
      <c r="F678" s="201" t="s">
        <v>975</v>
      </c>
      <c r="G678" s="198"/>
      <c r="H678" s="202">
        <v>5</v>
      </c>
      <c r="I678" s="203"/>
      <c r="J678" s="198"/>
      <c r="K678" s="198"/>
      <c r="L678" s="204"/>
      <c r="M678" s="205"/>
      <c r="N678" s="206"/>
      <c r="O678" s="206"/>
      <c r="P678" s="206"/>
      <c r="Q678" s="206"/>
      <c r="R678" s="206"/>
      <c r="S678" s="206"/>
      <c r="T678" s="206"/>
      <c r="U678" s="207"/>
      <c r="AT678" s="208" t="s">
        <v>218</v>
      </c>
      <c r="AU678" s="208" t="s">
        <v>214</v>
      </c>
      <c r="AV678" s="13" t="s">
        <v>83</v>
      </c>
      <c r="AW678" s="13" t="s">
        <v>34</v>
      </c>
      <c r="AX678" s="13" t="s">
        <v>81</v>
      </c>
      <c r="AY678" s="208" t="s">
        <v>204</v>
      </c>
    </row>
    <row r="679" spans="2:63" s="12" customFormat="1" ht="20.85" customHeight="1">
      <c r="B679" s="163"/>
      <c r="C679" s="164"/>
      <c r="D679" s="165" t="s">
        <v>72</v>
      </c>
      <c r="E679" s="177" t="s">
        <v>693</v>
      </c>
      <c r="F679" s="177" t="s">
        <v>976</v>
      </c>
      <c r="G679" s="164"/>
      <c r="H679" s="164"/>
      <c r="I679" s="167"/>
      <c r="J679" s="178">
        <f>BK679</f>
        <v>0</v>
      </c>
      <c r="K679" s="164"/>
      <c r="L679" s="169"/>
      <c r="M679" s="170"/>
      <c r="N679" s="171"/>
      <c r="O679" s="171"/>
      <c r="P679" s="172">
        <f>SUM(P680:P768)</f>
        <v>0</v>
      </c>
      <c r="Q679" s="171"/>
      <c r="R679" s="172">
        <f>SUM(R680:R768)</f>
        <v>3.539577298</v>
      </c>
      <c r="S679" s="171"/>
      <c r="T679" s="172">
        <f>SUM(T680:T768)</f>
        <v>0</v>
      </c>
      <c r="U679" s="173"/>
      <c r="AR679" s="174" t="s">
        <v>81</v>
      </c>
      <c r="AT679" s="175" t="s">
        <v>72</v>
      </c>
      <c r="AU679" s="175" t="s">
        <v>83</v>
      </c>
      <c r="AY679" s="174" t="s">
        <v>204</v>
      </c>
      <c r="BK679" s="176">
        <f>SUM(BK680:BK768)</f>
        <v>0</v>
      </c>
    </row>
    <row r="680" spans="1:65" s="2" customFormat="1" ht="24.2" customHeight="1">
      <c r="A680" s="36"/>
      <c r="B680" s="37"/>
      <c r="C680" s="179" t="s">
        <v>977</v>
      </c>
      <c r="D680" s="179" t="s">
        <v>208</v>
      </c>
      <c r="E680" s="180" t="s">
        <v>978</v>
      </c>
      <c r="F680" s="181" t="s">
        <v>979</v>
      </c>
      <c r="G680" s="182" t="s">
        <v>346</v>
      </c>
      <c r="H680" s="183">
        <v>12.658</v>
      </c>
      <c r="I680" s="184"/>
      <c r="J680" s="185">
        <f>ROUND(I680*H680,1)</f>
        <v>0</v>
      </c>
      <c r="K680" s="181" t="s">
        <v>212</v>
      </c>
      <c r="L680" s="41"/>
      <c r="M680" s="186" t="s">
        <v>21</v>
      </c>
      <c r="N680" s="187" t="s">
        <v>44</v>
      </c>
      <c r="O680" s="66"/>
      <c r="P680" s="188">
        <f>O680*H680</f>
        <v>0</v>
      </c>
      <c r="Q680" s="188">
        <v>0</v>
      </c>
      <c r="R680" s="188">
        <f>Q680*H680</f>
        <v>0</v>
      </c>
      <c r="S680" s="188">
        <v>0</v>
      </c>
      <c r="T680" s="188">
        <f>S680*H680</f>
        <v>0</v>
      </c>
      <c r="U680" s="189" t="s">
        <v>21</v>
      </c>
      <c r="V680" s="36"/>
      <c r="W680" s="36"/>
      <c r="X680" s="36"/>
      <c r="Y680" s="36"/>
      <c r="Z680" s="36"/>
      <c r="AA680" s="36"/>
      <c r="AB680" s="36"/>
      <c r="AC680" s="36"/>
      <c r="AD680" s="36"/>
      <c r="AE680" s="36"/>
      <c r="AR680" s="190" t="s">
        <v>213</v>
      </c>
      <c r="AT680" s="190" t="s">
        <v>208</v>
      </c>
      <c r="AU680" s="190" t="s">
        <v>214</v>
      </c>
      <c r="AY680" s="19" t="s">
        <v>204</v>
      </c>
      <c r="BE680" s="191">
        <f>IF(N680="základní",J680,0)</f>
        <v>0</v>
      </c>
      <c r="BF680" s="191">
        <f>IF(N680="snížená",J680,0)</f>
        <v>0</v>
      </c>
      <c r="BG680" s="191">
        <f>IF(N680="zákl. přenesená",J680,0)</f>
        <v>0</v>
      </c>
      <c r="BH680" s="191">
        <f>IF(N680="sníž. přenesená",J680,0)</f>
        <v>0</v>
      </c>
      <c r="BI680" s="191">
        <f>IF(N680="nulová",J680,0)</f>
        <v>0</v>
      </c>
      <c r="BJ680" s="19" t="s">
        <v>81</v>
      </c>
      <c r="BK680" s="191">
        <f>ROUND(I680*H680,1)</f>
        <v>0</v>
      </c>
      <c r="BL680" s="19" t="s">
        <v>213</v>
      </c>
      <c r="BM680" s="190" t="s">
        <v>980</v>
      </c>
    </row>
    <row r="681" spans="1:47" s="2" customFormat="1" ht="11.25">
      <c r="A681" s="36"/>
      <c r="B681" s="37"/>
      <c r="C681" s="38"/>
      <c r="D681" s="192" t="s">
        <v>216</v>
      </c>
      <c r="E681" s="38"/>
      <c r="F681" s="193" t="s">
        <v>981</v>
      </c>
      <c r="G681" s="38"/>
      <c r="H681" s="38"/>
      <c r="I681" s="194"/>
      <c r="J681" s="38"/>
      <c r="K681" s="38"/>
      <c r="L681" s="41"/>
      <c r="M681" s="195"/>
      <c r="N681" s="196"/>
      <c r="O681" s="66"/>
      <c r="P681" s="66"/>
      <c r="Q681" s="66"/>
      <c r="R681" s="66"/>
      <c r="S681" s="66"/>
      <c r="T681" s="66"/>
      <c r="U681" s="67"/>
      <c r="V681" s="36"/>
      <c r="W681" s="36"/>
      <c r="X681" s="36"/>
      <c r="Y681" s="36"/>
      <c r="Z681" s="36"/>
      <c r="AA681" s="36"/>
      <c r="AB681" s="36"/>
      <c r="AC681" s="36"/>
      <c r="AD681" s="36"/>
      <c r="AE681" s="36"/>
      <c r="AT681" s="19" t="s">
        <v>216</v>
      </c>
      <c r="AU681" s="19" t="s">
        <v>214</v>
      </c>
    </row>
    <row r="682" spans="2:51" s="13" customFormat="1" ht="11.25">
      <c r="B682" s="197"/>
      <c r="C682" s="198"/>
      <c r="D682" s="199" t="s">
        <v>218</v>
      </c>
      <c r="E682" s="200" t="s">
        <v>21</v>
      </c>
      <c r="F682" s="201" t="s">
        <v>982</v>
      </c>
      <c r="G682" s="198"/>
      <c r="H682" s="202">
        <v>12.658</v>
      </c>
      <c r="I682" s="203"/>
      <c r="J682" s="198"/>
      <c r="K682" s="198"/>
      <c r="L682" s="204"/>
      <c r="M682" s="205"/>
      <c r="N682" s="206"/>
      <c r="O682" s="206"/>
      <c r="P682" s="206"/>
      <c r="Q682" s="206"/>
      <c r="R682" s="206"/>
      <c r="S682" s="206"/>
      <c r="T682" s="206"/>
      <c r="U682" s="207"/>
      <c r="AT682" s="208" t="s">
        <v>218</v>
      </c>
      <c r="AU682" s="208" t="s">
        <v>214</v>
      </c>
      <c r="AV682" s="13" t="s">
        <v>83</v>
      </c>
      <c r="AW682" s="13" t="s">
        <v>34</v>
      </c>
      <c r="AX682" s="13" t="s">
        <v>81</v>
      </c>
      <c r="AY682" s="208" t="s">
        <v>204</v>
      </c>
    </row>
    <row r="683" spans="1:65" s="2" customFormat="1" ht="24.2" customHeight="1">
      <c r="A683" s="36"/>
      <c r="B683" s="37"/>
      <c r="C683" s="179" t="s">
        <v>983</v>
      </c>
      <c r="D683" s="179" t="s">
        <v>208</v>
      </c>
      <c r="E683" s="180" t="s">
        <v>984</v>
      </c>
      <c r="F683" s="181" t="s">
        <v>985</v>
      </c>
      <c r="G683" s="182" t="s">
        <v>346</v>
      </c>
      <c r="H683" s="183">
        <v>2.288</v>
      </c>
      <c r="I683" s="184"/>
      <c r="J683" s="185">
        <f>ROUND(I683*H683,1)</f>
        <v>0</v>
      </c>
      <c r="K683" s="181" t="s">
        <v>212</v>
      </c>
      <c r="L683" s="41"/>
      <c r="M683" s="186" t="s">
        <v>21</v>
      </c>
      <c r="N683" s="187" t="s">
        <v>44</v>
      </c>
      <c r="O683" s="66"/>
      <c r="P683" s="188">
        <f>O683*H683</f>
        <v>0</v>
      </c>
      <c r="Q683" s="188">
        <v>0</v>
      </c>
      <c r="R683" s="188">
        <f>Q683*H683</f>
        <v>0</v>
      </c>
      <c r="S683" s="188">
        <v>0</v>
      </c>
      <c r="T683" s="188">
        <f>S683*H683</f>
        <v>0</v>
      </c>
      <c r="U683" s="189" t="s">
        <v>21</v>
      </c>
      <c r="V683" s="36"/>
      <c r="W683" s="36"/>
      <c r="X683" s="36"/>
      <c r="Y683" s="36"/>
      <c r="Z683" s="36"/>
      <c r="AA683" s="36"/>
      <c r="AB683" s="36"/>
      <c r="AC683" s="36"/>
      <c r="AD683" s="36"/>
      <c r="AE683" s="36"/>
      <c r="AR683" s="190" t="s">
        <v>213</v>
      </c>
      <c r="AT683" s="190" t="s">
        <v>208</v>
      </c>
      <c r="AU683" s="190" t="s">
        <v>214</v>
      </c>
      <c r="AY683" s="19" t="s">
        <v>204</v>
      </c>
      <c r="BE683" s="191">
        <f>IF(N683="základní",J683,0)</f>
        <v>0</v>
      </c>
      <c r="BF683" s="191">
        <f>IF(N683="snížená",J683,0)</f>
        <v>0</v>
      </c>
      <c r="BG683" s="191">
        <f>IF(N683="zákl. přenesená",J683,0)</f>
        <v>0</v>
      </c>
      <c r="BH683" s="191">
        <f>IF(N683="sníž. přenesená",J683,0)</f>
        <v>0</v>
      </c>
      <c r="BI683" s="191">
        <f>IF(N683="nulová",J683,0)</f>
        <v>0</v>
      </c>
      <c r="BJ683" s="19" t="s">
        <v>81</v>
      </c>
      <c r="BK683" s="191">
        <f>ROUND(I683*H683,1)</f>
        <v>0</v>
      </c>
      <c r="BL683" s="19" t="s">
        <v>213</v>
      </c>
      <c r="BM683" s="190" t="s">
        <v>986</v>
      </c>
    </row>
    <row r="684" spans="1:47" s="2" customFormat="1" ht="11.25">
      <c r="A684" s="36"/>
      <c r="B684" s="37"/>
      <c r="C684" s="38"/>
      <c r="D684" s="192" t="s">
        <v>216</v>
      </c>
      <c r="E684" s="38"/>
      <c r="F684" s="193" t="s">
        <v>987</v>
      </c>
      <c r="G684" s="38"/>
      <c r="H684" s="38"/>
      <c r="I684" s="194"/>
      <c r="J684" s="38"/>
      <c r="K684" s="38"/>
      <c r="L684" s="41"/>
      <c r="M684" s="195"/>
      <c r="N684" s="196"/>
      <c r="O684" s="66"/>
      <c r="P684" s="66"/>
      <c r="Q684" s="66"/>
      <c r="R684" s="66"/>
      <c r="S684" s="66"/>
      <c r="T684" s="66"/>
      <c r="U684" s="67"/>
      <c r="V684" s="36"/>
      <c r="W684" s="36"/>
      <c r="X684" s="36"/>
      <c r="Y684" s="36"/>
      <c r="Z684" s="36"/>
      <c r="AA684" s="36"/>
      <c r="AB684" s="36"/>
      <c r="AC684" s="36"/>
      <c r="AD684" s="36"/>
      <c r="AE684" s="36"/>
      <c r="AT684" s="19" t="s">
        <v>216</v>
      </c>
      <c r="AU684" s="19" t="s">
        <v>214</v>
      </c>
    </row>
    <row r="685" spans="2:51" s="13" customFormat="1" ht="11.25">
      <c r="B685" s="197"/>
      <c r="C685" s="198"/>
      <c r="D685" s="199" t="s">
        <v>218</v>
      </c>
      <c r="E685" s="200" t="s">
        <v>21</v>
      </c>
      <c r="F685" s="201" t="s">
        <v>988</v>
      </c>
      <c r="G685" s="198"/>
      <c r="H685" s="202">
        <v>2.288</v>
      </c>
      <c r="I685" s="203"/>
      <c r="J685" s="198"/>
      <c r="K685" s="198"/>
      <c r="L685" s="204"/>
      <c r="M685" s="205"/>
      <c r="N685" s="206"/>
      <c r="O685" s="206"/>
      <c r="P685" s="206"/>
      <c r="Q685" s="206"/>
      <c r="R685" s="206"/>
      <c r="S685" s="206"/>
      <c r="T685" s="206"/>
      <c r="U685" s="207"/>
      <c r="AT685" s="208" t="s">
        <v>218</v>
      </c>
      <c r="AU685" s="208" t="s">
        <v>214</v>
      </c>
      <c r="AV685" s="13" t="s">
        <v>83</v>
      </c>
      <c r="AW685" s="13" t="s">
        <v>34</v>
      </c>
      <c r="AX685" s="13" t="s">
        <v>81</v>
      </c>
      <c r="AY685" s="208" t="s">
        <v>204</v>
      </c>
    </row>
    <row r="686" spans="1:65" s="2" customFormat="1" ht="21.75" customHeight="1">
      <c r="A686" s="36"/>
      <c r="B686" s="37"/>
      <c r="C686" s="179" t="s">
        <v>989</v>
      </c>
      <c r="D686" s="179" t="s">
        <v>208</v>
      </c>
      <c r="E686" s="180" t="s">
        <v>990</v>
      </c>
      <c r="F686" s="181" t="s">
        <v>991</v>
      </c>
      <c r="G686" s="182" t="s">
        <v>346</v>
      </c>
      <c r="H686" s="183">
        <v>68.666</v>
      </c>
      <c r="I686" s="184"/>
      <c r="J686" s="185">
        <f>ROUND(I686*H686,1)</f>
        <v>0</v>
      </c>
      <c r="K686" s="181" t="s">
        <v>212</v>
      </c>
      <c r="L686" s="41"/>
      <c r="M686" s="186" t="s">
        <v>21</v>
      </c>
      <c r="N686" s="187" t="s">
        <v>44</v>
      </c>
      <c r="O686" s="66"/>
      <c r="P686" s="188">
        <f>O686*H686</f>
        <v>0</v>
      </c>
      <c r="Q686" s="188">
        <v>0.00735</v>
      </c>
      <c r="R686" s="188">
        <f>Q686*H686</f>
        <v>0.5046951</v>
      </c>
      <c r="S686" s="188">
        <v>0</v>
      </c>
      <c r="T686" s="188">
        <f>S686*H686</f>
        <v>0</v>
      </c>
      <c r="U686" s="189" t="s">
        <v>21</v>
      </c>
      <c r="V686" s="36"/>
      <c r="W686" s="36"/>
      <c r="X686" s="36"/>
      <c r="Y686" s="36"/>
      <c r="Z686" s="36"/>
      <c r="AA686" s="36"/>
      <c r="AB686" s="36"/>
      <c r="AC686" s="36"/>
      <c r="AD686" s="36"/>
      <c r="AE686" s="36"/>
      <c r="AR686" s="190" t="s">
        <v>213</v>
      </c>
      <c r="AT686" s="190" t="s">
        <v>208</v>
      </c>
      <c r="AU686" s="190" t="s">
        <v>214</v>
      </c>
      <c r="AY686" s="19" t="s">
        <v>204</v>
      </c>
      <c r="BE686" s="191">
        <f>IF(N686="základní",J686,0)</f>
        <v>0</v>
      </c>
      <c r="BF686" s="191">
        <f>IF(N686="snížená",J686,0)</f>
        <v>0</v>
      </c>
      <c r="BG686" s="191">
        <f>IF(N686="zákl. přenesená",J686,0)</f>
        <v>0</v>
      </c>
      <c r="BH686" s="191">
        <f>IF(N686="sníž. přenesená",J686,0)</f>
        <v>0</v>
      </c>
      <c r="BI686" s="191">
        <f>IF(N686="nulová",J686,0)</f>
        <v>0</v>
      </c>
      <c r="BJ686" s="19" t="s">
        <v>81</v>
      </c>
      <c r="BK686" s="191">
        <f>ROUND(I686*H686,1)</f>
        <v>0</v>
      </c>
      <c r="BL686" s="19" t="s">
        <v>213</v>
      </c>
      <c r="BM686" s="190" t="s">
        <v>992</v>
      </c>
    </row>
    <row r="687" spans="1:47" s="2" customFormat="1" ht="11.25">
      <c r="A687" s="36"/>
      <c r="B687" s="37"/>
      <c r="C687" s="38"/>
      <c r="D687" s="192" t="s">
        <v>216</v>
      </c>
      <c r="E687" s="38"/>
      <c r="F687" s="193" t="s">
        <v>993</v>
      </c>
      <c r="G687" s="38"/>
      <c r="H687" s="38"/>
      <c r="I687" s="194"/>
      <c r="J687" s="38"/>
      <c r="K687" s="38"/>
      <c r="L687" s="41"/>
      <c r="M687" s="195"/>
      <c r="N687" s="196"/>
      <c r="O687" s="66"/>
      <c r="P687" s="66"/>
      <c r="Q687" s="66"/>
      <c r="R687" s="66"/>
      <c r="S687" s="66"/>
      <c r="T687" s="66"/>
      <c r="U687" s="67"/>
      <c r="V687" s="36"/>
      <c r="W687" s="36"/>
      <c r="X687" s="36"/>
      <c r="Y687" s="36"/>
      <c r="Z687" s="36"/>
      <c r="AA687" s="36"/>
      <c r="AB687" s="36"/>
      <c r="AC687" s="36"/>
      <c r="AD687" s="36"/>
      <c r="AE687" s="36"/>
      <c r="AT687" s="19" t="s">
        <v>216</v>
      </c>
      <c r="AU687" s="19" t="s">
        <v>214</v>
      </c>
    </row>
    <row r="688" spans="2:51" s="13" customFormat="1" ht="11.25">
      <c r="B688" s="197"/>
      <c r="C688" s="198"/>
      <c r="D688" s="199" t="s">
        <v>218</v>
      </c>
      <c r="E688" s="200" t="s">
        <v>21</v>
      </c>
      <c r="F688" s="201" t="s">
        <v>994</v>
      </c>
      <c r="G688" s="198"/>
      <c r="H688" s="202">
        <v>45.386</v>
      </c>
      <c r="I688" s="203"/>
      <c r="J688" s="198"/>
      <c r="K688" s="198"/>
      <c r="L688" s="204"/>
      <c r="M688" s="205"/>
      <c r="N688" s="206"/>
      <c r="O688" s="206"/>
      <c r="P688" s="206"/>
      <c r="Q688" s="206"/>
      <c r="R688" s="206"/>
      <c r="S688" s="206"/>
      <c r="T688" s="206"/>
      <c r="U688" s="207"/>
      <c r="AT688" s="208" t="s">
        <v>218</v>
      </c>
      <c r="AU688" s="208" t="s">
        <v>214</v>
      </c>
      <c r="AV688" s="13" t="s">
        <v>83</v>
      </c>
      <c r="AW688" s="13" t="s">
        <v>34</v>
      </c>
      <c r="AX688" s="13" t="s">
        <v>73</v>
      </c>
      <c r="AY688" s="208" t="s">
        <v>204</v>
      </c>
    </row>
    <row r="689" spans="2:51" s="13" customFormat="1" ht="11.25">
      <c r="B689" s="197"/>
      <c r="C689" s="198"/>
      <c r="D689" s="199" t="s">
        <v>218</v>
      </c>
      <c r="E689" s="200" t="s">
        <v>21</v>
      </c>
      <c r="F689" s="201" t="s">
        <v>995</v>
      </c>
      <c r="G689" s="198"/>
      <c r="H689" s="202">
        <v>-1.773</v>
      </c>
      <c r="I689" s="203"/>
      <c r="J689" s="198"/>
      <c r="K689" s="198"/>
      <c r="L689" s="204"/>
      <c r="M689" s="205"/>
      <c r="N689" s="206"/>
      <c r="O689" s="206"/>
      <c r="P689" s="206"/>
      <c r="Q689" s="206"/>
      <c r="R689" s="206"/>
      <c r="S689" s="206"/>
      <c r="T689" s="206"/>
      <c r="U689" s="207"/>
      <c r="AT689" s="208" t="s">
        <v>218</v>
      </c>
      <c r="AU689" s="208" t="s">
        <v>214</v>
      </c>
      <c r="AV689" s="13" t="s">
        <v>83</v>
      </c>
      <c r="AW689" s="13" t="s">
        <v>34</v>
      </c>
      <c r="AX689" s="13" t="s">
        <v>73</v>
      </c>
      <c r="AY689" s="208" t="s">
        <v>204</v>
      </c>
    </row>
    <row r="690" spans="2:51" s="13" customFormat="1" ht="11.25">
      <c r="B690" s="197"/>
      <c r="C690" s="198"/>
      <c r="D690" s="199" t="s">
        <v>218</v>
      </c>
      <c r="E690" s="200" t="s">
        <v>21</v>
      </c>
      <c r="F690" s="201" t="s">
        <v>996</v>
      </c>
      <c r="G690" s="198"/>
      <c r="H690" s="202">
        <v>0.844</v>
      </c>
      <c r="I690" s="203"/>
      <c r="J690" s="198"/>
      <c r="K690" s="198"/>
      <c r="L690" s="204"/>
      <c r="M690" s="205"/>
      <c r="N690" s="206"/>
      <c r="O690" s="206"/>
      <c r="P690" s="206"/>
      <c r="Q690" s="206"/>
      <c r="R690" s="206"/>
      <c r="S690" s="206"/>
      <c r="T690" s="206"/>
      <c r="U690" s="207"/>
      <c r="AT690" s="208" t="s">
        <v>218</v>
      </c>
      <c r="AU690" s="208" t="s">
        <v>214</v>
      </c>
      <c r="AV690" s="13" t="s">
        <v>83</v>
      </c>
      <c r="AW690" s="13" t="s">
        <v>34</v>
      </c>
      <c r="AX690" s="13" t="s">
        <v>73</v>
      </c>
      <c r="AY690" s="208" t="s">
        <v>204</v>
      </c>
    </row>
    <row r="691" spans="2:51" s="16" customFormat="1" ht="11.25">
      <c r="B691" s="230"/>
      <c r="C691" s="231"/>
      <c r="D691" s="199" t="s">
        <v>218</v>
      </c>
      <c r="E691" s="232" t="s">
        <v>21</v>
      </c>
      <c r="F691" s="233" t="s">
        <v>997</v>
      </c>
      <c r="G691" s="231"/>
      <c r="H691" s="234">
        <v>44.457</v>
      </c>
      <c r="I691" s="235"/>
      <c r="J691" s="231"/>
      <c r="K691" s="231"/>
      <c r="L691" s="236"/>
      <c r="M691" s="237"/>
      <c r="N691" s="238"/>
      <c r="O691" s="238"/>
      <c r="P691" s="238"/>
      <c r="Q691" s="238"/>
      <c r="R691" s="238"/>
      <c r="S691" s="238"/>
      <c r="T691" s="238"/>
      <c r="U691" s="239"/>
      <c r="AT691" s="240" t="s">
        <v>218</v>
      </c>
      <c r="AU691" s="240" t="s">
        <v>214</v>
      </c>
      <c r="AV691" s="16" t="s">
        <v>214</v>
      </c>
      <c r="AW691" s="16" t="s">
        <v>34</v>
      </c>
      <c r="AX691" s="16" t="s">
        <v>73</v>
      </c>
      <c r="AY691" s="240" t="s">
        <v>204</v>
      </c>
    </row>
    <row r="692" spans="2:51" s="13" customFormat="1" ht="11.25">
      <c r="B692" s="197"/>
      <c r="C692" s="198"/>
      <c r="D692" s="199" t="s">
        <v>218</v>
      </c>
      <c r="E692" s="200" t="s">
        <v>21</v>
      </c>
      <c r="F692" s="201" t="s">
        <v>998</v>
      </c>
      <c r="G692" s="198"/>
      <c r="H692" s="202">
        <v>0.52</v>
      </c>
      <c r="I692" s="203"/>
      <c r="J692" s="198"/>
      <c r="K692" s="198"/>
      <c r="L692" s="204"/>
      <c r="M692" s="205"/>
      <c r="N692" s="206"/>
      <c r="O692" s="206"/>
      <c r="P692" s="206"/>
      <c r="Q692" s="206"/>
      <c r="R692" s="206"/>
      <c r="S692" s="206"/>
      <c r="T692" s="206"/>
      <c r="U692" s="207"/>
      <c r="AT692" s="208" t="s">
        <v>218</v>
      </c>
      <c r="AU692" s="208" t="s">
        <v>214</v>
      </c>
      <c r="AV692" s="13" t="s">
        <v>83</v>
      </c>
      <c r="AW692" s="13" t="s">
        <v>34</v>
      </c>
      <c r="AX692" s="13" t="s">
        <v>73</v>
      </c>
      <c r="AY692" s="208" t="s">
        <v>204</v>
      </c>
    </row>
    <row r="693" spans="2:51" s="16" customFormat="1" ht="11.25">
      <c r="B693" s="230"/>
      <c r="C693" s="231"/>
      <c r="D693" s="199" t="s">
        <v>218</v>
      </c>
      <c r="E693" s="232" t="s">
        <v>21</v>
      </c>
      <c r="F693" s="233" t="s">
        <v>999</v>
      </c>
      <c r="G693" s="231"/>
      <c r="H693" s="234">
        <v>0.52</v>
      </c>
      <c r="I693" s="235"/>
      <c r="J693" s="231"/>
      <c r="K693" s="231"/>
      <c r="L693" s="236"/>
      <c r="M693" s="237"/>
      <c r="N693" s="238"/>
      <c r="O693" s="238"/>
      <c r="P693" s="238"/>
      <c r="Q693" s="238"/>
      <c r="R693" s="238"/>
      <c r="S693" s="238"/>
      <c r="T693" s="238"/>
      <c r="U693" s="239"/>
      <c r="AT693" s="240" t="s">
        <v>218</v>
      </c>
      <c r="AU693" s="240" t="s">
        <v>214</v>
      </c>
      <c r="AV693" s="16" t="s">
        <v>214</v>
      </c>
      <c r="AW693" s="16" t="s">
        <v>34</v>
      </c>
      <c r="AX693" s="16" t="s">
        <v>73</v>
      </c>
      <c r="AY693" s="240" t="s">
        <v>204</v>
      </c>
    </row>
    <row r="694" spans="2:51" s="13" customFormat="1" ht="11.25">
      <c r="B694" s="197"/>
      <c r="C694" s="198"/>
      <c r="D694" s="199" t="s">
        <v>218</v>
      </c>
      <c r="E694" s="200" t="s">
        <v>21</v>
      </c>
      <c r="F694" s="201" t="s">
        <v>1000</v>
      </c>
      <c r="G694" s="198"/>
      <c r="H694" s="202">
        <v>6.237</v>
      </c>
      <c r="I694" s="203"/>
      <c r="J694" s="198"/>
      <c r="K694" s="198"/>
      <c r="L694" s="204"/>
      <c r="M694" s="205"/>
      <c r="N694" s="206"/>
      <c r="O694" s="206"/>
      <c r="P694" s="206"/>
      <c r="Q694" s="206"/>
      <c r="R694" s="206"/>
      <c r="S694" s="206"/>
      <c r="T694" s="206"/>
      <c r="U694" s="207"/>
      <c r="AT694" s="208" t="s">
        <v>218</v>
      </c>
      <c r="AU694" s="208" t="s">
        <v>214</v>
      </c>
      <c r="AV694" s="13" t="s">
        <v>83</v>
      </c>
      <c r="AW694" s="13" t="s">
        <v>34</v>
      </c>
      <c r="AX694" s="13" t="s">
        <v>73</v>
      </c>
      <c r="AY694" s="208" t="s">
        <v>204</v>
      </c>
    </row>
    <row r="695" spans="2:51" s="13" customFormat="1" ht="11.25">
      <c r="B695" s="197"/>
      <c r="C695" s="198"/>
      <c r="D695" s="199" t="s">
        <v>218</v>
      </c>
      <c r="E695" s="200" t="s">
        <v>21</v>
      </c>
      <c r="F695" s="201" t="s">
        <v>1001</v>
      </c>
      <c r="G695" s="198"/>
      <c r="H695" s="202">
        <v>14.52</v>
      </c>
      <c r="I695" s="203"/>
      <c r="J695" s="198"/>
      <c r="K695" s="198"/>
      <c r="L695" s="204"/>
      <c r="M695" s="205"/>
      <c r="N695" s="206"/>
      <c r="O695" s="206"/>
      <c r="P695" s="206"/>
      <c r="Q695" s="206"/>
      <c r="R695" s="206"/>
      <c r="S695" s="206"/>
      <c r="T695" s="206"/>
      <c r="U695" s="207"/>
      <c r="AT695" s="208" t="s">
        <v>218</v>
      </c>
      <c r="AU695" s="208" t="s">
        <v>214</v>
      </c>
      <c r="AV695" s="13" t="s">
        <v>83</v>
      </c>
      <c r="AW695" s="13" t="s">
        <v>34</v>
      </c>
      <c r="AX695" s="13" t="s">
        <v>73</v>
      </c>
      <c r="AY695" s="208" t="s">
        <v>204</v>
      </c>
    </row>
    <row r="696" spans="2:51" s="13" customFormat="1" ht="11.25">
      <c r="B696" s="197"/>
      <c r="C696" s="198"/>
      <c r="D696" s="199" t="s">
        <v>218</v>
      </c>
      <c r="E696" s="200" t="s">
        <v>21</v>
      </c>
      <c r="F696" s="201" t="s">
        <v>1002</v>
      </c>
      <c r="G696" s="198"/>
      <c r="H696" s="202">
        <v>-0.563</v>
      </c>
      <c r="I696" s="203"/>
      <c r="J696" s="198"/>
      <c r="K696" s="198"/>
      <c r="L696" s="204"/>
      <c r="M696" s="205"/>
      <c r="N696" s="206"/>
      <c r="O696" s="206"/>
      <c r="P696" s="206"/>
      <c r="Q696" s="206"/>
      <c r="R696" s="206"/>
      <c r="S696" s="206"/>
      <c r="T696" s="206"/>
      <c r="U696" s="207"/>
      <c r="AT696" s="208" t="s">
        <v>218</v>
      </c>
      <c r="AU696" s="208" t="s">
        <v>214</v>
      </c>
      <c r="AV696" s="13" t="s">
        <v>83</v>
      </c>
      <c r="AW696" s="13" t="s">
        <v>34</v>
      </c>
      <c r="AX696" s="13" t="s">
        <v>73</v>
      </c>
      <c r="AY696" s="208" t="s">
        <v>204</v>
      </c>
    </row>
    <row r="697" spans="2:51" s="13" customFormat="1" ht="11.25">
      <c r="B697" s="197"/>
      <c r="C697" s="198"/>
      <c r="D697" s="199" t="s">
        <v>218</v>
      </c>
      <c r="E697" s="200" t="s">
        <v>21</v>
      </c>
      <c r="F697" s="201" t="s">
        <v>1003</v>
      </c>
      <c r="G697" s="198"/>
      <c r="H697" s="202">
        <v>0.675</v>
      </c>
      <c r="I697" s="203"/>
      <c r="J697" s="198"/>
      <c r="K697" s="198"/>
      <c r="L697" s="204"/>
      <c r="M697" s="205"/>
      <c r="N697" s="206"/>
      <c r="O697" s="206"/>
      <c r="P697" s="206"/>
      <c r="Q697" s="206"/>
      <c r="R697" s="206"/>
      <c r="S697" s="206"/>
      <c r="T697" s="206"/>
      <c r="U697" s="207"/>
      <c r="AT697" s="208" t="s">
        <v>218</v>
      </c>
      <c r="AU697" s="208" t="s">
        <v>214</v>
      </c>
      <c r="AV697" s="13" t="s">
        <v>83</v>
      </c>
      <c r="AW697" s="13" t="s">
        <v>34</v>
      </c>
      <c r="AX697" s="13" t="s">
        <v>73</v>
      </c>
      <c r="AY697" s="208" t="s">
        <v>204</v>
      </c>
    </row>
    <row r="698" spans="2:51" s="16" customFormat="1" ht="11.25">
      <c r="B698" s="230"/>
      <c r="C698" s="231"/>
      <c r="D698" s="199" t="s">
        <v>218</v>
      </c>
      <c r="E698" s="232" t="s">
        <v>21</v>
      </c>
      <c r="F698" s="233" t="s">
        <v>1004</v>
      </c>
      <c r="G698" s="231"/>
      <c r="H698" s="234">
        <v>20.869</v>
      </c>
      <c r="I698" s="235"/>
      <c r="J698" s="231"/>
      <c r="K698" s="231"/>
      <c r="L698" s="236"/>
      <c r="M698" s="237"/>
      <c r="N698" s="238"/>
      <c r="O698" s="238"/>
      <c r="P698" s="238"/>
      <c r="Q698" s="238"/>
      <c r="R698" s="238"/>
      <c r="S698" s="238"/>
      <c r="T698" s="238"/>
      <c r="U698" s="239"/>
      <c r="AT698" s="240" t="s">
        <v>218</v>
      </c>
      <c r="AU698" s="240" t="s">
        <v>214</v>
      </c>
      <c r="AV698" s="16" t="s">
        <v>214</v>
      </c>
      <c r="AW698" s="16" t="s">
        <v>34</v>
      </c>
      <c r="AX698" s="16" t="s">
        <v>73</v>
      </c>
      <c r="AY698" s="240" t="s">
        <v>204</v>
      </c>
    </row>
    <row r="699" spans="2:51" s="13" customFormat="1" ht="11.25">
      <c r="B699" s="197"/>
      <c r="C699" s="198"/>
      <c r="D699" s="199" t="s">
        <v>218</v>
      </c>
      <c r="E699" s="200" t="s">
        <v>21</v>
      </c>
      <c r="F699" s="201" t="s">
        <v>1005</v>
      </c>
      <c r="G699" s="198"/>
      <c r="H699" s="202">
        <v>2.595</v>
      </c>
      <c r="I699" s="203"/>
      <c r="J699" s="198"/>
      <c r="K699" s="198"/>
      <c r="L699" s="204"/>
      <c r="M699" s="205"/>
      <c r="N699" s="206"/>
      <c r="O699" s="206"/>
      <c r="P699" s="206"/>
      <c r="Q699" s="206"/>
      <c r="R699" s="206"/>
      <c r="S699" s="206"/>
      <c r="T699" s="206"/>
      <c r="U699" s="207"/>
      <c r="AT699" s="208" t="s">
        <v>218</v>
      </c>
      <c r="AU699" s="208" t="s">
        <v>214</v>
      </c>
      <c r="AV699" s="13" t="s">
        <v>83</v>
      </c>
      <c r="AW699" s="13" t="s">
        <v>34</v>
      </c>
      <c r="AX699" s="13" t="s">
        <v>73</v>
      </c>
      <c r="AY699" s="208" t="s">
        <v>204</v>
      </c>
    </row>
    <row r="700" spans="2:51" s="13" customFormat="1" ht="11.25">
      <c r="B700" s="197"/>
      <c r="C700" s="198"/>
      <c r="D700" s="199" t="s">
        <v>218</v>
      </c>
      <c r="E700" s="200" t="s">
        <v>21</v>
      </c>
      <c r="F700" s="201" t="s">
        <v>1006</v>
      </c>
      <c r="G700" s="198"/>
      <c r="H700" s="202">
        <v>-1.125</v>
      </c>
      <c r="I700" s="203"/>
      <c r="J700" s="198"/>
      <c r="K700" s="198"/>
      <c r="L700" s="204"/>
      <c r="M700" s="205"/>
      <c r="N700" s="206"/>
      <c r="O700" s="206"/>
      <c r="P700" s="206"/>
      <c r="Q700" s="206"/>
      <c r="R700" s="206"/>
      <c r="S700" s="206"/>
      <c r="T700" s="206"/>
      <c r="U700" s="207"/>
      <c r="AT700" s="208" t="s">
        <v>218</v>
      </c>
      <c r="AU700" s="208" t="s">
        <v>214</v>
      </c>
      <c r="AV700" s="13" t="s">
        <v>83</v>
      </c>
      <c r="AW700" s="13" t="s">
        <v>34</v>
      </c>
      <c r="AX700" s="13" t="s">
        <v>73</v>
      </c>
      <c r="AY700" s="208" t="s">
        <v>204</v>
      </c>
    </row>
    <row r="701" spans="2:51" s="13" customFormat="1" ht="11.25">
      <c r="B701" s="197"/>
      <c r="C701" s="198"/>
      <c r="D701" s="199" t="s">
        <v>218</v>
      </c>
      <c r="E701" s="200" t="s">
        <v>21</v>
      </c>
      <c r="F701" s="201" t="s">
        <v>1007</v>
      </c>
      <c r="G701" s="198"/>
      <c r="H701" s="202">
        <v>1.35</v>
      </c>
      <c r="I701" s="203"/>
      <c r="J701" s="198"/>
      <c r="K701" s="198"/>
      <c r="L701" s="204"/>
      <c r="M701" s="205"/>
      <c r="N701" s="206"/>
      <c r="O701" s="206"/>
      <c r="P701" s="206"/>
      <c r="Q701" s="206"/>
      <c r="R701" s="206"/>
      <c r="S701" s="206"/>
      <c r="T701" s="206"/>
      <c r="U701" s="207"/>
      <c r="AT701" s="208" t="s">
        <v>218</v>
      </c>
      <c r="AU701" s="208" t="s">
        <v>214</v>
      </c>
      <c r="AV701" s="13" t="s">
        <v>83</v>
      </c>
      <c r="AW701" s="13" t="s">
        <v>34</v>
      </c>
      <c r="AX701" s="13" t="s">
        <v>73</v>
      </c>
      <c r="AY701" s="208" t="s">
        <v>204</v>
      </c>
    </row>
    <row r="702" spans="2:51" s="16" customFormat="1" ht="11.25">
      <c r="B702" s="230"/>
      <c r="C702" s="231"/>
      <c r="D702" s="199" t="s">
        <v>218</v>
      </c>
      <c r="E702" s="232" t="s">
        <v>21</v>
      </c>
      <c r="F702" s="233" t="s">
        <v>1008</v>
      </c>
      <c r="G702" s="231"/>
      <c r="H702" s="234">
        <v>2.8200000000000003</v>
      </c>
      <c r="I702" s="235"/>
      <c r="J702" s="231"/>
      <c r="K702" s="231"/>
      <c r="L702" s="236"/>
      <c r="M702" s="237"/>
      <c r="N702" s="238"/>
      <c r="O702" s="238"/>
      <c r="P702" s="238"/>
      <c r="Q702" s="238"/>
      <c r="R702" s="238"/>
      <c r="S702" s="238"/>
      <c r="T702" s="238"/>
      <c r="U702" s="239"/>
      <c r="AT702" s="240" t="s">
        <v>218</v>
      </c>
      <c r="AU702" s="240" t="s">
        <v>214</v>
      </c>
      <c r="AV702" s="16" t="s">
        <v>214</v>
      </c>
      <c r="AW702" s="16" t="s">
        <v>34</v>
      </c>
      <c r="AX702" s="16" t="s">
        <v>73</v>
      </c>
      <c r="AY702" s="240" t="s">
        <v>204</v>
      </c>
    </row>
    <row r="703" spans="2:51" s="14" customFormat="1" ht="11.25">
      <c r="B703" s="209"/>
      <c r="C703" s="210"/>
      <c r="D703" s="199" t="s">
        <v>218</v>
      </c>
      <c r="E703" s="211" t="s">
        <v>21</v>
      </c>
      <c r="F703" s="212" t="s">
        <v>221</v>
      </c>
      <c r="G703" s="210"/>
      <c r="H703" s="213">
        <v>68.666</v>
      </c>
      <c r="I703" s="214"/>
      <c r="J703" s="210"/>
      <c r="K703" s="210"/>
      <c r="L703" s="215"/>
      <c r="M703" s="216"/>
      <c r="N703" s="217"/>
      <c r="O703" s="217"/>
      <c r="P703" s="217"/>
      <c r="Q703" s="217"/>
      <c r="R703" s="217"/>
      <c r="S703" s="217"/>
      <c r="T703" s="217"/>
      <c r="U703" s="218"/>
      <c r="AT703" s="219" t="s">
        <v>218</v>
      </c>
      <c r="AU703" s="219" t="s">
        <v>214</v>
      </c>
      <c r="AV703" s="14" t="s">
        <v>213</v>
      </c>
      <c r="AW703" s="14" t="s">
        <v>34</v>
      </c>
      <c r="AX703" s="14" t="s">
        <v>81</v>
      </c>
      <c r="AY703" s="219" t="s">
        <v>204</v>
      </c>
    </row>
    <row r="704" spans="1:65" s="2" customFormat="1" ht="16.5" customHeight="1">
      <c r="A704" s="36"/>
      <c r="B704" s="37"/>
      <c r="C704" s="179" t="s">
        <v>1009</v>
      </c>
      <c r="D704" s="179" t="s">
        <v>208</v>
      </c>
      <c r="E704" s="180" t="s">
        <v>1010</v>
      </c>
      <c r="F704" s="181" t="s">
        <v>1011</v>
      </c>
      <c r="G704" s="182" t="s">
        <v>346</v>
      </c>
      <c r="H704" s="183">
        <v>68.666</v>
      </c>
      <c r="I704" s="184"/>
      <c r="J704" s="185">
        <f>ROUND(I704*H704,1)</f>
        <v>0</v>
      </c>
      <c r="K704" s="181" t="s">
        <v>212</v>
      </c>
      <c r="L704" s="41"/>
      <c r="M704" s="186" t="s">
        <v>21</v>
      </c>
      <c r="N704" s="187" t="s">
        <v>44</v>
      </c>
      <c r="O704" s="66"/>
      <c r="P704" s="188">
        <f>O704*H704</f>
        <v>0</v>
      </c>
      <c r="Q704" s="188">
        <v>0.000263</v>
      </c>
      <c r="R704" s="188">
        <f>Q704*H704</f>
        <v>0.018059158</v>
      </c>
      <c r="S704" s="188">
        <v>0</v>
      </c>
      <c r="T704" s="188">
        <f>S704*H704</f>
        <v>0</v>
      </c>
      <c r="U704" s="189" t="s">
        <v>21</v>
      </c>
      <c r="V704" s="36"/>
      <c r="W704" s="36"/>
      <c r="X704" s="36"/>
      <c r="Y704" s="36"/>
      <c r="Z704" s="36"/>
      <c r="AA704" s="36"/>
      <c r="AB704" s="36"/>
      <c r="AC704" s="36"/>
      <c r="AD704" s="36"/>
      <c r="AE704" s="36"/>
      <c r="AR704" s="190" t="s">
        <v>213</v>
      </c>
      <c r="AT704" s="190" t="s">
        <v>208</v>
      </c>
      <c r="AU704" s="190" t="s">
        <v>214</v>
      </c>
      <c r="AY704" s="19" t="s">
        <v>204</v>
      </c>
      <c r="BE704" s="191">
        <f>IF(N704="základní",J704,0)</f>
        <v>0</v>
      </c>
      <c r="BF704" s="191">
        <f>IF(N704="snížená",J704,0)</f>
        <v>0</v>
      </c>
      <c r="BG704" s="191">
        <f>IF(N704="zákl. přenesená",J704,0)</f>
        <v>0</v>
      </c>
      <c r="BH704" s="191">
        <f>IF(N704="sníž. přenesená",J704,0)</f>
        <v>0</v>
      </c>
      <c r="BI704" s="191">
        <f>IF(N704="nulová",J704,0)</f>
        <v>0</v>
      </c>
      <c r="BJ704" s="19" t="s">
        <v>81</v>
      </c>
      <c r="BK704" s="191">
        <f>ROUND(I704*H704,1)</f>
        <v>0</v>
      </c>
      <c r="BL704" s="19" t="s">
        <v>213</v>
      </c>
      <c r="BM704" s="190" t="s">
        <v>1012</v>
      </c>
    </row>
    <row r="705" spans="1:47" s="2" customFormat="1" ht="11.25">
      <c r="A705" s="36"/>
      <c r="B705" s="37"/>
      <c r="C705" s="38"/>
      <c r="D705" s="192" t="s">
        <v>216</v>
      </c>
      <c r="E705" s="38"/>
      <c r="F705" s="193" t="s">
        <v>1013</v>
      </c>
      <c r="G705" s="38"/>
      <c r="H705" s="38"/>
      <c r="I705" s="194"/>
      <c r="J705" s="38"/>
      <c r="K705" s="38"/>
      <c r="L705" s="41"/>
      <c r="M705" s="195"/>
      <c r="N705" s="196"/>
      <c r="O705" s="66"/>
      <c r="P705" s="66"/>
      <c r="Q705" s="66"/>
      <c r="R705" s="66"/>
      <c r="S705" s="66"/>
      <c r="T705" s="66"/>
      <c r="U705" s="67"/>
      <c r="V705" s="36"/>
      <c r="W705" s="36"/>
      <c r="X705" s="36"/>
      <c r="Y705" s="36"/>
      <c r="Z705" s="36"/>
      <c r="AA705" s="36"/>
      <c r="AB705" s="36"/>
      <c r="AC705" s="36"/>
      <c r="AD705" s="36"/>
      <c r="AE705" s="36"/>
      <c r="AT705" s="19" t="s">
        <v>216</v>
      </c>
      <c r="AU705" s="19" t="s">
        <v>214</v>
      </c>
    </row>
    <row r="706" spans="2:51" s="13" customFormat="1" ht="11.25">
      <c r="B706" s="197"/>
      <c r="C706" s="198"/>
      <c r="D706" s="199" t="s">
        <v>218</v>
      </c>
      <c r="E706" s="200" t="s">
        <v>21</v>
      </c>
      <c r="F706" s="201" t="s">
        <v>994</v>
      </c>
      <c r="G706" s="198"/>
      <c r="H706" s="202">
        <v>45.386</v>
      </c>
      <c r="I706" s="203"/>
      <c r="J706" s="198"/>
      <c r="K706" s="198"/>
      <c r="L706" s="204"/>
      <c r="M706" s="205"/>
      <c r="N706" s="206"/>
      <c r="O706" s="206"/>
      <c r="P706" s="206"/>
      <c r="Q706" s="206"/>
      <c r="R706" s="206"/>
      <c r="S706" s="206"/>
      <c r="T706" s="206"/>
      <c r="U706" s="207"/>
      <c r="AT706" s="208" t="s">
        <v>218</v>
      </c>
      <c r="AU706" s="208" t="s">
        <v>214</v>
      </c>
      <c r="AV706" s="13" t="s">
        <v>83</v>
      </c>
      <c r="AW706" s="13" t="s">
        <v>34</v>
      </c>
      <c r="AX706" s="13" t="s">
        <v>73</v>
      </c>
      <c r="AY706" s="208" t="s">
        <v>204</v>
      </c>
    </row>
    <row r="707" spans="2:51" s="13" customFormat="1" ht="11.25">
      <c r="B707" s="197"/>
      <c r="C707" s="198"/>
      <c r="D707" s="199" t="s">
        <v>218</v>
      </c>
      <c r="E707" s="200" t="s">
        <v>21</v>
      </c>
      <c r="F707" s="201" t="s">
        <v>995</v>
      </c>
      <c r="G707" s="198"/>
      <c r="H707" s="202">
        <v>-1.773</v>
      </c>
      <c r="I707" s="203"/>
      <c r="J707" s="198"/>
      <c r="K707" s="198"/>
      <c r="L707" s="204"/>
      <c r="M707" s="205"/>
      <c r="N707" s="206"/>
      <c r="O707" s="206"/>
      <c r="P707" s="206"/>
      <c r="Q707" s="206"/>
      <c r="R707" s="206"/>
      <c r="S707" s="206"/>
      <c r="T707" s="206"/>
      <c r="U707" s="207"/>
      <c r="AT707" s="208" t="s">
        <v>218</v>
      </c>
      <c r="AU707" s="208" t="s">
        <v>214</v>
      </c>
      <c r="AV707" s="13" t="s">
        <v>83</v>
      </c>
      <c r="AW707" s="13" t="s">
        <v>34</v>
      </c>
      <c r="AX707" s="13" t="s">
        <v>73</v>
      </c>
      <c r="AY707" s="208" t="s">
        <v>204</v>
      </c>
    </row>
    <row r="708" spans="2:51" s="13" customFormat="1" ht="11.25">
      <c r="B708" s="197"/>
      <c r="C708" s="198"/>
      <c r="D708" s="199" t="s">
        <v>218</v>
      </c>
      <c r="E708" s="200" t="s">
        <v>21</v>
      </c>
      <c r="F708" s="201" t="s">
        <v>996</v>
      </c>
      <c r="G708" s="198"/>
      <c r="H708" s="202">
        <v>0.844</v>
      </c>
      <c r="I708" s="203"/>
      <c r="J708" s="198"/>
      <c r="K708" s="198"/>
      <c r="L708" s="204"/>
      <c r="M708" s="205"/>
      <c r="N708" s="206"/>
      <c r="O708" s="206"/>
      <c r="P708" s="206"/>
      <c r="Q708" s="206"/>
      <c r="R708" s="206"/>
      <c r="S708" s="206"/>
      <c r="T708" s="206"/>
      <c r="U708" s="207"/>
      <c r="AT708" s="208" t="s">
        <v>218</v>
      </c>
      <c r="AU708" s="208" t="s">
        <v>214</v>
      </c>
      <c r="AV708" s="13" t="s">
        <v>83</v>
      </c>
      <c r="AW708" s="13" t="s">
        <v>34</v>
      </c>
      <c r="AX708" s="13" t="s">
        <v>73</v>
      </c>
      <c r="AY708" s="208" t="s">
        <v>204</v>
      </c>
    </row>
    <row r="709" spans="2:51" s="16" customFormat="1" ht="11.25">
      <c r="B709" s="230"/>
      <c r="C709" s="231"/>
      <c r="D709" s="199" t="s">
        <v>218</v>
      </c>
      <c r="E709" s="232" t="s">
        <v>21</v>
      </c>
      <c r="F709" s="233" t="s">
        <v>997</v>
      </c>
      <c r="G709" s="231"/>
      <c r="H709" s="234">
        <v>44.457</v>
      </c>
      <c r="I709" s="235"/>
      <c r="J709" s="231"/>
      <c r="K709" s="231"/>
      <c r="L709" s="236"/>
      <c r="M709" s="237"/>
      <c r="N709" s="238"/>
      <c r="O709" s="238"/>
      <c r="P709" s="238"/>
      <c r="Q709" s="238"/>
      <c r="R709" s="238"/>
      <c r="S709" s="238"/>
      <c r="T709" s="238"/>
      <c r="U709" s="239"/>
      <c r="AT709" s="240" t="s">
        <v>218</v>
      </c>
      <c r="AU709" s="240" t="s">
        <v>214</v>
      </c>
      <c r="AV709" s="16" t="s">
        <v>214</v>
      </c>
      <c r="AW709" s="16" t="s">
        <v>34</v>
      </c>
      <c r="AX709" s="16" t="s">
        <v>73</v>
      </c>
      <c r="AY709" s="240" t="s">
        <v>204</v>
      </c>
    </row>
    <row r="710" spans="2:51" s="13" customFormat="1" ht="11.25">
      <c r="B710" s="197"/>
      <c r="C710" s="198"/>
      <c r="D710" s="199" t="s">
        <v>218</v>
      </c>
      <c r="E710" s="200" t="s">
        <v>21</v>
      </c>
      <c r="F710" s="201" t="s">
        <v>998</v>
      </c>
      <c r="G710" s="198"/>
      <c r="H710" s="202">
        <v>0.52</v>
      </c>
      <c r="I710" s="203"/>
      <c r="J710" s="198"/>
      <c r="K710" s="198"/>
      <c r="L710" s="204"/>
      <c r="M710" s="205"/>
      <c r="N710" s="206"/>
      <c r="O710" s="206"/>
      <c r="P710" s="206"/>
      <c r="Q710" s="206"/>
      <c r="R710" s="206"/>
      <c r="S710" s="206"/>
      <c r="T710" s="206"/>
      <c r="U710" s="207"/>
      <c r="AT710" s="208" t="s">
        <v>218</v>
      </c>
      <c r="AU710" s="208" t="s">
        <v>214</v>
      </c>
      <c r="AV710" s="13" t="s">
        <v>83</v>
      </c>
      <c r="AW710" s="13" t="s">
        <v>34</v>
      </c>
      <c r="AX710" s="13" t="s">
        <v>73</v>
      </c>
      <c r="AY710" s="208" t="s">
        <v>204</v>
      </c>
    </row>
    <row r="711" spans="2:51" s="16" customFormat="1" ht="11.25">
      <c r="B711" s="230"/>
      <c r="C711" s="231"/>
      <c r="D711" s="199" t="s">
        <v>218</v>
      </c>
      <c r="E711" s="232" t="s">
        <v>21</v>
      </c>
      <c r="F711" s="233" t="s">
        <v>999</v>
      </c>
      <c r="G711" s="231"/>
      <c r="H711" s="234">
        <v>0.52</v>
      </c>
      <c r="I711" s="235"/>
      <c r="J711" s="231"/>
      <c r="K711" s="231"/>
      <c r="L711" s="236"/>
      <c r="M711" s="237"/>
      <c r="N711" s="238"/>
      <c r="O711" s="238"/>
      <c r="P711" s="238"/>
      <c r="Q711" s="238"/>
      <c r="R711" s="238"/>
      <c r="S711" s="238"/>
      <c r="T711" s="238"/>
      <c r="U711" s="239"/>
      <c r="AT711" s="240" t="s">
        <v>218</v>
      </c>
      <c r="AU711" s="240" t="s">
        <v>214</v>
      </c>
      <c r="AV711" s="16" t="s">
        <v>214</v>
      </c>
      <c r="AW711" s="16" t="s">
        <v>34</v>
      </c>
      <c r="AX711" s="16" t="s">
        <v>73</v>
      </c>
      <c r="AY711" s="240" t="s">
        <v>204</v>
      </c>
    </row>
    <row r="712" spans="2:51" s="13" customFormat="1" ht="11.25">
      <c r="B712" s="197"/>
      <c r="C712" s="198"/>
      <c r="D712" s="199" t="s">
        <v>218</v>
      </c>
      <c r="E712" s="200" t="s">
        <v>21</v>
      </c>
      <c r="F712" s="201" t="s">
        <v>1000</v>
      </c>
      <c r="G712" s="198"/>
      <c r="H712" s="202">
        <v>6.237</v>
      </c>
      <c r="I712" s="203"/>
      <c r="J712" s="198"/>
      <c r="K712" s="198"/>
      <c r="L712" s="204"/>
      <c r="M712" s="205"/>
      <c r="N712" s="206"/>
      <c r="O712" s="206"/>
      <c r="P712" s="206"/>
      <c r="Q712" s="206"/>
      <c r="R712" s="206"/>
      <c r="S712" s="206"/>
      <c r="T712" s="206"/>
      <c r="U712" s="207"/>
      <c r="AT712" s="208" t="s">
        <v>218</v>
      </c>
      <c r="AU712" s="208" t="s">
        <v>214</v>
      </c>
      <c r="AV712" s="13" t="s">
        <v>83</v>
      </c>
      <c r="AW712" s="13" t="s">
        <v>34</v>
      </c>
      <c r="AX712" s="13" t="s">
        <v>73</v>
      </c>
      <c r="AY712" s="208" t="s">
        <v>204</v>
      </c>
    </row>
    <row r="713" spans="2:51" s="13" customFormat="1" ht="11.25">
      <c r="B713" s="197"/>
      <c r="C713" s="198"/>
      <c r="D713" s="199" t="s">
        <v>218</v>
      </c>
      <c r="E713" s="200" t="s">
        <v>21</v>
      </c>
      <c r="F713" s="201" t="s">
        <v>1001</v>
      </c>
      <c r="G713" s="198"/>
      <c r="H713" s="202">
        <v>14.52</v>
      </c>
      <c r="I713" s="203"/>
      <c r="J713" s="198"/>
      <c r="K713" s="198"/>
      <c r="L713" s="204"/>
      <c r="M713" s="205"/>
      <c r="N713" s="206"/>
      <c r="O713" s="206"/>
      <c r="P713" s="206"/>
      <c r="Q713" s="206"/>
      <c r="R713" s="206"/>
      <c r="S713" s="206"/>
      <c r="T713" s="206"/>
      <c r="U713" s="207"/>
      <c r="AT713" s="208" t="s">
        <v>218</v>
      </c>
      <c r="AU713" s="208" t="s">
        <v>214</v>
      </c>
      <c r="AV713" s="13" t="s">
        <v>83</v>
      </c>
      <c r="AW713" s="13" t="s">
        <v>34</v>
      </c>
      <c r="AX713" s="13" t="s">
        <v>73</v>
      </c>
      <c r="AY713" s="208" t="s">
        <v>204</v>
      </c>
    </row>
    <row r="714" spans="2:51" s="13" customFormat="1" ht="11.25">
      <c r="B714" s="197"/>
      <c r="C714" s="198"/>
      <c r="D714" s="199" t="s">
        <v>218</v>
      </c>
      <c r="E714" s="200" t="s">
        <v>21</v>
      </c>
      <c r="F714" s="201" t="s">
        <v>1002</v>
      </c>
      <c r="G714" s="198"/>
      <c r="H714" s="202">
        <v>-0.563</v>
      </c>
      <c r="I714" s="203"/>
      <c r="J714" s="198"/>
      <c r="K714" s="198"/>
      <c r="L714" s="204"/>
      <c r="M714" s="205"/>
      <c r="N714" s="206"/>
      <c r="O714" s="206"/>
      <c r="P714" s="206"/>
      <c r="Q714" s="206"/>
      <c r="R714" s="206"/>
      <c r="S714" s="206"/>
      <c r="T714" s="206"/>
      <c r="U714" s="207"/>
      <c r="AT714" s="208" t="s">
        <v>218</v>
      </c>
      <c r="AU714" s="208" t="s">
        <v>214</v>
      </c>
      <c r="AV714" s="13" t="s">
        <v>83</v>
      </c>
      <c r="AW714" s="13" t="s">
        <v>34</v>
      </c>
      <c r="AX714" s="13" t="s">
        <v>73</v>
      </c>
      <c r="AY714" s="208" t="s">
        <v>204</v>
      </c>
    </row>
    <row r="715" spans="2:51" s="13" customFormat="1" ht="11.25">
      <c r="B715" s="197"/>
      <c r="C715" s="198"/>
      <c r="D715" s="199" t="s">
        <v>218</v>
      </c>
      <c r="E715" s="200" t="s">
        <v>21</v>
      </c>
      <c r="F715" s="201" t="s">
        <v>1003</v>
      </c>
      <c r="G715" s="198"/>
      <c r="H715" s="202">
        <v>0.675</v>
      </c>
      <c r="I715" s="203"/>
      <c r="J715" s="198"/>
      <c r="K715" s="198"/>
      <c r="L715" s="204"/>
      <c r="M715" s="205"/>
      <c r="N715" s="206"/>
      <c r="O715" s="206"/>
      <c r="P715" s="206"/>
      <c r="Q715" s="206"/>
      <c r="R715" s="206"/>
      <c r="S715" s="206"/>
      <c r="T715" s="206"/>
      <c r="U715" s="207"/>
      <c r="AT715" s="208" t="s">
        <v>218</v>
      </c>
      <c r="AU715" s="208" t="s">
        <v>214</v>
      </c>
      <c r="AV715" s="13" t="s">
        <v>83</v>
      </c>
      <c r="AW715" s="13" t="s">
        <v>34</v>
      </c>
      <c r="AX715" s="13" t="s">
        <v>73</v>
      </c>
      <c r="AY715" s="208" t="s">
        <v>204</v>
      </c>
    </row>
    <row r="716" spans="2:51" s="16" customFormat="1" ht="11.25">
      <c r="B716" s="230"/>
      <c r="C716" s="231"/>
      <c r="D716" s="199" t="s">
        <v>218</v>
      </c>
      <c r="E716" s="232" t="s">
        <v>21</v>
      </c>
      <c r="F716" s="233" t="s">
        <v>1004</v>
      </c>
      <c r="G716" s="231"/>
      <c r="H716" s="234">
        <v>20.869</v>
      </c>
      <c r="I716" s="235"/>
      <c r="J716" s="231"/>
      <c r="K716" s="231"/>
      <c r="L716" s="236"/>
      <c r="M716" s="237"/>
      <c r="N716" s="238"/>
      <c r="O716" s="238"/>
      <c r="P716" s="238"/>
      <c r="Q716" s="238"/>
      <c r="R716" s="238"/>
      <c r="S716" s="238"/>
      <c r="T716" s="238"/>
      <c r="U716" s="239"/>
      <c r="AT716" s="240" t="s">
        <v>218</v>
      </c>
      <c r="AU716" s="240" t="s">
        <v>214</v>
      </c>
      <c r="AV716" s="16" t="s">
        <v>214</v>
      </c>
      <c r="AW716" s="16" t="s">
        <v>34</v>
      </c>
      <c r="AX716" s="16" t="s">
        <v>73</v>
      </c>
      <c r="AY716" s="240" t="s">
        <v>204</v>
      </c>
    </row>
    <row r="717" spans="2:51" s="13" customFormat="1" ht="11.25">
      <c r="B717" s="197"/>
      <c r="C717" s="198"/>
      <c r="D717" s="199" t="s">
        <v>218</v>
      </c>
      <c r="E717" s="200" t="s">
        <v>21</v>
      </c>
      <c r="F717" s="201" t="s">
        <v>1005</v>
      </c>
      <c r="G717" s="198"/>
      <c r="H717" s="202">
        <v>2.595</v>
      </c>
      <c r="I717" s="203"/>
      <c r="J717" s="198"/>
      <c r="K717" s="198"/>
      <c r="L717" s="204"/>
      <c r="M717" s="205"/>
      <c r="N717" s="206"/>
      <c r="O717" s="206"/>
      <c r="P717" s="206"/>
      <c r="Q717" s="206"/>
      <c r="R717" s="206"/>
      <c r="S717" s="206"/>
      <c r="T717" s="206"/>
      <c r="U717" s="207"/>
      <c r="AT717" s="208" t="s">
        <v>218</v>
      </c>
      <c r="AU717" s="208" t="s">
        <v>214</v>
      </c>
      <c r="AV717" s="13" t="s">
        <v>83</v>
      </c>
      <c r="AW717" s="13" t="s">
        <v>34</v>
      </c>
      <c r="AX717" s="13" t="s">
        <v>73</v>
      </c>
      <c r="AY717" s="208" t="s">
        <v>204</v>
      </c>
    </row>
    <row r="718" spans="2:51" s="13" customFormat="1" ht="11.25">
      <c r="B718" s="197"/>
      <c r="C718" s="198"/>
      <c r="D718" s="199" t="s">
        <v>218</v>
      </c>
      <c r="E718" s="200" t="s">
        <v>21</v>
      </c>
      <c r="F718" s="201" t="s">
        <v>1006</v>
      </c>
      <c r="G718" s="198"/>
      <c r="H718" s="202">
        <v>-1.125</v>
      </c>
      <c r="I718" s="203"/>
      <c r="J718" s="198"/>
      <c r="K718" s="198"/>
      <c r="L718" s="204"/>
      <c r="M718" s="205"/>
      <c r="N718" s="206"/>
      <c r="O718" s="206"/>
      <c r="P718" s="206"/>
      <c r="Q718" s="206"/>
      <c r="R718" s="206"/>
      <c r="S718" s="206"/>
      <c r="T718" s="206"/>
      <c r="U718" s="207"/>
      <c r="AT718" s="208" t="s">
        <v>218</v>
      </c>
      <c r="AU718" s="208" t="s">
        <v>214</v>
      </c>
      <c r="AV718" s="13" t="s">
        <v>83</v>
      </c>
      <c r="AW718" s="13" t="s">
        <v>34</v>
      </c>
      <c r="AX718" s="13" t="s">
        <v>73</v>
      </c>
      <c r="AY718" s="208" t="s">
        <v>204</v>
      </c>
    </row>
    <row r="719" spans="2:51" s="13" customFormat="1" ht="11.25">
      <c r="B719" s="197"/>
      <c r="C719" s="198"/>
      <c r="D719" s="199" t="s">
        <v>218</v>
      </c>
      <c r="E719" s="200" t="s">
        <v>21</v>
      </c>
      <c r="F719" s="201" t="s">
        <v>1007</v>
      </c>
      <c r="G719" s="198"/>
      <c r="H719" s="202">
        <v>1.35</v>
      </c>
      <c r="I719" s="203"/>
      <c r="J719" s="198"/>
      <c r="K719" s="198"/>
      <c r="L719" s="204"/>
      <c r="M719" s="205"/>
      <c r="N719" s="206"/>
      <c r="O719" s="206"/>
      <c r="P719" s="206"/>
      <c r="Q719" s="206"/>
      <c r="R719" s="206"/>
      <c r="S719" s="206"/>
      <c r="T719" s="206"/>
      <c r="U719" s="207"/>
      <c r="AT719" s="208" t="s">
        <v>218</v>
      </c>
      <c r="AU719" s="208" t="s">
        <v>214</v>
      </c>
      <c r="AV719" s="13" t="s">
        <v>83</v>
      </c>
      <c r="AW719" s="13" t="s">
        <v>34</v>
      </c>
      <c r="AX719" s="13" t="s">
        <v>73</v>
      </c>
      <c r="AY719" s="208" t="s">
        <v>204</v>
      </c>
    </row>
    <row r="720" spans="2:51" s="16" customFormat="1" ht="11.25">
      <c r="B720" s="230"/>
      <c r="C720" s="231"/>
      <c r="D720" s="199" t="s">
        <v>218</v>
      </c>
      <c r="E720" s="232" t="s">
        <v>21</v>
      </c>
      <c r="F720" s="233" t="s">
        <v>1008</v>
      </c>
      <c r="G720" s="231"/>
      <c r="H720" s="234">
        <v>2.8200000000000003</v>
      </c>
      <c r="I720" s="235"/>
      <c r="J720" s="231"/>
      <c r="K720" s="231"/>
      <c r="L720" s="236"/>
      <c r="M720" s="237"/>
      <c r="N720" s="238"/>
      <c r="O720" s="238"/>
      <c r="P720" s="238"/>
      <c r="Q720" s="238"/>
      <c r="R720" s="238"/>
      <c r="S720" s="238"/>
      <c r="T720" s="238"/>
      <c r="U720" s="239"/>
      <c r="AT720" s="240" t="s">
        <v>218</v>
      </c>
      <c r="AU720" s="240" t="s">
        <v>214</v>
      </c>
      <c r="AV720" s="16" t="s">
        <v>214</v>
      </c>
      <c r="AW720" s="16" t="s">
        <v>34</v>
      </c>
      <c r="AX720" s="16" t="s">
        <v>73</v>
      </c>
      <c r="AY720" s="240" t="s">
        <v>204</v>
      </c>
    </row>
    <row r="721" spans="2:51" s="14" customFormat="1" ht="11.25">
      <c r="B721" s="209"/>
      <c r="C721" s="210"/>
      <c r="D721" s="199" t="s">
        <v>218</v>
      </c>
      <c r="E721" s="211" t="s">
        <v>21</v>
      </c>
      <c r="F721" s="212" t="s">
        <v>221</v>
      </c>
      <c r="G721" s="210"/>
      <c r="H721" s="213">
        <v>68.666</v>
      </c>
      <c r="I721" s="214"/>
      <c r="J721" s="210"/>
      <c r="K721" s="210"/>
      <c r="L721" s="215"/>
      <c r="M721" s="216"/>
      <c r="N721" s="217"/>
      <c r="O721" s="217"/>
      <c r="P721" s="217"/>
      <c r="Q721" s="217"/>
      <c r="R721" s="217"/>
      <c r="S721" s="217"/>
      <c r="T721" s="217"/>
      <c r="U721" s="218"/>
      <c r="AT721" s="219" t="s">
        <v>218</v>
      </c>
      <c r="AU721" s="219" t="s">
        <v>214</v>
      </c>
      <c r="AV721" s="14" t="s">
        <v>213</v>
      </c>
      <c r="AW721" s="14" t="s">
        <v>34</v>
      </c>
      <c r="AX721" s="14" t="s">
        <v>81</v>
      </c>
      <c r="AY721" s="219" t="s">
        <v>204</v>
      </c>
    </row>
    <row r="722" spans="1:65" s="2" customFormat="1" ht="24.2" customHeight="1">
      <c r="A722" s="36"/>
      <c r="B722" s="37"/>
      <c r="C722" s="179" t="s">
        <v>1014</v>
      </c>
      <c r="D722" s="179" t="s">
        <v>208</v>
      </c>
      <c r="E722" s="180" t="s">
        <v>1015</v>
      </c>
      <c r="F722" s="181" t="s">
        <v>1016</v>
      </c>
      <c r="G722" s="182" t="s">
        <v>346</v>
      </c>
      <c r="H722" s="183">
        <v>3.99</v>
      </c>
      <c r="I722" s="184"/>
      <c r="J722" s="185">
        <f>ROUND(I722*H722,1)</f>
        <v>0</v>
      </c>
      <c r="K722" s="181" t="s">
        <v>212</v>
      </c>
      <c r="L722" s="41"/>
      <c r="M722" s="186" t="s">
        <v>21</v>
      </c>
      <c r="N722" s="187" t="s">
        <v>44</v>
      </c>
      <c r="O722" s="66"/>
      <c r="P722" s="188">
        <f>O722*H722</f>
        <v>0</v>
      </c>
      <c r="Q722" s="188">
        <v>0.004384</v>
      </c>
      <c r="R722" s="188">
        <f>Q722*H722</f>
        <v>0.01749216</v>
      </c>
      <c r="S722" s="188">
        <v>0</v>
      </c>
      <c r="T722" s="188">
        <f>S722*H722</f>
        <v>0</v>
      </c>
      <c r="U722" s="189" t="s">
        <v>21</v>
      </c>
      <c r="V722" s="36"/>
      <c r="W722" s="36"/>
      <c r="X722" s="36"/>
      <c r="Y722" s="36"/>
      <c r="Z722" s="36"/>
      <c r="AA722" s="36"/>
      <c r="AB722" s="36"/>
      <c r="AC722" s="36"/>
      <c r="AD722" s="36"/>
      <c r="AE722" s="36"/>
      <c r="AR722" s="190" t="s">
        <v>213</v>
      </c>
      <c r="AT722" s="190" t="s">
        <v>208</v>
      </c>
      <c r="AU722" s="190" t="s">
        <v>214</v>
      </c>
      <c r="AY722" s="19" t="s">
        <v>204</v>
      </c>
      <c r="BE722" s="191">
        <f>IF(N722="základní",J722,0)</f>
        <v>0</v>
      </c>
      <c r="BF722" s="191">
        <f>IF(N722="snížená",J722,0)</f>
        <v>0</v>
      </c>
      <c r="BG722" s="191">
        <f>IF(N722="zákl. přenesená",J722,0)</f>
        <v>0</v>
      </c>
      <c r="BH722" s="191">
        <f>IF(N722="sníž. přenesená",J722,0)</f>
        <v>0</v>
      </c>
      <c r="BI722" s="191">
        <f>IF(N722="nulová",J722,0)</f>
        <v>0</v>
      </c>
      <c r="BJ722" s="19" t="s">
        <v>81</v>
      </c>
      <c r="BK722" s="191">
        <f>ROUND(I722*H722,1)</f>
        <v>0</v>
      </c>
      <c r="BL722" s="19" t="s">
        <v>213</v>
      </c>
      <c r="BM722" s="190" t="s">
        <v>1017</v>
      </c>
    </row>
    <row r="723" spans="1:47" s="2" customFormat="1" ht="11.25">
      <c r="A723" s="36"/>
      <c r="B723" s="37"/>
      <c r="C723" s="38"/>
      <c r="D723" s="192" t="s">
        <v>216</v>
      </c>
      <c r="E723" s="38"/>
      <c r="F723" s="193" t="s">
        <v>1018</v>
      </c>
      <c r="G723" s="38"/>
      <c r="H723" s="38"/>
      <c r="I723" s="194"/>
      <c r="J723" s="38"/>
      <c r="K723" s="38"/>
      <c r="L723" s="41"/>
      <c r="M723" s="195"/>
      <c r="N723" s="196"/>
      <c r="O723" s="66"/>
      <c r="P723" s="66"/>
      <c r="Q723" s="66"/>
      <c r="R723" s="66"/>
      <c r="S723" s="66"/>
      <c r="T723" s="66"/>
      <c r="U723" s="67"/>
      <c r="V723" s="36"/>
      <c r="W723" s="36"/>
      <c r="X723" s="36"/>
      <c r="Y723" s="36"/>
      <c r="Z723" s="36"/>
      <c r="AA723" s="36"/>
      <c r="AB723" s="36"/>
      <c r="AC723" s="36"/>
      <c r="AD723" s="36"/>
      <c r="AE723" s="36"/>
      <c r="AT723" s="19" t="s">
        <v>216</v>
      </c>
      <c r="AU723" s="19" t="s">
        <v>214</v>
      </c>
    </row>
    <row r="724" spans="1:47" s="2" customFormat="1" ht="29.25">
      <c r="A724" s="36"/>
      <c r="B724" s="37"/>
      <c r="C724" s="38"/>
      <c r="D724" s="199" t="s">
        <v>306</v>
      </c>
      <c r="E724" s="38"/>
      <c r="F724" s="241" t="s">
        <v>1019</v>
      </c>
      <c r="G724" s="38"/>
      <c r="H724" s="38"/>
      <c r="I724" s="194"/>
      <c r="J724" s="38"/>
      <c r="K724" s="38"/>
      <c r="L724" s="41"/>
      <c r="M724" s="195"/>
      <c r="N724" s="196"/>
      <c r="O724" s="66"/>
      <c r="P724" s="66"/>
      <c r="Q724" s="66"/>
      <c r="R724" s="66"/>
      <c r="S724" s="66"/>
      <c r="T724" s="66"/>
      <c r="U724" s="67"/>
      <c r="V724" s="36"/>
      <c r="W724" s="36"/>
      <c r="X724" s="36"/>
      <c r="Y724" s="36"/>
      <c r="Z724" s="36"/>
      <c r="AA724" s="36"/>
      <c r="AB724" s="36"/>
      <c r="AC724" s="36"/>
      <c r="AD724" s="36"/>
      <c r="AE724" s="36"/>
      <c r="AT724" s="19" t="s">
        <v>306</v>
      </c>
      <c r="AU724" s="19" t="s">
        <v>214</v>
      </c>
    </row>
    <row r="725" spans="2:51" s="13" customFormat="1" ht="11.25">
      <c r="B725" s="197"/>
      <c r="C725" s="198"/>
      <c r="D725" s="199" t="s">
        <v>218</v>
      </c>
      <c r="E725" s="200" t="s">
        <v>21</v>
      </c>
      <c r="F725" s="201" t="s">
        <v>1020</v>
      </c>
      <c r="G725" s="198"/>
      <c r="H725" s="202">
        <v>3.99</v>
      </c>
      <c r="I725" s="203"/>
      <c r="J725" s="198"/>
      <c r="K725" s="198"/>
      <c r="L725" s="204"/>
      <c r="M725" s="205"/>
      <c r="N725" s="206"/>
      <c r="O725" s="206"/>
      <c r="P725" s="206"/>
      <c r="Q725" s="206"/>
      <c r="R725" s="206"/>
      <c r="S725" s="206"/>
      <c r="T725" s="206"/>
      <c r="U725" s="207"/>
      <c r="AT725" s="208" t="s">
        <v>218</v>
      </c>
      <c r="AU725" s="208" t="s">
        <v>214</v>
      </c>
      <c r="AV725" s="13" t="s">
        <v>83</v>
      </c>
      <c r="AW725" s="13" t="s">
        <v>34</v>
      </c>
      <c r="AX725" s="13" t="s">
        <v>81</v>
      </c>
      <c r="AY725" s="208" t="s">
        <v>204</v>
      </c>
    </row>
    <row r="726" spans="1:65" s="2" customFormat="1" ht="21.75" customHeight="1">
      <c r="A726" s="36"/>
      <c r="B726" s="37"/>
      <c r="C726" s="179" t="s">
        <v>1021</v>
      </c>
      <c r="D726" s="179" t="s">
        <v>208</v>
      </c>
      <c r="E726" s="180" t="s">
        <v>1022</v>
      </c>
      <c r="F726" s="181" t="s">
        <v>1023</v>
      </c>
      <c r="G726" s="182" t="s">
        <v>346</v>
      </c>
      <c r="H726" s="183">
        <v>68.666</v>
      </c>
      <c r="I726" s="184"/>
      <c r="J726" s="185">
        <f>ROUND(I726*H726,1)</f>
        <v>0</v>
      </c>
      <c r="K726" s="181" t="s">
        <v>212</v>
      </c>
      <c r="L726" s="41"/>
      <c r="M726" s="186" t="s">
        <v>21</v>
      </c>
      <c r="N726" s="187" t="s">
        <v>44</v>
      </c>
      <c r="O726" s="66"/>
      <c r="P726" s="188">
        <f>O726*H726</f>
        <v>0</v>
      </c>
      <c r="Q726" s="188">
        <v>0.0231</v>
      </c>
      <c r="R726" s="188">
        <f>Q726*H726</f>
        <v>1.5861846</v>
      </c>
      <c r="S726" s="188">
        <v>0</v>
      </c>
      <c r="T726" s="188">
        <f>S726*H726</f>
        <v>0</v>
      </c>
      <c r="U726" s="189" t="s">
        <v>21</v>
      </c>
      <c r="V726" s="36"/>
      <c r="W726" s="36"/>
      <c r="X726" s="36"/>
      <c r="Y726" s="36"/>
      <c r="Z726" s="36"/>
      <c r="AA726" s="36"/>
      <c r="AB726" s="36"/>
      <c r="AC726" s="36"/>
      <c r="AD726" s="36"/>
      <c r="AE726" s="36"/>
      <c r="AR726" s="190" t="s">
        <v>213</v>
      </c>
      <c r="AT726" s="190" t="s">
        <v>208</v>
      </c>
      <c r="AU726" s="190" t="s">
        <v>214</v>
      </c>
      <c r="AY726" s="19" t="s">
        <v>204</v>
      </c>
      <c r="BE726" s="191">
        <f>IF(N726="základní",J726,0)</f>
        <v>0</v>
      </c>
      <c r="BF726" s="191">
        <f>IF(N726="snížená",J726,0)</f>
        <v>0</v>
      </c>
      <c r="BG726" s="191">
        <f>IF(N726="zákl. přenesená",J726,0)</f>
        <v>0</v>
      </c>
      <c r="BH726" s="191">
        <f>IF(N726="sníž. přenesená",J726,0)</f>
        <v>0</v>
      </c>
      <c r="BI726" s="191">
        <f>IF(N726="nulová",J726,0)</f>
        <v>0</v>
      </c>
      <c r="BJ726" s="19" t="s">
        <v>81</v>
      </c>
      <c r="BK726" s="191">
        <f>ROUND(I726*H726,1)</f>
        <v>0</v>
      </c>
      <c r="BL726" s="19" t="s">
        <v>213</v>
      </c>
      <c r="BM726" s="190" t="s">
        <v>1024</v>
      </c>
    </row>
    <row r="727" spans="1:47" s="2" customFormat="1" ht="11.25">
      <c r="A727" s="36"/>
      <c r="B727" s="37"/>
      <c r="C727" s="38"/>
      <c r="D727" s="192" t="s">
        <v>216</v>
      </c>
      <c r="E727" s="38"/>
      <c r="F727" s="193" t="s">
        <v>1025</v>
      </c>
      <c r="G727" s="38"/>
      <c r="H727" s="38"/>
      <c r="I727" s="194"/>
      <c r="J727" s="38"/>
      <c r="K727" s="38"/>
      <c r="L727" s="41"/>
      <c r="M727" s="195"/>
      <c r="N727" s="196"/>
      <c r="O727" s="66"/>
      <c r="P727" s="66"/>
      <c r="Q727" s="66"/>
      <c r="R727" s="66"/>
      <c r="S727" s="66"/>
      <c r="T727" s="66"/>
      <c r="U727" s="67"/>
      <c r="V727" s="36"/>
      <c r="W727" s="36"/>
      <c r="X727" s="36"/>
      <c r="Y727" s="36"/>
      <c r="Z727" s="36"/>
      <c r="AA727" s="36"/>
      <c r="AB727" s="36"/>
      <c r="AC727" s="36"/>
      <c r="AD727" s="36"/>
      <c r="AE727" s="36"/>
      <c r="AT727" s="19" t="s">
        <v>216</v>
      </c>
      <c r="AU727" s="19" t="s">
        <v>214</v>
      </c>
    </row>
    <row r="728" spans="2:51" s="13" customFormat="1" ht="11.25">
      <c r="B728" s="197"/>
      <c r="C728" s="198"/>
      <c r="D728" s="199" t="s">
        <v>218</v>
      </c>
      <c r="E728" s="200" t="s">
        <v>21</v>
      </c>
      <c r="F728" s="201" t="s">
        <v>994</v>
      </c>
      <c r="G728" s="198"/>
      <c r="H728" s="202">
        <v>45.386</v>
      </c>
      <c r="I728" s="203"/>
      <c r="J728" s="198"/>
      <c r="K728" s="198"/>
      <c r="L728" s="204"/>
      <c r="M728" s="205"/>
      <c r="N728" s="206"/>
      <c r="O728" s="206"/>
      <c r="P728" s="206"/>
      <c r="Q728" s="206"/>
      <c r="R728" s="206"/>
      <c r="S728" s="206"/>
      <c r="T728" s="206"/>
      <c r="U728" s="207"/>
      <c r="AT728" s="208" t="s">
        <v>218</v>
      </c>
      <c r="AU728" s="208" t="s">
        <v>214</v>
      </c>
      <c r="AV728" s="13" t="s">
        <v>83</v>
      </c>
      <c r="AW728" s="13" t="s">
        <v>34</v>
      </c>
      <c r="AX728" s="13" t="s">
        <v>73</v>
      </c>
      <c r="AY728" s="208" t="s">
        <v>204</v>
      </c>
    </row>
    <row r="729" spans="2:51" s="13" customFormat="1" ht="11.25">
      <c r="B729" s="197"/>
      <c r="C729" s="198"/>
      <c r="D729" s="199" t="s">
        <v>218</v>
      </c>
      <c r="E729" s="200" t="s">
        <v>21</v>
      </c>
      <c r="F729" s="201" t="s">
        <v>995</v>
      </c>
      <c r="G729" s="198"/>
      <c r="H729" s="202">
        <v>-1.773</v>
      </c>
      <c r="I729" s="203"/>
      <c r="J729" s="198"/>
      <c r="K729" s="198"/>
      <c r="L729" s="204"/>
      <c r="M729" s="205"/>
      <c r="N729" s="206"/>
      <c r="O729" s="206"/>
      <c r="P729" s="206"/>
      <c r="Q729" s="206"/>
      <c r="R729" s="206"/>
      <c r="S729" s="206"/>
      <c r="T729" s="206"/>
      <c r="U729" s="207"/>
      <c r="AT729" s="208" t="s">
        <v>218</v>
      </c>
      <c r="AU729" s="208" t="s">
        <v>214</v>
      </c>
      <c r="AV729" s="13" t="s">
        <v>83</v>
      </c>
      <c r="AW729" s="13" t="s">
        <v>34</v>
      </c>
      <c r="AX729" s="13" t="s">
        <v>73</v>
      </c>
      <c r="AY729" s="208" t="s">
        <v>204</v>
      </c>
    </row>
    <row r="730" spans="2:51" s="13" customFormat="1" ht="11.25">
      <c r="B730" s="197"/>
      <c r="C730" s="198"/>
      <c r="D730" s="199" t="s">
        <v>218</v>
      </c>
      <c r="E730" s="200" t="s">
        <v>21</v>
      </c>
      <c r="F730" s="201" t="s">
        <v>996</v>
      </c>
      <c r="G730" s="198"/>
      <c r="H730" s="202">
        <v>0.844</v>
      </c>
      <c r="I730" s="203"/>
      <c r="J730" s="198"/>
      <c r="K730" s="198"/>
      <c r="L730" s="204"/>
      <c r="M730" s="205"/>
      <c r="N730" s="206"/>
      <c r="O730" s="206"/>
      <c r="P730" s="206"/>
      <c r="Q730" s="206"/>
      <c r="R730" s="206"/>
      <c r="S730" s="206"/>
      <c r="T730" s="206"/>
      <c r="U730" s="207"/>
      <c r="AT730" s="208" t="s">
        <v>218</v>
      </c>
      <c r="AU730" s="208" t="s">
        <v>214</v>
      </c>
      <c r="AV730" s="13" t="s">
        <v>83</v>
      </c>
      <c r="AW730" s="13" t="s">
        <v>34</v>
      </c>
      <c r="AX730" s="13" t="s">
        <v>73</v>
      </c>
      <c r="AY730" s="208" t="s">
        <v>204</v>
      </c>
    </row>
    <row r="731" spans="2:51" s="16" customFormat="1" ht="11.25">
      <c r="B731" s="230"/>
      <c r="C731" s="231"/>
      <c r="D731" s="199" t="s">
        <v>218</v>
      </c>
      <c r="E731" s="232" t="s">
        <v>21</v>
      </c>
      <c r="F731" s="233" t="s">
        <v>997</v>
      </c>
      <c r="G731" s="231"/>
      <c r="H731" s="234">
        <v>44.457</v>
      </c>
      <c r="I731" s="235"/>
      <c r="J731" s="231"/>
      <c r="K731" s="231"/>
      <c r="L731" s="236"/>
      <c r="M731" s="237"/>
      <c r="N731" s="238"/>
      <c r="O731" s="238"/>
      <c r="P731" s="238"/>
      <c r="Q731" s="238"/>
      <c r="R731" s="238"/>
      <c r="S731" s="238"/>
      <c r="T731" s="238"/>
      <c r="U731" s="239"/>
      <c r="AT731" s="240" t="s">
        <v>218</v>
      </c>
      <c r="AU731" s="240" t="s">
        <v>214</v>
      </c>
      <c r="AV731" s="16" t="s">
        <v>214</v>
      </c>
      <c r="AW731" s="16" t="s">
        <v>34</v>
      </c>
      <c r="AX731" s="16" t="s">
        <v>73</v>
      </c>
      <c r="AY731" s="240" t="s">
        <v>204</v>
      </c>
    </row>
    <row r="732" spans="2:51" s="13" customFormat="1" ht="11.25">
      <c r="B732" s="197"/>
      <c r="C732" s="198"/>
      <c r="D732" s="199" t="s">
        <v>218</v>
      </c>
      <c r="E732" s="200" t="s">
        <v>21</v>
      </c>
      <c r="F732" s="201" t="s">
        <v>998</v>
      </c>
      <c r="G732" s="198"/>
      <c r="H732" s="202">
        <v>0.52</v>
      </c>
      <c r="I732" s="203"/>
      <c r="J732" s="198"/>
      <c r="K732" s="198"/>
      <c r="L732" s="204"/>
      <c r="M732" s="205"/>
      <c r="N732" s="206"/>
      <c r="O732" s="206"/>
      <c r="P732" s="206"/>
      <c r="Q732" s="206"/>
      <c r="R732" s="206"/>
      <c r="S732" s="206"/>
      <c r="T732" s="206"/>
      <c r="U732" s="207"/>
      <c r="AT732" s="208" t="s">
        <v>218</v>
      </c>
      <c r="AU732" s="208" t="s">
        <v>214</v>
      </c>
      <c r="AV732" s="13" t="s">
        <v>83</v>
      </c>
      <c r="AW732" s="13" t="s">
        <v>34</v>
      </c>
      <c r="AX732" s="13" t="s">
        <v>73</v>
      </c>
      <c r="AY732" s="208" t="s">
        <v>204</v>
      </c>
    </row>
    <row r="733" spans="2:51" s="16" customFormat="1" ht="11.25">
      <c r="B733" s="230"/>
      <c r="C733" s="231"/>
      <c r="D733" s="199" t="s">
        <v>218</v>
      </c>
      <c r="E733" s="232" t="s">
        <v>21</v>
      </c>
      <c r="F733" s="233" t="s">
        <v>999</v>
      </c>
      <c r="G733" s="231"/>
      <c r="H733" s="234">
        <v>0.52</v>
      </c>
      <c r="I733" s="235"/>
      <c r="J733" s="231"/>
      <c r="K733" s="231"/>
      <c r="L733" s="236"/>
      <c r="M733" s="237"/>
      <c r="N733" s="238"/>
      <c r="O733" s="238"/>
      <c r="P733" s="238"/>
      <c r="Q733" s="238"/>
      <c r="R733" s="238"/>
      <c r="S733" s="238"/>
      <c r="T733" s="238"/>
      <c r="U733" s="239"/>
      <c r="AT733" s="240" t="s">
        <v>218</v>
      </c>
      <c r="AU733" s="240" t="s">
        <v>214</v>
      </c>
      <c r="AV733" s="16" t="s">
        <v>214</v>
      </c>
      <c r="AW733" s="16" t="s">
        <v>34</v>
      </c>
      <c r="AX733" s="16" t="s">
        <v>73</v>
      </c>
      <c r="AY733" s="240" t="s">
        <v>204</v>
      </c>
    </row>
    <row r="734" spans="2:51" s="13" customFormat="1" ht="11.25">
      <c r="B734" s="197"/>
      <c r="C734" s="198"/>
      <c r="D734" s="199" t="s">
        <v>218</v>
      </c>
      <c r="E734" s="200" t="s">
        <v>21</v>
      </c>
      <c r="F734" s="201" t="s">
        <v>1000</v>
      </c>
      <c r="G734" s="198"/>
      <c r="H734" s="202">
        <v>6.237</v>
      </c>
      <c r="I734" s="203"/>
      <c r="J734" s="198"/>
      <c r="K734" s="198"/>
      <c r="L734" s="204"/>
      <c r="M734" s="205"/>
      <c r="N734" s="206"/>
      <c r="O734" s="206"/>
      <c r="P734" s="206"/>
      <c r="Q734" s="206"/>
      <c r="R734" s="206"/>
      <c r="S734" s="206"/>
      <c r="T734" s="206"/>
      <c r="U734" s="207"/>
      <c r="AT734" s="208" t="s">
        <v>218</v>
      </c>
      <c r="AU734" s="208" t="s">
        <v>214</v>
      </c>
      <c r="AV734" s="13" t="s">
        <v>83</v>
      </c>
      <c r="AW734" s="13" t="s">
        <v>34</v>
      </c>
      <c r="AX734" s="13" t="s">
        <v>73</v>
      </c>
      <c r="AY734" s="208" t="s">
        <v>204</v>
      </c>
    </row>
    <row r="735" spans="2:51" s="13" customFormat="1" ht="11.25">
      <c r="B735" s="197"/>
      <c r="C735" s="198"/>
      <c r="D735" s="199" t="s">
        <v>218</v>
      </c>
      <c r="E735" s="200" t="s">
        <v>21</v>
      </c>
      <c r="F735" s="201" t="s">
        <v>1001</v>
      </c>
      <c r="G735" s="198"/>
      <c r="H735" s="202">
        <v>14.52</v>
      </c>
      <c r="I735" s="203"/>
      <c r="J735" s="198"/>
      <c r="K735" s="198"/>
      <c r="L735" s="204"/>
      <c r="M735" s="205"/>
      <c r="N735" s="206"/>
      <c r="O735" s="206"/>
      <c r="P735" s="206"/>
      <c r="Q735" s="206"/>
      <c r="R735" s="206"/>
      <c r="S735" s="206"/>
      <c r="T735" s="206"/>
      <c r="U735" s="207"/>
      <c r="AT735" s="208" t="s">
        <v>218</v>
      </c>
      <c r="AU735" s="208" t="s">
        <v>214</v>
      </c>
      <c r="AV735" s="13" t="s">
        <v>83</v>
      </c>
      <c r="AW735" s="13" t="s">
        <v>34</v>
      </c>
      <c r="AX735" s="13" t="s">
        <v>73</v>
      </c>
      <c r="AY735" s="208" t="s">
        <v>204</v>
      </c>
    </row>
    <row r="736" spans="2:51" s="13" customFormat="1" ht="11.25">
      <c r="B736" s="197"/>
      <c r="C736" s="198"/>
      <c r="D736" s="199" t="s">
        <v>218</v>
      </c>
      <c r="E736" s="200" t="s">
        <v>21</v>
      </c>
      <c r="F736" s="201" t="s">
        <v>1002</v>
      </c>
      <c r="G736" s="198"/>
      <c r="H736" s="202">
        <v>-0.563</v>
      </c>
      <c r="I736" s="203"/>
      <c r="J736" s="198"/>
      <c r="K736" s="198"/>
      <c r="L736" s="204"/>
      <c r="M736" s="205"/>
      <c r="N736" s="206"/>
      <c r="O736" s="206"/>
      <c r="P736" s="206"/>
      <c r="Q736" s="206"/>
      <c r="R736" s="206"/>
      <c r="S736" s="206"/>
      <c r="T736" s="206"/>
      <c r="U736" s="207"/>
      <c r="AT736" s="208" t="s">
        <v>218</v>
      </c>
      <c r="AU736" s="208" t="s">
        <v>214</v>
      </c>
      <c r="AV736" s="13" t="s">
        <v>83</v>
      </c>
      <c r="AW736" s="13" t="s">
        <v>34</v>
      </c>
      <c r="AX736" s="13" t="s">
        <v>73</v>
      </c>
      <c r="AY736" s="208" t="s">
        <v>204</v>
      </c>
    </row>
    <row r="737" spans="2:51" s="13" customFormat="1" ht="11.25">
      <c r="B737" s="197"/>
      <c r="C737" s="198"/>
      <c r="D737" s="199" t="s">
        <v>218</v>
      </c>
      <c r="E737" s="200" t="s">
        <v>21</v>
      </c>
      <c r="F737" s="201" t="s">
        <v>1003</v>
      </c>
      <c r="G737" s="198"/>
      <c r="H737" s="202">
        <v>0.675</v>
      </c>
      <c r="I737" s="203"/>
      <c r="J737" s="198"/>
      <c r="K737" s="198"/>
      <c r="L737" s="204"/>
      <c r="M737" s="205"/>
      <c r="N737" s="206"/>
      <c r="O737" s="206"/>
      <c r="P737" s="206"/>
      <c r="Q737" s="206"/>
      <c r="R737" s="206"/>
      <c r="S737" s="206"/>
      <c r="T737" s="206"/>
      <c r="U737" s="207"/>
      <c r="AT737" s="208" t="s">
        <v>218</v>
      </c>
      <c r="AU737" s="208" t="s">
        <v>214</v>
      </c>
      <c r="AV737" s="13" t="s">
        <v>83</v>
      </c>
      <c r="AW737" s="13" t="s">
        <v>34</v>
      </c>
      <c r="AX737" s="13" t="s">
        <v>73</v>
      </c>
      <c r="AY737" s="208" t="s">
        <v>204</v>
      </c>
    </row>
    <row r="738" spans="2:51" s="16" customFormat="1" ht="11.25">
      <c r="B738" s="230"/>
      <c r="C738" s="231"/>
      <c r="D738" s="199" t="s">
        <v>218</v>
      </c>
      <c r="E738" s="232" t="s">
        <v>21</v>
      </c>
      <c r="F738" s="233" t="s">
        <v>1004</v>
      </c>
      <c r="G738" s="231"/>
      <c r="H738" s="234">
        <v>20.869</v>
      </c>
      <c r="I738" s="235"/>
      <c r="J738" s="231"/>
      <c r="K738" s="231"/>
      <c r="L738" s="236"/>
      <c r="M738" s="237"/>
      <c r="N738" s="238"/>
      <c r="O738" s="238"/>
      <c r="P738" s="238"/>
      <c r="Q738" s="238"/>
      <c r="R738" s="238"/>
      <c r="S738" s="238"/>
      <c r="T738" s="238"/>
      <c r="U738" s="239"/>
      <c r="AT738" s="240" t="s">
        <v>218</v>
      </c>
      <c r="AU738" s="240" t="s">
        <v>214</v>
      </c>
      <c r="AV738" s="16" t="s">
        <v>214</v>
      </c>
      <c r="AW738" s="16" t="s">
        <v>34</v>
      </c>
      <c r="AX738" s="16" t="s">
        <v>73</v>
      </c>
      <c r="AY738" s="240" t="s">
        <v>204</v>
      </c>
    </row>
    <row r="739" spans="2:51" s="13" customFormat="1" ht="11.25">
      <c r="B739" s="197"/>
      <c r="C739" s="198"/>
      <c r="D739" s="199" t="s">
        <v>218</v>
      </c>
      <c r="E739" s="200" t="s">
        <v>21</v>
      </c>
      <c r="F739" s="201" t="s">
        <v>1005</v>
      </c>
      <c r="G739" s="198"/>
      <c r="H739" s="202">
        <v>2.595</v>
      </c>
      <c r="I739" s="203"/>
      <c r="J739" s="198"/>
      <c r="K739" s="198"/>
      <c r="L739" s="204"/>
      <c r="M739" s="205"/>
      <c r="N739" s="206"/>
      <c r="O739" s="206"/>
      <c r="P739" s="206"/>
      <c r="Q739" s="206"/>
      <c r="R739" s="206"/>
      <c r="S739" s="206"/>
      <c r="T739" s="206"/>
      <c r="U739" s="207"/>
      <c r="AT739" s="208" t="s">
        <v>218</v>
      </c>
      <c r="AU739" s="208" t="s">
        <v>214</v>
      </c>
      <c r="AV739" s="13" t="s">
        <v>83</v>
      </c>
      <c r="AW739" s="13" t="s">
        <v>34</v>
      </c>
      <c r="AX739" s="13" t="s">
        <v>73</v>
      </c>
      <c r="AY739" s="208" t="s">
        <v>204</v>
      </c>
    </row>
    <row r="740" spans="2:51" s="13" customFormat="1" ht="11.25">
      <c r="B740" s="197"/>
      <c r="C740" s="198"/>
      <c r="D740" s="199" t="s">
        <v>218</v>
      </c>
      <c r="E740" s="200" t="s">
        <v>21</v>
      </c>
      <c r="F740" s="201" t="s">
        <v>1006</v>
      </c>
      <c r="G740" s="198"/>
      <c r="H740" s="202">
        <v>-1.125</v>
      </c>
      <c r="I740" s="203"/>
      <c r="J740" s="198"/>
      <c r="K740" s="198"/>
      <c r="L740" s="204"/>
      <c r="M740" s="205"/>
      <c r="N740" s="206"/>
      <c r="O740" s="206"/>
      <c r="P740" s="206"/>
      <c r="Q740" s="206"/>
      <c r="R740" s="206"/>
      <c r="S740" s="206"/>
      <c r="T740" s="206"/>
      <c r="U740" s="207"/>
      <c r="AT740" s="208" t="s">
        <v>218</v>
      </c>
      <c r="AU740" s="208" t="s">
        <v>214</v>
      </c>
      <c r="AV740" s="13" t="s">
        <v>83</v>
      </c>
      <c r="AW740" s="13" t="s">
        <v>34</v>
      </c>
      <c r="AX740" s="13" t="s">
        <v>73</v>
      </c>
      <c r="AY740" s="208" t="s">
        <v>204</v>
      </c>
    </row>
    <row r="741" spans="2:51" s="13" customFormat="1" ht="11.25">
      <c r="B741" s="197"/>
      <c r="C741" s="198"/>
      <c r="D741" s="199" t="s">
        <v>218</v>
      </c>
      <c r="E741" s="200" t="s">
        <v>21</v>
      </c>
      <c r="F741" s="201" t="s">
        <v>1007</v>
      </c>
      <c r="G741" s="198"/>
      <c r="H741" s="202">
        <v>1.35</v>
      </c>
      <c r="I741" s="203"/>
      <c r="J741" s="198"/>
      <c r="K741" s="198"/>
      <c r="L741" s="204"/>
      <c r="M741" s="205"/>
      <c r="N741" s="206"/>
      <c r="O741" s="206"/>
      <c r="P741" s="206"/>
      <c r="Q741" s="206"/>
      <c r="R741" s="206"/>
      <c r="S741" s="206"/>
      <c r="T741" s="206"/>
      <c r="U741" s="207"/>
      <c r="AT741" s="208" t="s">
        <v>218</v>
      </c>
      <c r="AU741" s="208" t="s">
        <v>214</v>
      </c>
      <c r="AV741" s="13" t="s">
        <v>83</v>
      </c>
      <c r="AW741" s="13" t="s">
        <v>34</v>
      </c>
      <c r="AX741" s="13" t="s">
        <v>73</v>
      </c>
      <c r="AY741" s="208" t="s">
        <v>204</v>
      </c>
    </row>
    <row r="742" spans="2:51" s="16" customFormat="1" ht="11.25">
      <c r="B742" s="230"/>
      <c r="C742" s="231"/>
      <c r="D742" s="199" t="s">
        <v>218</v>
      </c>
      <c r="E742" s="232" t="s">
        <v>21</v>
      </c>
      <c r="F742" s="233" t="s">
        <v>1008</v>
      </c>
      <c r="G742" s="231"/>
      <c r="H742" s="234">
        <v>2.8200000000000003</v>
      </c>
      <c r="I742" s="235"/>
      <c r="J742" s="231"/>
      <c r="K742" s="231"/>
      <c r="L742" s="236"/>
      <c r="M742" s="237"/>
      <c r="N742" s="238"/>
      <c r="O742" s="238"/>
      <c r="P742" s="238"/>
      <c r="Q742" s="238"/>
      <c r="R742" s="238"/>
      <c r="S742" s="238"/>
      <c r="T742" s="238"/>
      <c r="U742" s="239"/>
      <c r="AT742" s="240" t="s">
        <v>218</v>
      </c>
      <c r="AU742" s="240" t="s">
        <v>214</v>
      </c>
      <c r="AV742" s="16" t="s">
        <v>214</v>
      </c>
      <c r="AW742" s="16" t="s">
        <v>34</v>
      </c>
      <c r="AX742" s="16" t="s">
        <v>73</v>
      </c>
      <c r="AY742" s="240" t="s">
        <v>204</v>
      </c>
    </row>
    <row r="743" spans="2:51" s="14" customFormat="1" ht="11.25">
      <c r="B743" s="209"/>
      <c r="C743" s="210"/>
      <c r="D743" s="199" t="s">
        <v>218</v>
      </c>
      <c r="E743" s="211" t="s">
        <v>21</v>
      </c>
      <c r="F743" s="212" t="s">
        <v>221</v>
      </c>
      <c r="G743" s="210"/>
      <c r="H743" s="213">
        <v>68.666</v>
      </c>
      <c r="I743" s="214"/>
      <c r="J743" s="210"/>
      <c r="K743" s="210"/>
      <c r="L743" s="215"/>
      <c r="M743" s="216"/>
      <c r="N743" s="217"/>
      <c r="O743" s="217"/>
      <c r="P743" s="217"/>
      <c r="Q743" s="217"/>
      <c r="R743" s="217"/>
      <c r="S743" s="217"/>
      <c r="T743" s="217"/>
      <c r="U743" s="218"/>
      <c r="AT743" s="219" t="s">
        <v>218</v>
      </c>
      <c r="AU743" s="219" t="s">
        <v>214</v>
      </c>
      <c r="AV743" s="14" t="s">
        <v>213</v>
      </c>
      <c r="AW743" s="14" t="s">
        <v>34</v>
      </c>
      <c r="AX743" s="14" t="s">
        <v>81</v>
      </c>
      <c r="AY743" s="219" t="s">
        <v>204</v>
      </c>
    </row>
    <row r="744" spans="1:65" s="2" customFormat="1" ht="24.2" customHeight="1">
      <c r="A744" s="36"/>
      <c r="B744" s="37"/>
      <c r="C744" s="179" t="s">
        <v>1026</v>
      </c>
      <c r="D744" s="179" t="s">
        <v>208</v>
      </c>
      <c r="E744" s="180" t="s">
        <v>1027</v>
      </c>
      <c r="F744" s="181" t="s">
        <v>1028</v>
      </c>
      <c r="G744" s="182" t="s">
        <v>346</v>
      </c>
      <c r="H744" s="183">
        <v>137.332</v>
      </c>
      <c r="I744" s="184"/>
      <c r="J744" s="185">
        <f>ROUND(I744*H744,1)</f>
        <v>0</v>
      </c>
      <c r="K744" s="181" t="s">
        <v>212</v>
      </c>
      <c r="L744" s="41"/>
      <c r="M744" s="186" t="s">
        <v>21</v>
      </c>
      <c r="N744" s="187" t="s">
        <v>44</v>
      </c>
      <c r="O744" s="66"/>
      <c r="P744" s="188">
        <f>O744*H744</f>
        <v>0</v>
      </c>
      <c r="Q744" s="188">
        <v>0.0079</v>
      </c>
      <c r="R744" s="188">
        <f>Q744*H744</f>
        <v>1.0849228</v>
      </c>
      <c r="S744" s="188">
        <v>0</v>
      </c>
      <c r="T744" s="188">
        <f>S744*H744</f>
        <v>0</v>
      </c>
      <c r="U744" s="189" t="s">
        <v>21</v>
      </c>
      <c r="V744" s="36"/>
      <c r="W744" s="36"/>
      <c r="X744" s="36"/>
      <c r="Y744" s="36"/>
      <c r="Z744" s="36"/>
      <c r="AA744" s="36"/>
      <c r="AB744" s="36"/>
      <c r="AC744" s="36"/>
      <c r="AD744" s="36"/>
      <c r="AE744" s="36"/>
      <c r="AR744" s="190" t="s">
        <v>213</v>
      </c>
      <c r="AT744" s="190" t="s">
        <v>208</v>
      </c>
      <c r="AU744" s="190" t="s">
        <v>214</v>
      </c>
      <c r="AY744" s="19" t="s">
        <v>204</v>
      </c>
      <c r="BE744" s="191">
        <f>IF(N744="základní",J744,0)</f>
        <v>0</v>
      </c>
      <c r="BF744" s="191">
        <f>IF(N744="snížená",J744,0)</f>
        <v>0</v>
      </c>
      <c r="BG744" s="191">
        <f>IF(N744="zákl. přenesená",J744,0)</f>
        <v>0</v>
      </c>
      <c r="BH744" s="191">
        <f>IF(N744="sníž. přenesená",J744,0)</f>
        <v>0</v>
      </c>
      <c r="BI744" s="191">
        <f>IF(N744="nulová",J744,0)</f>
        <v>0</v>
      </c>
      <c r="BJ744" s="19" t="s">
        <v>81</v>
      </c>
      <c r="BK744" s="191">
        <f>ROUND(I744*H744,1)</f>
        <v>0</v>
      </c>
      <c r="BL744" s="19" t="s">
        <v>213</v>
      </c>
      <c r="BM744" s="190" t="s">
        <v>1029</v>
      </c>
    </row>
    <row r="745" spans="1:47" s="2" customFormat="1" ht="11.25">
      <c r="A745" s="36"/>
      <c r="B745" s="37"/>
      <c r="C745" s="38"/>
      <c r="D745" s="192" t="s">
        <v>216</v>
      </c>
      <c r="E745" s="38"/>
      <c r="F745" s="193" t="s">
        <v>1030</v>
      </c>
      <c r="G745" s="38"/>
      <c r="H745" s="38"/>
      <c r="I745" s="194"/>
      <c r="J745" s="38"/>
      <c r="K745" s="38"/>
      <c r="L745" s="41"/>
      <c r="M745" s="195"/>
      <c r="N745" s="196"/>
      <c r="O745" s="66"/>
      <c r="P745" s="66"/>
      <c r="Q745" s="66"/>
      <c r="R745" s="66"/>
      <c r="S745" s="66"/>
      <c r="T745" s="66"/>
      <c r="U745" s="67"/>
      <c r="V745" s="36"/>
      <c r="W745" s="36"/>
      <c r="X745" s="36"/>
      <c r="Y745" s="36"/>
      <c r="Z745" s="36"/>
      <c r="AA745" s="36"/>
      <c r="AB745" s="36"/>
      <c r="AC745" s="36"/>
      <c r="AD745" s="36"/>
      <c r="AE745" s="36"/>
      <c r="AT745" s="19" t="s">
        <v>216</v>
      </c>
      <c r="AU745" s="19" t="s">
        <v>214</v>
      </c>
    </row>
    <row r="746" spans="2:51" s="13" customFormat="1" ht="11.25">
      <c r="B746" s="197"/>
      <c r="C746" s="198"/>
      <c r="D746" s="199" t="s">
        <v>218</v>
      </c>
      <c r="E746" s="200" t="s">
        <v>21</v>
      </c>
      <c r="F746" s="201" t="s">
        <v>1031</v>
      </c>
      <c r="G746" s="198"/>
      <c r="H746" s="202">
        <v>137.332</v>
      </c>
      <c r="I746" s="203"/>
      <c r="J746" s="198"/>
      <c r="K746" s="198"/>
      <c r="L746" s="204"/>
      <c r="M746" s="205"/>
      <c r="N746" s="206"/>
      <c r="O746" s="206"/>
      <c r="P746" s="206"/>
      <c r="Q746" s="206"/>
      <c r="R746" s="206"/>
      <c r="S746" s="206"/>
      <c r="T746" s="206"/>
      <c r="U746" s="207"/>
      <c r="AT746" s="208" t="s">
        <v>218</v>
      </c>
      <c r="AU746" s="208" t="s">
        <v>214</v>
      </c>
      <c r="AV746" s="13" t="s">
        <v>83</v>
      </c>
      <c r="AW746" s="13" t="s">
        <v>34</v>
      </c>
      <c r="AX746" s="13" t="s">
        <v>81</v>
      </c>
      <c r="AY746" s="208" t="s">
        <v>204</v>
      </c>
    </row>
    <row r="747" spans="1:65" s="2" customFormat="1" ht="24.2" customHeight="1">
      <c r="A747" s="36"/>
      <c r="B747" s="37"/>
      <c r="C747" s="179" t="s">
        <v>1032</v>
      </c>
      <c r="D747" s="179" t="s">
        <v>208</v>
      </c>
      <c r="E747" s="180" t="s">
        <v>1033</v>
      </c>
      <c r="F747" s="181" t="s">
        <v>1034</v>
      </c>
      <c r="G747" s="182" t="s">
        <v>346</v>
      </c>
      <c r="H747" s="183">
        <v>68.666</v>
      </c>
      <c r="I747" s="184"/>
      <c r="J747" s="185">
        <f>ROUND(I747*H747,1)</f>
        <v>0</v>
      </c>
      <c r="K747" s="181" t="s">
        <v>913</v>
      </c>
      <c r="L747" s="41"/>
      <c r="M747" s="186" t="s">
        <v>21</v>
      </c>
      <c r="N747" s="187" t="s">
        <v>44</v>
      </c>
      <c r="O747" s="66"/>
      <c r="P747" s="188">
        <f>O747*H747</f>
        <v>0</v>
      </c>
      <c r="Q747" s="188">
        <v>0.00478</v>
      </c>
      <c r="R747" s="188">
        <f>Q747*H747</f>
        <v>0.32822348</v>
      </c>
      <c r="S747" s="188">
        <v>0</v>
      </c>
      <c r="T747" s="188">
        <f>S747*H747</f>
        <v>0</v>
      </c>
      <c r="U747" s="189" t="s">
        <v>21</v>
      </c>
      <c r="V747" s="36"/>
      <c r="W747" s="36"/>
      <c r="X747" s="36"/>
      <c r="Y747" s="36"/>
      <c r="Z747" s="36"/>
      <c r="AA747" s="36"/>
      <c r="AB747" s="36"/>
      <c r="AC747" s="36"/>
      <c r="AD747" s="36"/>
      <c r="AE747" s="36"/>
      <c r="AR747" s="190" t="s">
        <v>213</v>
      </c>
      <c r="AT747" s="190" t="s">
        <v>208</v>
      </c>
      <c r="AU747" s="190" t="s">
        <v>214</v>
      </c>
      <c r="AY747" s="19" t="s">
        <v>204</v>
      </c>
      <c r="BE747" s="191">
        <f>IF(N747="základní",J747,0)</f>
        <v>0</v>
      </c>
      <c r="BF747" s="191">
        <f>IF(N747="snížená",J747,0)</f>
        <v>0</v>
      </c>
      <c r="BG747" s="191">
        <f>IF(N747="zákl. přenesená",J747,0)</f>
        <v>0</v>
      </c>
      <c r="BH747" s="191">
        <f>IF(N747="sníž. přenesená",J747,0)</f>
        <v>0</v>
      </c>
      <c r="BI747" s="191">
        <f>IF(N747="nulová",J747,0)</f>
        <v>0</v>
      </c>
      <c r="BJ747" s="19" t="s">
        <v>81</v>
      </c>
      <c r="BK747" s="191">
        <f>ROUND(I747*H747,1)</f>
        <v>0</v>
      </c>
      <c r="BL747" s="19" t="s">
        <v>213</v>
      </c>
      <c r="BM747" s="190" t="s">
        <v>1035</v>
      </c>
    </row>
    <row r="748" spans="1:47" s="2" customFormat="1" ht="11.25">
      <c r="A748" s="36"/>
      <c r="B748" s="37"/>
      <c r="C748" s="38"/>
      <c r="D748" s="192" t="s">
        <v>216</v>
      </c>
      <c r="E748" s="38"/>
      <c r="F748" s="193" t="s">
        <v>1036</v>
      </c>
      <c r="G748" s="38"/>
      <c r="H748" s="38"/>
      <c r="I748" s="194"/>
      <c r="J748" s="38"/>
      <c r="K748" s="38"/>
      <c r="L748" s="41"/>
      <c r="M748" s="195"/>
      <c r="N748" s="196"/>
      <c r="O748" s="66"/>
      <c r="P748" s="66"/>
      <c r="Q748" s="66"/>
      <c r="R748" s="66"/>
      <c r="S748" s="66"/>
      <c r="T748" s="66"/>
      <c r="U748" s="67"/>
      <c r="V748" s="36"/>
      <c r="W748" s="36"/>
      <c r="X748" s="36"/>
      <c r="Y748" s="36"/>
      <c r="Z748" s="36"/>
      <c r="AA748" s="36"/>
      <c r="AB748" s="36"/>
      <c r="AC748" s="36"/>
      <c r="AD748" s="36"/>
      <c r="AE748" s="36"/>
      <c r="AT748" s="19" t="s">
        <v>216</v>
      </c>
      <c r="AU748" s="19" t="s">
        <v>214</v>
      </c>
    </row>
    <row r="749" spans="2:51" s="13" customFormat="1" ht="11.25">
      <c r="B749" s="197"/>
      <c r="C749" s="198"/>
      <c r="D749" s="199" t="s">
        <v>218</v>
      </c>
      <c r="E749" s="200" t="s">
        <v>21</v>
      </c>
      <c r="F749" s="201" t="s">
        <v>994</v>
      </c>
      <c r="G749" s="198"/>
      <c r="H749" s="202">
        <v>45.386</v>
      </c>
      <c r="I749" s="203"/>
      <c r="J749" s="198"/>
      <c r="K749" s="198"/>
      <c r="L749" s="204"/>
      <c r="M749" s="205"/>
      <c r="N749" s="206"/>
      <c r="O749" s="206"/>
      <c r="P749" s="206"/>
      <c r="Q749" s="206"/>
      <c r="R749" s="206"/>
      <c r="S749" s="206"/>
      <c r="T749" s="206"/>
      <c r="U749" s="207"/>
      <c r="AT749" s="208" t="s">
        <v>218</v>
      </c>
      <c r="AU749" s="208" t="s">
        <v>214</v>
      </c>
      <c r="AV749" s="13" t="s">
        <v>83</v>
      </c>
      <c r="AW749" s="13" t="s">
        <v>34</v>
      </c>
      <c r="AX749" s="13" t="s">
        <v>73</v>
      </c>
      <c r="AY749" s="208" t="s">
        <v>204</v>
      </c>
    </row>
    <row r="750" spans="2:51" s="13" customFormat="1" ht="11.25">
      <c r="B750" s="197"/>
      <c r="C750" s="198"/>
      <c r="D750" s="199" t="s">
        <v>218</v>
      </c>
      <c r="E750" s="200" t="s">
        <v>21</v>
      </c>
      <c r="F750" s="201" t="s">
        <v>995</v>
      </c>
      <c r="G750" s="198"/>
      <c r="H750" s="202">
        <v>-1.773</v>
      </c>
      <c r="I750" s="203"/>
      <c r="J750" s="198"/>
      <c r="K750" s="198"/>
      <c r="L750" s="204"/>
      <c r="M750" s="205"/>
      <c r="N750" s="206"/>
      <c r="O750" s="206"/>
      <c r="P750" s="206"/>
      <c r="Q750" s="206"/>
      <c r="R750" s="206"/>
      <c r="S750" s="206"/>
      <c r="T750" s="206"/>
      <c r="U750" s="207"/>
      <c r="AT750" s="208" t="s">
        <v>218</v>
      </c>
      <c r="AU750" s="208" t="s">
        <v>214</v>
      </c>
      <c r="AV750" s="13" t="s">
        <v>83</v>
      </c>
      <c r="AW750" s="13" t="s">
        <v>34</v>
      </c>
      <c r="AX750" s="13" t="s">
        <v>73</v>
      </c>
      <c r="AY750" s="208" t="s">
        <v>204</v>
      </c>
    </row>
    <row r="751" spans="2:51" s="13" customFormat="1" ht="11.25">
      <c r="B751" s="197"/>
      <c r="C751" s="198"/>
      <c r="D751" s="199" t="s">
        <v>218</v>
      </c>
      <c r="E751" s="200" t="s">
        <v>21</v>
      </c>
      <c r="F751" s="201" t="s">
        <v>996</v>
      </c>
      <c r="G751" s="198"/>
      <c r="H751" s="202">
        <v>0.844</v>
      </c>
      <c r="I751" s="203"/>
      <c r="J751" s="198"/>
      <c r="K751" s="198"/>
      <c r="L751" s="204"/>
      <c r="M751" s="205"/>
      <c r="N751" s="206"/>
      <c r="O751" s="206"/>
      <c r="P751" s="206"/>
      <c r="Q751" s="206"/>
      <c r="R751" s="206"/>
      <c r="S751" s="206"/>
      <c r="T751" s="206"/>
      <c r="U751" s="207"/>
      <c r="AT751" s="208" t="s">
        <v>218</v>
      </c>
      <c r="AU751" s="208" t="s">
        <v>214</v>
      </c>
      <c r="AV751" s="13" t="s">
        <v>83</v>
      </c>
      <c r="AW751" s="13" t="s">
        <v>34</v>
      </c>
      <c r="AX751" s="13" t="s">
        <v>73</v>
      </c>
      <c r="AY751" s="208" t="s">
        <v>204</v>
      </c>
    </row>
    <row r="752" spans="2:51" s="16" customFormat="1" ht="11.25">
      <c r="B752" s="230"/>
      <c r="C752" s="231"/>
      <c r="D752" s="199" t="s">
        <v>218</v>
      </c>
      <c r="E752" s="232" t="s">
        <v>21</v>
      </c>
      <c r="F752" s="233" t="s">
        <v>997</v>
      </c>
      <c r="G752" s="231"/>
      <c r="H752" s="234">
        <v>44.457</v>
      </c>
      <c r="I752" s="235"/>
      <c r="J752" s="231"/>
      <c r="K752" s="231"/>
      <c r="L752" s="236"/>
      <c r="M752" s="237"/>
      <c r="N752" s="238"/>
      <c r="O752" s="238"/>
      <c r="P752" s="238"/>
      <c r="Q752" s="238"/>
      <c r="R752" s="238"/>
      <c r="S752" s="238"/>
      <c r="T752" s="238"/>
      <c r="U752" s="239"/>
      <c r="AT752" s="240" t="s">
        <v>218</v>
      </c>
      <c r="AU752" s="240" t="s">
        <v>214</v>
      </c>
      <c r="AV752" s="16" t="s">
        <v>214</v>
      </c>
      <c r="AW752" s="16" t="s">
        <v>34</v>
      </c>
      <c r="AX752" s="16" t="s">
        <v>73</v>
      </c>
      <c r="AY752" s="240" t="s">
        <v>204</v>
      </c>
    </row>
    <row r="753" spans="2:51" s="13" customFormat="1" ht="11.25">
      <c r="B753" s="197"/>
      <c r="C753" s="198"/>
      <c r="D753" s="199" t="s">
        <v>218</v>
      </c>
      <c r="E753" s="200" t="s">
        <v>21</v>
      </c>
      <c r="F753" s="201" t="s">
        <v>998</v>
      </c>
      <c r="G753" s="198"/>
      <c r="H753" s="202">
        <v>0.52</v>
      </c>
      <c r="I753" s="203"/>
      <c r="J753" s="198"/>
      <c r="K753" s="198"/>
      <c r="L753" s="204"/>
      <c r="M753" s="205"/>
      <c r="N753" s="206"/>
      <c r="O753" s="206"/>
      <c r="P753" s="206"/>
      <c r="Q753" s="206"/>
      <c r="R753" s="206"/>
      <c r="S753" s="206"/>
      <c r="T753" s="206"/>
      <c r="U753" s="207"/>
      <c r="AT753" s="208" t="s">
        <v>218</v>
      </c>
      <c r="AU753" s="208" t="s">
        <v>214</v>
      </c>
      <c r="AV753" s="13" t="s">
        <v>83</v>
      </c>
      <c r="AW753" s="13" t="s">
        <v>34</v>
      </c>
      <c r="AX753" s="13" t="s">
        <v>73</v>
      </c>
      <c r="AY753" s="208" t="s">
        <v>204</v>
      </c>
    </row>
    <row r="754" spans="2:51" s="16" customFormat="1" ht="11.25">
      <c r="B754" s="230"/>
      <c r="C754" s="231"/>
      <c r="D754" s="199" t="s">
        <v>218</v>
      </c>
      <c r="E754" s="232" t="s">
        <v>21</v>
      </c>
      <c r="F754" s="233" t="s">
        <v>999</v>
      </c>
      <c r="G754" s="231"/>
      <c r="H754" s="234">
        <v>0.52</v>
      </c>
      <c r="I754" s="235"/>
      <c r="J754" s="231"/>
      <c r="K754" s="231"/>
      <c r="L754" s="236"/>
      <c r="M754" s="237"/>
      <c r="N754" s="238"/>
      <c r="O754" s="238"/>
      <c r="P754" s="238"/>
      <c r="Q754" s="238"/>
      <c r="R754" s="238"/>
      <c r="S754" s="238"/>
      <c r="T754" s="238"/>
      <c r="U754" s="239"/>
      <c r="AT754" s="240" t="s">
        <v>218</v>
      </c>
      <c r="AU754" s="240" t="s">
        <v>214</v>
      </c>
      <c r="AV754" s="16" t="s">
        <v>214</v>
      </c>
      <c r="AW754" s="16" t="s">
        <v>34</v>
      </c>
      <c r="AX754" s="16" t="s">
        <v>73</v>
      </c>
      <c r="AY754" s="240" t="s">
        <v>204</v>
      </c>
    </row>
    <row r="755" spans="2:51" s="13" customFormat="1" ht="11.25">
      <c r="B755" s="197"/>
      <c r="C755" s="198"/>
      <c r="D755" s="199" t="s">
        <v>218</v>
      </c>
      <c r="E755" s="200" t="s">
        <v>21</v>
      </c>
      <c r="F755" s="201" t="s">
        <v>1000</v>
      </c>
      <c r="G755" s="198"/>
      <c r="H755" s="202">
        <v>6.237</v>
      </c>
      <c r="I755" s="203"/>
      <c r="J755" s="198"/>
      <c r="K755" s="198"/>
      <c r="L755" s="204"/>
      <c r="M755" s="205"/>
      <c r="N755" s="206"/>
      <c r="O755" s="206"/>
      <c r="P755" s="206"/>
      <c r="Q755" s="206"/>
      <c r="R755" s="206"/>
      <c r="S755" s="206"/>
      <c r="T755" s="206"/>
      <c r="U755" s="207"/>
      <c r="AT755" s="208" t="s">
        <v>218</v>
      </c>
      <c r="AU755" s="208" t="s">
        <v>214</v>
      </c>
      <c r="AV755" s="13" t="s">
        <v>83</v>
      </c>
      <c r="AW755" s="13" t="s">
        <v>34</v>
      </c>
      <c r="AX755" s="13" t="s">
        <v>73</v>
      </c>
      <c r="AY755" s="208" t="s">
        <v>204</v>
      </c>
    </row>
    <row r="756" spans="2:51" s="13" customFormat="1" ht="11.25">
      <c r="B756" s="197"/>
      <c r="C756" s="198"/>
      <c r="D756" s="199" t="s">
        <v>218</v>
      </c>
      <c r="E756" s="200" t="s">
        <v>21</v>
      </c>
      <c r="F756" s="201" t="s">
        <v>1001</v>
      </c>
      <c r="G756" s="198"/>
      <c r="H756" s="202">
        <v>14.52</v>
      </c>
      <c r="I756" s="203"/>
      <c r="J756" s="198"/>
      <c r="K756" s="198"/>
      <c r="L756" s="204"/>
      <c r="M756" s="205"/>
      <c r="N756" s="206"/>
      <c r="O756" s="206"/>
      <c r="P756" s="206"/>
      <c r="Q756" s="206"/>
      <c r="R756" s="206"/>
      <c r="S756" s="206"/>
      <c r="T756" s="206"/>
      <c r="U756" s="207"/>
      <c r="AT756" s="208" t="s">
        <v>218</v>
      </c>
      <c r="AU756" s="208" t="s">
        <v>214</v>
      </c>
      <c r="AV756" s="13" t="s">
        <v>83</v>
      </c>
      <c r="AW756" s="13" t="s">
        <v>34</v>
      </c>
      <c r="AX756" s="13" t="s">
        <v>73</v>
      </c>
      <c r="AY756" s="208" t="s">
        <v>204</v>
      </c>
    </row>
    <row r="757" spans="2:51" s="13" customFormat="1" ht="11.25">
      <c r="B757" s="197"/>
      <c r="C757" s="198"/>
      <c r="D757" s="199" t="s">
        <v>218</v>
      </c>
      <c r="E757" s="200" t="s">
        <v>21</v>
      </c>
      <c r="F757" s="201" t="s">
        <v>1002</v>
      </c>
      <c r="G757" s="198"/>
      <c r="H757" s="202">
        <v>-0.563</v>
      </c>
      <c r="I757" s="203"/>
      <c r="J757" s="198"/>
      <c r="K757" s="198"/>
      <c r="L757" s="204"/>
      <c r="M757" s="205"/>
      <c r="N757" s="206"/>
      <c r="O757" s="206"/>
      <c r="P757" s="206"/>
      <c r="Q757" s="206"/>
      <c r="R757" s="206"/>
      <c r="S757" s="206"/>
      <c r="T757" s="206"/>
      <c r="U757" s="207"/>
      <c r="AT757" s="208" t="s">
        <v>218</v>
      </c>
      <c r="AU757" s="208" t="s">
        <v>214</v>
      </c>
      <c r="AV757" s="13" t="s">
        <v>83</v>
      </c>
      <c r="AW757" s="13" t="s">
        <v>34</v>
      </c>
      <c r="AX757" s="13" t="s">
        <v>73</v>
      </c>
      <c r="AY757" s="208" t="s">
        <v>204</v>
      </c>
    </row>
    <row r="758" spans="2:51" s="13" customFormat="1" ht="11.25">
      <c r="B758" s="197"/>
      <c r="C758" s="198"/>
      <c r="D758" s="199" t="s">
        <v>218</v>
      </c>
      <c r="E758" s="200" t="s">
        <v>21</v>
      </c>
      <c r="F758" s="201" t="s">
        <v>1003</v>
      </c>
      <c r="G758" s="198"/>
      <c r="H758" s="202">
        <v>0.675</v>
      </c>
      <c r="I758" s="203"/>
      <c r="J758" s="198"/>
      <c r="K758" s="198"/>
      <c r="L758" s="204"/>
      <c r="M758" s="205"/>
      <c r="N758" s="206"/>
      <c r="O758" s="206"/>
      <c r="P758" s="206"/>
      <c r="Q758" s="206"/>
      <c r="R758" s="206"/>
      <c r="S758" s="206"/>
      <c r="T758" s="206"/>
      <c r="U758" s="207"/>
      <c r="AT758" s="208" t="s">
        <v>218</v>
      </c>
      <c r="AU758" s="208" t="s">
        <v>214</v>
      </c>
      <c r="AV758" s="13" t="s">
        <v>83</v>
      </c>
      <c r="AW758" s="13" t="s">
        <v>34</v>
      </c>
      <c r="AX758" s="13" t="s">
        <v>73</v>
      </c>
      <c r="AY758" s="208" t="s">
        <v>204</v>
      </c>
    </row>
    <row r="759" spans="2:51" s="16" customFormat="1" ht="11.25">
      <c r="B759" s="230"/>
      <c r="C759" s="231"/>
      <c r="D759" s="199" t="s">
        <v>218</v>
      </c>
      <c r="E759" s="232" t="s">
        <v>21</v>
      </c>
      <c r="F759" s="233" t="s">
        <v>1004</v>
      </c>
      <c r="G759" s="231"/>
      <c r="H759" s="234">
        <v>20.869</v>
      </c>
      <c r="I759" s="235"/>
      <c r="J759" s="231"/>
      <c r="K759" s="231"/>
      <c r="L759" s="236"/>
      <c r="M759" s="237"/>
      <c r="N759" s="238"/>
      <c r="O759" s="238"/>
      <c r="P759" s="238"/>
      <c r="Q759" s="238"/>
      <c r="R759" s="238"/>
      <c r="S759" s="238"/>
      <c r="T759" s="238"/>
      <c r="U759" s="239"/>
      <c r="AT759" s="240" t="s">
        <v>218</v>
      </c>
      <c r="AU759" s="240" t="s">
        <v>214</v>
      </c>
      <c r="AV759" s="16" t="s">
        <v>214</v>
      </c>
      <c r="AW759" s="16" t="s">
        <v>34</v>
      </c>
      <c r="AX759" s="16" t="s">
        <v>73</v>
      </c>
      <c r="AY759" s="240" t="s">
        <v>204</v>
      </c>
    </row>
    <row r="760" spans="2:51" s="13" customFormat="1" ht="11.25">
      <c r="B760" s="197"/>
      <c r="C760" s="198"/>
      <c r="D760" s="199" t="s">
        <v>218</v>
      </c>
      <c r="E760" s="200" t="s">
        <v>21</v>
      </c>
      <c r="F760" s="201" t="s">
        <v>1005</v>
      </c>
      <c r="G760" s="198"/>
      <c r="H760" s="202">
        <v>2.595</v>
      </c>
      <c r="I760" s="203"/>
      <c r="J760" s="198"/>
      <c r="K760" s="198"/>
      <c r="L760" s="204"/>
      <c r="M760" s="205"/>
      <c r="N760" s="206"/>
      <c r="O760" s="206"/>
      <c r="P760" s="206"/>
      <c r="Q760" s="206"/>
      <c r="R760" s="206"/>
      <c r="S760" s="206"/>
      <c r="T760" s="206"/>
      <c r="U760" s="207"/>
      <c r="AT760" s="208" t="s">
        <v>218</v>
      </c>
      <c r="AU760" s="208" t="s">
        <v>214</v>
      </c>
      <c r="AV760" s="13" t="s">
        <v>83</v>
      </c>
      <c r="AW760" s="13" t="s">
        <v>34</v>
      </c>
      <c r="AX760" s="13" t="s">
        <v>73</v>
      </c>
      <c r="AY760" s="208" t="s">
        <v>204</v>
      </c>
    </row>
    <row r="761" spans="2:51" s="13" customFormat="1" ht="11.25">
      <c r="B761" s="197"/>
      <c r="C761" s="198"/>
      <c r="D761" s="199" t="s">
        <v>218</v>
      </c>
      <c r="E761" s="200" t="s">
        <v>21</v>
      </c>
      <c r="F761" s="201" t="s">
        <v>1006</v>
      </c>
      <c r="G761" s="198"/>
      <c r="H761" s="202">
        <v>-1.125</v>
      </c>
      <c r="I761" s="203"/>
      <c r="J761" s="198"/>
      <c r="K761" s="198"/>
      <c r="L761" s="204"/>
      <c r="M761" s="205"/>
      <c r="N761" s="206"/>
      <c r="O761" s="206"/>
      <c r="P761" s="206"/>
      <c r="Q761" s="206"/>
      <c r="R761" s="206"/>
      <c r="S761" s="206"/>
      <c r="T761" s="206"/>
      <c r="U761" s="207"/>
      <c r="AT761" s="208" t="s">
        <v>218</v>
      </c>
      <c r="AU761" s="208" t="s">
        <v>214</v>
      </c>
      <c r="AV761" s="13" t="s">
        <v>83</v>
      </c>
      <c r="AW761" s="13" t="s">
        <v>34</v>
      </c>
      <c r="AX761" s="13" t="s">
        <v>73</v>
      </c>
      <c r="AY761" s="208" t="s">
        <v>204</v>
      </c>
    </row>
    <row r="762" spans="2:51" s="13" customFormat="1" ht="11.25">
      <c r="B762" s="197"/>
      <c r="C762" s="198"/>
      <c r="D762" s="199" t="s">
        <v>218</v>
      </c>
      <c r="E762" s="200" t="s">
        <v>21</v>
      </c>
      <c r="F762" s="201" t="s">
        <v>1007</v>
      </c>
      <c r="G762" s="198"/>
      <c r="H762" s="202">
        <v>1.35</v>
      </c>
      <c r="I762" s="203"/>
      <c r="J762" s="198"/>
      <c r="K762" s="198"/>
      <c r="L762" s="204"/>
      <c r="M762" s="205"/>
      <c r="N762" s="206"/>
      <c r="O762" s="206"/>
      <c r="P762" s="206"/>
      <c r="Q762" s="206"/>
      <c r="R762" s="206"/>
      <c r="S762" s="206"/>
      <c r="T762" s="206"/>
      <c r="U762" s="207"/>
      <c r="AT762" s="208" t="s">
        <v>218</v>
      </c>
      <c r="AU762" s="208" t="s">
        <v>214</v>
      </c>
      <c r="AV762" s="13" t="s">
        <v>83</v>
      </c>
      <c r="AW762" s="13" t="s">
        <v>34</v>
      </c>
      <c r="AX762" s="13" t="s">
        <v>73</v>
      </c>
      <c r="AY762" s="208" t="s">
        <v>204</v>
      </c>
    </row>
    <row r="763" spans="2:51" s="16" customFormat="1" ht="11.25">
      <c r="B763" s="230"/>
      <c r="C763" s="231"/>
      <c r="D763" s="199" t="s">
        <v>218</v>
      </c>
      <c r="E763" s="232" t="s">
        <v>21</v>
      </c>
      <c r="F763" s="233" t="s">
        <v>1008</v>
      </c>
      <c r="G763" s="231"/>
      <c r="H763" s="234">
        <v>2.8200000000000003</v>
      </c>
      <c r="I763" s="235"/>
      <c r="J763" s="231"/>
      <c r="K763" s="231"/>
      <c r="L763" s="236"/>
      <c r="M763" s="237"/>
      <c r="N763" s="238"/>
      <c r="O763" s="238"/>
      <c r="P763" s="238"/>
      <c r="Q763" s="238"/>
      <c r="R763" s="238"/>
      <c r="S763" s="238"/>
      <c r="T763" s="238"/>
      <c r="U763" s="239"/>
      <c r="AT763" s="240" t="s">
        <v>218</v>
      </c>
      <c r="AU763" s="240" t="s">
        <v>214</v>
      </c>
      <c r="AV763" s="16" t="s">
        <v>214</v>
      </c>
      <c r="AW763" s="16" t="s">
        <v>34</v>
      </c>
      <c r="AX763" s="16" t="s">
        <v>73</v>
      </c>
      <c r="AY763" s="240" t="s">
        <v>204</v>
      </c>
    </row>
    <row r="764" spans="2:51" s="14" customFormat="1" ht="11.25">
      <c r="B764" s="209"/>
      <c r="C764" s="210"/>
      <c r="D764" s="199" t="s">
        <v>218</v>
      </c>
      <c r="E764" s="211" t="s">
        <v>21</v>
      </c>
      <c r="F764" s="212" t="s">
        <v>221</v>
      </c>
      <c r="G764" s="210"/>
      <c r="H764" s="213">
        <v>68.666</v>
      </c>
      <c r="I764" s="214"/>
      <c r="J764" s="210"/>
      <c r="K764" s="210"/>
      <c r="L764" s="215"/>
      <c r="M764" s="216"/>
      <c r="N764" s="217"/>
      <c r="O764" s="217"/>
      <c r="P764" s="217"/>
      <c r="Q764" s="217"/>
      <c r="R764" s="217"/>
      <c r="S764" s="217"/>
      <c r="T764" s="217"/>
      <c r="U764" s="218"/>
      <c r="AT764" s="219" t="s">
        <v>218</v>
      </c>
      <c r="AU764" s="219" t="s">
        <v>214</v>
      </c>
      <c r="AV764" s="14" t="s">
        <v>213</v>
      </c>
      <c r="AW764" s="14" t="s">
        <v>34</v>
      </c>
      <c r="AX764" s="14" t="s">
        <v>81</v>
      </c>
      <c r="AY764" s="219" t="s">
        <v>204</v>
      </c>
    </row>
    <row r="765" spans="1:65" s="2" customFormat="1" ht="24.2" customHeight="1">
      <c r="A765" s="36"/>
      <c r="B765" s="37"/>
      <c r="C765" s="179" t="s">
        <v>1037</v>
      </c>
      <c r="D765" s="179" t="s">
        <v>208</v>
      </c>
      <c r="E765" s="180" t="s">
        <v>1038</v>
      </c>
      <c r="F765" s="181" t="s">
        <v>1039</v>
      </c>
      <c r="G765" s="182" t="s">
        <v>346</v>
      </c>
      <c r="H765" s="183">
        <v>5</v>
      </c>
      <c r="I765" s="184"/>
      <c r="J765" s="185">
        <f>ROUND(I765*H765,1)</f>
        <v>0</v>
      </c>
      <c r="K765" s="181" t="s">
        <v>212</v>
      </c>
      <c r="L765" s="41"/>
      <c r="M765" s="186" t="s">
        <v>21</v>
      </c>
      <c r="N765" s="187" t="s">
        <v>44</v>
      </c>
      <c r="O765" s="66"/>
      <c r="P765" s="188">
        <f>O765*H765</f>
        <v>0</v>
      </c>
      <c r="Q765" s="188">
        <v>0</v>
      </c>
      <c r="R765" s="188">
        <f>Q765*H765</f>
        <v>0</v>
      </c>
      <c r="S765" s="188">
        <v>0</v>
      </c>
      <c r="T765" s="188">
        <f>S765*H765</f>
        <v>0</v>
      </c>
      <c r="U765" s="189" t="s">
        <v>21</v>
      </c>
      <c r="V765" s="36"/>
      <c r="W765" s="36"/>
      <c r="X765" s="36"/>
      <c r="Y765" s="36"/>
      <c r="Z765" s="36"/>
      <c r="AA765" s="36"/>
      <c r="AB765" s="36"/>
      <c r="AC765" s="36"/>
      <c r="AD765" s="36"/>
      <c r="AE765" s="36"/>
      <c r="AR765" s="190" t="s">
        <v>213</v>
      </c>
      <c r="AT765" s="190" t="s">
        <v>208</v>
      </c>
      <c r="AU765" s="190" t="s">
        <v>214</v>
      </c>
      <c r="AY765" s="19" t="s">
        <v>204</v>
      </c>
      <c r="BE765" s="191">
        <f>IF(N765="základní",J765,0)</f>
        <v>0</v>
      </c>
      <c r="BF765" s="191">
        <f>IF(N765="snížená",J765,0)</f>
        <v>0</v>
      </c>
      <c r="BG765" s="191">
        <f>IF(N765="zákl. přenesená",J765,0)</f>
        <v>0</v>
      </c>
      <c r="BH765" s="191">
        <f>IF(N765="sníž. přenesená",J765,0)</f>
        <v>0</v>
      </c>
      <c r="BI765" s="191">
        <f>IF(N765="nulová",J765,0)</f>
        <v>0</v>
      </c>
      <c r="BJ765" s="19" t="s">
        <v>81</v>
      </c>
      <c r="BK765" s="191">
        <f>ROUND(I765*H765,1)</f>
        <v>0</v>
      </c>
      <c r="BL765" s="19" t="s">
        <v>213</v>
      </c>
      <c r="BM765" s="190" t="s">
        <v>1040</v>
      </c>
    </row>
    <row r="766" spans="1:47" s="2" customFormat="1" ht="11.25">
      <c r="A766" s="36"/>
      <c r="B766" s="37"/>
      <c r="C766" s="38"/>
      <c r="D766" s="192" t="s">
        <v>216</v>
      </c>
      <c r="E766" s="38"/>
      <c r="F766" s="193" t="s">
        <v>1041</v>
      </c>
      <c r="G766" s="38"/>
      <c r="H766" s="38"/>
      <c r="I766" s="194"/>
      <c r="J766" s="38"/>
      <c r="K766" s="38"/>
      <c r="L766" s="41"/>
      <c r="M766" s="195"/>
      <c r="N766" s="196"/>
      <c r="O766" s="66"/>
      <c r="P766" s="66"/>
      <c r="Q766" s="66"/>
      <c r="R766" s="66"/>
      <c r="S766" s="66"/>
      <c r="T766" s="66"/>
      <c r="U766" s="67"/>
      <c r="V766" s="36"/>
      <c r="W766" s="36"/>
      <c r="X766" s="36"/>
      <c r="Y766" s="36"/>
      <c r="Z766" s="36"/>
      <c r="AA766" s="36"/>
      <c r="AB766" s="36"/>
      <c r="AC766" s="36"/>
      <c r="AD766" s="36"/>
      <c r="AE766" s="36"/>
      <c r="AT766" s="19" t="s">
        <v>216</v>
      </c>
      <c r="AU766" s="19" t="s">
        <v>214</v>
      </c>
    </row>
    <row r="767" spans="1:47" s="2" customFormat="1" ht="39">
      <c r="A767" s="36"/>
      <c r="B767" s="37"/>
      <c r="C767" s="38"/>
      <c r="D767" s="199" t="s">
        <v>306</v>
      </c>
      <c r="E767" s="38"/>
      <c r="F767" s="241" t="s">
        <v>1042</v>
      </c>
      <c r="G767" s="38"/>
      <c r="H767" s="38"/>
      <c r="I767" s="194"/>
      <c r="J767" s="38"/>
      <c r="K767" s="38"/>
      <c r="L767" s="41"/>
      <c r="M767" s="195"/>
      <c r="N767" s="196"/>
      <c r="O767" s="66"/>
      <c r="P767" s="66"/>
      <c r="Q767" s="66"/>
      <c r="R767" s="66"/>
      <c r="S767" s="66"/>
      <c r="T767" s="66"/>
      <c r="U767" s="67"/>
      <c r="V767" s="36"/>
      <c r="W767" s="36"/>
      <c r="X767" s="36"/>
      <c r="Y767" s="36"/>
      <c r="Z767" s="36"/>
      <c r="AA767" s="36"/>
      <c r="AB767" s="36"/>
      <c r="AC767" s="36"/>
      <c r="AD767" s="36"/>
      <c r="AE767" s="36"/>
      <c r="AT767" s="19" t="s">
        <v>306</v>
      </c>
      <c r="AU767" s="19" t="s">
        <v>214</v>
      </c>
    </row>
    <row r="768" spans="2:51" s="13" customFormat="1" ht="11.25">
      <c r="B768" s="197"/>
      <c r="C768" s="198"/>
      <c r="D768" s="199" t="s">
        <v>218</v>
      </c>
      <c r="E768" s="200" t="s">
        <v>21</v>
      </c>
      <c r="F768" s="201" t="s">
        <v>975</v>
      </c>
      <c r="G768" s="198"/>
      <c r="H768" s="202">
        <v>5</v>
      </c>
      <c r="I768" s="203"/>
      <c r="J768" s="198"/>
      <c r="K768" s="198"/>
      <c r="L768" s="204"/>
      <c r="M768" s="205"/>
      <c r="N768" s="206"/>
      <c r="O768" s="206"/>
      <c r="P768" s="206"/>
      <c r="Q768" s="206"/>
      <c r="R768" s="206"/>
      <c r="S768" s="206"/>
      <c r="T768" s="206"/>
      <c r="U768" s="207"/>
      <c r="AT768" s="208" t="s">
        <v>218</v>
      </c>
      <c r="AU768" s="208" t="s">
        <v>214</v>
      </c>
      <c r="AV768" s="13" t="s">
        <v>83</v>
      </c>
      <c r="AW768" s="13" t="s">
        <v>34</v>
      </c>
      <c r="AX768" s="13" t="s">
        <v>81</v>
      </c>
      <c r="AY768" s="208" t="s">
        <v>204</v>
      </c>
    </row>
    <row r="769" spans="2:63" s="12" customFormat="1" ht="20.85" customHeight="1">
      <c r="B769" s="163"/>
      <c r="C769" s="164"/>
      <c r="D769" s="165" t="s">
        <v>72</v>
      </c>
      <c r="E769" s="177" t="s">
        <v>696</v>
      </c>
      <c r="F769" s="177" t="s">
        <v>1043</v>
      </c>
      <c r="G769" s="164"/>
      <c r="H769" s="164"/>
      <c r="I769" s="167"/>
      <c r="J769" s="178">
        <f>BK769</f>
        <v>0</v>
      </c>
      <c r="K769" s="164"/>
      <c r="L769" s="169"/>
      <c r="M769" s="170"/>
      <c r="N769" s="171"/>
      <c r="O769" s="171"/>
      <c r="P769" s="172">
        <f>SUM(P770:P800)</f>
        <v>0</v>
      </c>
      <c r="Q769" s="171"/>
      <c r="R769" s="172">
        <f>SUM(R770:R800)</f>
        <v>12.595279121309101</v>
      </c>
      <c r="S769" s="171"/>
      <c r="T769" s="172">
        <f>SUM(T770:T800)</f>
        <v>0</v>
      </c>
      <c r="U769" s="173"/>
      <c r="AR769" s="174" t="s">
        <v>81</v>
      </c>
      <c r="AT769" s="175" t="s">
        <v>72</v>
      </c>
      <c r="AU769" s="175" t="s">
        <v>83</v>
      </c>
      <c r="AY769" s="174" t="s">
        <v>204</v>
      </c>
      <c r="BK769" s="176">
        <f>SUM(BK770:BK800)</f>
        <v>0</v>
      </c>
    </row>
    <row r="770" spans="1:65" s="2" customFormat="1" ht="21.75" customHeight="1">
      <c r="A770" s="36"/>
      <c r="B770" s="37"/>
      <c r="C770" s="179" t="s">
        <v>1044</v>
      </c>
      <c r="D770" s="179" t="s">
        <v>208</v>
      </c>
      <c r="E770" s="180" t="s">
        <v>1045</v>
      </c>
      <c r="F770" s="181" t="s">
        <v>1046</v>
      </c>
      <c r="G770" s="182" t="s">
        <v>260</v>
      </c>
      <c r="H770" s="183">
        <v>5.08</v>
      </c>
      <c r="I770" s="184"/>
      <c r="J770" s="185">
        <f>ROUND(I770*H770,1)</f>
        <v>0</v>
      </c>
      <c r="K770" s="181" t="s">
        <v>212</v>
      </c>
      <c r="L770" s="41"/>
      <c r="M770" s="186" t="s">
        <v>21</v>
      </c>
      <c r="N770" s="187" t="s">
        <v>44</v>
      </c>
      <c r="O770" s="66"/>
      <c r="P770" s="188">
        <f>O770*H770</f>
        <v>0</v>
      </c>
      <c r="Q770" s="188">
        <v>2.45329</v>
      </c>
      <c r="R770" s="188">
        <f>Q770*H770</f>
        <v>12.4627132</v>
      </c>
      <c r="S770" s="188">
        <v>0</v>
      </c>
      <c r="T770" s="188">
        <f>S770*H770</f>
        <v>0</v>
      </c>
      <c r="U770" s="189" t="s">
        <v>21</v>
      </c>
      <c r="V770" s="36"/>
      <c r="W770" s="36"/>
      <c r="X770" s="36"/>
      <c r="Y770" s="36"/>
      <c r="Z770" s="36"/>
      <c r="AA770" s="36"/>
      <c r="AB770" s="36"/>
      <c r="AC770" s="36"/>
      <c r="AD770" s="36"/>
      <c r="AE770" s="36"/>
      <c r="AR770" s="190" t="s">
        <v>213</v>
      </c>
      <c r="AT770" s="190" t="s">
        <v>208</v>
      </c>
      <c r="AU770" s="190" t="s">
        <v>214</v>
      </c>
      <c r="AY770" s="19" t="s">
        <v>204</v>
      </c>
      <c r="BE770" s="191">
        <f>IF(N770="základní",J770,0)</f>
        <v>0</v>
      </c>
      <c r="BF770" s="191">
        <f>IF(N770="snížená",J770,0)</f>
        <v>0</v>
      </c>
      <c r="BG770" s="191">
        <f>IF(N770="zákl. přenesená",J770,0)</f>
        <v>0</v>
      </c>
      <c r="BH770" s="191">
        <f>IF(N770="sníž. přenesená",J770,0)</f>
        <v>0</v>
      </c>
      <c r="BI770" s="191">
        <f>IF(N770="nulová",J770,0)</f>
        <v>0</v>
      </c>
      <c r="BJ770" s="19" t="s">
        <v>81</v>
      </c>
      <c r="BK770" s="191">
        <f>ROUND(I770*H770,1)</f>
        <v>0</v>
      </c>
      <c r="BL770" s="19" t="s">
        <v>213</v>
      </c>
      <c r="BM770" s="190" t="s">
        <v>1047</v>
      </c>
    </row>
    <row r="771" spans="1:47" s="2" customFormat="1" ht="11.25">
      <c r="A771" s="36"/>
      <c r="B771" s="37"/>
      <c r="C771" s="38"/>
      <c r="D771" s="192" t="s">
        <v>216</v>
      </c>
      <c r="E771" s="38"/>
      <c r="F771" s="193" t="s">
        <v>1048</v>
      </c>
      <c r="G771" s="38"/>
      <c r="H771" s="38"/>
      <c r="I771" s="194"/>
      <c r="J771" s="38"/>
      <c r="K771" s="38"/>
      <c r="L771" s="41"/>
      <c r="M771" s="195"/>
      <c r="N771" s="196"/>
      <c r="O771" s="66"/>
      <c r="P771" s="66"/>
      <c r="Q771" s="66"/>
      <c r="R771" s="66"/>
      <c r="S771" s="66"/>
      <c r="T771" s="66"/>
      <c r="U771" s="67"/>
      <c r="V771" s="36"/>
      <c r="W771" s="36"/>
      <c r="X771" s="36"/>
      <c r="Y771" s="36"/>
      <c r="Z771" s="36"/>
      <c r="AA771" s="36"/>
      <c r="AB771" s="36"/>
      <c r="AC771" s="36"/>
      <c r="AD771" s="36"/>
      <c r="AE771" s="36"/>
      <c r="AT771" s="19" t="s">
        <v>216</v>
      </c>
      <c r="AU771" s="19" t="s">
        <v>214</v>
      </c>
    </row>
    <row r="772" spans="1:47" s="2" customFormat="1" ht="146.25">
      <c r="A772" s="36"/>
      <c r="B772" s="37"/>
      <c r="C772" s="38"/>
      <c r="D772" s="199" t="s">
        <v>306</v>
      </c>
      <c r="E772" s="38"/>
      <c r="F772" s="241" t="s">
        <v>1049</v>
      </c>
      <c r="G772" s="38"/>
      <c r="H772" s="38"/>
      <c r="I772" s="194"/>
      <c r="J772" s="38"/>
      <c r="K772" s="38"/>
      <c r="L772" s="41"/>
      <c r="M772" s="195"/>
      <c r="N772" s="196"/>
      <c r="O772" s="66"/>
      <c r="P772" s="66"/>
      <c r="Q772" s="66"/>
      <c r="R772" s="66"/>
      <c r="S772" s="66"/>
      <c r="T772" s="66"/>
      <c r="U772" s="67"/>
      <c r="V772" s="36"/>
      <c r="W772" s="36"/>
      <c r="X772" s="36"/>
      <c r="Y772" s="36"/>
      <c r="Z772" s="36"/>
      <c r="AA772" s="36"/>
      <c r="AB772" s="36"/>
      <c r="AC772" s="36"/>
      <c r="AD772" s="36"/>
      <c r="AE772" s="36"/>
      <c r="AT772" s="19" t="s">
        <v>306</v>
      </c>
      <c r="AU772" s="19" t="s">
        <v>214</v>
      </c>
    </row>
    <row r="773" spans="2:51" s="13" customFormat="1" ht="11.25">
      <c r="B773" s="197"/>
      <c r="C773" s="198"/>
      <c r="D773" s="199" t="s">
        <v>218</v>
      </c>
      <c r="E773" s="200" t="s">
        <v>21</v>
      </c>
      <c r="F773" s="201" t="s">
        <v>1050</v>
      </c>
      <c r="G773" s="198"/>
      <c r="H773" s="202">
        <v>5.08</v>
      </c>
      <c r="I773" s="203"/>
      <c r="J773" s="198"/>
      <c r="K773" s="198"/>
      <c r="L773" s="204"/>
      <c r="M773" s="205"/>
      <c r="N773" s="206"/>
      <c r="O773" s="206"/>
      <c r="P773" s="206"/>
      <c r="Q773" s="206"/>
      <c r="R773" s="206"/>
      <c r="S773" s="206"/>
      <c r="T773" s="206"/>
      <c r="U773" s="207"/>
      <c r="AT773" s="208" t="s">
        <v>218</v>
      </c>
      <c r="AU773" s="208" t="s">
        <v>214</v>
      </c>
      <c r="AV773" s="13" t="s">
        <v>83</v>
      </c>
      <c r="AW773" s="13" t="s">
        <v>34</v>
      </c>
      <c r="AX773" s="13" t="s">
        <v>81</v>
      </c>
      <c r="AY773" s="208" t="s">
        <v>204</v>
      </c>
    </row>
    <row r="774" spans="1:65" s="2" customFormat="1" ht="16.5" customHeight="1">
      <c r="A774" s="36"/>
      <c r="B774" s="37"/>
      <c r="C774" s="242" t="s">
        <v>1051</v>
      </c>
      <c r="D774" s="242" t="s">
        <v>466</v>
      </c>
      <c r="E774" s="243" t="s">
        <v>1052</v>
      </c>
      <c r="F774" s="244" t="s">
        <v>1053</v>
      </c>
      <c r="G774" s="245" t="s">
        <v>1054</v>
      </c>
      <c r="H774" s="246">
        <v>21</v>
      </c>
      <c r="I774" s="247"/>
      <c r="J774" s="248">
        <f>ROUND(I774*H774,1)</f>
        <v>0</v>
      </c>
      <c r="K774" s="244" t="s">
        <v>212</v>
      </c>
      <c r="L774" s="249"/>
      <c r="M774" s="250" t="s">
        <v>21</v>
      </c>
      <c r="N774" s="251" t="s">
        <v>44</v>
      </c>
      <c r="O774" s="66"/>
      <c r="P774" s="188">
        <f>O774*H774</f>
        <v>0</v>
      </c>
      <c r="Q774" s="188">
        <v>0.001</v>
      </c>
      <c r="R774" s="188">
        <f>Q774*H774</f>
        <v>0.021</v>
      </c>
      <c r="S774" s="188">
        <v>0</v>
      </c>
      <c r="T774" s="188">
        <f>S774*H774</f>
        <v>0</v>
      </c>
      <c r="U774" s="189" t="s">
        <v>21</v>
      </c>
      <c r="V774" s="36"/>
      <c r="W774" s="36"/>
      <c r="X774" s="36"/>
      <c r="Y774" s="36"/>
      <c r="Z774" s="36"/>
      <c r="AA774" s="36"/>
      <c r="AB774" s="36"/>
      <c r="AC774" s="36"/>
      <c r="AD774" s="36"/>
      <c r="AE774" s="36"/>
      <c r="AR774" s="190" t="s">
        <v>250</v>
      </c>
      <c r="AT774" s="190" t="s">
        <v>466</v>
      </c>
      <c r="AU774" s="190" t="s">
        <v>214</v>
      </c>
      <c r="AY774" s="19" t="s">
        <v>204</v>
      </c>
      <c r="BE774" s="191">
        <f>IF(N774="základní",J774,0)</f>
        <v>0</v>
      </c>
      <c r="BF774" s="191">
        <f>IF(N774="snížená",J774,0)</f>
        <v>0</v>
      </c>
      <c r="BG774" s="191">
        <f>IF(N774="zákl. přenesená",J774,0)</f>
        <v>0</v>
      </c>
      <c r="BH774" s="191">
        <f>IF(N774="sníž. přenesená",J774,0)</f>
        <v>0</v>
      </c>
      <c r="BI774" s="191">
        <f>IF(N774="nulová",J774,0)</f>
        <v>0</v>
      </c>
      <c r="BJ774" s="19" t="s">
        <v>81</v>
      </c>
      <c r="BK774" s="191">
        <f>ROUND(I774*H774,1)</f>
        <v>0</v>
      </c>
      <c r="BL774" s="19" t="s">
        <v>213</v>
      </c>
      <c r="BM774" s="190" t="s">
        <v>1055</v>
      </c>
    </row>
    <row r="775" spans="1:47" s="2" customFormat="1" ht="11.25">
      <c r="A775" s="36"/>
      <c r="B775" s="37"/>
      <c r="C775" s="38"/>
      <c r="D775" s="192" t="s">
        <v>216</v>
      </c>
      <c r="E775" s="38"/>
      <c r="F775" s="193" t="s">
        <v>1056</v>
      </c>
      <c r="G775" s="38"/>
      <c r="H775" s="38"/>
      <c r="I775" s="194"/>
      <c r="J775" s="38"/>
      <c r="K775" s="38"/>
      <c r="L775" s="41"/>
      <c r="M775" s="195"/>
      <c r="N775" s="196"/>
      <c r="O775" s="66"/>
      <c r="P775" s="66"/>
      <c r="Q775" s="66"/>
      <c r="R775" s="66"/>
      <c r="S775" s="66"/>
      <c r="T775" s="66"/>
      <c r="U775" s="67"/>
      <c r="V775" s="36"/>
      <c r="W775" s="36"/>
      <c r="X775" s="36"/>
      <c r="Y775" s="36"/>
      <c r="Z775" s="36"/>
      <c r="AA775" s="36"/>
      <c r="AB775" s="36"/>
      <c r="AC775" s="36"/>
      <c r="AD775" s="36"/>
      <c r="AE775" s="36"/>
      <c r="AT775" s="19" t="s">
        <v>216</v>
      </c>
      <c r="AU775" s="19" t="s">
        <v>214</v>
      </c>
    </row>
    <row r="776" spans="2:51" s="13" customFormat="1" ht="11.25">
      <c r="B776" s="197"/>
      <c r="C776" s="198"/>
      <c r="D776" s="199" t="s">
        <v>218</v>
      </c>
      <c r="E776" s="200" t="s">
        <v>21</v>
      </c>
      <c r="F776" s="201" t="s">
        <v>1057</v>
      </c>
      <c r="G776" s="198"/>
      <c r="H776" s="202">
        <v>20.32</v>
      </c>
      <c r="I776" s="203"/>
      <c r="J776" s="198"/>
      <c r="K776" s="198"/>
      <c r="L776" s="204"/>
      <c r="M776" s="205"/>
      <c r="N776" s="206"/>
      <c r="O776" s="206"/>
      <c r="P776" s="206"/>
      <c r="Q776" s="206"/>
      <c r="R776" s="206"/>
      <c r="S776" s="206"/>
      <c r="T776" s="206"/>
      <c r="U776" s="207"/>
      <c r="AT776" s="208" t="s">
        <v>218</v>
      </c>
      <c r="AU776" s="208" t="s">
        <v>214</v>
      </c>
      <c r="AV776" s="13" t="s">
        <v>83</v>
      </c>
      <c r="AW776" s="13" t="s">
        <v>34</v>
      </c>
      <c r="AX776" s="13" t="s">
        <v>73</v>
      </c>
      <c r="AY776" s="208" t="s">
        <v>204</v>
      </c>
    </row>
    <row r="777" spans="2:51" s="16" customFormat="1" ht="11.25">
      <c r="B777" s="230"/>
      <c r="C777" s="231"/>
      <c r="D777" s="199" t="s">
        <v>218</v>
      </c>
      <c r="E777" s="232" t="s">
        <v>21</v>
      </c>
      <c r="F777" s="233" t="s">
        <v>685</v>
      </c>
      <c r="G777" s="231"/>
      <c r="H777" s="234">
        <v>20.32</v>
      </c>
      <c r="I777" s="235"/>
      <c r="J777" s="231"/>
      <c r="K777" s="231"/>
      <c r="L777" s="236"/>
      <c r="M777" s="237"/>
      <c r="N777" s="238"/>
      <c r="O777" s="238"/>
      <c r="P777" s="238"/>
      <c r="Q777" s="238"/>
      <c r="R777" s="238"/>
      <c r="S777" s="238"/>
      <c r="T777" s="238"/>
      <c r="U777" s="239"/>
      <c r="AT777" s="240" t="s">
        <v>218</v>
      </c>
      <c r="AU777" s="240" t="s">
        <v>214</v>
      </c>
      <c r="AV777" s="16" t="s">
        <v>214</v>
      </c>
      <c r="AW777" s="16" t="s">
        <v>34</v>
      </c>
      <c r="AX777" s="16" t="s">
        <v>73</v>
      </c>
      <c r="AY777" s="240" t="s">
        <v>204</v>
      </c>
    </row>
    <row r="778" spans="2:51" s="13" customFormat="1" ht="11.25">
      <c r="B778" s="197"/>
      <c r="C778" s="198"/>
      <c r="D778" s="199" t="s">
        <v>218</v>
      </c>
      <c r="E778" s="200" t="s">
        <v>21</v>
      </c>
      <c r="F778" s="201" t="s">
        <v>7</v>
      </c>
      <c r="G778" s="198"/>
      <c r="H778" s="202">
        <v>21</v>
      </c>
      <c r="I778" s="203"/>
      <c r="J778" s="198"/>
      <c r="K778" s="198"/>
      <c r="L778" s="204"/>
      <c r="M778" s="205"/>
      <c r="N778" s="206"/>
      <c r="O778" s="206"/>
      <c r="P778" s="206"/>
      <c r="Q778" s="206"/>
      <c r="R778" s="206"/>
      <c r="S778" s="206"/>
      <c r="T778" s="206"/>
      <c r="U778" s="207"/>
      <c r="AT778" s="208" t="s">
        <v>218</v>
      </c>
      <c r="AU778" s="208" t="s">
        <v>214</v>
      </c>
      <c r="AV778" s="13" t="s">
        <v>83</v>
      </c>
      <c r="AW778" s="13" t="s">
        <v>34</v>
      </c>
      <c r="AX778" s="13" t="s">
        <v>81</v>
      </c>
      <c r="AY778" s="208" t="s">
        <v>204</v>
      </c>
    </row>
    <row r="779" spans="1:65" s="2" customFormat="1" ht="24.2" customHeight="1">
      <c r="A779" s="36"/>
      <c r="B779" s="37"/>
      <c r="C779" s="179" t="s">
        <v>1058</v>
      </c>
      <c r="D779" s="179" t="s">
        <v>208</v>
      </c>
      <c r="E779" s="180" t="s">
        <v>1059</v>
      </c>
      <c r="F779" s="181" t="s">
        <v>1060</v>
      </c>
      <c r="G779" s="182" t="s">
        <v>260</v>
      </c>
      <c r="H779" s="183">
        <v>5.08</v>
      </c>
      <c r="I779" s="184"/>
      <c r="J779" s="185">
        <f>ROUND(I779*H779,1)</f>
        <v>0</v>
      </c>
      <c r="K779" s="181" t="s">
        <v>212</v>
      </c>
      <c r="L779" s="41"/>
      <c r="M779" s="186" t="s">
        <v>21</v>
      </c>
      <c r="N779" s="187" t="s">
        <v>44</v>
      </c>
      <c r="O779" s="66"/>
      <c r="P779" s="188">
        <f>O779*H779</f>
        <v>0</v>
      </c>
      <c r="Q779" s="188">
        <v>0</v>
      </c>
      <c r="R779" s="188">
        <f>Q779*H779</f>
        <v>0</v>
      </c>
      <c r="S779" s="188">
        <v>0</v>
      </c>
      <c r="T779" s="188">
        <f>S779*H779</f>
        <v>0</v>
      </c>
      <c r="U779" s="189" t="s">
        <v>21</v>
      </c>
      <c r="V779" s="36"/>
      <c r="W779" s="36"/>
      <c r="X779" s="36"/>
      <c r="Y779" s="36"/>
      <c r="Z779" s="36"/>
      <c r="AA779" s="36"/>
      <c r="AB779" s="36"/>
      <c r="AC779" s="36"/>
      <c r="AD779" s="36"/>
      <c r="AE779" s="36"/>
      <c r="AR779" s="190" t="s">
        <v>213</v>
      </c>
      <c r="AT779" s="190" t="s">
        <v>208</v>
      </c>
      <c r="AU779" s="190" t="s">
        <v>214</v>
      </c>
      <c r="AY779" s="19" t="s">
        <v>204</v>
      </c>
      <c r="BE779" s="191">
        <f>IF(N779="základní",J779,0)</f>
        <v>0</v>
      </c>
      <c r="BF779" s="191">
        <f>IF(N779="snížená",J779,0)</f>
        <v>0</v>
      </c>
      <c r="BG779" s="191">
        <f>IF(N779="zákl. přenesená",J779,0)</f>
        <v>0</v>
      </c>
      <c r="BH779" s="191">
        <f>IF(N779="sníž. přenesená",J779,0)</f>
        <v>0</v>
      </c>
      <c r="BI779" s="191">
        <f>IF(N779="nulová",J779,0)</f>
        <v>0</v>
      </c>
      <c r="BJ779" s="19" t="s">
        <v>81</v>
      </c>
      <c r="BK779" s="191">
        <f>ROUND(I779*H779,1)</f>
        <v>0</v>
      </c>
      <c r="BL779" s="19" t="s">
        <v>213</v>
      </c>
      <c r="BM779" s="190" t="s">
        <v>1061</v>
      </c>
    </row>
    <row r="780" spans="1:47" s="2" customFormat="1" ht="11.25">
      <c r="A780" s="36"/>
      <c r="B780" s="37"/>
      <c r="C780" s="38"/>
      <c r="D780" s="192" t="s">
        <v>216</v>
      </c>
      <c r="E780" s="38"/>
      <c r="F780" s="193" t="s">
        <v>1062</v>
      </c>
      <c r="G780" s="38"/>
      <c r="H780" s="38"/>
      <c r="I780" s="194"/>
      <c r="J780" s="38"/>
      <c r="K780" s="38"/>
      <c r="L780" s="41"/>
      <c r="M780" s="195"/>
      <c r="N780" s="196"/>
      <c r="O780" s="66"/>
      <c r="P780" s="66"/>
      <c r="Q780" s="66"/>
      <c r="R780" s="66"/>
      <c r="S780" s="66"/>
      <c r="T780" s="66"/>
      <c r="U780" s="67"/>
      <c r="V780" s="36"/>
      <c r="W780" s="36"/>
      <c r="X780" s="36"/>
      <c r="Y780" s="36"/>
      <c r="Z780" s="36"/>
      <c r="AA780" s="36"/>
      <c r="AB780" s="36"/>
      <c r="AC780" s="36"/>
      <c r="AD780" s="36"/>
      <c r="AE780" s="36"/>
      <c r="AT780" s="19" t="s">
        <v>216</v>
      </c>
      <c r="AU780" s="19" t="s">
        <v>214</v>
      </c>
    </row>
    <row r="781" spans="1:47" s="2" customFormat="1" ht="58.5">
      <c r="A781" s="36"/>
      <c r="B781" s="37"/>
      <c r="C781" s="38"/>
      <c r="D781" s="199" t="s">
        <v>306</v>
      </c>
      <c r="E781" s="38"/>
      <c r="F781" s="241" t="s">
        <v>1063</v>
      </c>
      <c r="G781" s="38"/>
      <c r="H781" s="38"/>
      <c r="I781" s="194"/>
      <c r="J781" s="38"/>
      <c r="K781" s="38"/>
      <c r="L781" s="41"/>
      <c r="M781" s="195"/>
      <c r="N781" s="196"/>
      <c r="O781" s="66"/>
      <c r="P781" s="66"/>
      <c r="Q781" s="66"/>
      <c r="R781" s="66"/>
      <c r="S781" s="66"/>
      <c r="T781" s="66"/>
      <c r="U781" s="67"/>
      <c r="V781" s="36"/>
      <c r="W781" s="36"/>
      <c r="X781" s="36"/>
      <c r="Y781" s="36"/>
      <c r="Z781" s="36"/>
      <c r="AA781" s="36"/>
      <c r="AB781" s="36"/>
      <c r="AC781" s="36"/>
      <c r="AD781" s="36"/>
      <c r="AE781" s="36"/>
      <c r="AT781" s="19" t="s">
        <v>306</v>
      </c>
      <c r="AU781" s="19" t="s">
        <v>214</v>
      </c>
    </row>
    <row r="782" spans="1:65" s="2" customFormat="1" ht="21.75" customHeight="1">
      <c r="A782" s="36"/>
      <c r="B782" s="37"/>
      <c r="C782" s="179" t="s">
        <v>1064</v>
      </c>
      <c r="D782" s="179" t="s">
        <v>208</v>
      </c>
      <c r="E782" s="180" t="s">
        <v>1065</v>
      </c>
      <c r="F782" s="181" t="s">
        <v>1066</v>
      </c>
      <c r="G782" s="182" t="s">
        <v>260</v>
      </c>
      <c r="H782" s="183">
        <v>5.03</v>
      </c>
      <c r="I782" s="184"/>
      <c r="J782" s="185">
        <f>ROUND(I782*H782,1)</f>
        <v>0</v>
      </c>
      <c r="K782" s="181" t="s">
        <v>212</v>
      </c>
      <c r="L782" s="41"/>
      <c r="M782" s="186" t="s">
        <v>21</v>
      </c>
      <c r="N782" s="187" t="s">
        <v>44</v>
      </c>
      <c r="O782" s="66"/>
      <c r="P782" s="188">
        <f>O782*H782</f>
        <v>0</v>
      </c>
      <c r="Q782" s="188">
        <v>0</v>
      </c>
      <c r="R782" s="188">
        <f>Q782*H782</f>
        <v>0</v>
      </c>
      <c r="S782" s="188">
        <v>0</v>
      </c>
      <c r="T782" s="188">
        <f>S782*H782</f>
        <v>0</v>
      </c>
      <c r="U782" s="189" t="s">
        <v>21</v>
      </c>
      <c r="V782" s="36"/>
      <c r="W782" s="36"/>
      <c r="X782" s="36"/>
      <c r="Y782" s="36"/>
      <c r="Z782" s="36"/>
      <c r="AA782" s="36"/>
      <c r="AB782" s="36"/>
      <c r="AC782" s="36"/>
      <c r="AD782" s="36"/>
      <c r="AE782" s="36"/>
      <c r="AR782" s="190" t="s">
        <v>213</v>
      </c>
      <c r="AT782" s="190" t="s">
        <v>208</v>
      </c>
      <c r="AU782" s="190" t="s">
        <v>214</v>
      </c>
      <c r="AY782" s="19" t="s">
        <v>204</v>
      </c>
      <c r="BE782" s="191">
        <f>IF(N782="základní",J782,0)</f>
        <v>0</v>
      </c>
      <c r="BF782" s="191">
        <f>IF(N782="snížená",J782,0)</f>
        <v>0</v>
      </c>
      <c r="BG782" s="191">
        <f>IF(N782="zákl. přenesená",J782,0)</f>
        <v>0</v>
      </c>
      <c r="BH782" s="191">
        <f>IF(N782="sníž. přenesená",J782,0)</f>
        <v>0</v>
      </c>
      <c r="BI782" s="191">
        <f>IF(N782="nulová",J782,0)</f>
        <v>0</v>
      </c>
      <c r="BJ782" s="19" t="s">
        <v>81</v>
      </c>
      <c r="BK782" s="191">
        <f>ROUND(I782*H782,1)</f>
        <v>0</v>
      </c>
      <c r="BL782" s="19" t="s">
        <v>213</v>
      </c>
      <c r="BM782" s="190" t="s">
        <v>1067</v>
      </c>
    </row>
    <row r="783" spans="1:47" s="2" customFormat="1" ht="11.25">
      <c r="A783" s="36"/>
      <c r="B783" s="37"/>
      <c r="C783" s="38"/>
      <c r="D783" s="192" t="s">
        <v>216</v>
      </c>
      <c r="E783" s="38"/>
      <c r="F783" s="193" t="s">
        <v>1068</v>
      </c>
      <c r="G783" s="38"/>
      <c r="H783" s="38"/>
      <c r="I783" s="194"/>
      <c r="J783" s="38"/>
      <c r="K783" s="38"/>
      <c r="L783" s="41"/>
      <c r="M783" s="195"/>
      <c r="N783" s="196"/>
      <c r="O783" s="66"/>
      <c r="P783" s="66"/>
      <c r="Q783" s="66"/>
      <c r="R783" s="66"/>
      <c r="S783" s="66"/>
      <c r="T783" s="66"/>
      <c r="U783" s="67"/>
      <c r="V783" s="36"/>
      <c r="W783" s="36"/>
      <c r="X783" s="36"/>
      <c r="Y783" s="36"/>
      <c r="Z783" s="36"/>
      <c r="AA783" s="36"/>
      <c r="AB783" s="36"/>
      <c r="AC783" s="36"/>
      <c r="AD783" s="36"/>
      <c r="AE783" s="36"/>
      <c r="AT783" s="19" t="s">
        <v>216</v>
      </c>
      <c r="AU783" s="19" t="s">
        <v>214</v>
      </c>
    </row>
    <row r="784" spans="1:47" s="2" customFormat="1" ht="58.5">
      <c r="A784" s="36"/>
      <c r="B784" s="37"/>
      <c r="C784" s="38"/>
      <c r="D784" s="199" t="s">
        <v>306</v>
      </c>
      <c r="E784" s="38"/>
      <c r="F784" s="241" t="s">
        <v>1063</v>
      </c>
      <c r="G784" s="38"/>
      <c r="H784" s="38"/>
      <c r="I784" s="194"/>
      <c r="J784" s="38"/>
      <c r="K784" s="38"/>
      <c r="L784" s="41"/>
      <c r="M784" s="195"/>
      <c r="N784" s="196"/>
      <c r="O784" s="66"/>
      <c r="P784" s="66"/>
      <c r="Q784" s="66"/>
      <c r="R784" s="66"/>
      <c r="S784" s="66"/>
      <c r="T784" s="66"/>
      <c r="U784" s="67"/>
      <c r="V784" s="36"/>
      <c r="W784" s="36"/>
      <c r="X784" s="36"/>
      <c r="Y784" s="36"/>
      <c r="Z784" s="36"/>
      <c r="AA784" s="36"/>
      <c r="AB784" s="36"/>
      <c r="AC784" s="36"/>
      <c r="AD784" s="36"/>
      <c r="AE784" s="36"/>
      <c r="AT784" s="19" t="s">
        <v>306</v>
      </c>
      <c r="AU784" s="19" t="s">
        <v>214</v>
      </c>
    </row>
    <row r="785" spans="1:65" s="2" customFormat="1" ht="16.5" customHeight="1">
      <c r="A785" s="36"/>
      <c r="B785" s="37"/>
      <c r="C785" s="179" t="s">
        <v>1069</v>
      </c>
      <c r="D785" s="179" t="s">
        <v>208</v>
      </c>
      <c r="E785" s="180" t="s">
        <v>1070</v>
      </c>
      <c r="F785" s="181" t="s">
        <v>1071</v>
      </c>
      <c r="G785" s="182" t="s">
        <v>318</v>
      </c>
      <c r="H785" s="183">
        <v>0.103</v>
      </c>
      <c r="I785" s="184"/>
      <c r="J785" s="185">
        <f>ROUND(I785*H785,1)</f>
        <v>0</v>
      </c>
      <c r="K785" s="181" t="s">
        <v>212</v>
      </c>
      <c r="L785" s="41"/>
      <c r="M785" s="186" t="s">
        <v>21</v>
      </c>
      <c r="N785" s="187" t="s">
        <v>44</v>
      </c>
      <c r="O785" s="66"/>
      <c r="P785" s="188">
        <f>O785*H785</f>
        <v>0</v>
      </c>
      <c r="Q785" s="188">
        <v>1.0627727797</v>
      </c>
      <c r="R785" s="188">
        <f>Q785*H785</f>
        <v>0.1094655963091</v>
      </c>
      <c r="S785" s="188">
        <v>0</v>
      </c>
      <c r="T785" s="188">
        <f>S785*H785</f>
        <v>0</v>
      </c>
      <c r="U785" s="189" t="s">
        <v>21</v>
      </c>
      <c r="V785" s="36"/>
      <c r="W785" s="36"/>
      <c r="X785" s="36"/>
      <c r="Y785" s="36"/>
      <c r="Z785" s="36"/>
      <c r="AA785" s="36"/>
      <c r="AB785" s="36"/>
      <c r="AC785" s="36"/>
      <c r="AD785" s="36"/>
      <c r="AE785" s="36"/>
      <c r="AR785" s="190" t="s">
        <v>213</v>
      </c>
      <c r="AT785" s="190" t="s">
        <v>208</v>
      </c>
      <c r="AU785" s="190" t="s">
        <v>214</v>
      </c>
      <c r="AY785" s="19" t="s">
        <v>204</v>
      </c>
      <c r="BE785" s="191">
        <f>IF(N785="základní",J785,0)</f>
        <v>0</v>
      </c>
      <c r="BF785" s="191">
        <f>IF(N785="snížená",J785,0)</f>
        <v>0</v>
      </c>
      <c r="BG785" s="191">
        <f>IF(N785="zákl. přenesená",J785,0)</f>
        <v>0</v>
      </c>
      <c r="BH785" s="191">
        <f>IF(N785="sníž. přenesená",J785,0)</f>
        <v>0</v>
      </c>
      <c r="BI785" s="191">
        <f>IF(N785="nulová",J785,0)</f>
        <v>0</v>
      </c>
      <c r="BJ785" s="19" t="s">
        <v>81</v>
      </c>
      <c r="BK785" s="191">
        <f>ROUND(I785*H785,1)</f>
        <v>0</v>
      </c>
      <c r="BL785" s="19" t="s">
        <v>213</v>
      </c>
      <c r="BM785" s="190" t="s">
        <v>1072</v>
      </c>
    </row>
    <row r="786" spans="1:47" s="2" customFormat="1" ht="11.25">
      <c r="A786" s="36"/>
      <c r="B786" s="37"/>
      <c r="C786" s="38"/>
      <c r="D786" s="192" t="s">
        <v>216</v>
      </c>
      <c r="E786" s="38"/>
      <c r="F786" s="193" t="s">
        <v>1073</v>
      </c>
      <c r="G786" s="38"/>
      <c r="H786" s="38"/>
      <c r="I786" s="194"/>
      <c r="J786" s="38"/>
      <c r="K786" s="38"/>
      <c r="L786" s="41"/>
      <c r="M786" s="195"/>
      <c r="N786" s="196"/>
      <c r="O786" s="66"/>
      <c r="P786" s="66"/>
      <c r="Q786" s="66"/>
      <c r="R786" s="66"/>
      <c r="S786" s="66"/>
      <c r="T786" s="66"/>
      <c r="U786" s="67"/>
      <c r="V786" s="36"/>
      <c r="W786" s="36"/>
      <c r="X786" s="36"/>
      <c r="Y786" s="36"/>
      <c r="Z786" s="36"/>
      <c r="AA786" s="36"/>
      <c r="AB786" s="36"/>
      <c r="AC786" s="36"/>
      <c r="AD786" s="36"/>
      <c r="AE786" s="36"/>
      <c r="AT786" s="19" t="s">
        <v>216</v>
      </c>
      <c r="AU786" s="19" t="s">
        <v>214</v>
      </c>
    </row>
    <row r="787" spans="1:47" s="2" customFormat="1" ht="29.25">
      <c r="A787" s="36"/>
      <c r="B787" s="37"/>
      <c r="C787" s="38"/>
      <c r="D787" s="199" t="s">
        <v>306</v>
      </c>
      <c r="E787" s="38"/>
      <c r="F787" s="241" t="s">
        <v>1074</v>
      </c>
      <c r="G787" s="38"/>
      <c r="H787" s="38"/>
      <c r="I787" s="194"/>
      <c r="J787" s="38"/>
      <c r="K787" s="38"/>
      <c r="L787" s="41"/>
      <c r="M787" s="195"/>
      <c r="N787" s="196"/>
      <c r="O787" s="66"/>
      <c r="P787" s="66"/>
      <c r="Q787" s="66"/>
      <c r="R787" s="66"/>
      <c r="S787" s="66"/>
      <c r="T787" s="66"/>
      <c r="U787" s="67"/>
      <c r="V787" s="36"/>
      <c r="W787" s="36"/>
      <c r="X787" s="36"/>
      <c r="Y787" s="36"/>
      <c r="Z787" s="36"/>
      <c r="AA787" s="36"/>
      <c r="AB787" s="36"/>
      <c r="AC787" s="36"/>
      <c r="AD787" s="36"/>
      <c r="AE787" s="36"/>
      <c r="AT787" s="19" t="s">
        <v>306</v>
      </c>
      <c r="AU787" s="19" t="s">
        <v>214</v>
      </c>
    </row>
    <row r="788" spans="2:51" s="13" customFormat="1" ht="11.25">
      <c r="B788" s="197"/>
      <c r="C788" s="198"/>
      <c r="D788" s="199" t="s">
        <v>218</v>
      </c>
      <c r="E788" s="200" t="s">
        <v>21</v>
      </c>
      <c r="F788" s="201" t="s">
        <v>1075</v>
      </c>
      <c r="G788" s="198"/>
      <c r="H788" s="202">
        <v>0.103</v>
      </c>
      <c r="I788" s="203"/>
      <c r="J788" s="198"/>
      <c r="K788" s="198"/>
      <c r="L788" s="204"/>
      <c r="M788" s="205"/>
      <c r="N788" s="206"/>
      <c r="O788" s="206"/>
      <c r="P788" s="206"/>
      <c r="Q788" s="206"/>
      <c r="R788" s="206"/>
      <c r="S788" s="206"/>
      <c r="T788" s="206"/>
      <c r="U788" s="207"/>
      <c r="AT788" s="208" t="s">
        <v>218</v>
      </c>
      <c r="AU788" s="208" t="s">
        <v>214</v>
      </c>
      <c r="AV788" s="13" t="s">
        <v>83</v>
      </c>
      <c r="AW788" s="13" t="s">
        <v>34</v>
      </c>
      <c r="AX788" s="13" t="s">
        <v>81</v>
      </c>
      <c r="AY788" s="208" t="s">
        <v>204</v>
      </c>
    </row>
    <row r="789" spans="1:65" s="2" customFormat="1" ht="24.2" customHeight="1">
      <c r="A789" s="36"/>
      <c r="B789" s="37"/>
      <c r="C789" s="179" t="s">
        <v>1076</v>
      </c>
      <c r="D789" s="179" t="s">
        <v>208</v>
      </c>
      <c r="E789" s="180" t="s">
        <v>1077</v>
      </c>
      <c r="F789" s="181" t="s">
        <v>1078</v>
      </c>
      <c r="G789" s="182" t="s">
        <v>469</v>
      </c>
      <c r="H789" s="183">
        <v>28.825</v>
      </c>
      <c r="I789" s="184"/>
      <c r="J789" s="185">
        <f>ROUND(I789*H789,1)</f>
        <v>0</v>
      </c>
      <c r="K789" s="181" t="s">
        <v>212</v>
      </c>
      <c r="L789" s="41"/>
      <c r="M789" s="186" t="s">
        <v>21</v>
      </c>
      <c r="N789" s="187" t="s">
        <v>44</v>
      </c>
      <c r="O789" s="66"/>
      <c r="P789" s="188">
        <f>O789*H789</f>
        <v>0</v>
      </c>
      <c r="Q789" s="188">
        <v>2.1E-05</v>
      </c>
      <c r="R789" s="188">
        <f>Q789*H789</f>
        <v>0.000605325</v>
      </c>
      <c r="S789" s="188">
        <v>0</v>
      </c>
      <c r="T789" s="188">
        <f>S789*H789</f>
        <v>0</v>
      </c>
      <c r="U789" s="189" t="s">
        <v>21</v>
      </c>
      <c r="V789" s="36"/>
      <c r="W789" s="36"/>
      <c r="X789" s="36"/>
      <c r="Y789" s="36"/>
      <c r="Z789" s="36"/>
      <c r="AA789" s="36"/>
      <c r="AB789" s="36"/>
      <c r="AC789" s="36"/>
      <c r="AD789" s="36"/>
      <c r="AE789" s="36"/>
      <c r="AR789" s="190" t="s">
        <v>213</v>
      </c>
      <c r="AT789" s="190" t="s">
        <v>208</v>
      </c>
      <c r="AU789" s="190" t="s">
        <v>214</v>
      </c>
      <c r="AY789" s="19" t="s">
        <v>204</v>
      </c>
      <c r="BE789" s="191">
        <f>IF(N789="základní",J789,0)</f>
        <v>0</v>
      </c>
      <c r="BF789" s="191">
        <f>IF(N789="snížená",J789,0)</f>
        <v>0</v>
      </c>
      <c r="BG789" s="191">
        <f>IF(N789="zákl. přenesená",J789,0)</f>
        <v>0</v>
      </c>
      <c r="BH789" s="191">
        <f>IF(N789="sníž. přenesená",J789,0)</f>
        <v>0</v>
      </c>
      <c r="BI789" s="191">
        <f>IF(N789="nulová",J789,0)</f>
        <v>0</v>
      </c>
      <c r="BJ789" s="19" t="s">
        <v>81</v>
      </c>
      <c r="BK789" s="191">
        <f>ROUND(I789*H789,1)</f>
        <v>0</v>
      </c>
      <c r="BL789" s="19" t="s">
        <v>213</v>
      </c>
      <c r="BM789" s="190" t="s">
        <v>1079</v>
      </c>
    </row>
    <row r="790" spans="1:47" s="2" customFormat="1" ht="11.25">
      <c r="A790" s="36"/>
      <c r="B790" s="37"/>
      <c r="C790" s="38"/>
      <c r="D790" s="192" t="s">
        <v>216</v>
      </c>
      <c r="E790" s="38"/>
      <c r="F790" s="193" t="s">
        <v>1080</v>
      </c>
      <c r="G790" s="38"/>
      <c r="H790" s="38"/>
      <c r="I790" s="194"/>
      <c r="J790" s="38"/>
      <c r="K790" s="38"/>
      <c r="L790" s="41"/>
      <c r="M790" s="195"/>
      <c r="N790" s="196"/>
      <c r="O790" s="66"/>
      <c r="P790" s="66"/>
      <c r="Q790" s="66"/>
      <c r="R790" s="66"/>
      <c r="S790" s="66"/>
      <c r="T790" s="66"/>
      <c r="U790" s="67"/>
      <c r="V790" s="36"/>
      <c r="W790" s="36"/>
      <c r="X790" s="36"/>
      <c r="Y790" s="36"/>
      <c r="Z790" s="36"/>
      <c r="AA790" s="36"/>
      <c r="AB790" s="36"/>
      <c r="AC790" s="36"/>
      <c r="AD790" s="36"/>
      <c r="AE790" s="36"/>
      <c r="AT790" s="19" t="s">
        <v>216</v>
      </c>
      <c r="AU790" s="19" t="s">
        <v>214</v>
      </c>
    </row>
    <row r="791" spans="2:51" s="13" customFormat="1" ht="11.25">
      <c r="B791" s="197"/>
      <c r="C791" s="198"/>
      <c r="D791" s="199" t="s">
        <v>218</v>
      </c>
      <c r="E791" s="200" t="s">
        <v>21</v>
      </c>
      <c r="F791" s="201" t="s">
        <v>1081</v>
      </c>
      <c r="G791" s="198"/>
      <c r="H791" s="202">
        <v>28.825</v>
      </c>
      <c r="I791" s="203"/>
      <c r="J791" s="198"/>
      <c r="K791" s="198"/>
      <c r="L791" s="204"/>
      <c r="M791" s="205"/>
      <c r="N791" s="206"/>
      <c r="O791" s="206"/>
      <c r="P791" s="206"/>
      <c r="Q791" s="206"/>
      <c r="R791" s="206"/>
      <c r="S791" s="206"/>
      <c r="T791" s="206"/>
      <c r="U791" s="207"/>
      <c r="AT791" s="208" t="s">
        <v>218</v>
      </c>
      <c r="AU791" s="208" t="s">
        <v>214</v>
      </c>
      <c r="AV791" s="13" t="s">
        <v>83</v>
      </c>
      <c r="AW791" s="13" t="s">
        <v>34</v>
      </c>
      <c r="AX791" s="13" t="s">
        <v>81</v>
      </c>
      <c r="AY791" s="208" t="s">
        <v>204</v>
      </c>
    </row>
    <row r="792" spans="1:65" s="2" customFormat="1" ht="24.2" customHeight="1">
      <c r="A792" s="36"/>
      <c r="B792" s="37"/>
      <c r="C792" s="179" t="s">
        <v>1082</v>
      </c>
      <c r="D792" s="179" t="s">
        <v>208</v>
      </c>
      <c r="E792" s="180" t="s">
        <v>1083</v>
      </c>
      <c r="F792" s="181" t="s">
        <v>1084</v>
      </c>
      <c r="G792" s="182" t="s">
        <v>469</v>
      </c>
      <c r="H792" s="183">
        <v>5.75</v>
      </c>
      <c r="I792" s="184"/>
      <c r="J792" s="185">
        <f>ROUND(I792*H792,1)</f>
        <v>0</v>
      </c>
      <c r="K792" s="181" t="s">
        <v>212</v>
      </c>
      <c r="L792" s="41"/>
      <c r="M792" s="186" t="s">
        <v>21</v>
      </c>
      <c r="N792" s="187" t="s">
        <v>44</v>
      </c>
      <c r="O792" s="66"/>
      <c r="P792" s="188">
        <f>O792*H792</f>
        <v>0</v>
      </c>
      <c r="Q792" s="188">
        <v>1E-05</v>
      </c>
      <c r="R792" s="188">
        <f>Q792*H792</f>
        <v>5.75E-05</v>
      </c>
      <c r="S792" s="188">
        <v>0</v>
      </c>
      <c r="T792" s="188">
        <f>S792*H792</f>
        <v>0</v>
      </c>
      <c r="U792" s="189" t="s">
        <v>21</v>
      </c>
      <c r="V792" s="36"/>
      <c r="W792" s="36"/>
      <c r="X792" s="36"/>
      <c r="Y792" s="36"/>
      <c r="Z792" s="36"/>
      <c r="AA792" s="36"/>
      <c r="AB792" s="36"/>
      <c r="AC792" s="36"/>
      <c r="AD792" s="36"/>
      <c r="AE792" s="36"/>
      <c r="AR792" s="190" t="s">
        <v>213</v>
      </c>
      <c r="AT792" s="190" t="s">
        <v>208</v>
      </c>
      <c r="AU792" s="190" t="s">
        <v>214</v>
      </c>
      <c r="AY792" s="19" t="s">
        <v>204</v>
      </c>
      <c r="BE792" s="191">
        <f>IF(N792="základní",J792,0)</f>
        <v>0</v>
      </c>
      <c r="BF792" s="191">
        <f>IF(N792="snížená",J792,0)</f>
        <v>0</v>
      </c>
      <c r="BG792" s="191">
        <f>IF(N792="zákl. přenesená",J792,0)</f>
        <v>0</v>
      </c>
      <c r="BH792" s="191">
        <f>IF(N792="sníž. přenesená",J792,0)</f>
        <v>0</v>
      </c>
      <c r="BI792" s="191">
        <f>IF(N792="nulová",J792,0)</f>
        <v>0</v>
      </c>
      <c r="BJ792" s="19" t="s">
        <v>81</v>
      </c>
      <c r="BK792" s="191">
        <f>ROUND(I792*H792,1)</f>
        <v>0</v>
      </c>
      <c r="BL792" s="19" t="s">
        <v>213</v>
      </c>
      <c r="BM792" s="190" t="s">
        <v>1085</v>
      </c>
    </row>
    <row r="793" spans="1:47" s="2" customFormat="1" ht="11.25">
      <c r="A793" s="36"/>
      <c r="B793" s="37"/>
      <c r="C793" s="38"/>
      <c r="D793" s="192" t="s">
        <v>216</v>
      </c>
      <c r="E793" s="38"/>
      <c r="F793" s="193" t="s">
        <v>1086</v>
      </c>
      <c r="G793" s="38"/>
      <c r="H793" s="38"/>
      <c r="I793" s="194"/>
      <c r="J793" s="38"/>
      <c r="K793" s="38"/>
      <c r="L793" s="41"/>
      <c r="M793" s="195"/>
      <c r="N793" s="196"/>
      <c r="O793" s="66"/>
      <c r="P793" s="66"/>
      <c r="Q793" s="66"/>
      <c r="R793" s="66"/>
      <c r="S793" s="66"/>
      <c r="T793" s="66"/>
      <c r="U793" s="67"/>
      <c r="V793" s="36"/>
      <c r="W793" s="36"/>
      <c r="X793" s="36"/>
      <c r="Y793" s="36"/>
      <c r="Z793" s="36"/>
      <c r="AA793" s="36"/>
      <c r="AB793" s="36"/>
      <c r="AC793" s="36"/>
      <c r="AD793" s="36"/>
      <c r="AE793" s="36"/>
      <c r="AT793" s="19" t="s">
        <v>216</v>
      </c>
      <c r="AU793" s="19" t="s">
        <v>214</v>
      </c>
    </row>
    <row r="794" spans="2:51" s="13" customFormat="1" ht="11.25">
      <c r="B794" s="197"/>
      <c r="C794" s="198"/>
      <c r="D794" s="199" t="s">
        <v>218</v>
      </c>
      <c r="E794" s="200" t="s">
        <v>21</v>
      </c>
      <c r="F794" s="201" t="s">
        <v>1087</v>
      </c>
      <c r="G794" s="198"/>
      <c r="H794" s="202">
        <v>5.75</v>
      </c>
      <c r="I794" s="203"/>
      <c r="J794" s="198"/>
      <c r="K794" s="198"/>
      <c r="L794" s="204"/>
      <c r="M794" s="205"/>
      <c r="N794" s="206"/>
      <c r="O794" s="206"/>
      <c r="P794" s="206"/>
      <c r="Q794" s="206"/>
      <c r="R794" s="206"/>
      <c r="S794" s="206"/>
      <c r="T794" s="206"/>
      <c r="U794" s="207"/>
      <c r="AT794" s="208" t="s">
        <v>218</v>
      </c>
      <c r="AU794" s="208" t="s">
        <v>214</v>
      </c>
      <c r="AV794" s="13" t="s">
        <v>83</v>
      </c>
      <c r="AW794" s="13" t="s">
        <v>34</v>
      </c>
      <c r="AX794" s="13" t="s">
        <v>81</v>
      </c>
      <c r="AY794" s="208" t="s">
        <v>204</v>
      </c>
    </row>
    <row r="795" spans="1:65" s="2" customFormat="1" ht="24.2" customHeight="1">
      <c r="A795" s="36"/>
      <c r="B795" s="37"/>
      <c r="C795" s="179" t="s">
        <v>1088</v>
      </c>
      <c r="D795" s="179" t="s">
        <v>208</v>
      </c>
      <c r="E795" s="180" t="s">
        <v>1089</v>
      </c>
      <c r="F795" s="181" t="s">
        <v>1090</v>
      </c>
      <c r="G795" s="182" t="s">
        <v>469</v>
      </c>
      <c r="H795" s="183">
        <v>5.75</v>
      </c>
      <c r="I795" s="184"/>
      <c r="J795" s="185">
        <f>ROUND(I795*H795,1)</f>
        <v>0</v>
      </c>
      <c r="K795" s="181" t="s">
        <v>212</v>
      </c>
      <c r="L795" s="41"/>
      <c r="M795" s="186" t="s">
        <v>21</v>
      </c>
      <c r="N795" s="187" t="s">
        <v>44</v>
      </c>
      <c r="O795" s="66"/>
      <c r="P795" s="188">
        <f>O795*H795</f>
        <v>0</v>
      </c>
      <c r="Q795" s="188">
        <v>2E-05</v>
      </c>
      <c r="R795" s="188">
        <f>Q795*H795</f>
        <v>0.000115</v>
      </c>
      <c r="S795" s="188">
        <v>0</v>
      </c>
      <c r="T795" s="188">
        <f>S795*H795</f>
        <v>0</v>
      </c>
      <c r="U795" s="189" t="s">
        <v>21</v>
      </c>
      <c r="V795" s="36"/>
      <c r="W795" s="36"/>
      <c r="X795" s="36"/>
      <c r="Y795" s="36"/>
      <c r="Z795" s="36"/>
      <c r="AA795" s="36"/>
      <c r="AB795" s="36"/>
      <c r="AC795" s="36"/>
      <c r="AD795" s="36"/>
      <c r="AE795" s="36"/>
      <c r="AR795" s="190" t="s">
        <v>213</v>
      </c>
      <c r="AT795" s="190" t="s">
        <v>208</v>
      </c>
      <c r="AU795" s="190" t="s">
        <v>214</v>
      </c>
      <c r="AY795" s="19" t="s">
        <v>204</v>
      </c>
      <c r="BE795" s="191">
        <f>IF(N795="základní",J795,0)</f>
        <v>0</v>
      </c>
      <c r="BF795" s="191">
        <f>IF(N795="snížená",J795,0)</f>
        <v>0</v>
      </c>
      <c r="BG795" s="191">
        <f>IF(N795="zákl. přenesená",J795,0)</f>
        <v>0</v>
      </c>
      <c r="BH795" s="191">
        <f>IF(N795="sníž. přenesená",J795,0)</f>
        <v>0</v>
      </c>
      <c r="BI795" s="191">
        <f>IF(N795="nulová",J795,0)</f>
        <v>0</v>
      </c>
      <c r="BJ795" s="19" t="s">
        <v>81</v>
      </c>
      <c r="BK795" s="191">
        <f>ROUND(I795*H795,1)</f>
        <v>0</v>
      </c>
      <c r="BL795" s="19" t="s">
        <v>213</v>
      </c>
      <c r="BM795" s="190" t="s">
        <v>1091</v>
      </c>
    </row>
    <row r="796" spans="1:47" s="2" customFormat="1" ht="11.25">
      <c r="A796" s="36"/>
      <c r="B796" s="37"/>
      <c r="C796" s="38"/>
      <c r="D796" s="192" t="s">
        <v>216</v>
      </c>
      <c r="E796" s="38"/>
      <c r="F796" s="193" t="s">
        <v>1092</v>
      </c>
      <c r="G796" s="38"/>
      <c r="H796" s="38"/>
      <c r="I796" s="194"/>
      <c r="J796" s="38"/>
      <c r="K796" s="38"/>
      <c r="L796" s="41"/>
      <c r="M796" s="195"/>
      <c r="N796" s="196"/>
      <c r="O796" s="66"/>
      <c r="P796" s="66"/>
      <c r="Q796" s="66"/>
      <c r="R796" s="66"/>
      <c r="S796" s="66"/>
      <c r="T796" s="66"/>
      <c r="U796" s="67"/>
      <c r="V796" s="36"/>
      <c r="W796" s="36"/>
      <c r="X796" s="36"/>
      <c r="Y796" s="36"/>
      <c r="Z796" s="36"/>
      <c r="AA796" s="36"/>
      <c r="AB796" s="36"/>
      <c r="AC796" s="36"/>
      <c r="AD796" s="36"/>
      <c r="AE796" s="36"/>
      <c r="AT796" s="19" t="s">
        <v>216</v>
      </c>
      <c r="AU796" s="19" t="s">
        <v>214</v>
      </c>
    </row>
    <row r="797" spans="2:51" s="13" customFormat="1" ht="11.25">
      <c r="B797" s="197"/>
      <c r="C797" s="198"/>
      <c r="D797" s="199" t="s">
        <v>218</v>
      </c>
      <c r="E797" s="200" t="s">
        <v>21</v>
      </c>
      <c r="F797" s="201" t="s">
        <v>1087</v>
      </c>
      <c r="G797" s="198"/>
      <c r="H797" s="202">
        <v>5.75</v>
      </c>
      <c r="I797" s="203"/>
      <c r="J797" s="198"/>
      <c r="K797" s="198"/>
      <c r="L797" s="204"/>
      <c r="M797" s="205"/>
      <c r="N797" s="206"/>
      <c r="O797" s="206"/>
      <c r="P797" s="206"/>
      <c r="Q797" s="206"/>
      <c r="R797" s="206"/>
      <c r="S797" s="206"/>
      <c r="T797" s="206"/>
      <c r="U797" s="207"/>
      <c r="AT797" s="208" t="s">
        <v>218</v>
      </c>
      <c r="AU797" s="208" t="s">
        <v>214</v>
      </c>
      <c r="AV797" s="13" t="s">
        <v>83</v>
      </c>
      <c r="AW797" s="13" t="s">
        <v>34</v>
      </c>
      <c r="AX797" s="13" t="s">
        <v>81</v>
      </c>
      <c r="AY797" s="208" t="s">
        <v>204</v>
      </c>
    </row>
    <row r="798" spans="1:65" s="2" customFormat="1" ht="16.5" customHeight="1">
      <c r="A798" s="36"/>
      <c r="B798" s="37"/>
      <c r="C798" s="179" t="s">
        <v>1093</v>
      </c>
      <c r="D798" s="179" t="s">
        <v>208</v>
      </c>
      <c r="E798" s="180" t="s">
        <v>1094</v>
      </c>
      <c r="F798" s="181" t="s">
        <v>1095</v>
      </c>
      <c r="G798" s="182" t="s">
        <v>469</v>
      </c>
      <c r="H798" s="183">
        <v>5.75</v>
      </c>
      <c r="I798" s="184"/>
      <c r="J798" s="185">
        <f>ROUND(I798*H798,1)</f>
        <v>0</v>
      </c>
      <c r="K798" s="181" t="s">
        <v>212</v>
      </c>
      <c r="L798" s="41"/>
      <c r="M798" s="186" t="s">
        <v>21</v>
      </c>
      <c r="N798" s="187" t="s">
        <v>44</v>
      </c>
      <c r="O798" s="66"/>
      <c r="P798" s="188">
        <f>O798*H798</f>
        <v>0</v>
      </c>
      <c r="Q798" s="188">
        <v>0.00023</v>
      </c>
      <c r="R798" s="188">
        <f>Q798*H798</f>
        <v>0.0013225</v>
      </c>
      <c r="S798" s="188">
        <v>0</v>
      </c>
      <c r="T798" s="188">
        <f>S798*H798</f>
        <v>0</v>
      </c>
      <c r="U798" s="189" t="s">
        <v>21</v>
      </c>
      <c r="V798" s="36"/>
      <c r="W798" s="36"/>
      <c r="X798" s="36"/>
      <c r="Y798" s="36"/>
      <c r="Z798" s="36"/>
      <c r="AA798" s="36"/>
      <c r="AB798" s="36"/>
      <c r="AC798" s="36"/>
      <c r="AD798" s="36"/>
      <c r="AE798" s="36"/>
      <c r="AR798" s="190" t="s">
        <v>213</v>
      </c>
      <c r="AT798" s="190" t="s">
        <v>208</v>
      </c>
      <c r="AU798" s="190" t="s">
        <v>214</v>
      </c>
      <c r="AY798" s="19" t="s">
        <v>204</v>
      </c>
      <c r="BE798" s="191">
        <f>IF(N798="základní",J798,0)</f>
        <v>0</v>
      </c>
      <c r="BF798" s="191">
        <f>IF(N798="snížená",J798,0)</f>
        <v>0</v>
      </c>
      <c r="BG798" s="191">
        <f>IF(N798="zákl. přenesená",J798,0)</f>
        <v>0</v>
      </c>
      <c r="BH798" s="191">
        <f>IF(N798="sníž. přenesená",J798,0)</f>
        <v>0</v>
      </c>
      <c r="BI798" s="191">
        <f>IF(N798="nulová",J798,0)</f>
        <v>0</v>
      </c>
      <c r="BJ798" s="19" t="s">
        <v>81</v>
      </c>
      <c r="BK798" s="191">
        <f>ROUND(I798*H798,1)</f>
        <v>0</v>
      </c>
      <c r="BL798" s="19" t="s">
        <v>213</v>
      </c>
      <c r="BM798" s="190" t="s">
        <v>1096</v>
      </c>
    </row>
    <row r="799" spans="1:47" s="2" customFormat="1" ht="11.25">
      <c r="A799" s="36"/>
      <c r="B799" s="37"/>
      <c r="C799" s="38"/>
      <c r="D799" s="192" t="s">
        <v>216</v>
      </c>
      <c r="E799" s="38"/>
      <c r="F799" s="193" t="s">
        <v>1097</v>
      </c>
      <c r="G799" s="38"/>
      <c r="H799" s="38"/>
      <c r="I799" s="194"/>
      <c r="J799" s="38"/>
      <c r="K799" s="38"/>
      <c r="L799" s="41"/>
      <c r="M799" s="195"/>
      <c r="N799" s="196"/>
      <c r="O799" s="66"/>
      <c r="P799" s="66"/>
      <c r="Q799" s="66"/>
      <c r="R799" s="66"/>
      <c r="S799" s="66"/>
      <c r="T799" s="66"/>
      <c r="U799" s="67"/>
      <c r="V799" s="36"/>
      <c r="W799" s="36"/>
      <c r="X799" s="36"/>
      <c r="Y799" s="36"/>
      <c r="Z799" s="36"/>
      <c r="AA799" s="36"/>
      <c r="AB799" s="36"/>
      <c r="AC799" s="36"/>
      <c r="AD799" s="36"/>
      <c r="AE799" s="36"/>
      <c r="AT799" s="19" t="s">
        <v>216</v>
      </c>
      <c r="AU799" s="19" t="s">
        <v>214</v>
      </c>
    </row>
    <row r="800" spans="2:51" s="13" customFormat="1" ht="11.25">
      <c r="B800" s="197"/>
      <c r="C800" s="198"/>
      <c r="D800" s="199" t="s">
        <v>218</v>
      </c>
      <c r="E800" s="200" t="s">
        <v>21</v>
      </c>
      <c r="F800" s="201" t="s">
        <v>1087</v>
      </c>
      <c r="G800" s="198"/>
      <c r="H800" s="202">
        <v>5.75</v>
      </c>
      <c r="I800" s="203"/>
      <c r="J800" s="198"/>
      <c r="K800" s="198"/>
      <c r="L800" s="204"/>
      <c r="M800" s="205"/>
      <c r="N800" s="206"/>
      <c r="O800" s="206"/>
      <c r="P800" s="206"/>
      <c r="Q800" s="206"/>
      <c r="R800" s="206"/>
      <c r="S800" s="206"/>
      <c r="T800" s="206"/>
      <c r="U800" s="207"/>
      <c r="AT800" s="208" t="s">
        <v>218</v>
      </c>
      <c r="AU800" s="208" t="s">
        <v>214</v>
      </c>
      <c r="AV800" s="13" t="s">
        <v>83</v>
      </c>
      <c r="AW800" s="13" t="s">
        <v>34</v>
      </c>
      <c r="AX800" s="13" t="s">
        <v>81</v>
      </c>
      <c r="AY800" s="208" t="s">
        <v>204</v>
      </c>
    </row>
    <row r="801" spans="2:63" s="12" customFormat="1" ht="20.85" customHeight="1">
      <c r="B801" s="163"/>
      <c r="C801" s="164"/>
      <c r="D801" s="165" t="s">
        <v>72</v>
      </c>
      <c r="E801" s="177" t="s">
        <v>1098</v>
      </c>
      <c r="F801" s="177" t="s">
        <v>1099</v>
      </c>
      <c r="G801" s="164"/>
      <c r="H801" s="164"/>
      <c r="I801" s="167"/>
      <c r="J801" s="178">
        <f>BK801</f>
        <v>0</v>
      </c>
      <c r="K801" s="164"/>
      <c r="L801" s="169"/>
      <c r="M801" s="170"/>
      <c r="N801" s="171"/>
      <c r="O801" s="171"/>
      <c r="P801" s="172">
        <f>SUM(P802:P825)</f>
        <v>0</v>
      </c>
      <c r="Q801" s="171"/>
      <c r="R801" s="172">
        <f>SUM(R802:R825)</f>
        <v>21.921593599999998</v>
      </c>
      <c r="S801" s="171"/>
      <c r="T801" s="172">
        <f>SUM(T802:T825)</f>
        <v>0</v>
      </c>
      <c r="U801" s="173"/>
      <c r="AR801" s="174" t="s">
        <v>81</v>
      </c>
      <c r="AT801" s="175" t="s">
        <v>72</v>
      </c>
      <c r="AU801" s="175" t="s">
        <v>83</v>
      </c>
      <c r="AY801" s="174" t="s">
        <v>204</v>
      </c>
      <c r="BK801" s="176">
        <f>SUM(BK802:BK825)</f>
        <v>0</v>
      </c>
    </row>
    <row r="802" spans="1:65" s="2" customFormat="1" ht="16.5" customHeight="1">
      <c r="A802" s="36"/>
      <c r="B802" s="37"/>
      <c r="C802" s="179" t="s">
        <v>1100</v>
      </c>
      <c r="D802" s="179" t="s">
        <v>208</v>
      </c>
      <c r="E802" s="180" t="s">
        <v>1101</v>
      </c>
      <c r="F802" s="181" t="s">
        <v>1102</v>
      </c>
      <c r="G802" s="182" t="s">
        <v>260</v>
      </c>
      <c r="H802" s="183">
        <v>4.98</v>
      </c>
      <c r="I802" s="184"/>
      <c r="J802" s="185">
        <f>ROUND(I802*H802,1)</f>
        <v>0</v>
      </c>
      <c r="K802" s="181" t="s">
        <v>21</v>
      </c>
      <c r="L802" s="41"/>
      <c r="M802" s="186" t="s">
        <v>21</v>
      </c>
      <c r="N802" s="187" t="s">
        <v>44</v>
      </c>
      <c r="O802" s="66"/>
      <c r="P802" s="188">
        <f>O802*H802</f>
        <v>0</v>
      </c>
      <c r="Q802" s="188">
        <v>2.16</v>
      </c>
      <c r="R802" s="188">
        <f>Q802*H802</f>
        <v>10.756800000000002</v>
      </c>
      <c r="S802" s="188">
        <v>0</v>
      </c>
      <c r="T802" s="188">
        <f>S802*H802</f>
        <v>0</v>
      </c>
      <c r="U802" s="189" t="s">
        <v>21</v>
      </c>
      <c r="V802" s="36"/>
      <c r="W802" s="36"/>
      <c r="X802" s="36"/>
      <c r="Y802" s="36"/>
      <c r="Z802" s="36"/>
      <c r="AA802" s="36"/>
      <c r="AB802" s="36"/>
      <c r="AC802" s="36"/>
      <c r="AD802" s="36"/>
      <c r="AE802" s="36"/>
      <c r="AR802" s="190" t="s">
        <v>213</v>
      </c>
      <c r="AT802" s="190" t="s">
        <v>208</v>
      </c>
      <c r="AU802" s="190" t="s">
        <v>214</v>
      </c>
      <c r="AY802" s="19" t="s">
        <v>204</v>
      </c>
      <c r="BE802" s="191">
        <f>IF(N802="základní",J802,0)</f>
        <v>0</v>
      </c>
      <c r="BF802" s="191">
        <f>IF(N802="snížená",J802,0)</f>
        <v>0</v>
      </c>
      <c r="BG802" s="191">
        <f>IF(N802="zákl. přenesená",J802,0)</f>
        <v>0</v>
      </c>
      <c r="BH802" s="191">
        <f>IF(N802="sníž. přenesená",J802,0)</f>
        <v>0</v>
      </c>
      <c r="BI802" s="191">
        <f>IF(N802="nulová",J802,0)</f>
        <v>0</v>
      </c>
      <c r="BJ802" s="19" t="s">
        <v>81</v>
      </c>
      <c r="BK802" s="191">
        <f>ROUND(I802*H802,1)</f>
        <v>0</v>
      </c>
      <c r="BL802" s="19" t="s">
        <v>213</v>
      </c>
      <c r="BM802" s="190" t="s">
        <v>1103</v>
      </c>
    </row>
    <row r="803" spans="2:51" s="15" customFormat="1" ht="11.25">
      <c r="B803" s="220"/>
      <c r="C803" s="221"/>
      <c r="D803" s="199" t="s">
        <v>218</v>
      </c>
      <c r="E803" s="222" t="s">
        <v>21</v>
      </c>
      <c r="F803" s="223" t="s">
        <v>1104</v>
      </c>
      <c r="G803" s="221"/>
      <c r="H803" s="222" t="s">
        <v>21</v>
      </c>
      <c r="I803" s="224"/>
      <c r="J803" s="221"/>
      <c r="K803" s="221"/>
      <c r="L803" s="225"/>
      <c r="M803" s="226"/>
      <c r="N803" s="227"/>
      <c r="O803" s="227"/>
      <c r="P803" s="227"/>
      <c r="Q803" s="227"/>
      <c r="R803" s="227"/>
      <c r="S803" s="227"/>
      <c r="T803" s="227"/>
      <c r="U803" s="228"/>
      <c r="AT803" s="229" t="s">
        <v>218</v>
      </c>
      <c r="AU803" s="229" t="s">
        <v>214</v>
      </c>
      <c r="AV803" s="15" t="s">
        <v>81</v>
      </c>
      <c r="AW803" s="15" t="s">
        <v>34</v>
      </c>
      <c r="AX803" s="15" t="s">
        <v>73</v>
      </c>
      <c r="AY803" s="229" t="s">
        <v>204</v>
      </c>
    </row>
    <row r="804" spans="2:51" s="13" customFormat="1" ht="11.25">
      <c r="B804" s="197"/>
      <c r="C804" s="198"/>
      <c r="D804" s="199" t="s">
        <v>218</v>
      </c>
      <c r="E804" s="200" t="s">
        <v>21</v>
      </c>
      <c r="F804" s="201" t="s">
        <v>1105</v>
      </c>
      <c r="G804" s="198"/>
      <c r="H804" s="202">
        <v>4.98</v>
      </c>
      <c r="I804" s="203"/>
      <c r="J804" s="198"/>
      <c r="K804" s="198"/>
      <c r="L804" s="204"/>
      <c r="M804" s="205"/>
      <c r="N804" s="206"/>
      <c r="O804" s="206"/>
      <c r="P804" s="206"/>
      <c r="Q804" s="206"/>
      <c r="R804" s="206"/>
      <c r="S804" s="206"/>
      <c r="T804" s="206"/>
      <c r="U804" s="207"/>
      <c r="AT804" s="208" t="s">
        <v>218</v>
      </c>
      <c r="AU804" s="208" t="s">
        <v>214</v>
      </c>
      <c r="AV804" s="13" t="s">
        <v>83</v>
      </c>
      <c r="AW804" s="13" t="s">
        <v>34</v>
      </c>
      <c r="AX804" s="13" t="s">
        <v>81</v>
      </c>
      <c r="AY804" s="208" t="s">
        <v>204</v>
      </c>
    </row>
    <row r="805" spans="1:65" s="2" customFormat="1" ht="16.5" customHeight="1">
      <c r="A805" s="36"/>
      <c r="B805" s="37"/>
      <c r="C805" s="179" t="s">
        <v>1106</v>
      </c>
      <c r="D805" s="179" t="s">
        <v>208</v>
      </c>
      <c r="E805" s="180" t="s">
        <v>1107</v>
      </c>
      <c r="F805" s="181" t="s">
        <v>1108</v>
      </c>
      <c r="G805" s="182" t="s">
        <v>260</v>
      </c>
      <c r="H805" s="183">
        <v>1.992</v>
      </c>
      <c r="I805" s="184"/>
      <c r="J805" s="185">
        <f>ROUND(I805*H805,1)</f>
        <v>0</v>
      </c>
      <c r="K805" s="181" t="s">
        <v>21</v>
      </c>
      <c r="L805" s="41"/>
      <c r="M805" s="186" t="s">
        <v>21</v>
      </c>
      <c r="N805" s="187" t="s">
        <v>44</v>
      </c>
      <c r="O805" s="66"/>
      <c r="P805" s="188">
        <f>O805*H805</f>
        <v>0</v>
      </c>
      <c r="Q805" s="188">
        <v>2.16</v>
      </c>
      <c r="R805" s="188">
        <f>Q805*H805</f>
        <v>4.30272</v>
      </c>
      <c r="S805" s="188">
        <v>0</v>
      </c>
      <c r="T805" s="188">
        <f>S805*H805</f>
        <v>0</v>
      </c>
      <c r="U805" s="189" t="s">
        <v>21</v>
      </c>
      <c r="V805" s="36"/>
      <c r="W805" s="36"/>
      <c r="X805" s="36"/>
      <c r="Y805" s="36"/>
      <c r="Z805" s="36"/>
      <c r="AA805" s="36"/>
      <c r="AB805" s="36"/>
      <c r="AC805" s="36"/>
      <c r="AD805" s="36"/>
      <c r="AE805" s="36"/>
      <c r="AR805" s="190" t="s">
        <v>213</v>
      </c>
      <c r="AT805" s="190" t="s">
        <v>208</v>
      </c>
      <c r="AU805" s="190" t="s">
        <v>214</v>
      </c>
      <c r="AY805" s="19" t="s">
        <v>204</v>
      </c>
      <c r="BE805" s="191">
        <f>IF(N805="základní",J805,0)</f>
        <v>0</v>
      </c>
      <c r="BF805" s="191">
        <f>IF(N805="snížená",J805,0)</f>
        <v>0</v>
      </c>
      <c r="BG805" s="191">
        <f>IF(N805="zákl. přenesená",J805,0)</f>
        <v>0</v>
      </c>
      <c r="BH805" s="191">
        <f>IF(N805="sníž. přenesená",J805,0)</f>
        <v>0</v>
      </c>
      <c r="BI805" s="191">
        <f>IF(N805="nulová",J805,0)</f>
        <v>0</v>
      </c>
      <c r="BJ805" s="19" t="s">
        <v>81</v>
      </c>
      <c r="BK805" s="191">
        <f>ROUND(I805*H805,1)</f>
        <v>0</v>
      </c>
      <c r="BL805" s="19" t="s">
        <v>213</v>
      </c>
      <c r="BM805" s="190" t="s">
        <v>1109</v>
      </c>
    </row>
    <row r="806" spans="2:51" s="15" customFormat="1" ht="11.25">
      <c r="B806" s="220"/>
      <c r="C806" s="221"/>
      <c r="D806" s="199" t="s">
        <v>218</v>
      </c>
      <c r="E806" s="222" t="s">
        <v>21</v>
      </c>
      <c r="F806" s="223" t="s">
        <v>1110</v>
      </c>
      <c r="G806" s="221"/>
      <c r="H806" s="222" t="s">
        <v>21</v>
      </c>
      <c r="I806" s="224"/>
      <c r="J806" s="221"/>
      <c r="K806" s="221"/>
      <c r="L806" s="225"/>
      <c r="M806" s="226"/>
      <c r="N806" s="227"/>
      <c r="O806" s="227"/>
      <c r="P806" s="227"/>
      <c r="Q806" s="227"/>
      <c r="R806" s="227"/>
      <c r="S806" s="227"/>
      <c r="T806" s="227"/>
      <c r="U806" s="228"/>
      <c r="AT806" s="229" t="s">
        <v>218</v>
      </c>
      <c r="AU806" s="229" t="s">
        <v>214</v>
      </c>
      <c r="AV806" s="15" t="s">
        <v>81</v>
      </c>
      <c r="AW806" s="15" t="s">
        <v>34</v>
      </c>
      <c r="AX806" s="15" t="s">
        <v>73</v>
      </c>
      <c r="AY806" s="229" t="s">
        <v>204</v>
      </c>
    </row>
    <row r="807" spans="2:51" s="13" customFormat="1" ht="11.25">
      <c r="B807" s="197"/>
      <c r="C807" s="198"/>
      <c r="D807" s="199" t="s">
        <v>218</v>
      </c>
      <c r="E807" s="200" t="s">
        <v>21</v>
      </c>
      <c r="F807" s="201" t="s">
        <v>1111</v>
      </c>
      <c r="G807" s="198"/>
      <c r="H807" s="202">
        <v>1.992</v>
      </c>
      <c r="I807" s="203"/>
      <c r="J807" s="198"/>
      <c r="K807" s="198"/>
      <c r="L807" s="204"/>
      <c r="M807" s="205"/>
      <c r="N807" s="206"/>
      <c r="O807" s="206"/>
      <c r="P807" s="206"/>
      <c r="Q807" s="206"/>
      <c r="R807" s="206"/>
      <c r="S807" s="206"/>
      <c r="T807" s="206"/>
      <c r="U807" s="207"/>
      <c r="AT807" s="208" t="s">
        <v>218</v>
      </c>
      <c r="AU807" s="208" t="s">
        <v>214</v>
      </c>
      <c r="AV807" s="13" t="s">
        <v>83</v>
      </c>
      <c r="AW807" s="13" t="s">
        <v>34</v>
      </c>
      <c r="AX807" s="13" t="s">
        <v>81</v>
      </c>
      <c r="AY807" s="208" t="s">
        <v>204</v>
      </c>
    </row>
    <row r="808" spans="1:65" s="2" customFormat="1" ht="16.5" customHeight="1">
      <c r="A808" s="36"/>
      <c r="B808" s="37"/>
      <c r="C808" s="179" t="s">
        <v>1112</v>
      </c>
      <c r="D808" s="179" t="s">
        <v>208</v>
      </c>
      <c r="E808" s="180" t="s">
        <v>1113</v>
      </c>
      <c r="F808" s="181" t="s">
        <v>1114</v>
      </c>
      <c r="G808" s="182" t="s">
        <v>260</v>
      </c>
      <c r="H808" s="183">
        <v>1.328</v>
      </c>
      <c r="I808" s="184"/>
      <c r="J808" s="185">
        <f>ROUND(I808*H808,1)</f>
        <v>0</v>
      </c>
      <c r="K808" s="181" t="s">
        <v>21</v>
      </c>
      <c r="L808" s="41"/>
      <c r="M808" s="186" t="s">
        <v>21</v>
      </c>
      <c r="N808" s="187" t="s">
        <v>44</v>
      </c>
      <c r="O808" s="66"/>
      <c r="P808" s="188">
        <f>O808*H808</f>
        <v>0</v>
      </c>
      <c r="Q808" s="188">
        <v>1.98</v>
      </c>
      <c r="R808" s="188">
        <f>Q808*H808</f>
        <v>2.62944</v>
      </c>
      <c r="S808" s="188">
        <v>0</v>
      </c>
      <c r="T808" s="188">
        <f>S808*H808</f>
        <v>0</v>
      </c>
      <c r="U808" s="189" t="s">
        <v>21</v>
      </c>
      <c r="V808" s="36"/>
      <c r="W808" s="36"/>
      <c r="X808" s="36"/>
      <c r="Y808" s="36"/>
      <c r="Z808" s="36"/>
      <c r="AA808" s="36"/>
      <c r="AB808" s="36"/>
      <c r="AC808" s="36"/>
      <c r="AD808" s="36"/>
      <c r="AE808" s="36"/>
      <c r="AR808" s="190" t="s">
        <v>213</v>
      </c>
      <c r="AT808" s="190" t="s">
        <v>208</v>
      </c>
      <c r="AU808" s="190" t="s">
        <v>214</v>
      </c>
      <c r="AY808" s="19" t="s">
        <v>204</v>
      </c>
      <c r="BE808" s="191">
        <f>IF(N808="základní",J808,0)</f>
        <v>0</v>
      </c>
      <c r="BF808" s="191">
        <f>IF(N808="snížená",J808,0)</f>
        <v>0</v>
      </c>
      <c r="BG808" s="191">
        <f>IF(N808="zákl. přenesená",J808,0)</f>
        <v>0</v>
      </c>
      <c r="BH808" s="191">
        <f>IF(N808="sníž. přenesená",J808,0)</f>
        <v>0</v>
      </c>
      <c r="BI808" s="191">
        <f>IF(N808="nulová",J808,0)</f>
        <v>0</v>
      </c>
      <c r="BJ808" s="19" t="s">
        <v>81</v>
      </c>
      <c r="BK808" s="191">
        <f>ROUND(I808*H808,1)</f>
        <v>0</v>
      </c>
      <c r="BL808" s="19" t="s">
        <v>213</v>
      </c>
      <c r="BM808" s="190" t="s">
        <v>1115</v>
      </c>
    </row>
    <row r="809" spans="2:51" s="13" customFormat="1" ht="11.25">
      <c r="B809" s="197"/>
      <c r="C809" s="198"/>
      <c r="D809" s="199" t="s">
        <v>218</v>
      </c>
      <c r="E809" s="200" t="s">
        <v>21</v>
      </c>
      <c r="F809" s="201" t="s">
        <v>1116</v>
      </c>
      <c r="G809" s="198"/>
      <c r="H809" s="202">
        <v>1.328</v>
      </c>
      <c r="I809" s="203"/>
      <c r="J809" s="198"/>
      <c r="K809" s="198"/>
      <c r="L809" s="204"/>
      <c r="M809" s="205"/>
      <c r="N809" s="206"/>
      <c r="O809" s="206"/>
      <c r="P809" s="206"/>
      <c r="Q809" s="206"/>
      <c r="R809" s="206"/>
      <c r="S809" s="206"/>
      <c r="T809" s="206"/>
      <c r="U809" s="207"/>
      <c r="AT809" s="208" t="s">
        <v>218</v>
      </c>
      <c r="AU809" s="208" t="s">
        <v>214</v>
      </c>
      <c r="AV809" s="13" t="s">
        <v>83</v>
      </c>
      <c r="AW809" s="13" t="s">
        <v>34</v>
      </c>
      <c r="AX809" s="13" t="s">
        <v>81</v>
      </c>
      <c r="AY809" s="208" t="s">
        <v>204</v>
      </c>
    </row>
    <row r="810" spans="1:65" s="2" customFormat="1" ht="24.2" customHeight="1">
      <c r="A810" s="36"/>
      <c r="B810" s="37"/>
      <c r="C810" s="179" t="s">
        <v>1117</v>
      </c>
      <c r="D810" s="179" t="s">
        <v>208</v>
      </c>
      <c r="E810" s="180" t="s">
        <v>1118</v>
      </c>
      <c r="F810" s="181" t="s">
        <v>1119</v>
      </c>
      <c r="G810" s="182" t="s">
        <v>469</v>
      </c>
      <c r="H810" s="183">
        <v>15.2</v>
      </c>
      <c r="I810" s="184"/>
      <c r="J810" s="185">
        <f>ROUND(I810*H810,1)</f>
        <v>0</v>
      </c>
      <c r="K810" s="181" t="s">
        <v>212</v>
      </c>
      <c r="L810" s="41"/>
      <c r="M810" s="186" t="s">
        <v>21</v>
      </c>
      <c r="N810" s="187" t="s">
        <v>44</v>
      </c>
      <c r="O810" s="66"/>
      <c r="P810" s="188">
        <f>O810*H810</f>
        <v>0</v>
      </c>
      <c r="Q810" s="188">
        <v>0.100946</v>
      </c>
      <c r="R810" s="188">
        <f>Q810*H810</f>
        <v>1.5343791999999998</v>
      </c>
      <c r="S810" s="188">
        <v>0</v>
      </c>
      <c r="T810" s="188">
        <f>S810*H810</f>
        <v>0</v>
      </c>
      <c r="U810" s="189" t="s">
        <v>21</v>
      </c>
      <c r="V810" s="36"/>
      <c r="W810" s="36"/>
      <c r="X810" s="36"/>
      <c r="Y810" s="36"/>
      <c r="Z810" s="36"/>
      <c r="AA810" s="36"/>
      <c r="AB810" s="36"/>
      <c r="AC810" s="36"/>
      <c r="AD810" s="36"/>
      <c r="AE810" s="36"/>
      <c r="AR810" s="190" t="s">
        <v>213</v>
      </c>
      <c r="AT810" s="190" t="s">
        <v>208</v>
      </c>
      <c r="AU810" s="190" t="s">
        <v>214</v>
      </c>
      <c r="AY810" s="19" t="s">
        <v>204</v>
      </c>
      <c r="BE810" s="191">
        <f>IF(N810="základní",J810,0)</f>
        <v>0</v>
      </c>
      <c r="BF810" s="191">
        <f>IF(N810="snížená",J810,0)</f>
        <v>0</v>
      </c>
      <c r="BG810" s="191">
        <f>IF(N810="zákl. přenesená",J810,0)</f>
        <v>0</v>
      </c>
      <c r="BH810" s="191">
        <f>IF(N810="sníž. přenesená",J810,0)</f>
        <v>0</v>
      </c>
      <c r="BI810" s="191">
        <f>IF(N810="nulová",J810,0)</f>
        <v>0</v>
      </c>
      <c r="BJ810" s="19" t="s">
        <v>81</v>
      </c>
      <c r="BK810" s="191">
        <f>ROUND(I810*H810,1)</f>
        <v>0</v>
      </c>
      <c r="BL810" s="19" t="s">
        <v>213</v>
      </c>
      <c r="BM810" s="190" t="s">
        <v>1120</v>
      </c>
    </row>
    <row r="811" spans="1:47" s="2" customFormat="1" ht="11.25">
      <c r="A811" s="36"/>
      <c r="B811" s="37"/>
      <c r="C811" s="38"/>
      <c r="D811" s="192" t="s">
        <v>216</v>
      </c>
      <c r="E811" s="38"/>
      <c r="F811" s="193" t="s">
        <v>1121</v>
      </c>
      <c r="G811" s="38"/>
      <c r="H811" s="38"/>
      <c r="I811" s="194"/>
      <c r="J811" s="38"/>
      <c r="K811" s="38"/>
      <c r="L811" s="41"/>
      <c r="M811" s="195"/>
      <c r="N811" s="196"/>
      <c r="O811" s="66"/>
      <c r="P811" s="66"/>
      <c r="Q811" s="66"/>
      <c r="R811" s="66"/>
      <c r="S811" s="66"/>
      <c r="T811" s="66"/>
      <c r="U811" s="67"/>
      <c r="V811" s="36"/>
      <c r="W811" s="36"/>
      <c r="X811" s="36"/>
      <c r="Y811" s="36"/>
      <c r="Z811" s="36"/>
      <c r="AA811" s="36"/>
      <c r="AB811" s="36"/>
      <c r="AC811" s="36"/>
      <c r="AD811" s="36"/>
      <c r="AE811" s="36"/>
      <c r="AT811" s="19" t="s">
        <v>216</v>
      </c>
      <c r="AU811" s="19" t="s">
        <v>214</v>
      </c>
    </row>
    <row r="812" spans="2:51" s="13" customFormat="1" ht="11.25">
      <c r="B812" s="197"/>
      <c r="C812" s="198"/>
      <c r="D812" s="199" t="s">
        <v>218</v>
      </c>
      <c r="E812" s="200" t="s">
        <v>21</v>
      </c>
      <c r="F812" s="201" t="s">
        <v>1122</v>
      </c>
      <c r="G812" s="198"/>
      <c r="H812" s="202">
        <v>15.2</v>
      </c>
      <c r="I812" s="203"/>
      <c r="J812" s="198"/>
      <c r="K812" s="198"/>
      <c r="L812" s="204"/>
      <c r="M812" s="205"/>
      <c r="N812" s="206"/>
      <c r="O812" s="206"/>
      <c r="P812" s="206"/>
      <c r="Q812" s="206"/>
      <c r="R812" s="206"/>
      <c r="S812" s="206"/>
      <c r="T812" s="206"/>
      <c r="U812" s="207"/>
      <c r="AT812" s="208" t="s">
        <v>218</v>
      </c>
      <c r="AU812" s="208" t="s">
        <v>214</v>
      </c>
      <c r="AV812" s="13" t="s">
        <v>83</v>
      </c>
      <c r="AW812" s="13" t="s">
        <v>34</v>
      </c>
      <c r="AX812" s="13" t="s">
        <v>81</v>
      </c>
      <c r="AY812" s="208" t="s">
        <v>204</v>
      </c>
    </row>
    <row r="813" spans="1:65" s="2" customFormat="1" ht="16.5" customHeight="1">
      <c r="A813" s="36"/>
      <c r="B813" s="37"/>
      <c r="C813" s="242" t="s">
        <v>1123</v>
      </c>
      <c r="D813" s="242" t="s">
        <v>466</v>
      </c>
      <c r="E813" s="243" t="s">
        <v>1124</v>
      </c>
      <c r="F813" s="244" t="s">
        <v>1125</v>
      </c>
      <c r="G813" s="245" t="s">
        <v>469</v>
      </c>
      <c r="H813" s="246">
        <v>16</v>
      </c>
      <c r="I813" s="247"/>
      <c r="J813" s="248">
        <f>ROUND(I813*H813,1)</f>
        <v>0</v>
      </c>
      <c r="K813" s="244" t="s">
        <v>21</v>
      </c>
      <c r="L813" s="249"/>
      <c r="M813" s="250" t="s">
        <v>21</v>
      </c>
      <c r="N813" s="251" t="s">
        <v>44</v>
      </c>
      <c r="O813" s="66"/>
      <c r="P813" s="188">
        <f>O813*H813</f>
        <v>0</v>
      </c>
      <c r="Q813" s="188">
        <v>0.039</v>
      </c>
      <c r="R813" s="188">
        <f>Q813*H813</f>
        <v>0.624</v>
      </c>
      <c r="S813" s="188">
        <v>0</v>
      </c>
      <c r="T813" s="188">
        <f>S813*H813</f>
        <v>0</v>
      </c>
      <c r="U813" s="189" t="s">
        <v>21</v>
      </c>
      <c r="V813" s="36"/>
      <c r="W813" s="36"/>
      <c r="X813" s="36"/>
      <c r="Y813" s="36"/>
      <c r="Z813" s="36"/>
      <c r="AA813" s="36"/>
      <c r="AB813" s="36"/>
      <c r="AC813" s="36"/>
      <c r="AD813" s="36"/>
      <c r="AE813" s="36"/>
      <c r="AR813" s="190" t="s">
        <v>250</v>
      </c>
      <c r="AT813" s="190" t="s">
        <v>466</v>
      </c>
      <c r="AU813" s="190" t="s">
        <v>214</v>
      </c>
      <c r="AY813" s="19" t="s">
        <v>204</v>
      </c>
      <c r="BE813" s="191">
        <f>IF(N813="základní",J813,0)</f>
        <v>0</v>
      </c>
      <c r="BF813" s="191">
        <f>IF(N813="snížená",J813,0)</f>
        <v>0</v>
      </c>
      <c r="BG813" s="191">
        <f>IF(N813="zákl. přenesená",J813,0)</f>
        <v>0</v>
      </c>
      <c r="BH813" s="191">
        <f>IF(N813="sníž. přenesená",J813,0)</f>
        <v>0</v>
      </c>
      <c r="BI813" s="191">
        <f>IF(N813="nulová",J813,0)</f>
        <v>0</v>
      </c>
      <c r="BJ813" s="19" t="s">
        <v>81</v>
      </c>
      <c r="BK813" s="191">
        <f>ROUND(I813*H813,1)</f>
        <v>0</v>
      </c>
      <c r="BL813" s="19" t="s">
        <v>213</v>
      </c>
      <c r="BM813" s="190" t="s">
        <v>1126</v>
      </c>
    </row>
    <row r="814" spans="2:51" s="13" customFormat="1" ht="11.25">
      <c r="B814" s="197"/>
      <c r="C814" s="198"/>
      <c r="D814" s="199" t="s">
        <v>218</v>
      </c>
      <c r="E814" s="200" t="s">
        <v>21</v>
      </c>
      <c r="F814" s="201" t="s">
        <v>1127</v>
      </c>
      <c r="G814" s="198"/>
      <c r="H814" s="202">
        <v>15.352</v>
      </c>
      <c r="I814" s="203"/>
      <c r="J814" s="198"/>
      <c r="K814" s="198"/>
      <c r="L814" s="204"/>
      <c r="M814" s="205"/>
      <c r="N814" s="206"/>
      <c r="O814" s="206"/>
      <c r="P814" s="206"/>
      <c r="Q814" s="206"/>
      <c r="R814" s="206"/>
      <c r="S814" s="206"/>
      <c r="T814" s="206"/>
      <c r="U814" s="207"/>
      <c r="AT814" s="208" t="s">
        <v>218</v>
      </c>
      <c r="AU814" s="208" t="s">
        <v>214</v>
      </c>
      <c r="AV814" s="13" t="s">
        <v>83</v>
      </c>
      <c r="AW814" s="13" t="s">
        <v>34</v>
      </c>
      <c r="AX814" s="13" t="s">
        <v>73</v>
      </c>
      <c r="AY814" s="208" t="s">
        <v>204</v>
      </c>
    </row>
    <row r="815" spans="2:51" s="16" customFormat="1" ht="11.25">
      <c r="B815" s="230"/>
      <c r="C815" s="231"/>
      <c r="D815" s="199" t="s">
        <v>218</v>
      </c>
      <c r="E815" s="232" t="s">
        <v>21</v>
      </c>
      <c r="F815" s="233" t="s">
        <v>685</v>
      </c>
      <c r="G815" s="231"/>
      <c r="H815" s="234">
        <v>15.352</v>
      </c>
      <c r="I815" s="235"/>
      <c r="J815" s="231"/>
      <c r="K815" s="231"/>
      <c r="L815" s="236"/>
      <c r="M815" s="237"/>
      <c r="N815" s="238"/>
      <c r="O815" s="238"/>
      <c r="P815" s="238"/>
      <c r="Q815" s="238"/>
      <c r="R815" s="238"/>
      <c r="S815" s="238"/>
      <c r="T815" s="238"/>
      <c r="U815" s="239"/>
      <c r="AT815" s="240" t="s">
        <v>218</v>
      </c>
      <c r="AU815" s="240" t="s">
        <v>214</v>
      </c>
      <c r="AV815" s="16" t="s">
        <v>214</v>
      </c>
      <c r="AW815" s="16" t="s">
        <v>34</v>
      </c>
      <c r="AX815" s="16" t="s">
        <v>73</v>
      </c>
      <c r="AY815" s="240" t="s">
        <v>204</v>
      </c>
    </row>
    <row r="816" spans="2:51" s="13" customFormat="1" ht="11.25">
      <c r="B816" s="197"/>
      <c r="C816" s="198"/>
      <c r="D816" s="199" t="s">
        <v>218</v>
      </c>
      <c r="E816" s="200" t="s">
        <v>21</v>
      </c>
      <c r="F816" s="201" t="s">
        <v>300</v>
      </c>
      <c r="G816" s="198"/>
      <c r="H816" s="202">
        <v>16</v>
      </c>
      <c r="I816" s="203"/>
      <c r="J816" s="198"/>
      <c r="K816" s="198"/>
      <c r="L816" s="204"/>
      <c r="M816" s="205"/>
      <c r="N816" s="206"/>
      <c r="O816" s="206"/>
      <c r="P816" s="206"/>
      <c r="Q816" s="206"/>
      <c r="R816" s="206"/>
      <c r="S816" s="206"/>
      <c r="T816" s="206"/>
      <c r="U816" s="207"/>
      <c r="AT816" s="208" t="s">
        <v>218</v>
      </c>
      <c r="AU816" s="208" t="s">
        <v>214</v>
      </c>
      <c r="AV816" s="13" t="s">
        <v>83</v>
      </c>
      <c r="AW816" s="13" t="s">
        <v>34</v>
      </c>
      <c r="AX816" s="13" t="s">
        <v>81</v>
      </c>
      <c r="AY816" s="208" t="s">
        <v>204</v>
      </c>
    </row>
    <row r="817" spans="1:65" s="2" customFormat="1" ht="16.5" customHeight="1">
      <c r="A817" s="36"/>
      <c r="B817" s="37"/>
      <c r="C817" s="179" t="s">
        <v>1128</v>
      </c>
      <c r="D817" s="179" t="s">
        <v>208</v>
      </c>
      <c r="E817" s="180" t="s">
        <v>1129</v>
      </c>
      <c r="F817" s="181" t="s">
        <v>1130</v>
      </c>
      <c r="G817" s="182" t="s">
        <v>260</v>
      </c>
      <c r="H817" s="183">
        <v>0.76</v>
      </c>
      <c r="I817" s="184"/>
      <c r="J817" s="185">
        <f>ROUND(I817*H817,1)</f>
        <v>0</v>
      </c>
      <c r="K817" s="181" t="s">
        <v>212</v>
      </c>
      <c r="L817" s="41"/>
      <c r="M817" s="186" t="s">
        <v>21</v>
      </c>
      <c r="N817" s="187" t="s">
        <v>44</v>
      </c>
      <c r="O817" s="66"/>
      <c r="P817" s="188">
        <f>O817*H817</f>
        <v>0</v>
      </c>
      <c r="Q817" s="188">
        <v>2.25634</v>
      </c>
      <c r="R817" s="188">
        <f>Q817*H817</f>
        <v>1.7148184</v>
      </c>
      <c r="S817" s="188">
        <v>0</v>
      </c>
      <c r="T817" s="188">
        <f>S817*H817</f>
        <v>0</v>
      </c>
      <c r="U817" s="189" t="s">
        <v>21</v>
      </c>
      <c r="V817" s="36"/>
      <c r="W817" s="36"/>
      <c r="X817" s="36"/>
      <c r="Y817" s="36"/>
      <c r="Z817" s="36"/>
      <c r="AA817" s="36"/>
      <c r="AB817" s="36"/>
      <c r="AC817" s="36"/>
      <c r="AD817" s="36"/>
      <c r="AE817" s="36"/>
      <c r="AR817" s="190" t="s">
        <v>213</v>
      </c>
      <c r="AT817" s="190" t="s">
        <v>208</v>
      </c>
      <c r="AU817" s="190" t="s">
        <v>214</v>
      </c>
      <c r="AY817" s="19" t="s">
        <v>204</v>
      </c>
      <c r="BE817" s="191">
        <f>IF(N817="základní",J817,0)</f>
        <v>0</v>
      </c>
      <c r="BF817" s="191">
        <f>IF(N817="snížená",J817,0)</f>
        <v>0</v>
      </c>
      <c r="BG817" s="191">
        <f>IF(N817="zákl. přenesená",J817,0)</f>
        <v>0</v>
      </c>
      <c r="BH817" s="191">
        <f>IF(N817="sníž. přenesená",J817,0)</f>
        <v>0</v>
      </c>
      <c r="BI817" s="191">
        <f>IF(N817="nulová",J817,0)</f>
        <v>0</v>
      </c>
      <c r="BJ817" s="19" t="s">
        <v>81</v>
      </c>
      <c r="BK817" s="191">
        <f>ROUND(I817*H817,1)</f>
        <v>0</v>
      </c>
      <c r="BL817" s="19" t="s">
        <v>213</v>
      </c>
      <c r="BM817" s="190" t="s">
        <v>1131</v>
      </c>
    </row>
    <row r="818" spans="1:47" s="2" customFormat="1" ht="11.25">
      <c r="A818" s="36"/>
      <c r="B818" s="37"/>
      <c r="C818" s="38"/>
      <c r="D818" s="192" t="s">
        <v>216</v>
      </c>
      <c r="E818" s="38"/>
      <c r="F818" s="193" t="s">
        <v>1132</v>
      </c>
      <c r="G818" s="38"/>
      <c r="H818" s="38"/>
      <c r="I818" s="194"/>
      <c r="J818" s="38"/>
      <c r="K818" s="38"/>
      <c r="L818" s="41"/>
      <c r="M818" s="195"/>
      <c r="N818" s="196"/>
      <c r="O818" s="66"/>
      <c r="P818" s="66"/>
      <c r="Q818" s="66"/>
      <c r="R818" s="66"/>
      <c r="S818" s="66"/>
      <c r="T818" s="66"/>
      <c r="U818" s="67"/>
      <c r="V818" s="36"/>
      <c r="W818" s="36"/>
      <c r="X818" s="36"/>
      <c r="Y818" s="36"/>
      <c r="Z818" s="36"/>
      <c r="AA818" s="36"/>
      <c r="AB818" s="36"/>
      <c r="AC818" s="36"/>
      <c r="AD818" s="36"/>
      <c r="AE818" s="36"/>
      <c r="AT818" s="19" t="s">
        <v>216</v>
      </c>
      <c r="AU818" s="19" t="s">
        <v>214</v>
      </c>
    </row>
    <row r="819" spans="2:51" s="13" customFormat="1" ht="11.25">
      <c r="B819" s="197"/>
      <c r="C819" s="198"/>
      <c r="D819" s="199" t="s">
        <v>218</v>
      </c>
      <c r="E819" s="200" t="s">
        <v>21</v>
      </c>
      <c r="F819" s="201" t="s">
        <v>1133</v>
      </c>
      <c r="G819" s="198"/>
      <c r="H819" s="202">
        <v>0.76</v>
      </c>
      <c r="I819" s="203"/>
      <c r="J819" s="198"/>
      <c r="K819" s="198"/>
      <c r="L819" s="204"/>
      <c r="M819" s="205"/>
      <c r="N819" s="206"/>
      <c r="O819" s="206"/>
      <c r="P819" s="206"/>
      <c r="Q819" s="206"/>
      <c r="R819" s="206"/>
      <c r="S819" s="206"/>
      <c r="T819" s="206"/>
      <c r="U819" s="207"/>
      <c r="AT819" s="208" t="s">
        <v>218</v>
      </c>
      <c r="AU819" s="208" t="s">
        <v>214</v>
      </c>
      <c r="AV819" s="13" t="s">
        <v>83</v>
      </c>
      <c r="AW819" s="13" t="s">
        <v>34</v>
      </c>
      <c r="AX819" s="13" t="s">
        <v>81</v>
      </c>
      <c r="AY819" s="208" t="s">
        <v>204</v>
      </c>
    </row>
    <row r="820" spans="1:65" s="2" customFormat="1" ht="33" customHeight="1">
      <c r="A820" s="36"/>
      <c r="B820" s="37"/>
      <c r="C820" s="179" t="s">
        <v>1134</v>
      </c>
      <c r="D820" s="179" t="s">
        <v>208</v>
      </c>
      <c r="E820" s="180" t="s">
        <v>1135</v>
      </c>
      <c r="F820" s="181" t="s">
        <v>1136</v>
      </c>
      <c r="G820" s="182" t="s">
        <v>346</v>
      </c>
      <c r="H820" s="183">
        <v>0.84</v>
      </c>
      <c r="I820" s="184"/>
      <c r="J820" s="185">
        <f>ROUND(I820*H820,1)</f>
        <v>0</v>
      </c>
      <c r="K820" s="181" t="s">
        <v>212</v>
      </c>
      <c r="L820" s="41"/>
      <c r="M820" s="186" t="s">
        <v>21</v>
      </c>
      <c r="N820" s="187" t="s">
        <v>44</v>
      </c>
      <c r="O820" s="66"/>
      <c r="P820" s="188">
        <f>O820*H820</f>
        <v>0</v>
      </c>
      <c r="Q820" s="188">
        <v>0.1837</v>
      </c>
      <c r="R820" s="188">
        <f>Q820*H820</f>
        <v>0.154308</v>
      </c>
      <c r="S820" s="188">
        <v>0</v>
      </c>
      <c r="T820" s="188">
        <f>S820*H820</f>
        <v>0</v>
      </c>
      <c r="U820" s="189" t="s">
        <v>21</v>
      </c>
      <c r="V820" s="36"/>
      <c r="W820" s="36"/>
      <c r="X820" s="36"/>
      <c r="Y820" s="36"/>
      <c r="Z820" s="36"/>
      <c r="AA820" s="36"/>
      <c r="AB820" s="36"/>
      <c r="AC820" s="36"/>
      <c r="AD820" s="36"/>
      <c r="AE820" s="36"/>
      <c r="AR820" s="190" t="s">
        <v>213</v>
      </c>
      <c r="AT820" s="190" t="s">
        <v>208</v>
      </c>
      <c r="AU820" s="190" t="s">
        <v>214</v>
      </c>
      <c r="AY820" s="19" t="s">
        <v>204</v>
      </c>
      <c r="BE820" s="191">
        <f>IF(N820="základní",J820,0)</f>
        <v>0</v>
      </c>
      <c r="BF820" s="191">
        <f>IF(N820="snížená",J820,0)</f>
        <v>0</v>
      </c>
      <c r="BG820" s="191">
        <f>IF(N820="zákl. přenesená",J820,0)</f>
        <v>0</v>
      </c>
      <c r="BH820" s="191">
        <f>IF(N820="sníž. přenesená",J820,0)</f>
        <v>0</v>
      </c>
      <c r="BI820" s="191">
        <f>IF(N820="nulová",J820,0)</f>
        <v>0</v>
      </c>
      <c r="BJ820" s="19" t="s">
        <v>81</v>
      </c>
      <c r="BK820" s="191">
        <f>ROUND(I820*H820,1)</f>
        <v>0</v>
      </c>
      <c r="BL820" s="19" t="s">
        <v>213</v>
      </c>
      <c r="BM820" s="190" t="s">
        <v>1137</v>
      </c>
    </row>
    <row r="821" spans="1:47" s="2" customFormat="1" ht="11.25">
      <c r="A821" s="36"/>
      <c r="B821" s="37"/>
      <c r="C821" s="38"/>
      <c r="D821" s="192" t="s">
        <v>216</v>
      </c>
      <c r="E821" s="38"/>
      <c r="F821" s="193" t="s">
        <v>1138</v>
      </c>
      <c r="G821" s="38"/>
      <c r="H821" s="38"/>
      <c r="I821" s="194"/>
      <c r="J821" s="38"/>
      <c r="K821" s="38"/>
      <c r="L821" s="41"/>
      <c r="M821" s="195"/>
      <c r="N821" s="196"/>
      <c r="O821" s="66"/>
      <c r="P821" s="66"/>
      <c r="Q821" s="66"/>
      <c r="R821" s="66"/>
      <c r="S821" s="66"/>
      <c r="T821" s="66"/>
      <c r="U821" s="67"/>
      <c r="V821" s="36"/>
      <c r="W821" s="36"/>
      <c r="X821" s="36"/>
      <c r="Y821" s="36"/>
      <c r="Z821" s="36"/>
      <c r="AA821" s="36"/>
      <c r="AB821" s="36"/>
      <c r="AC821" s="36"/>
      <c r="AD821" s="36"/>
      <c r="AE821" s="36"/>
      <c r="AT821" s="19" t="s">
        <v>216</v>
      </c>
      <c r="AU821" s="19" t="s">
        <v>214</v>
      </c>
    </row>
    <row r="822" spans="2:51" s="13" customFormat="1" ht="11.25">
      <c r="B822" s="197"/>
      <c r="C822" s="198"/>
      <c r="D822" s="199" t="s">
        <v>218</v>
      </c>
      <c r="E822" s="200" t="s">
        <v>21</v>
      </c>
      <c r="F822" s="201" t="s">
        <v>1139</v>
      </c>
      <c r="G822" s="198"/>
      <c r="H822" s="202">
        <v>0.84</v>
      </c>
      <c r="I822" s="203"/>
      <c r="J822" s="198"/>
      <c r="K822" s="198"/>
      <c r="L822" s="204"/>
      <c r="M822" s="205"/>
      <c r="N822" s="206"/>
      <c r="O822" s="206"/>
      <c r="P822" s="206"/>
      <c r="Q822" s="206"/>
      <c r="R822" s="206"/>
      <c r="S822" s="206"/>
      <c r="T822" s="206"/>
      <c r="U822" s="207"/>
      <c r="AT822" s="208" t="s">
        <v>218</v>
      </c>
      <c r="AU822" s="208" t="s">
        <v>214</v>
      </c>
      <c r="AV822" s="13" t="s">
        <v>83</v>
      </c>
      <c r="AW822" s="13" t="s">
        <v>34</v>
      </c>
      <c r="AX822" s="13" t="s">
        <v>81</v>
      </c>
      <c r="AY822" s="208" t="s">
        <v>204</v>
      </c>
    </row>
    <row r="823" spans="1:65" s="2" customFormat="1" ht="16.5" customHeight="1">
      <c r="A823" s="36"/>
      <c r="B823" s="37"/>
      <c r="C823" s="242" t="s">
        <v>1140</v>
      </c>
      <c r="D823" s="242" t="s">
        <v>466</v>
      </c>
      <c r="E823" s="243" t="s">
        <v>1141</v>
      </c>
      <c r="F823" s="244" t="s">
        <v>1142</v>
      </c>
      <c r="G823" s="245" t="s">
        <v>346</v>
      </c>
      <c r="H823" s="246">
        <v>0.924</v>
      </c>
      <c r="I823" s="247"/>
      <c r="J823" s="248">
        <f>ROUND(I823*H823,1)</f>
        <v>0</v>
      </c>
      <c r="K823" s="244" t="s">
        <v>212</v>
      </c>
      <c r="L823" s="249"/>
      <c r="M823" s="250" t="s">
        <v>21</v>
      </c>
      <c r="N823" s="251" t="s">
        <v>44</v>
      </c>
      <c r="O823" s="66"/>
      <c r="P823" s="188">
        <f>O823*H823</f>
        <v>0</v>
      </c>
      <c r="Q823" s="188">
        <v>0.222</v>
      </c>
      <c r="R823" s="188">
        <f>Q823*H823</f>
        <v>0.205128</v>
      </c>
      <c r="S823" s="188">
        <v>0</v>
      </c>
      <c r="T823" s="188">
        <f>S823*H823</f>
        <v>0</v>
      </c>
      <c r="U823" s="189" t="s">
        <v>21</v>
      </c>
      <c r="V823" s="36"/>
      <c r="W823" s="36"/>
      <c r="X823" s="36"/>
      <c r="Y823" s="36"/>
      <c r="Z823" s="36"/>
      <c r="AA823" s="36"/>
      <c r="AB823" s="36"/>
      <c r="AC823" s="36"/>
      <c r="AD823" s="36"/>
      <c r="AE823" s="36"/>
      <c r="AR823" s="190" t="s">
        <v>250</v>
      </c>
      <c r="AT823" s="190" t="s">
        <v>466</v>
      </c>
      <c r="AU823" s="190" t="s">
        <v>214</v>
      </c>
      <c r="AY823" s="19" t="s">
        <v>204</v>
      </c>
      <c r="BE823" s="191">
        <f>IF(N823="základní",J823,0)</f>
        <v>0</v>
      </c>
      <c r="BF823" s="191">
        <f>IF(N823="snížená",J823,0)</f>
        <v>0</v>
      </c>
      <c r="BG823" s="191">
        <f>IF(N823="zákl. přenesená",J823,0)</f>
        <v>0</v>
      </c>
      <c r="BH823" s="191">
        <f>IF(N823="sníž. přenesená",J823,0)</f>
        <v>0</v>
      </c>
      <c r="BI823" s="191">
        <f>IF(N823="nulová",J823,0)</f>
        <v>0</v>
      </c>
      <c r="BJ823" s="19" t="s">
        <v>81</v>
      </c>
      <c r="BK823" s="191">
        <f>ROUND(I823*H823,1)</f>
        <v>0</v>
      </c>
      <c r="BL823" s="19" t="s">
        <v>213</v>
      </c>
      <c r="BM823" s="190" t="s">
        <v>1143</v>
      </c>
    </row>
    <row r="824" spans="1:47" s="2" customFormat="1" ht="11.25">
      <c r="A824" s="36"/>
      <c r="B824" s="37"/>
      <c r="C824" s="38"/>
      <c r="D824" s="192" t="s">
        <v>216</v>
      </c>
      <c r="E824" s="38"/>
      <c r="F824" s="193" t="s">
        <v>1144</v>
      </c>
      <c r="G824" s="38"/>
      <c r="H824" s="38"/>
      <c r="I824" s="194"/>
      <c r="J824" s="38"/>
      <c r="K824" s="38"/>
      <c r="L824" s="41"/>
      <c r="M824" s="195"/>
      <c r="N824" s="196"/>
      <c r="O824" s="66"/>
      <c r="P824" s="66"/>
      <c r="Q824" s="66"/>
      <c r="R824" s="66"/>
      <c r="S824" s="66"/>
      <c r="T824" s="66"/>
      <c r="U824" s="67"/>
      <c r="V824" s="36"/>
      <c r="W824" s="36"/>
      <c r="X824" s="36"/>
      <c r="Y824" s="36"/>
      <c r="Z824" s="36"/>
      <c r="AA824" s="36"/>
      <c r="AB824" s="36"/>
      <c r="AC824" s="36"/>
      <c r="AD824" s="36"/>
      <c r="AE824" s="36"/>
      <c r="AT824" s="19" t="s">
        <v>216</v>
      </c>
      <c r="AU824" s="19" t="s">
        <v>214</v>
      </c>
    </row>
    <row r="825" spans="2:51" s="13" customFormat="1" ht="11.25">
      <c r="B825" s="197"/>
      <c r="C825" s="198"/>
      <c r="D825" s="199" t="s">
        <v>218</v>
      </c>
      <c r="E825" s="200" t="s">
        <v>21</v>
      </c>
      <c r="F825" s="201" t="s">
        <v>1145</v>
      </c>
      <c r="G825" s="198"/>
      <c r="H825" s="202">
        <v>0.924</v>
      </c>
      <c r="I825" s="203"/>
      <c r="J825" s="198"/>
      <c r="K825" s="198"/>
      <c r="L825" s="204"/>
      <c r="M825" s="205"/>
      <c r="N825" s="206"/>
      <c r="O825" s="206"/>
      <c r="P825" s="206"/>
      <c r="Q825" s="206"/>
      <c r="R825" s="206"/>
      <c r="S825" s="206"/>
      <c r="T825" s="206"/>
      <c r="U825" s="207"/>
      <c r="AT825" s="208" t="s">
        <v>218</v>
      </c>
      <c r="AU825" s="208" t="s">
        <v>214</v>
      </c>
      <c r="AV825" s="13" t="s">
        <v>83</v>
      </c>
      <c r="AW825" s="13" t="s">
        <v>34</v>
      </c>
      <c r="AX825" s="13" t="s">
        <v>81</v>
      </c>
      <c r="AY825" s="208" t="s">
        <v>204</v>
      </c>
    </row>
    <row r="826" spans="2:63" s="12" customFormat="1" ht="20.85" customHeight="1">
      <c r="B826" s="163"/>
      <c r="C826" s="164"/>
      <c r="D826" s="165" t="s">
        <v>72</v>
      </c>
      <c r="E826" s="177" t="s">
        <v>1146</v>
      </c>
      <c r="F826" s="177" t="s">
        <v>1147</v>
      </c>
      <c r="G826" s="164"/>
      <c r="H826" s="164"/>
      <c r="I826" s="167"/>
      <c r="J826" s="178">
        <f>BK826</f>
        <v>0</v>
      </c>
      <c r="K826" s="164"/>
      <c r="L826" s="169"/>
      <c r="M826" s="170"/>
      <c r="N826" s="171"/>
      <c r="O826" s="171"/>
      <c r="P826" s="172">
        <f>SUM(P827:P839)</f>
        <v>0</v>
      </c>
      <c r="Q826" s="171"/>
      <c r="R826" s="172">
        <f>SUM(R827:R839)</f>
        <v>9.62933062</v>
      </c>
      <c r="S826" s="171"/>
      <c r="T826" s="172">
        <f>SUM(T827:T839)</f>
        <v>0</v>
      </c>
      <c r="U826" s="173"/>
      <c r="AR826" s="174" t="s">
        <v>81</v>
      </c>
      <c r="AT826" s="175" t="s">
        <v>72</v>
      </c>
      <c r="AU826" s="175" t="s">
        <v>83</v>
      </c>
      <c r="AY826" s="174" t="s">
        <v>204</v>
      </c>
      <c r="BK826" s="176">
        <f>SUM(BK827:BK839)</f>
        <v>0</v>
      </c>
    </row>
    <row r="827" spans="1:65" s="2" customFormat="1" ht="16.5" customHeight="1">
      <c r="A827" s="36"/>
      <c r="B827" s="37"/>
      <c r="C827" s="179" t="s">
        <v>1148</v>
      </c>
      <c r="D827" s="179" t="s">
        <v>208</v>
      </c>
      <c r="E827" s="180" t="s">
        <v>1149</v>
      </c>
      <c r="F827" s="181" t="s">
        <v>1150</v>
      </c>
      <c r="G827" s="182" t="s">
        <v>260</v>
      </c>
      <c r="H827" s="183">
        <v>1.95</v>
      </c>
      <c r="I827" s="184"/>
      <c r="J827" s="185">
        <f>ROUND(I827*H827,1)</f>
        <v>0</v>
      </c>
      <c r="K827" s="181" t="s">
        <v>212</v>
      </c>
      <c r="L827" s="41"/>
      <c r="M827" s="186" t="s">
        <v>21</v>
      </c>
      <c r="N827" s="187" t="s">
        <v>44</v>
      </c>
      <c r="O827" s="66"/>
      <c r="P827" s="188">
        <f>O827*H827</f>
        <v>0</v>
      </c>
      <c r="Q827" s="188">
        <v>1.98</v>
      </c>
      <c r="R827" s="188">
        <f>Q827*H827</f>
        <v>3.8609999999999998</v>
      </c>
      <c r="S827" s="188">
        <v>0</v>
      </c>
      <c r="T827" s="188">
        <f>S827*H827</f>
        <v>0</v>
      </c>
      <c r="U827" s="189" t="s">
        <v>21</v>
      </c>
      <c r="V827" s="36"/>
      <c r="W827" s="36"/>
      <c r="X827" s="36"/>
      <c r="Y827" s="36"/>
      <c r="Z827" s="36"/>
      <c r="AA827" s="36"/>
      <c r="AB827" s="36"/>
      <c r="AC827" s="36"/>
      <c r="AD827" s="36"/>
      <c r="AE827" s="36"/>
      <c r="AR827" s="190" t="s">
        <v>213</v>
      </c>
      <c r="AT827" s="190" t="s">
        <v>208</v>
      </c>
      <c r="AU827" s="190" t="s">
        <v>214</v>
      </c>
      <c r="AY827" s="19" t="s">
        <v>204</v>
      </c>
      <c r="BE827" s="191">
        <f>IF(N827="základní",J827,0)</f>
        <v>0</v>
      </c>
      <c r="BF827" s="191">
        <f>IF(N827="snížená",J827,0)</f>
        <v>0</v>
      </c>
      <c r="BG827" s="191">
        <f>IF(N827="zákl. přenesená",J827,0)</f>
        <v>0</v>
      </c>
      <c r="BH827" s="191">
        <f>IF(N827="sníž. přenesená",J827,0)</f>
        <v>0</v>
      </c>
      <c r="BI827" s="191">
        <f>IF(N827="nulová",J827,0)</f>
        <v>0</v>
      </c>
      <c r="BJ827" s="19" t="s">
        <v>81</v>
      </c>
      <c r="BK827" s="191">
        <f>ROUND(I827*H827,1)</f>
        <v>0</v>
      </c>
      <c r="BL827" s="19" t="s">
        <v>213</v>
      </c>
      <c r="BM827" s="190" t="s">
        <v>1151</v>
      </c>
    </row>
    <row r="828" spans="1:47" s="2" customFormat="1" ht="11.25">
      <c r="A828" s="36"/>
      <c r="B828" s="37"/>
      <c r="C828" s="38"/>
      <c r="D828" s="192" t="s">
        <v>216</v>
      </c>
      <c r="E828" s="38"/>
      <c r="F828" s="193" t="s">
        <v>1152</v>
      </c>
      <c r="G828" s="38"/>
      <c r="H828" s="38"/>
      <c r="I828" s="194"/>
      <c r="J828" s="38"/>
      <c r="K828" s="38"/>
      <c r="L828" s="41"/>
      <c r="M828" s="195"/>
      <c r="N828" s="196"/>
      <c r="O828" s="66"/>
      <c r="P828" s="66"/>
      <c r="Q828" s="66"/>
      <c r="R828" s="66"/>
      <c r="S828" s="66"/>
      <c r="T828" s="66"/>
      <c r="U828" s="67"/>
      <c r="V828" s="36"/>
      <c r="W828" s="36"/>
      <c r="X828" s="36"/>
      <c r="Y828" s="36"/>
      <c r="Z828" s="36"/>
      <c r="AA828" s="36"/>
      <c r="AB828" s="36"/>
      <c r="AC828" s="36"/>
      <c r="AD828" s="36"/>
      <c r="AE828" s="36"/>
      <c r="AT828" s="19" t="s">
        <v>216</v>
      </c>
      <c r="AU828" s="19" t="s">
        <v>214</v>
      </c>
    </row>
    <row r="829" spans="2:51" s="13" customFormat="1" ht="11.25">
      <c r="B829" s="197"/>
      <c r="C829" s="198"/>
      <c r="D829" s="199" t="s">
        <v>218</v>
      </c>
      <c r="E829" s="200" t="s">
        <v>21</v>
      </c>
      <c r="F829" s="201" t="s">
        <v>1153</v>
      </c>
      <c r="G829" s="198"/>
      <c r="H829" s="202">
        <v>1.95</v>
      </c>
      <c r="I829" s="203"/>
      <c r="J829" s="198"/>
      <c r="K829" s="198"/>
      <c r="L829" s="204"/>
      <c r="M829" s="205"/>
      <c r="N829" s="206"/>
      <c r="O829" s="206"/>
      <c r="P829" s="206"/>
      <c r="Q829" s="206"/>
      <c r="R829" s="206"/>
      <c r="S829" s="206"/>
      <c r="T829" s="206"/>
      <c r="U829" s="207"/>
      <c r="AT829" s="208" t="s">
        <v>218</v>
      </c>
      <c r="AU829" s="208" t="s">
        <v>214</v>
      </c>
      <c r="AV829" s="13" t="s">
        <v>83</v>
      </c>
      <c r="AW829" s="13" t="s">
        <v>34</v>
      </c>
      <c r="AX829" s="13" t="s">
        <v>81</v>
      </c>
      <c r="AY829" s="208" t="s">
        <v>204</v>
      </c>
    </row>
    <row r="830" spans="1:65" s="2" customFormat="1" ht="21.75" customHeight="1">
      <c r="A830" s="36"/>
      <c r="B830" s="37"/>
      <c r="C830" s="179" t="s">
        <v>1154</v>
      </c>
      <c r="D830" s="179" t="s">
        <v>208</v>
      </c>
      <c r="E830" s="180" t="s">
        <v>1155</v>
      </c>
      <c r="F830" s="181" t="s">
        <v>1156</v>
      </c>
      <c r="G830" s="182" t="s">
        <v>260</v>
      </c>
      <c r="H830" s="183">
        <v>2.34</v>
      </c>
      <c r="I830" s="184"/>
      <c r="J830" s="185">
        <f>ROUND(I830*H830,1)</f>
        <v>0</v>
      </c>
      <c r="K830" s="181" t="s">
        <v>212</v>
      </c>
      <c r="L830" s="41"/>
      <c r="M830" s="186" t="s">
        <v>21</v>
      </c>
      <c r="N830" s="187" t="s">
        <v>44</v>
      </c>
      <c r="O830" s="66"/>
      <c r="P830" s="188">
        <f>O830*H830</f>
        <v>0</v>
      </c>
      <c r="Q830" s="188">
        <v>2.45329</v>
      </c>
      <c r="R830" s="188">
        <f>Q830*H830</f>
        <v>5.7406986</v>
      </c>
      <c r="S830" s="188">
        <v>0</v>
      </c>
      <c r="T830" s="188">
        <f>S830*H830</f>
        <v>0</v>
      </c>
      <c r="U830" s="189" t="s">
        <v>21</v>
      </c>
      <c r="V830" s="36"/>
      <c r="W830" s="36"/>
      <c r="X830" s="36"/>
      <c r="Y830" s="36"/>
      <c r="Z830" s="36"/>
      <c r="AA830" s="36"/>
      <c r="AB830" s="36"/>
      <c r="AC830" s="36"/>
      <c r="AD830" s="36"/>
      <c r="AE830" s="36"/>
      <c r="AR830" s="190" t="s">
        <v>213</v>
      </c>
      <c r="AT830" s="190" t="s">
        <v>208</v>
      </c>
      <c r="AU830" s="190" t="s">
        <v>214</v>
      </c>
      <c r="AY830" s="19" t="s">
        <v>204</v>
      </c>
      <c r="BE830" s="191">
        <f>IF(N830="základní",J830,0)</f>
        <v>0</v>
      </c>
      <c r="BF830" s="191">
        <f>IF(N830="snížená",J830,0)</f>
        <v>0</v>
      </c>
      <c r="BG830" s="191">
        <f>IF(N830="zákl. přenesená",J830,0)</f>
        <v>0</v>
      </c>
      <c r="BH830" s="191">
        <f>IF(N830="sníž. přenesená",J830,0)</f>
        <v>0</v>
      </c>
      <c r="BI830" s="191">
        <f>IF(N830="nulová",J830,0)</f>
        <v>0</v>
      </c>
      <c r="BJ830" s="19" t="s">
        <v>81</v>
      </c>
      <c r="BK830" s="191">
        <f>ROUND(I830*H830,1)</f>
        <v>0</v>
      </c>
      <c r="BL830" s="19" t="s">
        <v>213</v>
      </c>
      <c r="BM830" s="190" t="s">
        <v>1157</v>
      </c>
    </row>
    <row r="831" spans="1:47" s="2" customFormat="1" ht="11.25">
      <c r="A831" s="36"/>
      <c r="B831" s="37"/>
      <c r="C831" s="38"/>
      <c r="D831" s="192" t="s">
        <v>216</v>
      </c>
      <c r="E831" s="38"/>
      <c r="F831" s="193" t="s">
        <v>1158</v>
      </c>
      <c r="G831" s="38"/>
      <c r="H831" s="38"/>
      <c r="I831" s="194"/>
      <c r="J831" s="38"/>
      <c r="K831" s="38"/>
      <c r="L831" s="41"/>
      <c r="M831" s="195"/>
      <c r="N831" s="196"/>
      <c r="O831" s="66"/>
      <c r="P831" s="66"/>
      <c r="Q831" s="66"/>
      <c r="R831" s="66"/>
      <c r="S831" s="66"/>
      <c r="T831" s="66"/>
      <c r="U831" s="67"/>
      <c r="V831" s="36"/>
      <c r="W831" s="36"/>
      <c r="X831" s="36"/>
      <c r="Y831" s="36"/>
      <c r="Z831" s="36"/>
      <c r="AA831" s="36"/>
      <c r="AB831" s="36"/>
      <c r="AC831" s="36"/>
      <c r="AD831" s="36"/>
      <c r="AE831" s="36"/>
      <c r="AT831" s="19" t="s">
        <v>216</v>
      </c>
      <c r="AU831" s="19" t="s">
        <v>214</v>
      </c>
    </row>
    <row r="832" spans="2:51" s="13" customFormat="1" ht="11.25">
      <c r="B832" s="197"/>
      <c r="C832" s="198"/>
      <c r="D832" s="199" t="s">
        <v>218</v>
      </c>
      <c r="E832" s="200" t="s">
        <v>21</v>
      </c>
      <c r="F832" s="201" t="s">
        <v>1159</v>
      </c>
      <c r="G832" s="198"/>
      <c r="H832" s="202">
        <v>2.34</v>
      </c>
      <c r="I832" s="203"/>
      <c r="J832" s="198"/>
      <c r="K832" s="198"/>
      <c r="L832" s="204"/>
      <c r="M832" s="205"/>
      <c r="N832" s="206"/>
      <c r="O832" s="206"/>
      <c r="P832" s="206"/>
      <c r="Q832" s="206"/>
      <c r="R832" s="206"/>
      <c r="S832" s="206"/>
      <c r="T832" s="206"/>
      <c r="U832" s="207"/>
      <c r="AT832" s="208" t="s">
        <v>218</v>
      </c>
      <c r="AU832" s="208" t="s">
        <v>214</v>
      </c>
      <c r="AV832" s="13" t="s">
        <v>83</v>
      </c>
      <c r="AW832" s="13" t="s">
        <v>34</v>
      </c>
      <c r="AX832" s="13" t="s">
        <v>81</v>
      </c>
      <c r="AY832" s="208" t="s">
        <v>204</v>
      </c>
    </row>
    <row r="833" spans="1:65" s="2" customFormat="1" ht="24.2" customHeight="1">
      <c r="A833" s="36"/>
      <c r="B833" s="37"/>
      <c r="C833" s="179" t="s">
        <v>1160</v>
      </c>
      <c r="D833" s="179" t="s">
        <v>208</v>
      </c>
      <c r="E833" s="180" t="s">
        <v>1059</v>
      </c>
      <c r="F833" s="181" t="s">
        <v>1060</v>
      </c>
      <c r="G833" s="182" t="s">
        <v>260</v>
      </c>
      <c r="H833" s="183">
        <v>2.34</v>
      </c>
      <c r="I833" s="184"/>
      <c r="J833" s="185">
        <f>ROUND(I833*H833,1)</f>
        <v>0</v>
      </c>
      <c r="K833" s="181" t="s">
        <v>212</v>
      </c>
      <c r="L833" s="41"/>
      <c r="M833" s="186" t="s">
        <v>21</v>
      </c>
      <c r="N833" s="187" t="s">
        <v>44</v>
      </c>
      <c r="O833" s="66"/>
      <c r="P833" s="188">
        <f>O833*H833</f>
        <v>0</v>
      </c>
      <c r="Q833" s="188">
        <v>0</v>
      </c>
      <c r="R833" s="188">
        <f>Q833*H833</f>
        <v>0</v>
      </c>
      <c r="S833" s="188">
        <v>0</v>
      </c>
      <c r="T833" s="188">
        <f>S833*H833</f>
        <v>0</v>
      </c>
      <c r="U833" s="189" t="s">
        <v>21</v>
      </c>
      <c r="V833" s="36"/>
      <c r="W833" s="36"/>
      <c r="X833" s="36"/>
      <c r="Y833" s="36"/>
      <c r="Z833" s="36"/>
      <c r="AA833" s="36"/>
      <c r="AB833" s="36"/>
      <c r="AC833" s="36"/>
      <c r="AD833" s="36"/>
      <c r="AE833" s="36"/>
      <c r="AR833" s="190" t="s">
        <v>213</v>
      </c>
      <c r="AT833" s="190" t="s">
        <v>208</v>
      </c>
      <c r="AU833" s="190" t="s">
        <v>214</v>
      </c>
      <c r="AY833" s="19" t="s">
        <v>204</v>
      </c>
      <c r="BE833" s="191">
        <f>IF(N833="základní",J833,0)</f>
        <v>0</v>
      </c>
      <c r="BF833" s="191">
        <f>IF(N833="snížená",J833,0)</f>
        <v>0</v>
      </c>
      <c r="BG833" s="191">
        <f>IF(N833="zákl. přenesená",J833,0)</f>
        <v>0</v>
      </c>
      <c r="BH833" s="191">
        <f>IF(N833="sníž. přenesená",J833,0)</f>
        <v>0</v>
      </c>
      <c r="BI833" s="191">
        <f>IF(N833="nulová",J833,0)</f>
        <v>0</v>
      </c>
      <c r="BJ833" s="19" t="s">
        <v>81</v>
      </c>
      <c r="BK833" s="191">
        <f>ROUND(I833*H833,1)</f>
        <v>0</v>
      </c>
      <c r="BL833" s="19" t="s">
        <v>213</v>
      </c>
      <c r="BM833" s="190" t="s">
        <v>1161</v>
      </c>
    </row>
    <row r="834" spans="1:47" s="2" customFormat="1" ht="11.25">
      <c r="A834" s="36"/>
      <c r="B834" s="37"/>
      <c r="C834" s="38"/>
      <c r="D834" s="192" t="s">
        <v>216</v>
      </c>
      <c r="E834" s="38"/>
      <c r="F834" s="193" t="s">
        <v>1062</v>
      </c>
      <c r="G834" s="38"/>
      <c r="H834" s="38"/>
      <c r="I834" s="194"/>
      <c r="J834" s="38"/>
      <c r="K834" s="38"/>
      <c r="L834" s="41"/>
      <c r="M834" s="195"/>
      <c r="N834" s="196"/>
      <c r="O834" s="66"/>
      <c r="P834" s="66"/>
      <c r="Q834" s="66"/>
      <c r="R834" s="66"/>
      <c r="S834" s="66"/>
      <c r="T834" s="66"/>
      <c r="U834" s="67"/>
      <c r="V834" s="36"/>
      <c r="W834" s="36"/>
      <c r="X834" s="36"/>
      <c r="Y834" s="36"/>
      <c r="Z834" s="36"/>
      <c r="AA834" s="36"/>
      <c r="AB834" s="36"/>
      <c r="AC834" s="36"/>
      <c r="AD834" s="36"/>
      <c r="AE834" s="36"/>
      <c r="AT834" s="19" t="s">
        <v>216</v>
      </c>
      <c r="AU834" s="19" t="s">
        <v>214</v>
      </c>
    </row>
    <row r="835" spans="1:47" s="2" customFormat="1" ht="58.5">
      <c r="A835" s="36"/>
      <c r="B835" s="37"/>
      <c r="C835" s="38"/>
      <c r="D835" s="199" t="s">
        <v>306</v>
      </c>
      <c r="E835" s="38"/>
      <c r="F835" s="241" t="s">
        <v>1063</v>
      </c>
      <c r="G835" s="38"/>
      <c r="H835" s="38"/>
      <c r="I835" s="194"/>
      <c r="J835" s="38"/>
      <c r="K835" s="38"/>
      <c r="L835" s="41"/>
      <c r="M835" s="195"/>
      <c r="N835" s="196"/>
      <c r="O835" s="66"/>
      <c r="P835" s="66"/>
      <c r="Q835" s="66"/>
      <c r="R835" s="66"/>
      <c r="S835" s="66"/>
      <c r="T835" s="66"/>
      <c r="U835" s="67"/>
      <c r="V835" s="36"/>
      <c r="W835" s="36"/>
      <c r="X835" s="36"/>
      <c r="Y835" s="36"/>
      <c r="Z835" s="36"/>
      <c r="AA835" s="36"/>
      <c r="AB835" s="36"/>
      <c r="AC835" s="36"/>
      <c r="AD835" s="36"/>
      <c r="AE835" s="36"/>
      <c r="AT835" s="19" t="s">
        <v>306</v>
      </c>
      <c r="AU835" s="19" t="s">
        <v>214</v>
      </c>
    </row>
    <row r="836" spans="1:65" s="2" customFormat="1" ht="16.5" customHeight="1">
      <c r="A836" s="36"/>
      <c r="B836" s="37"/>
      <c r="C836" s="179" t="s">
        <v>1162</v>
      </c>
      <c r="D836" s="179" t="s">
        <v>208</v>
      </c>
      <c r="E836" s="180" t="s">
        <v>1070</v>
      </c>
      <c r="F836" s="181" t="s">
        <v>1071</v>
      </c>
      <c r="G836" s="182" t="s">
        <v>318</v>
      </c>
      <c r="H836" s="183">
        <v>0.026</v>
      </c>
      <c r="I836" s="184"/>
      <c r="J836" s="185">
        <f>ROUND(I836*H836,1)</f>
        <v>0</v>
      </c>
      <c r="K836" s="181" t="s">
        <v>212</v>
      </c>
      <c r="L836" s="41"/>
      <c r="M836" s="186" t="s">
        <v>21</v>
      </c>
      <c r="N836" s="187" t="s">
        <v>44</v>
      </c>
      <c r="O836" s="66"/>
      <c r="P836" s="188">
        <f>O836*H836</f>
        <v>0</v>
      </c>
      <c r="Q836" s="188">
        <v>1.06277</v>
      </c>
      <c r="R836" s="188">
        <f>Q836*H836</f>
        <v>0.02763202</v>
      </c>
      <c r="S836" s="188">
        <v>0</v>
      </c>
      <c r="T836" s="188">
        <f>S836*H836</f>
        <v>0</v>
      </c>
      <c r="U836" s="189" t="s">
        <v>21</v>
      </c>
      <c r="V836" s="36"/>
      <c r="W836" s="36"/>
      <c r="X836" s="36"/>
      <c r="Y836" s="36"/>
      <c r="Z836" s="36"/>
      <c r="AA836" s="36"/>
      <c r="AB836" s="36"/>
      <c r="AC836" s="36"/>
      <c r="AD836" s="36"/>
      <c r="AE836" s="36"/>
      <c r="AR836" s="190" t="s">
        <v>213</v>
      </c>
      <c r="AT836" s="190" t="s">
        <v>208</v>
      </c>
      <c r="AU836" s="190" t="s">
        <v>214</v>
      </c>
      <c r="AY836" s="19" t="s">
        <v>204</v>
      </c>
      <c r="BE836" s="191">
        <f>IF(N836="základní",J836,0)</f>
        <v>0</v>
      </c>
      <c r="BF836" s="191">
        <f>IF(N836="snížená",J836,0)</f>
        <v>0</v>
      </c>
      <c r="BG836" s="191">
        <f>IF(N836="zákl. přenesená",J836,0)</f>
        <v>0</v>
      </c>
      <c r="BH836" s="191">
        <f>IF(N836="sníž. přenesená",J836,0)</f>
        <v>0</v>
      </c>
      <c r="BI836" s="191">
        <f>IF(N836="nulová",J836,0)</f>
        <v>0</v>
      </c>
      <c r="BJ836" s="19" t="s">
        <v>81</v>
      </c>
      <c r="BK836" s="191">
        <f>ROUND(I836*H836,1)</f>
        <v>0</v>
      </c>
      <c r="BL836" s="19" t="s">
        <v>213</v>
      </c>
      <c r="BM836" s="190" t="s">
        <v>1163</v>
      </c>
    </row>
    <row r="837" spans="1:47" s="2" customFormat="1" ht="11.25">
      <c r="A837" s="36"/>
      <c r="B837" s="37"/>
      <c r="C837" s="38"/>
      <c r="D837" s="192" t="s">
        <v>216</v>
      </c>
      <c r="E837" s="38"/>
      <c r="F837" s="193" t="s">
        <v>1073</v>
      </c>
      <c r="G837" s="38"/>
      <c r="H837" s="38"/>
      <c r="I837" s="194"/>
      <c r="J837" s="38"/>
      <c r="K837" s="38"/>
      <c r="L837" s="41"/>
      <c r="M837" s="195"/>
      <c r="N837" s="196"/>
      <c r="O837" s="66"/>
      <c r="P837" s="66"/>
      <c r="Q837" s="66"/>
      <c r="R837" s="66"/>
      <c r="S837" s="66"/>
      <c r="T837" s="66"/>
      <c r="U837" s="67"/>
      <c r="V837" s="36"/>
      <c r="W837" s="36"/>
      <c r="X837" s="36"/>
      <c r="Y837" s="36"/>
      <c r="Z837" s="36"/>
      <c r="AA837" s="36"/>
      <c r="AB837" s="36"/>
      <c r="AC837" s="36"/>
      <c r="AD837" s="36"/>
      <c r="AE837" s="36"/>
      <c r="AT837" s="19" t="s">
        <v>216</v>
      </c>
      <c r="AU837" s="19" t="s">
        <v>214</v>
      </c>
    </row>
    <row r="838" spans="1:47" s="2" customFormat="1" ht="29.25">
      <c r="A838" s="36"/>
      <c r="B838" s="37"/>
      <c r="C838" s="38"/>
      <c r="D838" s="199" t="s">
        <v>306</v>
      </c>
      <c r="E838" s="38"/>
      <c r="F838" s="241" t="s">
        <v>1074</v>
      </c>
      <c r="G838" s="38"/>
      <c r="H838" s="38"/>
      <c r="I838" s="194"/>
      <c r="J838" s="38"/>
      <c r="K838" s="38"/>
      <c r="L838" s="41"/>
      <c r="M838" s="195"/>
      <c r="N838" s="196"/>
      <c r="O838" s="66"/>
      <c r="P838" s="66"/>
      <c r="Q838" s="66"/>
      <c r="R838" s="66"/>
      <c r="S838" s="66"/>
      <c r="T838" s="66"/>
      <c r="U838" s="67"/>
      <c r="V838" s="36"/>
      <c r="W838" s="36"/>
      <c r="X838" s="36"/>
      <c r="Y838" s="36"/>
      <c r="Z838" s="36"/>
      <c r="AA838" s="36"/>
      <c r="AB838" s="36"/>
      <c r="AC838" s="36"/>
      <c r="AD838" s="36"/>
      <c r="AE838" s="36"/>
      <c r="AT838" s="19" t="s">
        <v>306</v>
      </c>
      <c r="AU838" s="19" t="s">
        <v>214</v>
      </c>
    </row>
    <row r="839" spans="2:51" s="13" customFormat="1" ht="11.25">
      <c r="B839" s="197"/>
      <c r="C839" s="198"/>
      <c r="D839" s="199" t="s">
        <v>218</v>
      </c>
      <c r="E839" s="200" t="s">
        <v>21</v>
      </c>
      <c r="F839" s="201" t="s">
        <v>1164</v>
      </c>
      <c r="G839" s="198"/>
      <c r="H839" s="202">
        <v>0.026</v>
      </c>
      <c r="I839" s="203"/>
      <c r="J839" s="198"/>
      <c r="K839" s="198"/>
      <c r="L839" s="204"/>
      <c r="M839" s="205"/>
      <c r="N839" s="206"/>
      <c r="O839" s="206"/>
      <c r="P839" s="206"/>
      <c r="Q839" s="206"/>
      <c r="R839" s="206"/>
      <c r="S839" s="206"/>
      <c r="T839" s="206"/>
      <c r="U839" s="207"/>
      <c r="AT839" s="208" t="s">
        <v>218</v>
      </c>
      <c r="AU839" s="208" t="s">
        <v>214</v>
      </c>
      <c r="AV839" s="13" t="s">
        <v>83</v>
      </c>
      <c r="AW839" s="13" t="s">
        <v>34</v>
      </c>
      <c r="AX839" s="13" t="s">
        <v>81</v>
      </c>
      <c r="AY839" s="208" t="s">
        <v>204</v>
      </c>
    </row>
    <row r="840" spans="2:63" s="12" customFormat="1" ht="22.9" customHeight="1">
      <c r="B840" s="163"/>
      <c r="C840" s="164"/>
      <c r="D840" s="165" t="s">
        <v>72</v>
      </c>
      <c r="E840" s="177" t="s">
        <v>257</v>
      </c>
      <c r="F840" s="177" t="s">
        <v>1165</v>
      </c>
      <c r="G840" s="164"/>
      <c r="H840" s="164"/>
      <c r="I840" s="167"/>
      <c r="J840" s="178">
        <f>BK840</f>
        <v>0</v>
      </c>
      <c r="K840" s="164"/>
      <c r="L840" s="169"/>
      <c r="M840" s="170"/>
      <c r="N840" s="171"/>
      <c r="O840" s="171"/>
      <c r="P840" s="172">
        <f>P841+P853+P884+P894</f>
        <v>0</v>
      </c>
      <c r="Q840" s="171"/>
      <c r="R840" s="172">
        <f>R841+R853+R884+R894</f>
        <v>3.4256409999999997</v>
      </c>
      <c r="S840" s="171"/>
      <c r="T840" s="172">
        <f>T841+T853+T884+T894</f>
        <v>12.0018</v>
      </c>
      <c r="U840" s="173"/>
      <c r="AR840" s="174" t="s">
        <v>81</v>
      </c>
      <c r="AT840" s="175" t="s">
        <v>72</v>
      </c>
      <c r="AU840" s="175" t="s">
        <v>81</v>
      </c>
      <c r="AY840" s="174" t="s">
        <v>204</v>
      </c>
      <c r="BK840" s="176">
        <f>BK841+BK853+BK884+BK894</f>
        <v>0</v>
      </c>
    </row>
    <row r="841" spans="2:63" s="12" customFormat="1" ht="20.85" customHeight="1">
      <c r="B841" s="163"/>
      <c r="C841" s="164"/>
      <c r="D841" s="165" t="s">
        <v>72</v>
      </c>
      <c r="E841" s="177" t="s">
        <v>1166</v>
      </c>
      <c r="F841" s="177" t="s">
        <v>1167</v>
      </c>
      <c r="G841" s="164"/>
      <c r="H841" s="164"/>
      <c r="I841" s="167"/>
      <c r="J841" s="178">
        <f>BK841</f>
        <v>0</v>
      </c>
      <c r="K841" s="164"/>
      <c r="L841" s="169"/>
      <c r="M841" s="170"/>
      <c r="N841" s="171"/>
      <c r="O841" s="171"/>
      <c r="P841" s="172">
        <f>SUM(P842:P852)</f>
        <v>0</v>
      </c>
      <c r="Q841" s="171"/>
      <c r="R841" s="172">
        <f>SUM(R842:R852)</f>
        <v>3.410014</v>
      </c>
      <c r="S841" s="171"/>
      <c r="T841" s="172">
        <f>SUM(T842:T852)</f>
        <v>0</v>
      </c>
      <c r="U841" s="173"/>
      <c r="AR841" s="174" t="s">
        <v>81</v>
      </c>
      <c r="AT841" s="175" t="s">
        <v>72</v>
      </c>
      <c r="AU841" s="175" t="s">
        <v>83</v>
      </c>
      <c r="AY841" s="174" t="s">
        <v>204</v>
      </c>
      <c r="BK841" s="176">
        <f>SUM(BK842:BK852)</f>
        <v>0</v>
      </c>
    </row>
    <row r="842" spans="1:65" s="2" customFormat="1" ht="33" customHeight="1">
      <c r="A842" s="36"/>
      <c r="B842" s="37"/>
      <c r="C842" s="179" t="s">
        <v>1168</v>
      </c>
      <c r="D842" s="179" t="s">
        <v>208</v>
      </c>
      <c r="E842" s="180" t="s">
        <v>1169</v>
      </c>
      <c r="F842" s="181" t="s">
        <v>1170</v>
      </c>
      <c r="G842" s="182" t="s">
        <v>469</v>
      </c>
      <c r="H842" s="183">
        <v>10.23</v>
      </c>
      <c r="I842" s="184"/>
      <c r="J842" s="185">
        <f>ROUND(I842*H842,1)</f>
        <v>0</v>
      </c>
      <c r="K842" s="181" t="s">
        <v>21</v>
      </c>
      <c r="L842" s="41"/>
      <c r="M842" s="186" t="s">
        <v>21</v>
      </c>
      <c r="N842" s="187" t="s">
        <v>44</v>
      </c>
      <c r="O842" s="66"/>
      <c r="P842" s="188">
        <f>O842*H842</f>
        <v>0</v>
      </c>
      <c r="Q842" s="188">
        <v>0.164</v>
      </c>
      <c r="R842" s="188">
        <f>Q842*H842</f>
        <v>1.67772</v>
      </c>
      <c r="S842" s="188">
        <v>0</v>
      </c>
      <c r="T842" s="188">
        <f>S842*H842</f>
        <v>0</v>
      </c>
      <c r="U842" s="189" t="s">
        <v>21</v>
      </c>
      <c r="V842" s="36"/>
      <c r="W842" s="36"/>
      <c r="X842" s="36"/>
      <c r="Y842" s="36"/>
      <c r="Z842" s="36"/>
      <c r="AA842" s="36"/>
      <c r="AB842" s="36"/>
      <c r="AC842" s="36"/>
      <c r="AD842" s="36"/>
      <c r="AE842" s="36"/>
      <c r="AR842" s="190" t="s">
        <v>213</v>
      </c>
      <c r="AT842" s="190" t="s">
        <v>208</v>
      </c>
      <c r="AU842" s="190" t="s">
        <v>214</v>
      </c>
      <c r="AY842" s="19" t="s">
        <v>204</v>
      </c>
      <c r="BE842" s="191">
        <f>IF(N842="základní",J842,0)</f>
        <v>0</v>
      </c>
      <c r="BF842" s="191">
        <f>IF(N842="snížená",J842,0)</f>
        <v>0</v>
      </c>
      <c r="BG842" s="191">
        <f>IF(N842="zákl. přenesená",J842,0)</f>
        <v>0</v>
      </c>
      <c r="BH842" s="191">
        <f>IF(N842="sníž. přenesená",J842,0)</f>
        <v>0</v>
      </c>
      <c r="BI842" s="191">
        <f>IF(N842="nulová",J842,0)</f>
        <v>0</v>
      </c>
      <c r="BJ842" s="19" t="s">
        <v>81</v>
      </c>
      <c r="BK842" s="191">
        <f>ROUND(I842*H842,1)</f>
        <v>0</v>
      </c>
      <c r="BL842" s="19" t="s">
        <v>213</v>
      </c>
      <c r="BM842" s="190" t="s">
        <v>1171</v>
      </c>
    </row>
    <row r="843" spans="2:51" s="13" customFormat="1" ht="11.25">
      <c r="B843" s="197"/>
      <c r="C843" s="198"/>
      <c r="D843" s="199" t="s">
        <v>218</v>
      </c>
      <c r="E843" s="200" t="s">
        <v>21</v>
      </c>
      <c r="F843" s="201" t="s">
        <v>1172</v>
      </c>
      <c r="G843" s="198"/>
      <c r="H843" s="202">
        <v>10.23</v>
      </c>
      <c r="I843" s="203"/>
      <c r="J843" s="198"/>
      <c r="K843" s="198"/>
      <c r="L843" s="204"/>
      <c r="M843" s="205"/>
      <c r="N843" s="206"/>
      <c r="O843" s="206"/>
      <c r="P843" s="206"/>
      <c r="Q843" s="206"/>
      <c r="R843" s="206"/>
      <c r="S843" s="206"/>
      <c r="T843" s="206"/>
      <c r="U843" s="207"/>
      <c r="AT843" s="208" t="s">
        <v>218</v>
      </c>
      <c r="AU843" s="208" t="s">
        <v>214</v>
      </c>
      <c r="AV843" s="13" t="s">
        <v>83</v>
      </c>
      <c r="AW843" s="13" t="s">
        <v>34</v>
      </c>
      <c r="AX843" s="13" t="s">
        <v>81</v>
      </c>
      <c r="AY843" s="208" t="s">
        <v>204</v>
      </c>
    </row>
    <row r="844" spans="1:65" s="2" customFormat="1" ht="24.2" customHeight="1">
      <c r="A844" s="36"/>
      <c r="B844" s="37"/>
      <c r="C844" s="179" t="s">
        <v>1173</v>
      </c>
      <c r="D844" s="179" t="s">
        <v>208</v>
      </c>
      <c r="E844" s="180" t="s">
        <v>1174</v>
      </c>
      <c r="F844" s="181" t="s">
        <v>1175</v>
      </c>
      <c r="G844" s="182" t="s">
        <v>346</v>
      </c>
      <c r="H844" s="183">
        <v>10.23</v>
      </c>
      <c r="I844" s="184"/>
      <c r="J844" s="185">
        <f>ROUND(I844*H844,1)</f>
        <v>0</v>
      </c>
      <c r="K844" s="181" t="s">
        <v>21</v>
      </c>
      <c r="L844" s="41"/>
      <c r="M844" s="186" t="s">
        <v>21</v>
      </c>
      <c r="N844" s="187" t="s">
        <v>44</v>
      </c>
      <c r="O844" s="66"/>
      <c r="P844" s="188">
        <f>O844*H844</f>
        <v>0</v>
      </c>
      <c r="Q844" s="188">
        <v>0.027</v>
      </c>
      <c r="R844" s="188">
        <f>Q844*H844</f>
        <v>0.27621</v>
      </c>
      <c r="S844" s="188">
        <v>0</v>
      </c>
      <c r="T844" s="188">
        <f>S844*H844</f>
        <v>0</v>
      </c>
      <c r="U844" s="189" t="s">
        <v>21</v>
      </c>
      <c r="V844" s="36"/>
      <c r="W844" s="36"/>
      <c r="X844" s="36"/>
      <c r="Y844" s="36"/>
      <c r="Z844" s="36"/>
      <c r="AA844" s="36"/>
      <c r="AB844" s="36"/>
      <c r="AC844" s="36"/>
      <c r="AD844" s="36"/>
      <c r="AE844" s="36"/>
      <c r="AR844" s="190" t="s">
        <v>213</v>
      </c>
      <c r="AT844" s="190" t="s">
        <v>208</v>
      </c>
      <c r="AU844" s="190" t="s">
        <v>214</v>
      </c>
      <c r="AY844" s="19" t="s">
        <v>204</v>
      </c>
      <c r="BE844" s="191">
        <f>IF(N844="základní",J844,0)</f>
        <v>0</v>
      </c>
      <c r="BF844" s="191">
        <f>IF(N844="snížená",J844,0)</f>
        <v>0</v>
      </c>
      <c r="BG844" s="191">
        <f>IF(N844="zákl. přenesená",J844,0)</f>
        <v>0</v>
      </c>
      <c r="BH844" s="191">
        <f>IF(N844="sníž. přenesená",J844,0)</f>
        <v>0</v>
      </c>
      <c r="BI844" s="191">
        <f>IF(N844="nulová",J844,0)</f>
        <v>0</v>
      </c>
      <c r="BJ844" s="19" t="s">
        <v>81</v>
      </c>
      <c r="BK844" s="191">
        <f>ROUND(I844*H844,1)</f>
        <v>0</v>
      </c>
      <c r="BL844" s="19" t="s">
        <v>213</v>
      </c>
      <c r="BM844" s="190" t="s">
        <v>1176</v>
      </c>
    </row>
    <row r="845" spans="1:65" s="2" customFormat="1" ht="16.5" customHeight="1">
      <c r="A845" s="36"/>
      <c r="B845" s="37"/>
      <c r="C845" s="242" t="s">
        <v>1177</v>
      </c>
      <c r="D845" s="242" t="s">
        <v>466</v>
      </c>
      <c r="E845" s="243" t="s">
        <v>1178</v>
      </c>
      <c r="F845" s="244" t="s">
        <v>1179</v>
      </c>
      <c r="G845" s="245" t="s">
        <v>211</v>
      </c>
      <c r="H845" s="246">
        <v>31</v>
      </c>
      <c r="I845" s="247"/>
      <c r="J845" s="248">
        <f>ROUND(I845*H845,1)</f>
        <v>0</v>
      </c>
      <c r="K845" s="244" t="s">
        <v>212</v>
      </c>
      <c r="L845" s="249"/>
      <c r="M845" s="250" t="s">
        <v>21</v>
      </c>
      <c r="N845" s="251" t="s">
        <v>44</v>
      </c>
      <c r="O845" s="66"/>
      <c r="P845" s="188">
        <f>O845*H845</f>
        <v>0</v>
      </c>
      <c r="Q845" s="188">
        <v>0.046</v>
      </c>
      <c r="R845" s="188">
        <f>Q845*H845</f>
        <v>1.426</v>
      </c>
      <c r="S845" s="188">
        <v>0</v>
      </c>
      <c r="T845" s="188">
        <f>S845*H845</f>
        <v>0</v>
      </c>
      <c r="U845" s="189" t="s">
        <v>21</v>
      </c>
      <c r="V845" s="36"/>
      <c r="W845" s="36"/>
      <c r="X845" s="36"/>
      <c r="Y845" s="36"/>
      <c r="Z845" s="36"/>
      <c r="AA845" s="36"/>
      <c r="AB845" s="36"/>
      <c r="AC845" s="36"/>
      <c r="AD845" s="36"/>
      <c r="AE845" s="36"/>
      <c r="AR845" s="190" t="s">
        <v>250</v>
      </c>
      <c r="AT845" s="190" t="s">
        <v>466</v>
      </c>
      <c r="AU845" s="190" t="s">
        <v>214</v>
      </c>
      <c r="AY845" s="19" t="s">
        <v>204</v>
      </c>
      <c r="BE845" s="191">
        <f>IF(N845="základní",J845,0)</f>
        <v>0</v>
      </c>
      <c r="BF845" s="191">
        <f>IF(N845="snížená",J845,0)</f>
        <v>0</v>
      </c>
      <c r="BG845" s="191">
        <f>IF(N845="zákl. přenesená",J845,0)</f>
        <v>0</v>
      </c>
      <c r="BH845" s="191">
        <f>IF(N845="sníž. přenesená",J845,0)</f>
        <v>0</v>
      </c>
      <c r="BI845" s="191">
        <f>IF(N845="nulová",J845,0)</f>
        <v>0</v>
      </c>
      <c r="BJ845" s="19" t="s">
        <v>81</v>
      </c>
      <c r="BK845" s="191">
        <f>ROUND(I845*H845,1)</f>
        <v>0</v>
      </c>
      <c r="BL845" s="19" t="s">
        <v>213</v>
      </c>
      <c r="BM845" s="190" t="s">
        <v>1180</v>
      </c>
    </row>
    <row r="846" spans="1:47" s="2" customFormat="1" ht="11.25">
      <c r="A846" s="36"/>
      <c r="B846" s="37"/>
      <c r="C846" s="38"/>
      <c r="D846" s="192" t="s">
        <v>216</v>
      </c>
      <c r="E846" s="38"/>
      <c r="F846" s="193" t="s">
        <v>1181</v>
      </c>
      <c r="G846" s="38"/>
      <c r="H846" s="38"/>
      <c r="I846" s="194"/>
      <c r="J846" s="38"/>
      <c r="K846" s="38"/>
      <c r="L846" s="41"/>
      <c r="M846" s="195"/>
      <c r="N846" s="196"/>
      <c r="O846" s="66"/>
      <c r="P846" s="66"/>
      <c r="Q846" s="66"/>
      <c r="R846" s="66"/>
      <c r="S846" s="66"/>
      <c r="T846" s="66"/>
      <c r="U846" s="67"/>
      <c r="V846" s="36"/>
      <c r="W846" s="36"/>
      <c r="X846" s="36"/>
      <c r="Y846" s="36"/>
      <c r="Z846" s="36"/>
      <c r="AA846" s="36"/>
      <c r="AB846" s="36"/>
      <c r="AC846" s="36"/>
      <c r="AD846" s="36"/>
      <c r="AE846" s="36"/>
      <c r="AT846" s="19" t="s">
        <v>216</v>
      </c>
      <c r="AU846" s="19" t="s">
        <v>214</v>
      </c>
    </row>
    <row r="847" spans="1:65" s="2" customFormat="1" ht="16.5" customHeight="1">
      <c r="A847" s="36"/>
      <c r="B847" s="37"/>
      <c r="C847" s="179" t="s">
        <v>1182</v>
      </c>
      <c r="D847" s="179" t="s">
        <v>208</v>
      </c>
      <c r="E847" s="180" t="s">
        <v>1183</v>
      </c>
      <c r="F847" s="181" t="s">
        <v>1184</v>
      </c>
      <c r="G847" s="182" t="s">
        <v>1185</v>
      </c>
      <c r="H847" s="183">
        <v>1.2</v>
      </c>
      <c r="I847" s="184"/>
      <c r="J847" s="185">
        <f>ROUND(I847*H847,1)</f>
        <v>0</v>
      </c>
      <c r="K847" s="181" t="s">
        <v>212</v>
      </c>
      <c r="L847" s="41"/>
      <c r="M847" s="186" t="s">
        <v>21</v>
      </c>
      <c r="N847" s="187" t="s">
        <v>44</v>
      </c>
      <c r="O847" s="66"/>
      <c r="P847" s="188">
        <f>O847*H847</f>
        <v>0</v>
      </c>
      <c r="Q847" s="188">
        <v>7E-05</v>
      </c>
      <c r="R847" s="188">
        <f>Q847*H847</f>
        <v>8.4E-05</v>
      </c>
      <c r="S847" s="188">
        <v>0</v>
      </c>
      <c r="T847" s="188">
        <f>S847*H847</f>
        <v>0</v>
      </c>
      <c r="U847" s="189" t="s">
        <v>21</v>
      </c>
      <c r="V847" s="36"/>
      <c r="W847" s="36"/>
      <c r="X847" s="36"/>
      <c r="Y847" s="36"/>
      <c r="Z847" s="36"/>
      <c r="AA847" s="36"/>
      <c r="AB847" s="36"/>
      <c r="AC847" s="36"/>
      <c r="AD847" s="36"/>
      <c r="AE847" s="36"/>
      <c r="AR847" s="190" t="s">
        <v>213</v>
      </c>
      <c r="AT847" s="190" t="s">
        <v>208</v>
      </c>
      <c r="AU847" s="190" t="s">
        <v>214</v>
      </c>
      <c r="AY847" s="19" t="s">
        <v>204</v>
      </c>
      <c r="BE847" s="191">
        <f>IF(N847="základní",J847,0)</f>
        <v>0</v>
      </c>
      <c r="BF847" s="191">
        <f>IF(N847="snížená",J847,0)</f>
        <v>0</v>
      </c>
      <c r="BG847" s="191">
        <f>IF(N847="zákl. přenesená",J847,0)</f>
        <v>0</v>
      </c>
      <c r="BH847" s="191">
        <f>IF(N847="sníž. přenesená",J847,0)</f>
        <v>0</v>
      </c>
      <c r="BI847" s="191">
        <f>IF(N847="nulová",J847,0)</f>
        <v>0</v>
      </c>
      <c r="BJ847" s="19" t="s">
        <v>81</v>
      </c>
      <c r="BK847" s="191">
        <f>ROUND(I847*H847,1)</f>
        <v>0</v>
      </c>
      <c r="BL847" s="19" t="s">
        <v>213</v>
      </c>
      <c r="BM847" s="190" t="s">
        <v>1186</v>
      </c>
    </row>
    <row r="848" spans="1:47" s="2" customFormat="1" ht="11.25">
      <c r="A848" s="36"/>
      <c r="B848" s="37"/>
      <c r="C848" s="38"/>
      <c r="D848" s="192" t="s">
        <v>216</v>
      </c>
      <c r="E848" s="38"/>
      <c r="F848" s="193" t="s">
        <v>1187</v>
      </c>
      <c r="G848" s="38"/>
      <c r="H848" s="38"/>
      <c r="I848" s="194"/>
      <c r="J848" s="38"/>
      <c r="K848" s="38"/>
      <c r="L848" s="41"/>
      <c r="M848" s="195"/>
      <c r="N848" s="196"/>
      <c r="O848" s="66"/>
      <c r="P848" s="66"/>
      <c r="Q848" s="66"/>
      <c r="R848" s="66"/>
      <c r="S848" s="66"/>
      <c r="T848" s="66"/>
      <c r="U848" s="67"/>
      <c r="V848" s="36"/>
      <c r="W848" s="36"/>
      <c r="X848" s="36"/>
      <c r="Y848" s="36"/>
      <c r="Z848" s="36"/>
      <c r="AA848" s="36"/>
      <c r="AB848" s="36"/>
      <c r="AC848" s="36"/>
      <c r="AD848" s="36"/>
      <c r="AE848" s="36"/>
      <c r="AT848" s="19" t="s">
        <v>216</v>
      </c>
      <c r="AU848" s="19" t="s">
        <v>214</v>
      </c>
    </row>
    <row r="849" spans="1:47" s="2" customFormat="1" ht="29.25">
      <c r="A849" s="36"/>
      <c r="B849" s="37"/>
      <c r="C849" s="38"/>
      <c r="D849" s="199" t="s">
        <v>306</v>
      </c>
      <c r="E849" s="38"/>
      <c r="F849" s="241" t="s">
        <v>1188</v>
      </c>
      <c r="G849" s="38"/>
      <c r="H849" s="38"/>
      <c r="I849" s="194"/>
      <c r="J849" s="38"/>
      <c r="K849" s="38"/>
      <c r="L849" s="41"/>
      <c r="M849" s="195"/>
      <c r="N849" s="196"/>
      <c r="O849" s="66"/>
      <c r="P849" s="66"/>
      <c r="Q849" s="66"/>
      <c r="R849" s="66"/>
      <c r="S849" s="66"/>
      <c r="T849" s="66"/>
      <c r="U849" s="67"/>
      <c r="V849" s="36"/>
      <c r="W849" s="36"/>
      <c r="X849" s="36"/>
      <c r="Y849" s="36"/>
      <c r="Z849" s="36"/>
      <c r="AA849" s="36"/>
      <c r="AB849" s="36"/>
      <c r="AC849" s="36"/>
      <c r="AD849" s="36"/>
      <c r="AE849" s="36"/>
      <c r="AT849" s="19" t="s">
        <v>306</v>
      </c>
      <c r="AU849" s="19" t="s">
        <v>214</v>
      </c>
    </row>
    <row r="850" spans="2:51" s="13" customFormat="1" ht="11.25">
      <c r="B850" s="197"/>
      <c r="C850" s="198"/>
      <c r="D850" s="199" t="s">
        <v>218</v>
      </c>
      <c r="E850" s="200" t="s">
        <v>21</v>
      </c>
      <c r="F850" s="201" t="s">
        <v>1189</v>
      </c>
      <c r="G850" s="198"/>
      <c r="H850" s="202">
        <v>1.2</v>
      </c>
      <c r="I850" s="203"/>
      <c r="J850" s="198"/>
      <c r="K850" s="198"/>
      <c r="L850" s="204"/>
      <c r="M850" s="205"/>
      <c r="N850" s="206"/>
      <c r="O850" s="206"/>
      <c r="P850" s="206"/>
      <c r="Q850" s="206"/>
      <c r="R850" s="206"/>
      <c r="S850" s="206"/>
      <c r="T850" s="206"/>
      <c r="U850" s="207"/>
      <c r="AT850" s="208" t="s">
        <v>218</v>
      </c>
      <c r="AU850" s="208" t="s">
        <v>214</v>
      </c>
      <c r="AV850" s="13" t="s">
        <v>83</v>
      </c>
      <c r="AW850" s="13" t="s">
        <v>34</v>
      </c>
      <c r="AX850" s="13" t="s">
        <v>81</v>
      </c>
      <c r="AY850" s="208" t="s">
        <v>204</v>
      </c>
    </row>
    <row r="851" spans="1:65" s="2" customFormat="1" ht="16.5" customHeight="1">
      <c r="A851" s="36"/>
      <c r="B851" s="37"/>
      <c r="C851" s="242" t="s">
        <v>1190</v>
      </c>
      <c r="D851" s="242" t="s">
        <v>466</v>
      </c>
      <c r="E851" s="243" t="s">
        <v>1191</v>
      </c>
      <c r="F851" s="244" t="s">
        <v>1192</v>
      </c>
      <c r="G851" s="245" t="s">
        <v>211</v>
      </c>
      <c r="H851" s="246">
        <v>1</v>
      </c>
      <c r="I851" s="247"/>
      <c r="J851" s="248">
        <f>ROUND(I851*H851,1)</f>
        <v>0</v>
      </c>
      <c r="K851" s="244" t="s">
        <v>21</v>
      </c>
      <c r="L851" s="249"/>
      <c r="M851" s="250" t="s">
        <v>21</v>
      </c>
      <c r="N851" s="251" t="s">
        <v>44</v>
      </c>
      <c r="O851" s="66"/>
      <c r="P851" s="188">
        <f>O851*H851</f>
        <v>0</v>
      </c>
      <c r="Q851" s="188">
        <v>0.002</v>
      </c>
      <c r="R851" s="188">
        <f>Q851*H851</f>
        <v>0.002</v>
      </c>
      <c r="S851" s="188">
        <v>0</v>
      </c>
      <c r="T851" s="188">
        <f>S851*H851</f>
        <v>0</v>
      </c>
      <c r="U851" s="189" t="s">
        <v>21</v>
      </c>
      <c r="V851" s="36"/>
      <c r="W851" s="36"/>
      <c r="X851" s="36"/>
      <c r="Y851" s="36"/>
      <c r="Z851" s="36"/>
      <c r="AA851" s="36"/>
      <c r="AB851" s="36"/>
      <c r="AC851" s="36"/>
      <c r="AD851" s="36"/>
      <c r="AE851" s="36"/>
      <c r="AR851" s="190" t="s">
        <v>250</v>
      </c>
      <c r="AT851" s="190" t="s">
        <v>466</v>
      </c>
      <c r="AU851" s="190" t="s">
        <v>214</v>
      </c>
      <c r="AY851" s="19" t="s">
        <v>204</v>
      </c>
      <c r="BE851" s="191">
        <f>IF(N851="základní",J851,0)</f>
        <v>0</v>
      </c>
      <c r="BF851" s="191">
        <f>IF(N851="snížená",J851,0)</f>
        <v>0</v>
      </c>
      <c r="BG851" s="191">
        <f>IF(N851="zákl. přenesená",J851,0)</f>
        <v>0</v>
      </c>
      <c r="BH851" s="191">
        <f>IF(N851="sníž. přenesená",J851,0)</f>
        <v>0</v>
      </c>
      <c r="BI851" s="191">
        <f>IF(N851="nulová",J851,0)</f>
        <v>0</v>
      </c>
      <c r="BJ851" s="19" t="s">
        <v>81</v>
      </c>
      <c r="BK851" s="191">
        <f>ROUND(I851*H851,1)</f>
        <v>0</v>
      </c>
      <c r="BL851" s="19" t="s">
        <v>213</v>
      </c>
      <c r="BM851" s="190" t="s">
        <v>1193</v>
      </c>
    </row>
    <row r="852" spans="1:65" s="2" customFormat="1" ht="16.5" customHeight="1">
      <c r="A852" s="36"/>
      <c r="B852" s="37"/>
      <c r="C852" s="179" t="s">
        <v>1194</v>
      </c>
      <c r="D852" s="179" t="s">
        <v>208</v>
      </c>
      <c r="E852" s="180" t="s">
        <v>1195</v>
      </c>
      <c r="F852" s="181" t="s">
        <v>1196</v>
      </c>
      <c r="G852" s="182" t="s">
        <v>211</v>
      </c>
      <c r="H852" s="183">
        <v>1</v>
      </c>
      <c r="I852" s="184"/>
      <c r="J852" s="185">
        <f>ROUND(I852*H852,1)</f>
        <v>0</v>
      </c>
      <c r="K852" s="181" t="s">
        <v>21</v>
      </c>
      <c r="L852" s="41"/>
      <c r="M852" s="186" t="s">
        <v>21</v>
      </c>
      <c r="N852" s="187" t="s">
        <v>44</v>
      </c>
      <c r="O852" s="66"/>
      <c r="P852" s="188">
        <f>O852*H852</f>
        <v>0</v>
      </c>
      <c r="Q852" s="188">
        <v>0.028</v>
      </c>
      <c r="R852" s="188">
        <f>Q852*H852</f>
        <v>0.028</v>
      </c>
      <c r="S852" s="188">
        <v>0</v>
      </c>
      <c r="T852" s="188">
        <f>S852*H852</f>
        <v>0</v>
      </c>
      <c r="U852" s="189" t="s">
        <v>21</v>
      </c>
      <c r="V852" s="36"/>
      <c r="W852" s="36"/>
      <c r="X852" s="36"/>
      <c r="Y852" s="36"/>
      <c r="Z852" s="36"/>
      <c r="AA852" s="36"/>
      <c r="AB852" s="36"/>
      <c r="AC852" s="36"/>
      <c r="AD852" s="36"/>
      <c r="AE852" s="36"/>
      <c r="AR852" s="190" t="s">
        <v>213</v>
      </c>
      <c r="AT852" s="190" t="s">
        <v>208</v>
      </c>
      <c r="AU852" s="190" t="s">
        <v>214</v>
      </c>
      <c r="AY852" s="19" t="s">
        <v>204</v>
      </c>
      <c r="BE852" s="191">
        <f>IF(N852="základní",J852,0)</f>
        <v>0</v>
      </c>
      <c r="BF852" s="191">
        <f>IF(N852="snížená",J852,0)</f>
        <v>0</v>
      </c>
      <c r="BG852" s="191">
        <f>IF(N852="zákl. přenesená",J852,0)</f>
        <v>0</v>
      </c>
      <c r="BH852" s="191">
        <f>IF(N852="sníž. přenesená",J852,0)</f>
        <v>0</v>
      </c>
      <c r="BI852" s="191">
        <f>IF(N852="nulová",J852,0)</f>
        <v>0</v>
      </c>
      <c r="BJ852" s="19" t="s">
        <v>81</v>
      </c>
      <c r="BK852" s="191">
        <f>ROUND(I852*H852,1)</f>
        <v>0</v>
      </c>
      <c r="BL852" s="19" t="s">
        <v>213</v>
      </c>
      <c r="BM852" s="190" t="s">
        <v>1197</v>
      </c>
    </row>
    <row r="853" spans="2:63" s="12" customFormat="1" ht="20.85" customHeight="1">
      <c r="B853" s="163"/>
      <c r="C853" s="164"/>
      <c r="D853" s="165" t="s">
        <v>72</v>
      </c>
      <c r="E853" s="177" t="s">
        <v>901</v>
      </c>
      <c r="F853" s="177" t="s">
        <v>1198</v>
      </c>
      <c r="G853" s="164"/>
      <c r="H853" s="164"/>
      <c r="I853" s="167"/>
      <c r="J853" s="178">
        <f>BK853</f>
        <v>0</v>
      </c>
      <c r="K853" s="164"/>
      <c r="L853" s="169"/>
      <c r="M853" s="170"/>
      <c r="N853" s="171"/>
      <c r="O853" s="171"/>
      <c r="P853" s="172">
        <f>SUM(P854:P883)</f>
        <v>0</v>
      </c>
      <c r="Q853" s="171"/>
      <c r="R853" s="172">
        <f>SUM(R854:R883)</f>
        <v>0</v>
      </c>
      <c r="S853" s="171"/>
      <c r="T853" s="172">
        <f>SUM(T854:T883)</f>
        <v>0</v>
      </c>
      <c r="U853" s="173"/>
      <c r="AR853" s="174" t="s">
        <v>81</v>
      </c>
      <c r="AT853" s="175" t="s">
        <v>72</v>
      </c>
      <c r="AU853" s="175" t="s">
        <v>83</v>
      </c>
      <c r="AY853" s="174" t="s">
        <v>204</v>
      </c>
      <c r="BK853" s="176">
        <f>SUM(BK854:BK883)</f>
        <v>0</v>
      </c>
    </row>
    <row r="854" spans="1:65" s="2" customFormat="1" ht="24.2" customHeight="1">
      <c r="A854" s="36"/>
      <c r="B854" s="37"/>
      <c r="C854" s="179" t="s">
        <v>1199</v>
      </c>
      <c r="D854" s="179" t="s">
        <v>208</v>
      </c>
      <c r="E854" s="180" t="s">
        <v>1200</v>
      </c>
      <c r="F854" s="181" t="s">
        <v>1201</v>
      </c>
      <c r="G854" s="182" t="s">
        <v>346</v>
      </c>
      <c r="H854" s="183">
        <v>133</v>
      </c>
      <c r="I854" s="184"/>
      <c r="J854" s="185">
        <f>ROUND(I854*H854,1)</f>
        <v>0</v>
      </c>
      <c r="K854" s="181" t="s">
        <v>212</v>
      </c>
      <c r="L854" s="41"/>
      <c r="M854" s="186" t="s">
        <v>21</v>
      </c>
      <c r="N854" s="187" t="s">
        <v>44</v>
      </c>
      <c r="O854" s="66"/>
      <c r="P854" s="188">
        <f>O854*H854</f>
        <v>0</v>
      </c>
      <c r="Q854" s="188">
        <v>0</v>
      </c>
      <c r="R854" s="188">
        <f>Q854*H854</f>
        <v>0</v>
      </c>
      <c r="S854" s="188">
        <v>0</v>
      </c>
      <c r="T854" s="188">
        <f>S854*H854</f>
        <v>0</v>
      </c>
      <c r="U854" s="189" t="s">
        <v>21</v>
      </c>
      <c r="V854" s="36"/>
      <c r="W854" s="36"/>
      <c r="X854" s="36"/>
      <c r="Y854" s="36"/>
      <c r="Z854" s="36"/>
      <c r="AA854" s="36"/>
      <c r="AB854" s="36"/>
      <c r="AC854" s="36"/>
      <c r="AD854" s="36"/>
      <c r="AE854" s="36"/>
      <c r="AR854" s="190" t="s">
        <v>213</v>
      </c>
      <c r="AT854" s="190" t="s">
        <v>208</v>
      </c>
      <c r="AU854" s="190" t="s">
        <v>214</v>
      </c>
      <c r="AY854" s="19" t="s">
        <v>204</v>
      </c>
      <c r="BE854" s="191">
        <f>IF(N854="základní",J854,0)</f>
        <v>0</v>
      </c>
      <c r="BF854" s="191">
        <f>IF(N854="snížená",J854,0)</f>
        <v>0</v>
      </c>
      <c r="BG854" s="191">
        <f>IF(N854="zákl. přenesená",J854,0)</f>
        <v>0</v>
      </c>
      <c r="BH854" s="191">
        <f>IF(N854="sníž. přenesená",J854,0)</f>
        <v>0</v>
      </c>
      <c r="BI854" s="191">
        <f>IF(N854="nulová",J854,0)</f>
        <v>0</v>
      </c>
      <c r="BJ854" s="19" t="s">
        <v>81</v>
      </c>
      <c r="BK854" s="191">
        <f>ROUND(I854*H854,1)</f>
        <v>0</v>
      </c>
      <c r="BL854" s="19" t="s">
        <v>213</v>
      </c>
      <c r="BM854" s="190" t="s">
        <v>1202</v>
      </c>
    </row>
    <row r="855" spans="1:47" s="2" customFormat="1" ht="11.25">
      <c r="A855" s="36"/>
      <c r="B855" s="37"/>
      <c r="C855" s="38"/>
      <c r="D855" s="192" t="s">
        <v>216</v>
      </c>
      <c r="E855" s="38"/>
      <c r="F855" s="193" t="s">
        <v>1203</v>
      </c>
      <c r="G855" s="38"/>
      <c r="H855" s="38"/>
      <c r="I855" s="194"/>
      <c r="J855" s="38"/>
      <c r="K855" s="38"/>
      <c r="L855" s="41"/>
      <c r="M855" s="195"/>
      <c r="N855" s="196"/>
      <c r="O855" s="66"/>
      <c r="P855" s="66"/>
      <c r="Q855" s="66"/>
      <c r="R855" s="66"/>
      <c r="S855" s="66"/>
      <c r="T855" s="66"/>
      <c r="U855" s="67"/>
      <c r="V855" s="36"/>
      <c r="W855" s="36"/>
      <c r="X855" s="36"/>
      <c r="Y855" s="36"/>
      <c r="Z855" s="36"/>
      <c r="AA855" s="36"/>
      <c r="AB855" s="36"/>
      <c r="AC855" s="36"/>
      <c r="AD855" s="36"/>
      <c r="AE855" s="36"/>
      <c r="AT855" s="19" t="s">
        <v>216</v>
      </c>
      <c r="AU855" s="19" t="s">
        <v>214</v>
      </c>
    </row>
    <row r="856" spans="1:47" s="2" customFormat="1" ht="58.5">
      <c r="A856" s="36"/>
      <c r="B856" s="37"/>
      <c r="C856" s="38"/>
      <c r="D856" s="199" t="s">
        <v>306</v>
      </c>
      <c r="E856" s="38"/>
      <c r="F856" s="241" t="s">
        <v>1204</v>
      </c>
      <c r="G856" s="38"/>
      <c r="H856" s="38"/>
      <c r="I856" s="194"/>
      <c r="J856" s="38"/>
      <c r="K856" s="38"/>
      <c r="L856" s="41"/>
      <c r="M856" s="195"/>
      <c r="N856" s="196"/>
      <c r="O856" s="66"/>
      <c r="P856" s="66"/>
      <c r="Q856" s="66"/>
      <c r="R856" s="66"/>
      <c r="S856" s="66"/>
      <c r="T856" s="66"/>
      <c r="U856" s="67"/>
      <c r="V856" s="36"/>
      <c r="W856" s="36"/>
      <c r="X856" s="36"/>
      <c r="Y856" s="36"/>
      <c r="Z856" s="36"/>
      <c r="AA856" s="36"/>
      <c r="AB856" s="36"/>
      <c r="AC856" s="36"/>
      <c r="AD856" s="36"/>
      <c r="AE856" s="36"/>
      <c r="AT856" s="19" t="s">
        <v>306</v>
      </c>
      <c r="AU856" s="19" t="s">
        <v>214</v>
      </c>
    </row>
    <row r="857" spans="2:51" s="13" customFormat="1" ht="11.25">
      <c r="B857" s="197"/>
      <c r="C857" s="198"/>
      <c r="D857" s="199" t="s">
        <v>218</v>
      </c>
      <c r="E857" s="200" t="s">
        <v>21</v>
      </c>
      <c r="F857" s="201" t="s">
        <v>1205</v>
      </c>
      <c r="G857" s="198"/>
      <c r="H857" s="202">
        <v>133</v>
      </c>
      <c r="I857" s="203"/>
      <c r="J857" s="198"/>
      <c r="K857" s="198"/>
      <c r="L857" s="204"/>
      <c r="M857" s="205"/>
      <c r="N857" s="206"/>
      <c r="O857" s="206"/>
      <c r="P857" s="206"/>
      <c r="Q857" s="206"/>
      <c r="R857" s="206"/>
      <c r="S857" s="206"/>
      <c r="T857" s="206"/>
      <c r="U857" s="207"/>
      <c r="AT857" s="208" t="s">
        <v>218</v>
      </c>
      <c r="AU857" s="208" t="s">
        <v>214</v>
      </c>
      <c r="AV857" s="13" t="s">
        <v>83</v>
      </c>
      <c r="AW857" s="13" t="s">
        <v>34</v>
      </c>
      <c r="AX857" s="13" t="s">
        <v>81</v>
      </c>
      <c r="AY857" s="208" t="s">
        <v>204</v>
      </c>
    </row>
    <row r="858" spans="1:65" s="2" customFormat="1" ht="24.2" customHeight="1">
      <c r="A858" s="36"/>
      <c r="B858" s="37"/>
      <c r="C858" s="179" t="s">
        <v>1206</v>
      </c>
      <c r="D858" s="179" t="s">
        <v>208</v>
      </c>
      <c r="E858" s="180" t="s">
        <v>1207</v>
      </c>
      <c r="F858" s="181" t="s">
        <v>1208</v>
      </c>
      <c r="G858" s="182" t="s">
        <v>346</v>
      </c>
      <c r="H858" s="183">
        <v>7980</v>
      </c>
      <c r="I858" s="184"/>
      <c r="J858" s="185">
        <f>ROUND(I858*H858,1)</f>
        <v>0</v>
      </c>
      <c r="K858" s="181" t="s">
        <v>212</v>
      </c>
      <c r="L858" s="41"/>
      <c r="M858" s="186" t="s">
        <v>21</v>
      </c>
      <c r="N858" s="187" t="s">
        <v>44</v>
      </c>
      <c r="O858" s="66"/>
      <c r="P858" s="188">
        <f>O858*H858</f>
        <v>0</v>
      </c>
      <c r="Q858" s="188">
        <v>0</v>
      </c>
      <c r="R858" s="188">
        <f>Q858*H858</f>
        <v>0</v>
      </c>
      <c r="S858" s="188">
        <v>0</v>
      </c>
      <c r="T858" s="188">
        <f>S858*H858</f>
        <v>0</v>
      </c>
      <c r="U858" s="189" t="s">
        <v>21</v>
      </c>
      <c r="V858" s="36"/>
      <c r="W858" s="36"/>
      <c r="X858" s="36"/>
      <c r="Y858" s="36"/>
      <c r="Z858" s="36"/>
      <c r="AA858" s="36"/>
      <c r="AB858" s="36"/>
      <c r="AC858" s="36"/>
      <c r="AD858" s="36"/>
      <c r="AE858" s="36"/>
      <c r="AR858" s="190" t="s">
        <v>213</v>
      </c>
      <c r="AT858" s="190" t="s">
        <v>208</v>
      </c>
      <c r="AU858" s="190" t="s">
        <v>214</v>
      </c>
      <c r="AY858" s="19" t="s">
        <v>204</v>
      </c>
      <c r="BE858" s="191">
        <f>IF(N858="základní",J858,0)</f>
        <v>0</v>
      </c>
      <c r="BF858" s="191">
        <f>IF(N858="snížená",J858,0)</f>
        <v>0</v>
      </c>
      <c r="BG858" s="191">
        <f>IF(N858="zákl. přenesená",J858,0)</f>
        <v>0</v>
      </c>
      <c r="BH858" s="191">
        <f>IF(N858="sníž. přenesená",J858,0)</f>
        <v>0</v>
      </c>
      <c r="BI858" s="191">
        <f>IF(N858="nulová",J858,0)</f>
        <v>0</v>
      </c>
      <c r="BJ858" s="19" t="s">
        <v>81</v>
      </c>
      <c r="BK858" s="191">
        <f>ROUND(I858*H858,1)</f>
        <v>0</v>
      </c>
      <c r="BL858" s="19" t="s">
        <v>213</v>
      </c>
      <c r="BM858" s="190" t="s">
        <v>1209</v>
      </c>
    </row>
    <row r="859" spans="1:47" s="2" customFormat="1" ht="11.25">
      <c r="A859" s="36"/>
      <c r="B859" s="37"/>
      <c r="C859" s="38"/>
      <c r="D859" s="192" t="s">
        <v>216</v>
      </c>
      <c r="E859" s="38"/>
      <c r="F859" s="193" t="s">
        <v>1210</v>
      </c>
      <c r="G859" s="38"/>
      <c r="H859" s="38"/>
      <c r="I859" s="194"/>
      <c r="J859" s="38"/>
      <c r="K859" s="38"/>
      <c r="L859" s="41"/>
      <c r="M859" s="195"/>
      <c r="N859" s="196"/>
      <c r="O859" s="66"/>
      <c r="P859" s="66"/>
      <c r="Q859" s="66"/>
      <c r="R859" s="66"/>
      <c r="S859" s="66"/>
      <c r="T859" s="66"/>
      <c r="U859" s="67"/>
      <c r="V859" s="36"/>
      <c r="W859" s="36"/>
      <c r="X859" s="36"/>
      <c r="Y859" s="36"/>
      <c r="Z859" s="36"/>
      <c r="AA859" s="36"/>
      <c r="AB859" s="36"/>
      <c r="AC859" s="36"/>
      <c r="AD859" s="36"/>
      <c r="AE859" s="36"/>
      <c r="AT859" s="19" t="s">
        <v>216</v>
      </c>
      <c r="AU859" s="19" t="s">
        <v>214</v>
      </c>
    </row>
    <row r="860" spans="1:47" s="2" customFormat="1" ht="58.5">
      <c r="A860" s="36"/>
      <c r="B860" s="37"/>
      <c r="C860" s="38"/>
      <c r="D860" s="199" t="s">
        <v>306</v>
      </c>
      <c r="E860" s="38"/>
      <c r="F860" s="241" t="s">
        <v>1204</v>
      </c>
      <c r="G860" s="38"/>
      <c r="H860" s="38"/>
      <c r="I860" s="194"/>
      <c r="J860" s="38"/>
      <c r="K860" s="38"/>
      <c r="L860" s="41"/>
      <c r="M860" s="195"/>
      <c r="N860" s="196"/>
      <c r="O860" s="66"/>
      <c r="P860" s="66"/>
      <c r="Q860" s="66"/>
      <c r="R860" s="66"/>
      <c r="S860" s="66"/>
      <c r="T860" s="66"/>
      <c r="U860" s="67"/>
      <c r="V860" s="36"/>
      <c r="W860" s="36"/>
      <c r="X860" s="36"/>
      <c r="Y860" s="36"/>
      <c r="Z860" s="36"/>
      <c r="AA860" s="36"/>
      <c r="AB860" s="36"/>
      <c r="AC860" s="36"/>
      <c r="AD860" s="36"/>
      <c r="AE860" s="36"/>
      <c r="AT860" s="19" t="s">
        <v>306</v>
      </c>
      <c r="AU860" s="19" t="s">
        <v>214</v>
      </c>
    </row>
    <row r="861" spans="2:51" s="13" customFormat="1" ht="11.25">
      <c r="B861" s="197"/>
      <c r="C861" s="198"/>
      <c r="D861" s="199" t="s">
        <v>218</v>
      </c>
      <c r="E861" s="200" t="s">
        <v>21</v>
      </c>
      <c r="F861" s="201" t="s">
        <v>1211</v>
      </c>
      <c r="G861" s="198"/>
      <c r="H861" s="202">
        <v>7980</v>
      </c>
      <c r="I861" s="203"/>
      <c r="J861" s="198"/>
      <c r="K861" s="198"/>
      <c r="L861" s="204"/>
      <c r="M861" s="205"/>
      <c r="N861" s="206"/>
      <c r="O861" s="206"/>
      <c r="P861" s="206"/>
      <c r="Q861" s="206"/>
      <c r="R861" s="206"/>
      <c r="S861" s="206"/>
      <c r="T861" s="206"/>
      <c r="U861" s="207"/>
      <c r="AT861" s="208" t="s">
        <v>218</v>
      </c>
      <c r="AU861" s="208" t="s">
        <v>214</v>
      </c>
      <c r="AV861" s="13" t="s">
        <v>83</v>
      </c>
      <c r="AW861" s="13" t="s">
        <v>34</v>
      </c>
      <c r="AX861" s="13" t="s">
        <v>81</v>
      </c>
      <c r="AY861" s="208" t="s">
        <v>204</v>
      </c>
    </row>
    <row r="862" spans="1:65" s="2" customFormat="1" ht="24.2" customHeight="1">
      <c r="A862" s="36"/>
      <c r="B862" s="37"/>
      <c r="C862" s="179" t="s">
        <v>1212</v>
      </c>
      <c r="D862" s="179" t="s">
        <v>208</v>
      </c>
      <c r="E862" s="180" t="s">
        <v>1213</v>
      </c>
      <c r="F862" s="181" t="s">
        <v>1214</v>
      </c>
      <c r="G862" s="182" t="s">
        <v>346</v>
      </c>
      <c r="H862" s="183">
        <v>133</v>
      </c>
      <c r="I862" s="184"/>
      <c r="J862" s="185">
        <f>ROUND(I862*H862,1)</f>
        <v>0</v>
      </c>
      <c r="K862" s="181" t="s">
        <v>212</v>
      </c>
      <c r="L862" s="41"/>
      <c r="M862" s="186" t="s">
        <v>21</v>
      </c>
      <c r="N862" s="187" t="s">
        <v>44</v>
      </c>
      <c r="O862" s="66"/>
      <c r="P862" s="188">
        <f>O862*H862</f>
        <v>0</v>
      </c>
      <c r="Q862" s="188">
        <v>0</v>
      </c>
      <c r="R862" s="188">
        <f>Q862*H862</f>
        <v>0</v>
      </c>
      <c r="S862" s="188">
        <v>0</v>
      </c>
      <c r="T862" s="188">
        <f>S862*H862</f>
        <v>0</v>
      </c>
      <c r="U862" s="189" t="s">
        <v>21</v>
      </c>
      <c r="V862" s="36"/>
      <c r="W862" s="36"/>
      <c r="X862" s="36"/>
      <c r="Y862" s="36"/>
      <c r="Z862" s="36"/>
      <c r="AA862" s="36"/>
      <c r="AB862" s="36"/>
      <c r="AC862" s="36"/>
      <c r="AD862" s="36"/>
      <c r="AE862" s="36"/>
      <c r="AR862" s="190" t="s">
        <v>213</v>
      </c>
      <c r="AT862" s="190" t="s">
        <v>208</v>
      </c>
      <c r="AU862" s="190" t="s">
        <v>214</v>
      </c>
      <c r="AY862" s="19" t="s">
        <v>204</v>
      </c>
      <c r="BE862" s="191">
        <f>IF(N862="základní",J862,0)</f>
        <v>0</v>
      </c>
      <c r="BF862" s="191">
        <f>IF(N862="snížená",J862,0)</f>
        <v>0</v>
      </c>
      <c r="BG862" s="191">
        <f>IF(N862="zákl. přenesená",J862,0)</f>
        <v>0</v>
      </c>
      <c r="BH862" s="191">
        <f>IF(N862="sníž. přenesená",J862,0)</f>
        <v>0</v>
      </c>
      <c r="BI862" s="191">
        <f>IF(N862="nulová",J862,0)</f>
        <v>0</v>
      </c>
      <c r="BJ862" s="19" t="s">
        <v>81</v>
      </c>
      <c r="BK862" s="191">
        <f>ROUND(I862*H862,1)</f>
        <v>0</v>
      </c>
      <c r="BL862" s="19" t="s">
        <v>213</v>
      </c>
      <c r="BM862" s="190" t="s">
        <v>1215</v>
      </c>
    </row>
    <row r="863" spans="1:47" s="2" customFormat="1" ht="11.25">
      <c r="A863" s="36"/>
      <c r="B863" s="37"/>
      <c r="C863" s="38"/>
      <c r="D863" s="192" t="s">
        <v>216</v>
      </c>
      <c r="E863" s="38"/>
      <c r="F863" s="193" t="s">
        <v>1216</v>
      </c>
      <c r="G863" s="38"/>
      <c r="H863" s="38"/>
      <c r="I863" s="194"/>
      <c r="J863" s="38"/>
      <c r="K863" s="38"/>
      <c r="L863" s="41"/>
      <c r="M863" s="195"/>
      <c r="N863" s="196"/>
      <c r="O863" s="66"/>
      <c r="P863" s="66"/>
      <c r="Q863" s="66"/>
      <c r="R863" s="66"/>
      <c r="S863" s="66"/>
      <c r="T863" s="66"/>
      <c r="U863" s="67"/>
      <c r="V863" s="36"/>
      <c r="W863" s="36"/>
      <c r="X863" s="36"/>
      <c r="Y863" s="36"/>
      <c r="Z863" s="36"/>
      <c r="AA863" s="36"/>
      <c r="AB863" s="36"/>
      <c r="AC863" s="36"/>
      <c r="AD863" s="36"/>
      <c r="AE863" s="36"/>
      <c r="AT863" s="19" t="s">
        <v>216</v>
      </c>
      <c r="AU863" s="19" t="s">
        <v>214</v>
      </c>
    </row>
    <row r="864" spans="1:47" s="2" customFormat="1" ht="29.25">
      <c r="A864" s="36"/>
      <c r="B864" s="37"/>
      <c r="C864" s="38"/>
      <c r="D864" s="199" t="s">
        <v>306</v>
      </c>
      <c r="E864" s="38"/>
      <c r="F864" s="241" t="s">
        <v>1217</v>
      </c>
      <c r="G864" s="38"/>
      <c r="H864" s="38"/>
      <c r="I864" s="194"/>
      <c r="J864" s="38"/>
      <c r="K864" s="38"/>
      <c r="L864" s="41"/>
      <c r="M864" s="195"/>
      <c r="N864" s="196"/>
      <c r="O864" s="66"/>
      <c r="P864" s="66"/>
      <c r="Q864" s="66"/>
      <c r="R864" s="66"/>
      <c r="S864" s="66"/>
      <c r="T864" s="66"/>
      <c r="U864" s="67"/>
      <c r="V864" s="36"/>
      <c r="W864" s="36"/>
      <c r="X864" s="36"/>
      <c r="Y864" s="36"/>
      <c r="Z864" s="36"/>
      <c r="AA864" s="36"/>
      <c r="AB864" s="36"/>
      <c r="AC864" s="36"/>
      <c r="AD864" s="36"/>
      <c r="AE864" s="36"/>
      <c r="AT864" s="19" t="s">
        <v>306</v>
      </c>
      <c r="AU864" s="19" t="s">
        <v>214</v>
      </c>
    </row>
    <row r="865" spans="1:65" s="2" customFormat="1" ht="16.5" customHeight="1">
      <c r="A865" s="36"/>
      <c r="B865" s="37"/>
      <c r="C865" s="179" t="s">
        <v>1218</v>
      </c>
      <c r="D865" s="179" t="s">
        <v>208</v>
      </c>
      <c r="E865" s="180" t="s">
        <v>1219</v>
      </c>
      <c r="F865" s="181" t="s">
        <v>1220</v>
      </c>
      <c r="G865" s="182" t="s">
        <v>346</v>
      </c>
      <c r="H865" s="183">
        <v>330</v>
      </c>
      <c r="I865" s="184"/>
      <c r="J865" s="185">
        <f>ROUND(I865*H865,1)</f>
        <v>0</v>
      </c>
      <c r="K865" s="181" t="s">
        <v>212</v>
      </c>
      <c r="L865" s="41"/>
      <c r="M865" s="186" t="s">
        <v>21</v>
      </c>
      <c r="N865" s="187" t="s">
        <v>44</v>
      </c>
      <c r="O865" s="66"/>
      <c r="P865" s="188">
        <f>O865*H865</f>
        <v>0</v>
      </c>
      <c r="Q865" s="188">
        <v>0</v>
      </c>
      <c r="R865" s="188">
        <f>Q865*H865</f>
        <v>0</v>
      </c>
      <c r="S865" s="188">
        <v>0</v>
      </c>
      <c r="T865" s="188">
        <f>S865*H865</f>
        <v>0</v>
      </c>
      <c r="U865" s="189" t="s">
        <v>21</v>
      </c>
      <c r="V865" s="36"/>
      <c r="W865" s="36"/>
      <c r="X865" s="36"/>
      <c r="Y865" s="36"/>
      <c r="Z865" s="36"/>
      <c r="AA865" s="36"/>
      <c r="AB865" s="36"/>
      <c r="AC865" s="36"/>
      <c r="AD865" s="36"/>
      <c r="AE865" s="36"/>
      <c r="AR865" s="190" t="s">
        <v>213</v>
      </c>
      <c r="AT865" s="190" t="s">
        <v>208</v>
      </c>
      <c r="AU865" s="190" t="s">
        <v>214</v>
      </c>
      <c r="AY865" s="19" t="s">
        <v>204</v>
      </c>
      <c r="BE865" s="191">
        <f>IF(N865="základní",J865,0)</f>
        <v>0</v>
      </c>
      <c r="BF865" s="191">
        <f>IF(N865="snížená",J865,0)</f>
        <v>0</v>
      </c>
      <c r="BG865" s="191">
        <f>IF(N865="zákl. přenesená",J865,0)</f>
        <v>0</v>
      </c>
      <c r="BH865" s="191">
        <f>IF(N865="sníž. přenesená",J865,0)</f>
        <v>0</v>
      </c>
      <c r="BI865" s="191">
        <f>IF(N865="nulová",J865,0)</f>
        <v>0</v>
      </c>
      <c r="BJ865" s="19" t="s">
        <v>81</v>
      </c>
      <c r="BK865" s="191">
        <f>ROUND(I865*H865,1)</f>
        <v>0</v>
      </c>
      <c r="BL865" s="19" t="s">
        <v>213</v>
      </c>
      <c r="BM865" s="190" t="s">
        <v>1221</v>
      </c>
    </row>
    <row r="866" spans="1:47" s="2" customFormat="1" ht="11.25">
      <c r="A866" s="36"/>
      <c r="B866" s="37"/>
      <c r="C866" s="38"/>
      <c r="D866" s="192" t="s">
        <v>216</v>
      </c>
      <c r="E866" s="38"/>
      <c r="F866" s="193" t="s">
        <v>1222</v>
      </c>
      <c r="G866" s="38"/>
      <c r="H866" s="38"/>
      <c r="I866" s="194"/>
      <c r="J866" s="38"/>
      <c r="K866" s="38"/>
      <c r="L866" s="41"/>
      <c r="M866" s="195"/>
      <c r="N866" s="196"/>
      <c r="O866" s="66"/>
      <c r="P866" s="66"/>
      <c r="Q866" s="66"/>
      <c r="R866" s="66"/>
      <c r="S866" s="66"/>
      <c r="T866" s="66"/>
      <c r="U866" s="67"/>
      <c r="V866" s="36"/>
      <c r="W866" s="36"/>
      <c r="X866" s="36"/>
      <c r="Y866" s="36"/>
      <c r="Z866" s="36"/>
      <c r="AA866" s="36"/>
      <c r="AB866" s="36"/>
      <c r="AC866" s="36"/>
      <c r="AD866" s="36"/>
      <c r="AE866" s="36"/>
      <c r="AT866" s="19" t="s">
        <v>216</v>
      </c>
      <c r="AU866" s="19" t="s">
        <v>214</v>
      </c>
    </row>
    <row r="867" spans="1:47" s="2" customFormat="1" ht="29.25">
      <c r="A867" s="36"/>
      <c r="B867" s="37"/>
      <c r="C867" s="38"/>
      <c r="D867" s="199" t="s">
        <v>306</v>
      </c>
      <c r="E867" s="38"/>
      <c r="F867" s="241" t="s">
        <v>1223</v>
      </c>
      <c r="G867" s="38"/>
      <c r="H867" s="38"/>
      <c r="I867" s="194"/>
      <c r="J867" s="38"/>
      <c r="K867" s="38"/>
      <c r="L867" s="41"/>
      <c r="M867" s="195"/>
      <c r="N867" s="196"/>
      <c r="O867" s="66"/>
      <c r="P867" s="66"/>
      <c r="Q867" s="66"/>
      <c r="R867" s="66"/>
      <c r="S867" s="66"/>
      <c r="T867" s="66"/>
      <c r="U867" s="67"/>
      <c r="V867" s="36"/>
      <c r="W867" s="36"/>
      <c r="X867" s="36"/>
      <c r="Y867" s="36"/>
      <c r="Z867" s="36"/>
      <c r="AA867" s="36"/>
      <c r="AB867" s="36"/>
      <c r="AC867" s="36"/>
      <c r="AD867" s="36"/>
      <c r="AE867" s="36"/>
      <c r="AT867" s="19" t="s">
        <v>306</v>
      </c>
      <c r="AU867" s="19" t="s">
        <v>214</v>
      </c>
    </row>
    <row r="868" spans="1:65" s="2" customFormat="1" ht="16.5" customHeight="1">
      <c r="A868" s="36"/>
      <c r="B868" s="37"/>
      <c r="C868" s="179" t="s">
        <v>1224</v>
      </c>
      <c r="D868" s="179" t="s">
        <v>208</v>
      </c>
      <c r="E868" s="180" t="s">
        <v>1225</v>
      </c>
      <c r="F868" s="181" t="s">
        <v>1226</v>
      </c>
      <c r="G868" s="182" t="s">
        <v>346</v>
      </c>
      <c r="H868" s="183">
        <v>7980</v>
      </c>
      <c r="I868" s="184"/>
      <c r="J868" s="185">
        <f>ROUND(I868*H868,1)</f>
        <v>0</v>
      </c>
      <c r="K868" s="181" t="s">
        <v>212</v>
      </c>
      <c r="L868" s="41"/>
      <c r="M868" s="186" t="s">
        <v>21</v>
      </c>
      <c r="N868" s="187" t="s">
        <v>44</v>
      </c>
      <c r="O868" s="66"/>
      <c r="P868" s="188">
        <f>O868*H868</f>
        <v>0</v>
      </c>
      <c r="Q868" s="188">
        <v>0</v>
      </c>
      <c r="R868" s="188">
        <f>Q868*H868</f>
        <v>0</v>
      </c>
      <c r="S868" s="188">
        <v>0</v>
      </c>
      <c r="T868" s="188">
        <f>S868*H868</f>
        <v>0</v>
      </c>
      <c r="U868" s="189" t="s">
        <v>21</v>
      </c>
      <c r="V868" s="36"/>
      <c r="W868" s="36"/>
      <c r="X868" s="36"/>
      <c r="Y868" s="36"/>
      <c r="Z868" s="36"/>
      <c r="AA868" s="36"/>
      <c r="AB868" s="36"/>
      <c r="AC868" s="36"/>
      <c r="AD868" s="36"/>
      <c r="AE868" s="36"/>
      <c r="AR868" s="190" t="s">
        <v>213</v>
      </c>
      <c r="AT868" s="190" t="s">
        <v>208</v>
      </c>
      <c r="AU868" s="190" t="s">
        <v>214</v>
      </c>
      <c r="AY868" s="19" t="s">
        <v>204</v>
      </c>
      <c r="BE868" s="191">
        <f>IF(N868="základní",J868,0)</f>
        <v>0</v>
      </c>
      <c r="BF868" s="191">
        <f>IF(N868="snížená",J868,0)</f>
        <v>0</v>
      </c>
      <c r="BG868" s="191">
        <f>IF(N868="zákl. přenesená",J868,0)</f>
        <v>0</v>
      </c>
      <c r="BH868" s="191">
        <f>IF(N868="sníž. přenesená",J868,0)</f>
        <v>0</v>
      </c>
      <c r="BI868" s="191">
        <f>IF(N868="nulová",J868,0)</f>
        <v>0</v>
      </c>
      <c r="BJ868" s="19" t="s">
        <v>81</v>
      </c>
      <c r="BK868" s="191">
        <f>ROUND(I868*H868,1)</f>
        <v>0</v>
      </c>
      <c r="BL868" s="19" t="s">
        <v>213</v>
      </c>
      <c r="BM868" s="190" t="s">
        <v>1227</v>
      </c>
    </row>
    <row r="869" spans="1:47" s="2" customFormat="1" ht="11.25">
      <c r="A869" s="36"/>
      <c r="B869" s="37"/>
      <c r="C869" s="38"/>
      <c r="D869" s="192" t="s">
        <v>216</v>
      </c>
      <c r="E869" s="38"/>
      <c r="F869" s="193" t="s">
        <v>1228</v>
      </c>
      <c r="G869" s="38"/>
      <c r="H869" s="38"/>
      <c r="I869" s="194"/>
      <c r="J869" s="38"/>
      <c r="K869" s="38"/>
      <c r="L869" s="41"/>
      <c r="M869" s="195"/>
      <c r="N869" s="196"/>
      <c r="O869" s="66"/>
      <c r="P869" s="66"/>
      <c r="Q869" s="66"/>
      <c r="R869" s="66"/>
      <c r="S869" s="66"/>
      <c r="T869" s="66"/>
      <c r="U869" s="67"/>
      <c r="V869" s="36"/>
      <c r="W869" s="36"/>
      <c r="X869" s="36"/>
      <c r="Y869" s="36"/>
      <c r="Z869" s="36"/>
      <c r="AA869" s="36"/>
      <c r="AB869" s="36"/>
      <c r="AC869" s="36"/>
      <c r="AD869" s="36"/>
      <c r="AE869" s="36"/>
      <c r="AT869" s="19" t="s">
        <v>216</v>
      </c>
      <c r="AU869" s="19" t="s">
        <v>214</v>
      </c>
    </row>
    <row r="870" spans="1:47" s="2" customFormat="1" ht="29.25">
      <c r="A870" s="36"/>
      <c r="B870" s="37"/>
      <c r="C870" s="38"/>
      <c r="D870" s="199" t="s">
        <v>306</v>
      </c>
      <c r="E870" s="38"/>
      <c r="F870" s="241" t="s">
        <v>1223</v>
      </c>
      <c r="G870" s="38"/>
      <c r="H870" s="38"/>
      <c r="I870" s="194"/>
      <c r="J870" s="38"/>
      <c r="K870" s="38"/>
      <c r="L870" s="41"/>
      <c r="M870" s="195"/>
      <c r="N870" s="196"/>
      <c r="O870" s="66"/>
      <c r="P870" s="66"/>
      <c r="Q870" s="66"/>
      <c r="R870" s="66"/>
      <c r="S870" s="66"/>
      <c r="T870" s="66"/>
      <c r="U870" s="67"/>
      <c r="V870" s="36"/>
      <c r="W870" s="36"/>
      <c r="X870" s="36"/>
      <c r="Y870" s="36"/>
      <c r="Z870" s="36"/>
      <c r="AA870" s="36"/>
      <c r="AB870" s="36"/>
      <c r="AC870" s="36"/>
      <c r="AD870" s="36"/>
      <c r="AE870" s="36"/>
      <c r="AT870" s="19" t="s">
        <v>306</v>
      </c>
      <c r="AU870" s="19" t="s">
        <v>214</v>
      </c>
    </row>
    <row r="871" spans="2:51" s="13" customFormat="1" ht="11.25">
      <c r="B871" s="197"/>
      <c r="C871" s="198"/>
      <c r="D871" s="199" t="s">
        <v>218</v>
      </c>
      <c r="E871" s="200" t="s">
        <v>21</v>
      </c>
      <c r="F871" s="201" t="s">
        <v>1211</v>
      </c>
      <c r="G871" s="198"/>
      <c r="H871" s="202">
        <v>7980</v>
      </c>
      <c r="I871" s="203"/>
      <c r="J871" s="198"/>
      <c r="K871" s="198"/>
      <c r="L871" s="204"/>
      <c r="M871" s="205"/>
      <c r="N871" s="206"/>
      <c r="O871" s="206"/>
      <c r="P871" s="206"/>
      <c r="Q871" s="206"/>
      <c r="R871" s="206"/>
      <c r="S871" s="206"/>
      <c r="T871" s="206"/>
      <c r="U871" s="207"/>
      <c r="AT871" s="208" t="s">
        <v>218</v>
      </c>
      <c r="AU871" s="208" t="s">
        <v>214</v>
      </c>
      <c r="AV871" s="13" t="s">
        <v>83</v>
      </c>
      <c r="AW871" s="13" t="s">
        <v>34</v>
      </c>
      <c r="AX871" s="13" t="s">
        <v>81</v>
      </c>
      <c r="AY871" s="208" t="s">
        <v>204</v>
      </c>
    </row>
    <row r="872" spans="1:65" s="2" customFormat="1" ht="16.5" customHeight="1">
      <c r="A872" s="36"/>
      <c r="B872" s="37"/>
      <c r="C872" s="179" t="s">
        <v>1229</v>
      </c>
      <c r="D872" s="179" t="s">
        <v>208</v>
      </c>
      <c r="E872" s="180" t="s">
        <v>1230</v>
      </c>
      <c r="F872" s="181" t="s">
        <v>1231</v>
      </c>
      <c r="G872" s="182" t="s">
        <v>346</v>
      </c>
      <c r="H872" s="183">
        <v>133</v>
      </c>
      <c r="I872" s="184"/>
      <c r="J872" s="185">
        <f>ROUND(I872*H872,1)</f>
        <v>0</v>
      </c>
      <c r="K872" s="181" t="s">
        <v>212</v>
      </c>
      <c r="L872" s="41"/>
      <c r="M872" s="186" t="s">
        <v>21</v>
      </c>
      <c r="N872" s="187" t="s">
        <v>44</v>
      </c>
      <c r="O872" s="66"/>
      <c r="P872" s="188">
        <f>O872*H872</f>
        <v>0</v>
      </c>
      <c r="Q872" s="188">
        <v>0</v>
      </c>
      <c r="R872" s="188">
        <f>Q872*H872</f>
        <v>0</v>
      </c>
      <c r="S872" s="188">
        <v>0</v>
      </c>
      <c r="T872" s="188">
        <f>S872*H872</f>
        <v>0</v>
      </c>
      <c r="U872" s="189" t="s">
        <v>21</v>
      </c>
      <c r="V872" s="36"/>
      <c r="W872" s="36"/>
      <c r="X872" s="36"/>
      <c r="Y872" s="36"/>
      <c r="Z872" s="36"/>
      <c r="AA872" s="36"/>
      <c r="AB872" s="36"/>
      <c r="AC872" s="36"/>
      <c r="AD872" s="36"/>
      <c r="AE872" s="36"/>
      <c r="AR872" s="190" t="s">
        <v>213</v>
      </c>
      <c r="AT872" s="190" t="s">
        <v>208</v>
      </c>
      <c r="AU872" s="190" t="s">
        <v>214</v>
      </c>
      <c r="AY872" s="19" t="s">
        <v>204</v>
      </c>
      <c r="BE872" s="191">
        <f>IF(N872="základní",J872,0)</f>
        <v>0</v>
      </c>
      <c r="BF872" s="191">
        <f>IF(N872="snížená",J872,0)</f>
        <v>0</v>
      </c>
      <c r="BG872" s="191">
        <f>IF(N872="zákl. přenesená",J872,0)</f>
        <v>0</v>
      </c>
      <c r="BH872" s="191">
        <f>IF(N872="sníž. přenesená",J872,0)</f>
        <v>0</v>
      </c>
      <c r="BI872" s="191">
        <f>IF(N872="nulová",J872,0)</f>
        <v>0</v>
      </c>
      <c r="BJ872" s="19" t="s">
        <v>81</v>
      </c>
      <c r="BK872" s="191">
        <f>ROUND(I872*H872,1)</f>
        <v>0</v>
      </c>
      <c r="BL872" s="19" t="s">
        <v>213</v>
      </c>
      <c r="BM872" s="190" t="s">
        <v>1232</v>
      </c>
    </row>
    <row r="873" spans="1:47" s="2" customFormat="1" ht="11.25">
      <c r="A873" s="36"/>
      <c r="B873" s="37"/>
      <c r="C873" s="38"/>
      <c r="D873" s="192" t="s">
        <v>216</v>
      </c>
      <c r="E873" s="38"/>
      <c r="F873" s="193" t="s">
        <v>1233</v>
      </c>
      <c r="G873" s="38"/>
      <c r="H873" s="38"/>
      <c r="I873" s="194"/>
      <c r="J873" s="38"/>
      <c r="K873" s="38"/>
      <c r="L873" s="41"/>
      <c r="M873" s="195"/>
      <c r="N873" s="196"/>
      <c r="O873" s="66"/>
      <c r="P873" s="66"/>
      <c r="Q873" s="66"/>
      <c r="R873" s="66"/>
      <c r="S873" s="66"/>
      <c r="T873" s="66"/>
      <c r="U873" s="67"/>
      <c r="V873" s="36"/>
      <c r="W873" s="36"/>
      <c r="X873" s="36"/>
      <c r="Y873" s="36"/>
      <c r="Z873" s="36"/>
      <c r="AA873" s="36"/>
      <c r="AB873" s="36"/>
      <c r="AC873" s="36"/>
      <c r="AD873" s="36"/>
      <c r="AE873" s="36"/>
      <c r="AT873" s="19" t="s">
        <v>216</v>
      </c>
      <c r="AU873" s="19" t="s">
        <v>214</v>
      </c>
    </row>
    <row r="874" spans="1:65" s="2" customFormat="1" ht="16.5" customHeight="1">
      <c r="A874" s="36"/>
      <c r="B874" s="37"/>
      <c r="C874" s="179" t="s">
        <v>1234</v>
      </c>
      <c r="D874" s="179" t="s">
        <v>208</v>
      </c>
      <c r="E874" s="180" t="s">
        <v>1235</v>
      </c>
      <c r="F874" s="181" t="s">
        <v>1236</v>
      </c>
      <c r="G874" s="182" t="s">
        <v>1237</v>
      </c>
      <c r="H874" s="183">
        <v>3</v>
      </c>
      <c r="I874" s="184"/>
      <c r="J874" s="185">
        <f>ROUND(I874*H874,1)</f>
        <v>0</v>
      </c>
      <c r="K874" s="181" t="s">
        <v>212</v>
      </c>
      <c r="L874" s="41"/>
      <c r="M874" s="186" t="s">
        <v>21</v>
      </c>
      <c r="N874" s="187" t="s">
        <v>44</v>
      </c>
      <c r="O874" s="66"/>
      <c r="P874" s="188">
        <f>O874*H874</f>
        <v>0</v>
      </c>
      <c r="Q874" s="188">
        <v>0</v>
      </c>
      <c r="R874" s="188">
        <f>Q874*H874</f>
        <v>0</v>
      </c>
      <c r="S874" s="188">
        <v>0</v>
      </c>
      <c r="T874" s="188">
        <f>S874*H874</f>
        <v>0</v>
      </c>
      <c r="U874" s="189" t="s">
        <v>21</v>
      </c>
      <c r="V874" s="36"/>
      <c r="W874" s="36"/>
      <c r="X874" s="36"/>
      <c r="Y874" s="36"/>
      <c r="Z874" s="36"/>
      <c r="AA874" s="36"/>
      <c r="AB874" s="36"/>
      <c r="AC874" s="36"/>
      <c r="AD874" s="36"/>
      <c r="AE874" s="36"/>
      <c r="AR874" s="190" t="s">
        <v>213</v>
      </c>
      <c r="AT874" s="190" t="s">
        <v>208</v>
      </c>
      <c r="AU874" s="190" t="s">
        <v>214</v>
      </c>
      <c r="AY874" s="19" t="s">
        <v>204</v>
      </c>
      <c r="BE874" s="191">
        <f>IF(N874="základní",J874,0)</f>
        <v>0</v>
      </c>
      <c r="BF874" s="191">
        <f>IF(N874="snížená",J874,0)</f>
        <v>0</v>
      </c>
      <c r="BG874" s="191">
        <f>IF(N874="zákl. přenesená",J874,0)</f>
        <v>0</v>
      </c>
      <c r="BH874" s="191">
        <f>IF(N874="sníž. přenesená",J874,0)</f>
        <v>0</v>
      </c>
      <c r="BI874" s="191">
        <f>IF(N874="nulová",J874,0)</f>
        <v>0</v>
      </c>
      <c r="BJ874" s="19" t="s">
        <v>81</v>
      </c>
      <c r="BK874" s="191">
        <f>ROUND(I874*H874,1)</f>
        <v>0</v>
      </c>
      <c r="BL874" s="19" t="s">
        <v>213</v>
      </c>
      <c r="BM874" s="190" t="s">
        <v>1238</v>
      </c>
    </row>
    <row r="875" spans="1:47" s="2" customFormat="1" ht="11.25">
      <c r="A875" s="36"/>
      <c r="B875" s="37"/>
      <c r="C875" s="38"/>
      <c r="D875" s="192" t="s">
        <v>216</v>
      </c>
      <c r="E875" s="38"/>
      <c r="F875" s="193" t="s">
        <v>1239</v>
      </c>
      <c r="G875" s="38"/>
      <c r="H875" s="38"/>
      <c r="I875" s="194"/>
      <c r="J875" s="38"/>
      <c r="K875" s="38"/>
      <c r="L875" s="41"/>
      <c r="M875" s="195"/>
      <c r="N875" s="196"/>
      <c r="O875" s="66"/>
      <c r="P875" s="66"/>
      <c r="Q875" s="66"/>
      <c r="R875" s="66"/>
      <c r="S875" s="66"/>
      <c r="T875" s="66"/>
      <c r="U875" s="67"/>
      <c r="V875" s="36"/>
      <c r="W875" s="36"/>
      <c r="X875" s="36"/>
      <c r="Y875" s="36"/>
      <c r="Z875" s="36"/>
      <c r="AA875" s="36"/>
      <c r="AB875" s="36"/>
      <c r="AC875" s="36"/>
      <c r="AD875" s="36"/>
      <c r="AE875" s="36"/>
      <c r="AT875" s="19" t="s">
        <v>216</v>
      </c>
      <c r="AU875" s="19" t="s">
        <v>214</v>
      </c>
    </row>
    <row r="876" spans="1:47" s="2" customFormat="1" ht="39">
      <c r="A876" s="36"/>
      <c r="B876" s="37"/>
      <c r="C876" s="38"/>
      <c r="D876" s="199" t="s">
        <v>306</v>
      </c>
      <c r="E876" s="38"/>
      <c r="F876" s="241" t="s">
        <v>1240</v>
      </c>
      <c r="G876" s="38"/>
      <c r="H876" s="38"/>
      <c r="I876" s="194"/>
      <c r="J876" s="38"/>
      <c r="K876" s="38"/>
      <c r="L876" s="41"/>
      <c r="M876" s="195"/>
      <c r="N876" s="196"/>
      <c r="O876" s="66"/>
      <c r="P876" s="66"/>
      <c r="Q876" s="66"/>
      <c r="R876" s="66"/>
      <c r="S876" s="66"/>
      <c r="T876" s="66"/>
      <c r="U876" s="67"/>
      <c r="V876" s="36"/>
      <c r="W876" s="36"/>
      <c r="X876" s="36"/>
      <c r="Y876" s="36"/>
      <c r="Z876" s="36"/>
      <c r="AA876" s="36"/>
      <c r="AB876" s="36"/>
      <c r="AC876" s="36"/>
      <c r="AD876" s="36"/>
      <c r="AE876" s="36"/>
      <c r="AT876" s="19" t="s">
        <v>306</v>
      </c>
      <c r="AU876" s="19" t="s">
        <v>214</v>
      </c>
    </row>
    <row r="877" spans="1:65" s="2" customFormat="1" ht="21.75" customHeight="1">
      <c r="A877" s="36"/>
      <c r="B877" s="37"/>
      <c r="C877" s="179" t="s">
        <v>1241</v>
      </c>
      <c r="D877" s="179" t="s">
        <v>208</v>
      </c>
      <c r="E877" s="180" t="s">
        <v>1242</v>
      </c>
      <c r="F877" s="181" t="s">
        <v>1243</v>
      </c>
      <c r="G877" s="182" t="s">
        <v>1237</v>
      </c>
      <c r="H877" s="183">
        <v>270</v>
      </c>
      <c r="I877" s="184"/>
      <c r="J877" s="185">
        <f>ROUND(I877*H877,1)</f>
        <v>0</v>
      </c>
      <c r="K877" s="181" t="s">
        <v>212</v>
      </c>
      <c r="L877" s="41"/>
      <c r="M877" s="186" t="s">
        <v>21</v>
      </c>
      <c r="N877" s="187" t="s">
        <v>44</v>
      </c>
      <c r="O877" s="66"/>
      <c r="P877" s="188">
        <f>O877*H877</f>
        <v>0</v>
      </c>
      <c r="Q877" s="188">
        <v>0</v>
      </c>
      <c r="R877" s="188">
        <f>Q877*H877</f>
        <v>0</v>
      </c>
      <c r="S877" s="188">
        <v>0</v>
      </c>
      <c r="T877" s="188">
        <f>S877*H877</f>
        <v>0</v>
      </c>
      <c r="U877" s="189" t="s">
        <v>21</v>
      </c>
      <c r="V877" s="36"/>
      <c r="W877" s="36"/>
      <c r="X877" s="36"/>
      <c r="Y877" s="36"/>
      <c r="Z877" s="36"/>
      <c r="AA877" s="36"/>
      <c r="AB877" s="36"/>
      <c r="AC877" s="36"/>
      <c r="AD877" s="36"/>
      <c r="AE877" s="36"/>
      <c r="AR877" s="190" t="s">
        <v>213</v>
      </c>
      <c r="AT877" s="190" t="s">
        <v>208</v>
      </c>
      <c r="AU877" s="190" t="s">
        <v>214</v>
      </c>
      <c r="AY877" s="19" t="s">
        <v>204</v>
      </c>
      <c r="BE877" s="191">
        <f>IF(N877="základní",J877,0)</f>
        <v>0</v>
      </c>
      <c r="BF877" s="191">
        <f>IF(N877="snížená",J877,0)</f>
        <v>0</v>
      </c>
      <c r="BG877" s="191">
        <f>IF(N877="zákl. přenesená",J877,0)</f>
        <v>0</v>
      </c>
      <c r="BH877" s="191">
        <f>IF(N877="sníž. přenesená",J877,0)</f>
        <v>0</v>
      </c>
      <c r="BI877" s="191">
        <f>IF(N877="nulová",J877,0)</f>
        <v>0</v>
      </c>
      <c r="BJ877" s="19" t="s">
        <v>81</v>
      </c>
      <c r="BK877" s="191">
        <f>ROUND(I877*H877,1)</f>
        <v>0</v>
      </c>
      <c r="BL877" s="19" t="s">
        <v>213</v>
      </c>
      <c r="BM877" s="190" t="s">
        <v>1244</v>
      </c>
    </row>
    <row r="878" spans="1:47" s="2" customFormat="1" ht="11.25">
      <c r="A878" s="36"/>
      <c r="B878" s="37"/>
      <c r="C878" s="38"/>
      <c r="D878" s="192" t="s">
        <v>216</v>
      </c>
      <c r="E878" s="38"/>
      <c r="F878" s="193" t="s">
        <v>1245</v>
      </c>
      <c r="G878" s="38"/>
      <c r="H878" s="38"/>
      <c r="I878" s="194"/>
      <c r="J878" s="38"/>
      <c r="K878" s="38"/>
      <c r="L878" s="41"/>
      <c r="M878" s="195"/>
      <c r="N878" s="196"/>
      <c r="O878" s="66"/>
      <c r="P878" s="66"/>
      <c r="Q878" s="66"/>
      <c r="R878" s="66"/>
      <c r="S878" s="66"/>
      <c r="T878" s="66"/>
      <c r="U878" s="67"/>
      <c r="V878" s="36"/>
      <c r="W878" s="36"/>
      <c r="X878" s="36"/>
      <c r="Y878" s="36"/>
      <c r="Z878" s="36"/>
      <c r="AA878" s="36"/>
      <c r="AB878" s="36"/>
      <c r="AC878" s="36"/>
      <c r="AD878" s="36"/>
      <c r="AE878" s="36"/>
      <c r="AT878" s="19" t="s">
        <v>216</v>
      </c>
      <c r="AU878" s="19" t="s">
        <v>214</v>
      </c>
    </row>
    <row r="879" spans="1:47" s="2" customFormat="1" ht="39">
      <c r="A879" s="36"/>
      <c r="B879" s="37"/>
      <c r="C879" s="38"/>
      <c r="D879" s="199" t="s">
        <v>306</v>
      </c>
      <c r="E879" s="38"/>
      <c r="F879" s="241" t="s">
        <v>1240</v>
      </c>
      <c r="G879" s="38"/>
      <c r="H879" s="38"/>
      <c r="I879" s="194"/>
      <c r="J879" s="38"/>
      <c r="K879" s="38"/>
      <c r="L879" s="41"/>
      <c r="M879" s="195"/>
      <c r="N879" s="196"/>
      <c r="O879" s="66"/>
      <c r="P879" s="66"/>
      <c r="Q879" s="66"/>
      <c r="R879" s="66"/>
      <c r="S879" s="66"/>
      <c r="T879" s="66"/>
      <c r="U879" s="67"/>
      <c r="V879" s="36"/>
      <c r="W879" s="36"/>
      <c r="X879" s="36"/>
      <c r="Y879" s="36"/>
      <c r="Z879" s="36"/>
      <c r="AA879" s="36"/>
      <c r="AB879" s="36"/>
      <c r="AC879" s="36"/>
      <c r="AD879" s="36"/>
      <c r="AE879" s="36"/>
      <c r="AT879" s="19" t="s">
        <v>306</v>
      </c>
      <c r="AU879" s="19" t="s">
        <v>214</v>
      </c>
    </row>
    <row r="880" spans="2:51" s="13" customFormat="1" ht="11.25">
      <c r="B880" s="197"/>
      <c r="C880" s="198"/>
      <c r="D880" s="199" t="s">
        <v>218</v>
      </c>
      <c r="E880" s="200" t="s">
        <v>21</v>
      </c>
      <c r="F880" s="201" t="s">
        <v>1246</v>
      </c>
      <c r="G880" s="198"/>
      <c r="H880" s="202">
        <v>270</v>
      </c>
      <c r="I880" s="203"/>
      <c r="J880" s="198"/>
      <c r="K880" s="198"/>
      <c r="L880" s="204"/>
      <c r="M880" s="205"/>
      <c r="N880" s="206"/>
      <c r="O880" s="206"/>
      <c r="P880" s="206"/>
      <c r="Q880" s="206"/>
      <c r="R880" s="206"/>
      <c r="S880" s="206"/>
      <c r="T880" s="206"/>
      <c r="U880" s="207"/>
      <c r="AT880" s="208" t="s">
        <v>218</v>
      </c>
      <c r="AU880" s="208" t="s">
        <v>214</v>
      </c>
      <c r="AV880" s="13" t="s">
        <v>83</v>
      </c>
      <c r="AW880" s="13" t="s">
        <v>34</v>
      </c>
      <c r="AX880" s="13" t="s">
        <v>81</v>
      </c>
      <c r="AY880" s="208" t="s">
        <v>204</v>
      </c>
    </row>
    <row r="881" spans="1:65" s="2" customFormat="1" ht="16.5" customHeight="1">
      <c r="A881" s="36"/>
      <c r="B881" s="37"/>
      <c r="C881" s="179" t="s">
        <v>1247</v>
      </c>
      <c r="D881" s="179" t="s">
        <v>208</v>
      </c>
      <c r="E881" s="180" t="s">
        <v>1248</v>
      </c>
      <c r="F881" s="181" t="s">
        <v>1249</v>
      </c>
      <c r="G881" s="182" t="s">
        <v>1237</v>
      </c>
      <c r="H881" s="183">
        <v>3</v>
      </c>
      <c r="I881" s="184"/>
      <c r="J881" s="185">
        <f>ROUND(I881*H881,1)</f>
        <v>0</v>
      </c>
      <c r="K881" s="181" t="s">
        <v>212</v>
      </c>
      <c r="L881" s="41"/>
      <c r="M881" s="186" t="s">
        <v>21</v>
      </c>
      <c r="N881" s="187" t="s">
        <v>44</v>
      </c>
      <c r="O881" s="66"/>
      <c r="P881" s="188">
        <f>O881*H881</f>
        <v>0</v>
      </c>
      <c r="Q881" s="188">
        <v>0</v>
      </c>
      <c r="R881" s="188">
        <f>Q881*H881</f>
        <v>0</v>
      </c>
      <c r="S881" s="188">
        <v>0</v>
      </c>
      <c r="T881" s="188">
        <f>S881*H881</f>
        <v>0</v>
      </c>
      <c r="U881" s="189" t="s">
        <v>21</v>
      </c>
      <c r="V881" s="36"/>
      <c r="W881" s="36"/>
      <c r="X881" s="36"/>
      <c r="Y881" s="36"/>
      <c r="Z881" s="36"/>
      <c r="AA881" s="36"/>
      <c r="AB881" s="36"/>
      <c r="AC881" s="36"/>
      <c r="AD881" s="36"/>
      <c r="AE881" s="36"/>
      <c r="AR881" s="190" t="s">
        <v>213</v>
      </c>
      <c r="AT881" s="190" t="s">
        <v>208</v>
      </c>
      <c r="AU881" s="190" t="s">
        <v>214</v>
      </c>
      <c r="AY881" s="19" t="s">
        <v>204</v>
      </c>
      <c r="BE881" s="191">
        <f>IF(N881="základní",J881,0)</f>
        <v>0</v>
      </c>
      <c r="BF881" s="191">
        <f>IF(N881="snížená",J881,0)</f>
        <v>0</v>
      </c>
      <c r="BG881" s="191">
        <f>IF(N881="zákl. přenesená",J881,0)</f>
        <v>0</v>
      </c>
      <c r="BH881" s="191">
        <f>IF(N881="sníž. přenesená",J881,0)</f>
        <v>0</v>
      </c>
      <c r="BI881" s="191">
        <f>IF(N881="nulová",J881,0)</f>
        <v>0</v>
      </c>
      <c r="BJ881" s="19" t="s">
        <v>81</v>
      </c>
      <c r="BK881" s="191">
        <f>ROUND(I881*H881,1)</f>
        <v>0</v>
      </c>
      <c r="BL881" s="19" t="s">
        <v>213</v>
      </c>
      <c r="BM881" s="190" t="s">
        <v>1250</v>
      </c>
    </row>
    <row r="882" spans="1:47" s="2" customFormat="1" ht="11.25">
      <c r="A882" s="36"/>
      <c r="B882" s="37"/>
      <c r="C882" s="38"/>
      <c r="D882" s="192" t="s">
        <v>216</v>
      </c>
      <c r="E882" s="38"/>
      <c r="F882" s="193" t="s">
        <v>1251</v>
      </c>
      <c r="G882" s="38"/>
      <c r="H882" s="38"/>
      <c r="I882" s="194"/>
      <c r="J882" s="38"/>
      <c r="K882" s="38"/>
      <c r="L882" s="41"/>
      <c r="M882" s="195"/>
      <c r="N882" s="196"/>
      <c r="O882" s="66"/>
      <c r="P882" s="66"/>
      <c r="Q882" s="66"/>
      <c r="R882" s="66"/>
      <c r="S882" s="66"/>
      <c r="T882" s="66"/>
      <c r="U882" s="67"/>
      <c r="V882" s="36"/>
      <c r="W882" s="36"/>
      <c r="X882" s="36"/>
      <c r="Y882" s="36"/>
      <c r="Z882" s="36"/>
      <c r="AA882" s="36"/>
      <c r="AB882" s="36"/>
      <c r="AC882" s="36"/>
      <c r="AD882" s="36"/>
      <c r="AE882" s="36"/>
      <c r="AT882" s="19" t="s">
        <v>216</v>
      </c>
      <c r="AU882" s="19" t="s">
        <v>214</v>
      </c>
    </row>
    <row r="883" spans="1:47" s="2" customFormat="1" ht="29.25">
      <c r="A883" s="36"/>
      <c r="B883" s="37"/>
      <c r="C883" s="38"/>
      <c r="D883" s="199" t="s">
        <v>306</v>
      </c>
      <c r="E883" s="38"/>
      <c r="F883" s="241" t="s">
        <v>1252</v>
      </c>
      <c r="G883" s="38"/>
      <c r="H883" s="38"/>
      <c r="I883" s="194"/>
      <c r="J883" s="38"/>
      <c r="K883" s="38"/>
      <c r="L883" s="41"/>
      <c r="M883" s="195"/>
      <c r="N883" s="196"/>
      <c r="O883" s="66"/>
      <c r="P883" s="66"/>
      <c r="Q883" s="66"/>
      <c r="R883" s="66"/>
      <c r="S883" s="66"/>
      <c r="T883" s="66"/>
      <c r="U883" s="67"/>
      <c r="V883" s="36"/>
      <c r="W883" s="36"/>
      <c r="X883" s="36"/>
      <c r="Y883" s="36"/>
      <c r="Z883" s="36"/>
      <c r="AA883" s="36"/>
      <c r="AB883" s="36"/>
      <c r="AC883" s="36"/>
      <c r="AD883" s="36"/>
      <c r="AE883" s="36"/>
      <c r="AT883" s="19" t="s">
        <v>306</v>
      </c>
      <c r="AU883" s="19" t="s">
        <v>214</v>
      </c>
    </row>
    <row r="884" spans="2:63" s="12" customFormat="1" ht="20.85" customHeight="1">
      <c r="B884" s="163"/>
      <c r="C884" s="164"/>
      <c r="D884" s="165" t="s">
        <v>72</v>
      </c>
      <c r="E884" s="177" t="s">
        <v>1253</v>
      </c>
      <c r="F884" s="177" t="s">
        <v>1254</v>
      </c>
      <c r="G884" s="164"/>
      <c r="H884" s="164"/>
      <c r="I884" s="167"/>
      <c r="J884" s="178">
        <f>BK884</f>
        <v>0</v>
      </c>
      <c r="K884" s="164"/>
      <c r="L884" s="169"/>
      <c r="M884" s="170"/>
      <c r="N884" s="171"/>
      <c r="O884" s="171"/>
      <c r="P884" s="172">
        <f>SUM(P885:P893)</f>
        <v>0</v>
      </c>
      <c r="Q884" s="171"/>
      <c r="R884" s="172">
        <f>SUM(R885:R893)</f>
        <v>0.014052</v>
      </c>
      <c r="S884" s="171"/>
      <c r="T884" s="172">
        <f>SUM(T885:T893)</f>
        <v>0</v>
      </c>
      <c r="U884" s="173"/>
      <c r="AR884" s="174" t="s">
        <v>81</v>
      </c>
      <c r="AT884" s="175" t="s">
        <v>72</v>
      </c>
      <c r="AU884" s="175" t="s">
        <v>83</v>
      </c>
      <c r="AY884" s="174" t="s">
        <v>204</v>
      </c>
      <c r="BK884" s="176">
        <f>SUM(BK885:BK893)</f>
        <v>0</v>
      </c>
    </row>
    <row r="885" spans="1:65" s="2" customFormat="1" ht="21.75" customHeight="1">
      <c r="A885" s="36"/>
      <c r="B885" s="37"/>
      <c r="C885" s="179" t="s">
        <v>1255</v>
      </c>
      <c r="D885" s="179" t="s">
        <v>208</v>
      </c>
      <c r="E885" s="180" t="s">
        <v>1256</v>
      </c>
      <c r="F885" s="181" t="s">
        <v>1257</v>
      </c>
      <c r="G885" s="182" t="s">
        <v>346</v>
      </c>
      <c r="H885" s="183">
        <v>67</v>
      </c>
      <c r="I885" s="184"/>
      <c r="J885" s="185">
        <f>ROUND(I885*H885,1)</f>
        <v>0</v>
      </c>
      <c r="K885" s="181" t="s">
        <v>212</v>
      </c>
      <c r="L885" s="41"/>
      <c r="M885" s="186" t="s">
        <v>21</v>
      </c>
      <c r="N885" s="187" t="s">
        <v>44</v>
      </c>
      <c r="O885" s="66"/>
      <c r="P885" s="188">
        <f>O885*H885</f>
        <v>0</v>
      </c>
      <c r="Q885" s="188">
        <v>2.8E-05</v>
      </c>
      <c r="R885" s="188">
        <f>Q885*H885</f>
        <v>0.001876</v>
      </c>
      <c r="S885" s="188">
        <v>0</v>
      </c>
      <c r="T885" s="188">
        <f>S885*H885</f>
        <v>0</v>
      </c>
      <c r="U885" s="189" t="s">
        <v>21</v>
      </c>
      <c r="V885" s="36"/>
      <c r="W885" s="36"/>
      <c r="X885" s="36"/>
      <c r="Y885" s="36"/>
      <c r="Z885" s="36"/>
      <c r="AA885" s="36"/>
      <c r="AB885" s="36"/>
      <c r="AC885" s="36"/>
      <c r="AD885" s="36"/>
      <c r="AE885" s="36"/>
      <c r="AR885" s="190" t="s">
        <v>213</v>
      </c>
      <c r="AT885" s="190" t="s">
        <v>208</v>
      </c>
      <c r="AU885" s="190" t="s">
        <v>214</v>
      </c>
      <c r="AY885" s="19" t="s">
        <v>204</v>
      </c>
      <c r="BE885" s="191">
        <f>IF(N885="základní",J885,0)</f>
        <v>0</v>
      </c>
      <c r="BF885" s="191">
        <f>IF(N885="snížená",J885,0)</f>
        <v>0</v>
      </c>
      <c r="BG885" s="191">
        <f>IF(N885="zákl. přenesená",J885,0)</f>
        <v>0</v>
      </c>
      <c r="BH885" s="191">
        <f>IF(N885="sníž. přenesená",J885,0)</f>
        <v>0</v>
      </c>
      <c r="BI885" s="191">
        <f>IF(N885="nulová",J885,0)</f>
        <v>0</v>
      </c>
      <c r="BJ885" s="19" t="s">
        <v>81</v>
      </c>
      <c r="BK885" s="191">
        <f>ROUND(I885*H885,1)</f>
        <v>0</v>
      </c>
      <c r="BL885" s="19" t="s">
        <v>213</v>
      </c>
      <c r="BM885" s="190" t="s">
        <v>1258</v>
      </c>
    </row>
    <row r="886" spans="1:47" s="2" customFormat="1" ht="11.25">
      <c r="A886" s="36"/>
      <c r="B886" s="37"/>
      <c r="C886" s="38"/>
      <c r="D886" s="192" t="s">
        <v>216</v>
      </c>
      <c r="E886" s="38"/>
      <c r="F886" s="193" t="s">
        <v>1259</v>
      </c>
      <c r="G886" s="38"/>
      <c r="H886" s="38"/>
      <c r="I886" s="194"/>
      <c r="J886" s="38"/>
      <c r="K886" s="38"/>
      <c r="L886" s="41"/>
      <c r="M886" s="195"/>
      <c r="N886" s="196"/>
      <c r="O886" s="66"/>
      <c r="P886" s="66"/>
      <c r="Q886" s="66"/>
      <c r="R886" s="66"/>
      <c r="S886" s="66"/>
      <c r="T886" s="66"/>
      <c r="U886" s="67"/>
      <c r="V886" s="36"/>
      <c r="W886" s="36"/>
      <c r="X886" s="36"/>
      <c r="Y886" s="36"/>
      <c r="Z886" s="36"/>
      <c r="AA886" s="36"/>
      <c r="AB886" s="36"/>
      <c r="AC886" s="36"/>
      <c r="AD886" s="36"/>
      <c r="AE886" s="36"/>
      <c r="AT886" s="19" t="s">
        <v>216</v>
      </c>
      <c r="AU886" s="19" t="s">
        <v>214</v>
      </c>
    </row>
    <row r="887" spans="1:47" s="2" customFormat="1" ht="175.5">
      <c r="A887" s="36"/>
      <c r="B887" s="37"/>
      <c r="C887" s="38"/>
      <c r="D887" s="199" t="s">
        <v>306</v>
      </c>
      <c r="E887" s="38"/>
      <c r="F887" s="241" t="s">
        <v>1260</v>
      </c>
      <c r="G887" s="38"/>
      <c r="H887" s="38"/>
      <c r="I887" s="194"/>
      <c r="J887" s="38"/>
      <c r="K887" s="38"/>
      <c r="L887" s="41"/>
      <c r="M887" s="195"/>
      <c r="N887" s="196"/>
      <c r="O887" s="66"/>
      <c r="P887" s="66"/>
      <c r="Q887" s="66"/>
      <c r="R887" s="66"/>
      <c r="S887" s="66"/>
      <c r="T887" s="66"/>
      <c r="U887" s="67"/>
      <c r="V887" s="36"/>
      <c r="W887" s="36"/>
      <c r="X887" s="36"/>
      <c r="Y887" s="36"/>
      <c r="Z887" s="36"/>
      <c r="AA887" s="36"/>
      <c r="AB887" s="36"/>
      <c r="AC887" s="36"/>
      <c r="AD887" s="36"/>
      <c r="AE887" s="36"/>
      <c r="AT887" s="19" t="s">
        <v>306</v>
      </c>
      <c r="AU887" s="19" t="s">
        <v>214</v>
      </c>
    </row>
    <row r="888" spans="2:51" s="13" customFormat="1" ht="11.25">
      <c r="B888" s="197"/>
      <c r="C888" s="198"/>
      <c r="D888" s="199" t="s">
        <v>218</v>
      </c>
      <c r="E888" s="200" t="s">
        <v>21</v>
      </c>
      <c r="F888" s="201" t="s">
        <v>1261</v>
      </c>
      <c r="G888" s="198"/>
      <c r="H888" s="202">
        <v>67</v>
      </c>
      <c r="I888" s="203"/>
      <c r="J888" s="198"/>
      <c r="K888" s="198"/>
      <c r="L888" s="204"/>
      <c r="M888" s="205"/>
      <c r="N888" s="206"/>
      <c r="O888" s="206"/>
      <c r="P888" s="206"/>
      <c r="Q888" s="206"/>
      <c r="R888" s="206"/>
      <c r="S888" s="206"/>
      <c r="T888" s="206"/>
      <c r="U888" s="207"/>
      <c r="AT888" s="208" t="s">
        <v>218</v>
      </c>
      <c r="AU888" s="208" t="s">
        <v>214</v>
      </c>
      <c r="AV888" s="13" t="s">
        <v>83</v>
      </c>
      <c r="AW888" s="13" t="s">
        <v>34</v>
      </c>
      <c r="AX888" s="13" t="s">
        <v>81</v>
      </c>
      <c r="AY888" s="208" t="s">
        <v>204</v>
      </c>
    </row>
    <row r="889" spans="1:65" s="2" customFormat="1" ht="16.5" customHeight="1">
      <c r="A889" s="36"/>
      <c r="B889" s="37"/>
      <c r="C889" s="179" t="s">
        <v>1262</v>
      </c>
      <c r="D889" s="179" t="s">
        <v>208</v>
      </c>
      <c r="E889" s="180" t="s">
        <v>1263</v>
      </c>
      <c r="F889" s="181" t="s">
        <v>1264</v>
      </c>
      <c r="G889" s="182" t="s">
        <v>211</v>
      </c>
      <c r="H889" s="183">
        <v>1</v>
      </c>
      <c r="I889" s="184"/>
      <c r="J889" s="185">
        <f>ROUND(I889*H889,1)</f>
        <v>0</v>
      </c>
      <c r="K889" s="181" t="s">
        <v>212</v>
      </c>
      <c r="L889" s="41"/>
      <c r="M889" s="186" t="s">
        <v>21</v>
      </c>
      <c r="N889" s="187" t="s">
        <v>44</v>
      </c>
      <c r="O889" s="66"/>
      <c r="P889" s="188">
        <f>O889*H889</f>
        <v>0</v>
      </c>
      <c r="Q889" s="188">
        <v>0.000176</v>
      </c>
      <c r="R889" s="188">
        <f>Q889*H889</f>
        <v>0.000176</v>
      </c>
      <c r="S889" s="188">
        <v>0</v>
      </c>
      <c r="T889" s="188">
        <f>S889*H889</f>
        <v>0</v>
      </c>
      <c r="U889" s="189" t="s">
        <v>21</v>
      </c>
      <c r="V889" s="36"/>
      <c r="W889" s="36"/>
      <c r="X889" s="36"/>
      <c r="Y889" s="36"/>
      <c r="Z889" s="36"/>
      <c r="AA889" s="36"/>
      <c r="AB889" s="36"/>
      <c r="AC889" s="36"/>
      <c r="AD889" s="36"/>
      <c r="AE889" s="36"/>
      <c r="AR889" s="190" t="s">
        <v>213</v>
      </c>
      <c r="AT889" s="190" t="s">
        <v>208</v>
      </c>
      <c r="AU889" s="190" t="s">
        <v>214</v>
      </c>
      <c r="AY889" s="19" t="s">
        <v>204</v>
      </c>
      <c r="BE889" s="191">
        <f>IF(N889="základní",J889,0)</f>
        <v>0</v>
      </c>
      <c r="BF889" s="191">
        <f>IF(N889="snížená",J889,0)</f>
        <v>0</v>
      </c>
      <c r="BG889" s="191">
        <f>IF(N889="zákl. přenesená",J889,0)</f>
        <v>0</v>
      </c>
      <c r="BH889" s="191">
        <f>IF(N889="sníž. přenesená",J889,0)</f>
        <v>0</v>
      </c>
      <c r="BI889" s="191">
        <f>IF(N889="nulová",J889,0)</f>
        <v>0</v>
      </c>
      <c r="BJ889" s="19" t="s">
        <v>81</v>
      </c>
      <c r="BK889" s="191">
        <f>ROUND(I889*H889,1)</f>
        <v>0</v>
      </c>
      <c r="BL889" s="19" t="s">
        <v>213</v>
      </c>
      <c r="BM889" s="190" t="s">
        <v>1265</v>
      </c>
    </row>
    <row r="890" spans="1:47" s="2" customFormat="1" ht="11.25">
      <c r="A890" s="36"/>
      <c r="B890" s="37"/>
      <c r="C890" s="38"/>
      <c r="D890" s="192" t="s">
        <v>216</v>
      </c>
      <c r="E890" s="38"/>
      <c r="F890" s="193" t="s">
        <v>1266</v>
      </c>
      <c r="G890" s="38"/>
      <c r="H890" s="38"/>
      <c r="I890" s="194"/>
      <c r="J890" s="38"/>
      <c r="K890" s="38"/>
      <c r="L890" s="41"/>
      <c r="M890" s="195"/>
      <c r="N890" s="196"/>
      <c r="O890" s="66"/>
      <c r="P890" s="66"/>
      <c r="Q890" s="66"/>
      <c r="R890" s="66"/>
      <c r="S890" s="66"/>
      <c r="T890" s="66"/>
      <c r="U890" s="67"/>
      <c r="V890" s="36"/>
      <c r="W890" s="36"/>
      <c r="X890" s="36"/>
      <c r="Y890" s="36"/>
      <c r="Z890" s="36"/>
      <c r="AA890" s="36"/>
      <c r="AB890" s="36"/>
      <c r="AC890" s="36"/>
      <c r="AD890" s="36"/>
      <c r="AE890" s="36"/>
      <c r="AT890" s="19" t="s">
        <v>216</v>
      </c>
      <c r="AU890" s="19" t="s">
        <v>214</v>
      </c>
    </row>
    <row r="891" spans="1:47" s="2" customFormat="1" ht="68.25">
      <c r="A891" s="36"/>
      <c r="B891" s="37"/>
      <c r="C891" s="38"/>
      <c r="D891" s="199" t="s">
        <v>306</v>
      </c>
      <c r="E891" s="38"/>
      <c r="F891" s="241" t="s">
        <v>1267</v>
      </c>
      <c r="G891" s="38"/>
      <c r="H891" s="38"/>
      <c r="I891" s="194"/>
      <c r="J891" s="38"/>
      <c r="K891" s="38"/>
      <c r="L891" s="41"/>
      <c r="M891" s="195"/>
      <c r="N891" s="196"/>
      <c r="O891" s="66"/>
      <c r="P891" s="66"/>
      <c r="Q891" s="66"/>
      <c r="R891" s="66"/>
      <c r="S891" s="66"/>
      <c r="T891" s="66"/>
      <c r="U891" s="67"/>
      <c r="V891" s="36"/>
      <c r="W891" s="36"/>
      <c r="X891" s="36"/>
      <c r="Y891" s="36"/>
      <c r="Z891" s="36"/>
      <c r="AA891" s="36"/>
      <c r="AB891" s="36"/>
      <c r="AC891" s="36"/>
      <c r="AD891" s="36"/>
      <c r="AE891" s="36"/>
      <c r="AT891" s="19" t="s">
        <v>306</v>
      </c>
      <c r="AU891" s="19" t="s">
        <v>214</v>
      </c>
    </row>
    <row r="892" spans="1:65" s="2" customFormat="1" ht="16.5" customHeight="1">
      <c r="A892" s="36"/>
      <c r="B892" s="37"/>
      <c r="C892" s="242" t="s">
        <v>1268</v>
      </c>
      <c r="D892" s="242" t="s">
        <v>466</v>
      </c>
      <c r="E892" s="243" t="s">
        <v>1269</v>
      </c>
      <c r="F892" s="244" t="s">
        <v>1270</v>
      </c>
      <c r="G892" s="245" t="s">
        <v>211</v>
      </c>
      <c r="H892" s="246">
        <v>1</v>
      </c>
      <c r="I892" s="247"/>
      <c r="J892" s="248">
        <f>ROUND(I892*H892,1)</f>
        <v>0</v>
      </c>
      <c r="K892" s="244" t="s">
        <v>212</v>
      </c>
      <c r="L892" s="249"/>
      <c r="M892" s="250" t="s">
        <v>21</v>
      </c>
      <c r="N892" s="251" t="s">
        <v>44</v>
      </c>
      <c r="O892" s="66"/>
      <c r="P892" s="188">
        <f>O892*H892</f>
        <v>0</v>
      </c>
      <c r="Q892" s="188">
        <v>0.012</v>
      </c>
      <c r="R892" s="188">
        <f>Q892*H892</f>
        <v>0.012</v>
      </c>
      <c r="S892" s="188">
        <v>0</v>
      </c>
      <c r="T892" s="188">
        <f>S892*H892</f>
        <v>0</v>
      </c>
      <c r="U892" s="189" t="s">
        <v>21</v>
      </c>
      <c r="V892" s="36"/>
      <c r="W892" s="36"/>
      <c r="X892" s="36"/>
      <c r="Y892" s="36"/>
      <c r="Z892" s="36"/>
      <c r="AA892" s="36"/>
      <c r="AB892" s="36"/>
      <c r="AC892" s="36"/>
      <c r="AD892" s="36"/>
      <c r="AE892" s="36"/>
      <c r="AR892" s="190" t="s">
        <v>250</v>
      </c>
      <c r="AT892" s="190" t="s">
        <v>466</v>
      </c>
      <c r="AU892" s="190" t="s">
        <v>214</v>
      </c>
      <c r="AY892" s="19" t="s">
        <v>204</v>
      </c>
      <c r="BE892" s="191">
        <f>IF(N892="základní",J892,0)</f>
        <v>0</v>
      </c>
      <c r="BF892" s="191">
        <f>IF(N892="snížená",J892,0)</f>
        <v>0</v>
      </c>
      <c r="BG892" s="191">
        <f>IF(N892="zákl. přenesená",J892,0)</f>
        <v>0</v>
      </c>
      <c r="BH892" s="191">
        <f>IF(N892="sníž. přenesená",J892,0)</f>
        <v>0</v>
      </c>
      <c r="BI892" s="191">
        <f>IF(N892="nulová",J892,0)</f>
        <v>0</v>
      </c>
      <c r="BJ892" s="19" t="s">
        <v>81</v>
      </c>
      <c r="BK892" s="191">
        <f>ROUND(I892*H892,1)</f>
        <v>0</v>
      </c>
      <c r="BL892" s="19" t="s">
        <v>213</v>
      </c>
      <c r="BM892" s="190" t="s">
        <v>1271</v>
      </c>
    </row>
    <row r="893" spans="1:47" s="2" customFormat="1" ht="11.25">
      <c r="A893" s="36"/>
      <c r="B893" s="37"/>
      <c r="C893" s="38"/>
      <c r="D893" s="192" t="s">
        <v>216</v>
      </c>
      <c r="E893" s="38"/>
      <c r="F893" s="193" t="s">
        <v>1272</v>
      </c>
      <c r="G893" s="38"/>
      <c r="H893" s="38"/>
      <c r="I893" s="194"/>
      <c r="J893" s="38"/>
      <c r="K893" s="38"/>
      <c r="L893" s="41"/>
      <c r="M893" s="195"/>
      <c r="N893" s="196"/>
      <c r="O893" s="66"/>
      <c r="P893" s="66"/>
      <c r="Q893" s="66"/>
      <c r="R893" s="66"/>
      <c r="S893" s="66"/>
      <c r="T893" s="66"/>
      <c r="U893" s="67"/>
      <c r="V893" s="36"/>
      <c r="W893" s="36"/>
      <c r="X893" s="36"/>
      <c r="Y893" s="36"/>
      <c r="Z893" s="36"/>
      <c r="AA893" s="36"/>
      <c r="AB893" s="36"/>
      <c r="AC893" s="36"/>
      <c r="AD893" s="36"/>
      <c r="AE893" s="36"/>
      <c r="AT893" s="19" t="s">
        <v>216</v>
      </c>
      <c r="AU893" s="19" t="s">
        <v>214</v>
      </c>
    </row>
    <row r="894" spans="2:63" s="12" customFormat="1" ht="20.85" customHeight="1">
      <c r="B894" s="163"/>
      <c r="C894" s="164"/>
      <c r="D894" s="165" t="s">
        <v>72</v>
      </c>
      <c r="E894" s="177" t="s">
        <v>918</v>
      </c>
      <c r="F894" s="177" t="s">
        <v>1273</v>
      </c>
      <c r="G894" s="164"/>
      <c r="H894" s="164"/>
      <c r="I894" s="167"/>
      <c r="J894" s="178">
        <f>BK894</f>
        <v>0</v>
      </c>
      <c r="K894" s="164"/>
      <c r="L894" s="169"/>
      <c r="M894" s="170"/>
      <c r="N894" s="171"/>
      <c r="O894" s="171"/>
      <c r="P894" s="172">
        <f>SUM(P895:P905)</f>
        <v>0</v>
      </c>
      <c r="Q894" s="171"/>
      <c r="R894" s="172">
        <f>SUM(R895:R905)</f>
        <v>0.001575</v>
      </c>
      <c r="S894" s="171"/>
      <c r="T894" s="172">
        <f>SUM(T895:T905)</f>
        <v>12.0018</v>
      </c>
      <c r="U894" s="173"/>
      <c r="AR894" s="174" t="s">
        <v>81</v>
      </c>
      <c r="AT894" s="175" t="s">
        <v>72</v>
      </c>
      <c r="AU894" s="175" t="s">
        <v>83</v>
      </c>
      <c r="AY894" s="174" t="s">
        <v>204</v>
      </c>
      <c r="BK894" s="176">
        <f>SUM(BK895:BK905)</f>
        <v>0</v>
      </c>
    </row>
    <row r="895" spans="1:65" s="2" customFormat="1" ht="24.2" customHeight="1">
      <c r="A895" s="36"/>
      <c r="B895" s="37"/>
      <c r="C895" s="179" t="s">
        <v>1274</v>
      </c>
      <c r="D895" s="179" t="s">
        <v>208</v>
      </c>
      <c r="E895" s="180" t="s">
        <v>1275</v>
      </c>
      <c r="F895" s="181" t="s">
        <v>1276</v>
      </c>
      <c r="G895" s="182" t="s">
        <v>346</v>
      </c>
      <c r="H895" s="183">
        <v>19.5</v>
      </c>
      <c r="I895" s="184"/>
      <c r="J895" s="185">
        <f>ROUND(I895*H895,1)</f>
        <v>0</v>
      </c>
      <c r="K895" s="181" t="s">
        <v>212</v>
      </c>
      <c r="L895" s="41"/>
      <c r="M895" s="186" t="s">
        <v>21</v>
      </c>
      <c r="N895" s="187" t="s">
        <v>44</v>
      </c>
      <c r="O895" s="66"/>
      <c r="P895" s="188">
        <f>O895*H895</f>
        <v>0</v>
      </c>
      <c r="Q895" s="188">
        <v>0</v>
      </c>
      <c r="R895" s="188">
        <f>Q895*H895</f>
        <v>0</v>
      </c>
      <c r="S895" s="188">
        <v>0.325</v>
      </c>
      <c r="T895" s="188">
        <f>S895*H895</f>
        <v>6.3375</v>
      </c>
      <c r="U895" s="189" t="s">
        <v>21</v>
      </c>
      <c r="V895" s="36"/>
      <c r="W895" s="36"/>
      <c r="X895" s="36"/>
      <c r="Y895" s="36"/>
      <c r="Z895" s="36"/>
      <c r="AA895" s="36"/>
      <c r="AB895" s="36"/>
      <c r="AC895" s="36"/>
      <c r="AD895" s="36"/>
      <c r="AE895" s="36"/>
      <c r="AR895" s="190" t="s">
        <v>213</v>
      </c>
      <c r="AT895" s="190" t="s">
        <v>208</v>
      </c>
      <c r="AU895" s="190" t="s">
        <v>214</v>
      </c>
      <c r="AY895" s="19" t="s">
        <v>204</v>
      </c>
      <c r="BE895" s="191">
        <f>IF(N895="základní",J895,0)</f>
        <v>0</v>
      </c>
      <c r="BF895" s="191">
        <f>IF(N895="snížená",J895,0)</f>
        <v>0</v>
      </c>
      <c r="BG895" s="191">
        <f>IF(N895="zákl. přenesená",J895,0)</f>
        <v>0</v>
      </c>
      <c r="BH895" s="191">
        <f>IF(N895="sníž. přenesená",J895,0)</f>
        <v>0</v>
      </c>
      <c r="BI895" s="191">
        <f>IF(N895="nulová",J895,0)</f>
        <v>0</v>
      </c>
      <c r="BJ895" s="19" t="s">
        <v>81</v>
      </c>
      <c r="BK895" s="191">
        <f>ROUND(I895*H895,1)</f>
        <v>0</v>
      </c>
      <c r="BL895" s="19" t="s">
        <v>213</v>
      </c>
      <c r="BM895" s="190" t="s">
        <v>1277</v>
      </c>
    </row>
    <row r="896" spans="1:47" s="2" customFormat="1" ht="11.25">
      <c r="A896" s="36"/>
      <c r="B896" s="37"/>
      <c r="C896" s="38"/>
      <c r="D896" s="192" t="s">
        <v>216</v>
      </c>
      <c r="E896" s="38"/>
      <c r="F896" s="193" t="s">
        <v>1278</v>
      </c>
      <c r="G896" s="38"/>
      <c r="H896" s="38"/>
      <c r="I896" s="194"/>
      <c r="J896" s="38"/>
      <c r="K896" s="38"/>
      <c r="L896" s="41"/>
      <c r="M896" s="195"/>
      <c r="N896" s="196"/>
      <c r="O896" s="66"/>
      <c r="P896" s="66"/>
      <c r="Q896" s="66"/>
      <c r="R896" s="66"/>
      <c r="S896" s="66"/>
      <c r="T896" s="66"/>
      <c r="U896" s="67"/>
      <c r="V896" s="36"/>
      <c r="W896" s="36"/>
      <c r="X896" s="36"/>
      <c r="Y896" s="36"/>
      <c r="Z896" s="36"/>
      <c r="AA896" s="36"/>
      <c r="AB896" s="36"/>
      <c r="AC896" s="36"/>
      <c r="AD896" s="36"/>
      <c r="AE896" s="36"/>
      <c r="AT896" s="19" t="s">
        <v>216</v>
      </c>
      <c r="AU896" s="19" t="s">
        <v>214</v>
      </c>
    </row>
    <row r="897" spans="2:51" s="15" customFormat="1" ht="11.25">
      <c r="B897" s="220"/>
      <c r="C897" s="221"/>
      <c r="D897" s="199" t="s">
        <v>218</v>
      </c>
      <c r="E897" s="222" t="s">
        <v>21</v>
      </c>
      <c r="F897" s="223" t="s">
        <v>1279</v>
      </c>
      <c r="G897" s="221"/>
      <c r="H897" s="222" t="s">
        <v>21</v>
      </c>
      <c r="I897" s="224"/>
      <c r="J897" s="221"/>
      <c r="K897" s="221"/>
      <c r="L897" s="225"/>
      <c r="M897" s="226"/>
      <c r="N897" s="227"/>
      <c r="O897" s="227"/>
      <c r="P897" s="227"/>
      <c r="Q897" s="227"/>
      <c r="R897" s="227"/>
      <c r="S897" s="227"/>
      <c r="T897" s="227"/>
      <c r="U897" s="228"/>
      <c r="AT897" s="229" t="s">
        <v>218</v>
      </c>
      <c r="AU897" s="229" t="s">
        <v>214</v>
      </c>
      <c r="AV897" s="15" t="s">
        <v>81</v>
      </c>
      <c r="AW897" s="15" t="s">
        <v>34</v>
      </c>
      <c r="AX897" s="15" t="s">
        <v>73</v>
      </c>
      <c r="AY897" s="229" t="s">
        <v>204</v>
      </c>
    </row>
    <row r="898" spans="2:51" s="13" customFormat="1" ht="11.25">
      <c r="B898" s="197"/>
      <c r="C898" s="198"/>
      <c r="D898" s="199" t="s">
        <v>218</v>
      </c>
      <c r="E898" s="200" t="s">
        <v>21</v>
      </c>
      <c r="F898" s="201" t="s">
        <v>1280</v>
      </c>
      <c r="G898" s="198"/>
      <c r="H898" s="202">
        <v>19.5</v>
      </c>
      <c r="I898" s="203"/>
      <c r="J898" s="198"/>
      <c r="K898" s="198"/>
      <c r="L898" s="204"/>
      <c r="M898" s="205"/>
      <c r="N898" s="206"/>
      <c r="O898" s="206"/>
      <c r="P898" s="206"/>
      <c r="Q898" s="206"/>
      <c r="R898" s="206"/>
      <c r="S898" s="206"/>
      <c r="T898" s="206"/>
      <c r="U898" s="207"/>
      <c r="AT898" s="208" t="s">
        <v>218</v>
      </c>
      <c r="AU898" s="208" t="s">
        <v>214</v>
      </c>
      <c r="AV898" s="13" t="s">
        <v>83</v>
      </c>
      <c r="AW898" s="13" t="s">
        <v>34</v>
      </c>
      <c r="AX898" s="13" t="s">
        <v>81</v>
      </c>
      <c r="AY898" s="208" t="s">
        <v>204</v>
      </c>
    </row>
    <row r="899" spans="1:65" s="2" customFormat="1" ht="33" customHeight="1">
      <c r="A899" s="36"/>
      <c r="B899" s="37"/>
      <c r="C899" s="179" t="s">
        <v>1281</v>
      </c>
      <c r="D899" s="179" t="s">
        <v>208</v>
      </c>
      <c r="E899" s="180" t="s">
        <v>1282</v>
      </c>
      <c r="F899" s="181" t="s">
        <v>1283</v>
      </c>
      <c r="G899" s="182" t="s">
        <v>346</v>
      </c>
      <c r="H899" s="183">
        <v>19.5</v>
      </c>
      <c r="I899" s="184"/>
      <c r="J899" s="185">
        <f>ROUND(I899*H899,1)</f>
        <v>0</v>
      </c>
      <c r="K899" s="181" t="s">
        <v>212</v>
      </c>
      <c r="L899" s="41"/>
      <c r="M899" s="186" t="s">
        <v>21</v>
      </c>
      <c r="N899" s="187" t="s">
        <v>44</v>
      </c>
      <c r="O899" s="66"/>
      <c r="P899" s="188">
        <f>O899*H899</f>
        <v>0</v>
      </c>
      <c r="Q899" s="188">
        <v>0</v>
      </c>
      <c r="R899" s="188">
        <f>Q899*H899</f>
        <v>0</v>
      </c>
      <c r="S899" s="188">
        <v>0.29</v>
      </c>
      <c r="T899" s="188">
        <f>S899*H899</f>
        <v>5.654999999999999</v>
      </c>
      <c r="U899" s="189" t="s">
        <v>21</v>
      </c>
      <c r="V899" s="36"/>
      <c r="W899" s="36"/>
      <c r="X899" s="36"/>
      <c r="Y899" s="36"/>
      <c r="Z899" s="36"/>
      <c r="AA899" s="36"/>
      <c r="AB899" s="36"/>
      <c r="AC899" s="36"/>
      <c r="AD899" s="36"/>
      <c r="AE899" s="36"/>
      <c r="AR899" s="190" t="s">
        <v>213</v>
      </c>
      <c r="AT899" s="190" t="s">
        <v>208</v>
      </c>
      <c r="AU899" s="190" t="s">
        <v>214</v>
      </c>
      <c r="AY899" s="19" t="s">
        <v>204</v>
      </c>
      <c r="BE899" s="191">
        <f>IF(N899="základní",J899,0)</f>
        <v>0</v>
      </c>
      <c r="BF899" s="191">
        <f>IF(N899="snížená",J899,0)</f>
        <v>0</v>
      </c>
      <c r="BG899" s="191">
        <f>IF(N899="zákl. přenesená",J899,0)</f>
        <v>0</v>
      </c>
      <c r="BH899" s="191">
        <f>IF(N899="sníž. přenesená",J899,0)</f>
        <v>0</v>
      </c>
      <c r="BI899" s="191">
        <f>IF(N899="nulová",J899,0)</f>
        <v>0</v>
      </c>
      <c r="BJ899" s="19" t="s">
        <v>81</v>
      </c>
      <c r="BK899" s="191">
        <f>ROUND(I899*H899,1)</f>
        <v>0</v>
      </c>
      <c r="BL899" s="19" t="s">
        <v>213</v>
      </c>
      <c r="BM899" s="190" t="s">
        <v>1284</v>
      </c>
    </row>
    <row r="900" spans="1:47" s="2" customFormat="1" ht="11.25">
      <c r="A900" s="36"/>
      <c r="B900" s="37"/>
      <c r="C900" s="38"/>
      <c r="D900" s="192" t="s">
        <v>216</v>
      </c>
      <c r="E900" s="38"/>
      <c r="F900" s="193" t="s">
        <v>1285</v>
      </c>
      <c r="G900" s="38"/>
      <c r="H900" s="38"/>
      <c r="I900" s="194"/>
      <c r="J900" s="38"/>
      <c r="K900" s="38"/>
      <c r="L900" s="41"/>
      <c r="M900" s="195"/>
      <c r="N900" s="196"/>
      <c r="O900" s="66"/>
      <c r="P900" s="66"/>
      <c r="Q900" s="66"/>
      <c r="R900" s="66"/>
      <c r="S900" s="66"/>
      <c r="T900" s="66"/>
      <c r="U900" s="67"/>
      <c r="V900" s="36"/>
      <c r="W900" s="36"/>
      <c r="X900" s="36"/>
      <c r="Y900" s="36"/>
      <c r="Z900" s="36"/>
      <c r="AA900" s="36"/>
      <c r="AB900" s="36"/>
      <c r="AC900" s="36"/>
      <c r="AD900" s="36"/>
      <c r="AE900" s="36"/>
      <c r="AT900" s="19" t="s">
        <v>216</v>
      </c>
      <c r="AU900" s="19" t="s">
        <v>214</v>
      </c>
    </row>
    <row r="901" spans="2:51" s="15" customFormat="1" ht="11.25">
      <c r="B901" s="220"/>
      <c r="C901" s="221"/>
      <c r="D901" s="199" t="s">
        <v>218</v>
      </c>
      <c r="E901" s="222" t="s">
        <v>21</v>
      </c>
      <c r="F901" s="223" t="s">
        <v>1279</v>
      </c>
      <c r="G901" s="221"/>
      <c r="H901" s="222" t="s">
        <v>21</v>
      </c>
      <c r="I901" s="224"/>
      <c r="J901" s="221"/>
      <c r="K901" s="221"/>
      <c r="L901" s="225"/>
      <c r="M901" s="226"/>
      <c r="N901" s="227"/>
      <c r="O901" s="227"/>
      <c r="P901" s="227"/>
      <c r="Q901" s="227"/>
      <c r="R901" s="227"/>
      <c r="S901" s="227"/>
      <c r="T901" s="227"/>
      <c r="U901" s="228"/>
      <c r="AT901" s="229" t="s">
        <v>218</v>
      </c>
      <c r="AU901" s="229" t="s">
        <v>214</v>
      </c>
      <c r="AV901" s="15" t="s">
        <v>81</v>
      </c>
      <c r="AW901" s="15" t="s">
        <v>34</v>
      </c>
      <c r="AX901" s="15" t="s">
        <v>73</v>
      </c>
      <c r="AY901" s="229" t="s">
        <v>204</v>
      </c>
    </row>
    <row r="902" spans="2:51" s="13" customFormat="1" ht="11.25">
      <c r="B902" s="197"/>
      <c r="C902" s="198"/>
      <c r="D902" s="199" t="s">
        <v>218</v>
      </c>
      <c r="E902" s="200" t="s">
        <v>21</v>
      </c>
      <c r="F902" s="201" t="s">
        <v>1280</v>
      </c>
      <c r="G902" s="198"/>
      <c r="H902" s="202">
        <v>19.5</v>
      </c>
      <c r="I902" s="203"/>
      <c r="J902" s="198"/>
      <c r="K902" s="198"/>
      <c r="L902" s="204"/>
      <c r="M902" s="205"/>
      <c r="N902" s="206"/>
      <c r="O902" s="206"/>
      <c r="P902" s="206"/>
      <c r="Q902" s="206"/>
      <c r="R902" s="206"/>
      <c r="S902" s="206"/>
      <c r="T902" s="206"/>
      <c r="U902" s="207"/>
      <c r="AT902" s="208" t="s">
        <v>218</v>
      </c>
      <c r="AU902" s="208" t="s">
        <v>214</v>
      </c>
      <c r="AV902" s="13" t="s">
        <v>83</v>
      </c>
      <c r="AW902" s="13" t="s">
        <v>34</v>
      </c>
      <c r="AX902" s="13" t="s">
        <v>81</v>
      </c>
      <c r="AY902" s="208" t="s">
        <v>204</v>
      </c>
    </row>
    <row r="903" spans="1:65" s="2" customFormat="1" ht="24.2" customHeight="1">
      <c r="A903" s="36"/>
      <c r="B903" s="37"/>
      <c r="C903" s="179" t="s">
        <v>1286</v>
      </c>
      <c r="D903" s="179" t="s">
        <v>208</v>
      </c>
      <c r="E903" s="180" t="s">
        <v>1287</v>
      </c>
      <c r="F903" s="181" t="s">
        <v>1288</v>
      </c>
      <c r="G903" s="182" t="s">
        <v>469</v>
      </c>
      <c r="H903" s="183">
        <v>1.5</v>
      </c>
      <c r="I903" s="184"/>
      <c r="J903" s="185">
        <f>ROUND(I903*H903,1)</f>
        <v>0</v>
      </c>
      <c r="K903" s="181" t="s">
        <v>212</v>
      </c>
      <c r="L903" s="41"/>
      <c r="M903" s="186" t="s">
        <v>21</v>
      </c>
      <c r="N903" s="187" t="s">
        <v>44</v>
      </c>
      <c r="O903" s="66"/>
      <c r="P903" s="188">
        <f>O903*H903</f>
        <v>0</v>
      </c>
      <c r="Q903" s="188">
        <v>0.00105</v>
      </c>
      <c r="R903" s="188">
        <f>Q903*H903</f>
        <v>0.001575</v>
      </c>
      <c r="S903" s="188">
        <v>0.0062</v>
      </c>
      <c r="T903" s="188">
        <f>S903*H903</f>
        <v>0.0093</v>
      </c>
      <c r="U903" s="189" t="s">
        <v>21</v>
      </c>
      <c r="V903" s="36"/>
      <c r="W903" s="36"/>
      <c r="X903" s="36"/>
      <c r="Y903" s="36"/>
      <c r="Z903" s="36"/>
      <c r="AA903" s="36"/>
      <c r="AB903" s="36"/>
      <c r="AC903" s="36"/>
      <c r="AD903" s="36"/>
      <c r="AE903" s="36"/>
      <c r="AR903" s="190" t="s">
        <v>213</v>
      </c>
      <c r="AT903" s="190" t="s">
        <v>208</v>
      </c>
      <c r="AU903" s="190" t="s">
        <v>214</v>
      </c>
      <c r="AY903" s="19" t="s">
        <v>204</v>
      </c>
      <c r="BE903" s="191">
        <f>IF(N903="základní",J903,0)</f>
        <v>0</v>
      </c>
      <c r="BF903" s="191">
        <f>IF(N903="snížená",J903,0)</f>
        <v>0</v>
      </c>
      <c r="BG903" s="191">
        <f>IF(N903="zákl. přenesená",J903,0)</f>
        <v>0</v>
      </c>
      <c r="BH903" s="191">
        <f>IF(N903="sníž. přenesená",J903,0)</f>
        <v>0</v>
      </c>
      <c r="BI903" s="191">
        <f>IF(N903="nulová",J903,0)</f>
        <v>0</v>
      </c>
      <c r="BJ903" s="19" t="s">
        <v>81</v>
      </c>
      <c r="BK903" s="191">
        <f>ROUND(I903*H903,1)</f>
        <v>0</v>
      </c>
      <c r="BL903" s="19" t="s">
        <v>213</v>
      </c>
      <c r="BM903" s="190" t="s">
        <v>1289</v>
      </c>
    </row>
    <row r="904" spans="1:47" s="2" customFormat="1" ht="11.25">
      <c r="A904" s="36"/>
      <c r="B904" s="37"/>
      <c r="C904" s="38"/>
      <c r="D904" s="192" t="s">
        <v>216</v>
      </c>
      <c r="E904" s="38"/>
      <c r="F904" s="193" t="s">
        <v>1290</v>
      </c>
      <c r="G904" s="38"/>
      <c r="H904" s="38"/>
      <c r="I904" s="194"/>
      <c r="J904" s="38"/>
      <c r="K904" s="38"/>
      <c r="L904" s="41"/>
      <c r="M904" s="195"/>
      <c r="N904" s="196"/>
      <c r="O904" s="66"/>
      <c r="P904" s="66"/>
      <c r="Q904" s="66"/>
      <c r="R904" s="66"/>
      <c r="S904" s="66"/>
      <c r="T904" s="66"/>
      <c r="U904" s="67"/>
      <c r="V904" s="36"/>
      <c r="W904" s="36"/>
      <c r="X904" s="36"/>
      <c r="Y904" s="36"/>
      <c r="Z904" s="36"/>
      <c r="AA904" s="36"/>
      <c r="AB904" s="36"/>
      <c r="AC904" s="36"/>
      <c r="AD904" s="36"/>
      <c r="AE904" s="36"/>
      <c r="AT904" s="19" t="s">
        <v>216</v>
      </c>
      <c r="AU904" s="19" t="s">
        <v>214</v>
      </c>
    </row>
    <row r="905" spans="2:51" s="13" customFormat="1" ht="11.25">
      <c r="B905" s="197"/>
      <c r="C905" s="198"/>
      <c r="D905" s="199" t="s">
        <v>218</v>
      </c>
      <c r="E905" s="200" t="s">
        <v>21</v>
      </c>
      <c r="F905" s="201" t="s">
        <v>1291</v>
      </c>
      <c r="G905" s="198"/>
      <c r="H905" s="202">
        <v>1.5</v>
      </c>
      <c r="I905" s="203"/>
      <c r="J905" s="198"/>
      <c r="K905" s="198"/>
      <c r="L905" s="204"/>
      <c r="M905" s="205"/>
      <c r="N905" s="206"/>
      <c r="O905" s="206"/>
      <c r="P905" s="206"/>
      <c r="Q905" s="206"/>
      <c r="R905" s="206"/>
      <c r="S905" s="206"/>
      <c r="T905" s="206"/>
      <c r="U905" s="207"/>
      <c r="AT905" s="208" t="s">
        <v>218</v>
      </c>
      <c r="AU905" s="208" t="s">
        <v>214</v>
      </c>
      <c r="AV905" s="13" t="s">
        <v>83</v>
      </c>
      <c r="AW905" s="13" t="s">
        <v>34</v>
      </c>
      <c r="AX905" s="13" t="s">
        <v>81</v>
      </c>
      <c r="AY905" s="208" t="s">
        <v>204</v>
      </c>
    </row>
    <row r="906" spans="2:63" s="12" customFormat="1" ht="22.9" customHeight="1">
      <c r="B906" s="163"/>
      <c r="C906" s="164"/>
      <c r="D906" s="165" t="s">
        <v>72</v>
      </c>
      <c r="E906" s="177" t="s">
        <v>1292</v>
      </c>
      <c r="F906" s="177" t="s">
        <v>1293</v>
      </c>
      <c r="G906" s="164"/>
      <c r="H906" s="164"/>
      <c r="I906" s="167"/>
      <c r="J906" s="178">
        <f>BK906</f>
        <v>0</v>
      </c>
      <c r="K906" s="164"/>
      <c r="L906" s="169"/>
      <c r="M906" s="170"/>
      <c r="N906" s="171"/>
      <c r="O906" s="171"/>
      <c r="P906" s="172">
        <f>SUM(P907:P922)</f>
        <v>0</v>
      </c>
      <c r="Q906" s="171"/>
      <c r="R906" s="172">
        <f>SUM(R907:R922)</f>
        <v>0</v>
      </c>
      <c r="S906" s="171"/>
      <c r="T906" s="172">
        <f>SUM(T907:T922)</f>
        <v>0</v>
      </c>
      <c r="U906" s="173"/>
      <c r="AR906" s="174" t="s">
        <v>81</v>
      </c>
      <c r="AT906" s="175" t="s">
        <v>72</v>
      </c>
      <c r="AU906" s="175" t="s">
        <v>81</v>
      </c>
      <c r="AY906" s="174" t="s">
        <v>204</v>
      </c>
      <c r="BK906" s="176">
        <f>SUM(BK907:BK922)</f>
        <v>0</v>
      </c>
    </row>
    <row r="907" spans="1:65" s="2" customFormat="1" ht="21.75" customHeight="1">
      <c r="A907" s="36"/>
      <c r="B907" s="37"/>
      <c r="C907" s="179" t="s">
        <v>1294</v>
      </c>
      <c r="D907" s="179" t="s">
        <v>208</v>
      </c>
      <c r="E907" s="180" t="s">
        <v>1295</v>
      </c>
      <c r="F907" s="181" t="s">
        <v>1296</v>
      </c>
      <c r="G907" s="182" t="s">
        <v>318</v>
      </c>
      <c r="H907" s="183">
        <v>12.002</v>
      </c>
      <c r="I907" s="184"/>
      <c r="J907" s="185">
        <f>ROUND(I907*H907,1)</f>
        <v>0</v>
      </c>
      <c r="K907" s="181" t="s">
        <v>212</v>
      </c>
      <c r="L907" s="41"/>
      <c r="M907" s="186" t="s">
        <v>21</v>
      </c>
      <c r="N907" s="187" t="s">
        <v>44</v>
      </c>
      <c r="O907" s="66"/>
      <c r="P907" s="188">
        <f>O907*H907</f>
        <v>0</v>
      </c>
      <c r="Q907" s="188">
        <v>0</v>
      </c>
      <c r="R907" s="188">
        <f>Q907*H907</f>
        <v>0</v>
      </c>
      <c r="S907" s="188">
        <v>0</v>
      </c>
      <c r="T907" s="188">
        <f>S907*H907</f>
        <v>0</v>
      </c>
      <c r="U907" s="189" t="s">
        <v>21</v>
      </c>
      <c r="V907" s="36"/>
      <c r="W907" s="36"/>
      <c r="X907" s="36"/>
      <c r="Y907" s="36"/>
      <c r="Z907" s="36"/>
      <c r="AA907" s="36"/>
      <c r="AB907" s="36"/>
      <c r="AC907" s="36"/>
      <c r="AD907" s="36"/>
      <c r="AE907" s="36"/>
      <c r="AR907" s="190" t="s">
        <v>213</v>
      </c>
      <c r="AT907" s="190" t="s">
        <v>208</v>
      </c>
      <c r="AU907" s="190" t="s">
        <v>83</v>
      </c>
      <c r="AY907" s="19" t="s">
        <v>204</v>
      </c>
      <c r="BE907" s="191">
        <f>IF(N907="základní",J907,0)</f>
        <v>0</v>
      </c>
      <c r="BF907" s="191">
        <f>IF(N907="snížená",J907,0)</f>
        <v>0</v>
      </c>
      <c r="BG907" s="191">
        <f>IF(N907="zákl. přenesená",J907,0)</f>
        <v>0</v>
      </c>
      <c r="BH907" s="191">
        <f>IF(N907="sníž. přenesená",J907,0)</f>
        <v>0</v>
      </c>
      <c r="BI907" s="191">
        <f>IF(N907="nulová",J907,0)</f>
        <v>0</v>
      </c>
      <c r="BJ907" s="19" t="s">
        <v>81</v>
      </c>
      <c r="BK907" s="191">
        <f>ROUND(I907*H907,1)</f>
        <v>0</v>
      </c>
      <c r="BL907" s="19" t="s">
        <v>213</v>
      </c>
      <c r="BM907" s="190" t="s">
        <v>1297</v>
      </c>
    </row>
    <row r="908" spans="1:47" s="2" customFormat="1" ht="11.25">
      <c r="A908" s="36"/>
      <c r="B908" s="37"/>
      <c r="C908" s="38"/>
      <c r="D908" s="192" t="s">
        <v>216</v>
      </c>
      <c r="E908" s="38"/>
      <c r="F908" s="193" t="s">
        <v>1298</v>
      </c>
      <c r="G908" s="38"/>
      <c r="H908" s="38"/>
      <c r="I908" s="194"/>
      <c r="J908" s="38"/>
      <c r="K908" s="38"/>
      <c r="L908" s="41"/>
      <c r="M908" s="195"/>
      <c r="N908" s="196"/>
      <c r="O908" s="66"/>
      <c r="P908" s="66"/>
      <c r="Q908" s="66"/>
      <c r="R908" s="66"/>
      <c r="S908" s="66"/>
      <c r="T908" s="66"/>
      <c r="U908" s="67"/>
      <c r="V908" s="36"/>
      <c r="W908" s="36"/>
      <c r="X908" s="36"/>
      <c r="Y908" s="36"/>
      <c r="Z908" s="36"/>
      <c r="AA908" s="36"/>
      <c r="AB908" s="36"/>
      <c r="AC908" s="36"/>
      <c r="AD908" s="36"/>
      <c r="AE908" s="36"/>
      <c r="AT908" s="19" t="s">
        <v>216</v>
      </c>
      <c r="AU908" s="19" t="s">
        <v>83</v>
      </c>
    </row>
    <row r="909" spans="1:47" s="2" customFormat="1" ht="68.25">
      <c r="A909" s="36"/>
      <c r="B909" s="37"/>
      <c r="C909" s="38"/>
      <c r="D909" s="199" t="s">
        <v>306</v>
      </c>
      <c r="E909" s="38"/>
      <c r="F909" s="241" t="s">
        <v>1299</v>
      </c>
      <c r="G909" s="38"/>
      <c r="H909" s="38"/>
      <c r="I909" s="194"/>
      <c r="J909" s="38"/>
      <c r="K909" s="38"/>
      <c r="L909" s="41"/>
      <c r="M909" s="195"/>
      <c r="N909" s="196"/>
      <c r="O909" s="66"/>
      <c r="P909" s="66"/>
      <c r="Q909" s="66"/>
      <c r="R909" s="66"/>
      <c r="S909" s="66"/>
      <c r="T909" s="66"/>
      <c r="U909" s="67"/>
      <c r="V909" s="36"/>
      <c r="W909" s="36"/>
      <c r="X909" s="36"/>
      <c r="Y909" s="36"/>
      <c r="Z909" s="36"/>
      <c r="AA909" s="36"/>
      <c r="AB909" s="36"/>
      <c r="AC909" s="36"/>
      <c r="AD909" s="36"/>
      <c r="AE909" s="36"/>
      <c r="AT909" s="19" t="s">
        <v>306</v>
      </c>
      <c r="AU909" s="19" t="s">
        <v>83</v>
      </c>
    </row>
    <row r="910" spans="1:65" s="2" customFormat="1" ht="24.2" customHeight="1">
      <c r="A910" s="36"/>
      <c r="B910" s="37"/>
      <c r="C910" s="179" t="s">
        <v>1300</v>
      </c>
      <c r="D910" s="179" t="s">
        <v>208</v>
      </c>
      <c r="E910" s="180" t="s">
        <v>1301</v>
      </c>
      <c r="F910" s="181" t="s">
        <v>1302</v>
      </c>
      <c r="G910" s="182" t="s">
        <v>318</v>
      </c>
      <c r="H910" s="183">
        <v>108.018</v>
      </c>
      <c r="I910" s="184"/>
      <c r="J910" s="185">
        <f>ROUND(I910*H910,1)</f>
        <v>0</v>
      </c>
      <c r="K910" s="181" t="s">
        <v>212</v>
      </c>
      <c r="L910" s="41"/>
      <c r="M910" s="186" t="s">
        <v>21</v>
      </c>
      <c r="N910" s="187" t="s">
        <v>44</v>
      </c>
      <c r="O910" s="66"/>
      <c r="P910" s="188">
        <f>O910*H910</f>
        <v>0</v>
      </c>
      <c r="Q910" s="188">
        <v>0</v>
      </c>
      <c r="R910" s="188">
        <f>Q910*H910</f>
        <v>0</v>
      </c>
      <c r="S910" s="188">
        <v>0</v>
      </c>
      <c r="T910" s="188">
        <f>S910*H910</f>
        <v>0</v>
      </c>
      <c r="U910" s="189" t="s">
        <v>21</v>
      </c>
      <c r="V910" s="36"/>
      <c r="W910" s="36"/>
      <c r="X910" s="36"/>
      <c r="Y910" s="36"/>
      <c r="Z910" s="36"/>
      <c r="AA910" s="36"/>
      <c r="AB910" s="36"/>
      <c r="AC910" s="36"/>
      <c r="AD910" s="36"/>
      <c r="AE910" s="36"/>
      <c r="AR910" s="190" t="s">
        <v>213</v>
      </c>
      <c r="AT910" s="190" t="s">
        <v>208</v>
      </c>
      <c r="AU910" s="190" t="s">
        <v>83</v>
      </c>
      <c r="AY910" s="19" t="s">
        <v>204</v>
      </c>
      <c r="BE910" s="191">
        <f>IF(N910="základní",J910,0)</f>
        <v>0</v>
      </c>
      <c r="BF910" s="191">
        <f>IF(N910="snížená",J910,0)</f>
        <v>0</v>
      </c>
      <c r="BG910" s="191">
        <f>IF(N910="zákl. přenesená",J910,0)</f>
        <v>0</v>
      </c>
      <c r="BH910" s="191">
        <f>IF(N910="sníž. přenesená",J910,0)</f>
        <v>0</v>
      </c>
      <c r="BI910" s="191">
        <f>IF(N910="nulová",J910,0)</f>
        <v>0</v>
      </c>
      <c r="BJ910" s="19" t="s">
        <v>81</v>
      </c>
      <c r="BK910" s="191">
        <f>ROUND(I910*H910,1)</f>
        <v>0</v>
      </c>
      <c r="BL910" s="19" t="s">
        <v>213</v>
      </c>
      <c r="BM910" s="190" t="s">
        <v>1303</v>
      </c>
    </row>
    <row r="911" spans="1:47" s="2" customFormat="1" ht="11.25">
      <c r="A911" s="36"/>
      <c r="B911" s="37"/>
      <c r="C911" s="38"/>
      <c r="D911" s="192" t="s">
        <v>216</v>
      </c>
      <c r="E911" s="38"/>
      <c r="F911" s="193" t="s">
        <v>1304</v>
      </c>
      <c r="G911" s="38"/>
      <c r="H911" s="38"/>
      <c r="I911" s="194"/>
      <c r="J911" s="38"/>
      <c r="K911" s="38"/>
      <c r="L911" s="41"/>
      <c r="M911" s="195"/>
      <c r="N911" s="196"/>
      <c r="O911" s="66"/>
      <c r="P911" s="66"/>
      <c r="Q911" s="66"/>
      <c r="R911" s="66"/>
      <c r="S911" s="66"/>
      <c r="T911" s="66"/>
      <c r="U911" s="67"/>
      <c r="V911" s="36"/>
      <c r="W911" s="36"/>
      <c r="X911" s="36"/>
      <c r="Y911" s="36"/>
      <c r="Z911" s="36"/>
      <c r="AA911" s="36"/>
      <c r="AB911" s="36"/>
      <c r="AC911" s="36"/>
      <c r="AD911" s="36"/>
      <c r="AE911" s="36"/>
      <c r="AT911" s="19" t="s">
        <v>216</v>
      </c>
      <c r="AU911" s="19" t="s">
        <v>83</v>
      </c>
    </row>
    <row r="912" spans="1:47" s="2" customFormat="1" ht="68.25">
      <c r="A912" s="36"/>
      <c r="B912" s="37"/>
      <c r="C912" s="38"/>
      <c r="D912" s="199" t="s">
        <v>306</v>
      </c>
      <c r="E912" s="38"/>
      <c r="F912" s="241" t="s">
        <v>1299</v>
      </c>
      <c r="G912" s="38"/>
      <c r="H912" s="38"/>
      <c r="I912" s="194"/>
      <c r="J912" s="38"/>
      <c r="K912" s="38"/>
      <c r="L912" s="41"/>
      <c r="M912" s="195"/>
      <c r="N912" s="196"/>
      <c r="O912" s="66"/>
      <c r="P912" s="66"/>
      <c r="Q912" s="66"/>
      <c r="R912" s="66"/>
      <c r="S912" s="66"/>
      <c r="T912" s="66"/>
      <c r="U912" s="67"/>
      <c r="V912" s="36"/>
      <c r="W912" s="36"/>
      <c r="X912" s="36"/>
      <c r="Y912" s="36"/>
      <c r="Z912" s="36"/>
      <c r="AA912" s="36"/>
      <c r="AB912" s="36"/>
      <c r="AC912" s="36"/>
      <c r="AD912" s="36"/>
      <c r="AE912" s="36"/>
      <c r="AT912" s="19" t="s">
        <v>306</v>
      </c>
      <c r="AU912" s="19" t="s">
        <v>83</v>
      </c>
    </row>
    <row r="913" spans="2:51" s="13" customFormat="1" ht="11.25">
      <c r="B913" s="197"/>
      <c r="C913" s="198"/>
      <c r="D913" s="199" t="s">
        <v>218</v>
      </c>
      <c r="E913" s="200" t="s">
        <v>21</v>
      </c>
      <c r="F913" s="201" t="s">
        <v>1305</v>
      </c>
      <c r="G913" s="198"/>
      <c r="H913" s="202">
        <v>108.018</v>
      </c>
      <c r="I913" s="203"/>
      <c r="J913" s="198"/>
      <c r="K913" s="198"/>
      <c r="L913" s="204"/>
      <c r="M913" s="205"/>
      <c r="N913" s="206"/>
      <c r="O913" s="206"/>
      <c r="P913" s="206"/>
      <c r="Q913" s="206"/>
      <c r="R913" s="206"/>
      <c r="S913" s="206"/>
      <c r="T913" s="206"/>
      <c r="U913" s="207"/>
      <c r="AT913" s="208" t="s">
        <v>218</v>
      </c>
      <c r="AU913" s="208" t="s">
        <v>83</v>
      </c>
      <c r="AV913" s="13" t="s">
        <v>83</v>
      </c>
      <c r="AW913" s="13" t="s">
        <v>34</v>
      </c>
      <c r="AX913" s="13" t="s">
        <v>81</v>
      </c>
      <c r="AY913" s="208" t="s">
        <v>204</v>
      </c>
    </row>
    <row r="914" spans="1:65" s="2" customFormat="1" ht="24.2" customHeight="1">
      <c r="A914" s="36"/>
      <c r="B914" s="37"/>
      <c r="C914" s="179" t="s">
        <v>1306</v>
      </c>
      <c r="D914" s="179" t="s">
        <v>208</v>
      </c>
      <c r="E914" s="180" t="s">
        <v>1307</v>
      </c>
      <c r="F914" s="181" t="s">
        <v>1308</v>
      </c>
      <c r="G914" s="182" t="s">
        <v>318</v>
      </c>
      <c r="H914" s="183">
        <v>6.338</v>
      </c>
      <c r="I914" s="184"/>
      <c r="J914" s="185">
        <f>ROUND(I914*H914,1)</f>
        <v>0</v>
      </c>
      <c r="K914" s="181" t="s">
        <v>212</v>
      </c>
      <c r="L914" s="41"/>
      <c r="M914" s="186" t="s">
        <v>21</v>
      </c>
      <c r="N914" s="187" t="s">
        <v>44</v>
      </c>
      <c r="O914" s="66"/>
      <c r="P914" s="188">
        <f>O914*H914</f>
        <v>0</v>
      </c>
      <c r="Q914" s="188">
        <v>0</v>
      </c>
      <c r="R914" s="188">
        <f>Q914*H914</f>
        <v>0</v>
      </c>
      <c r="S914" s="188">
        <v>0</v>
      </c>
      <c r="T914" s="188">
        <f>S914*H914</f>
        <v>0</v>
      </c>
      <c r="U914" s="189" t="s">
        <v>21</v>
      </c>
      <c r="V914" s="36"/>
      <c r="W914" s="36"/>
      <c r="X914" s="36"/>
      <c r="Y914" s="36"/>
      <c r="Z914" s="36"/>
      <c r="AA914" s="36"/>
      <c r="AB914" s="36"/>
      <c r="AC914" s="36"/>
      <c r="AD914" s="36"/>
      <c r="AE914" s="36"/>
      <c r="AR914" s="190" t="s">
        <v>213</v>
      </c>
      <c r="AT914" s="190" t="s">
        <v>208</v>
      </c>
      <c r="AU914" s="190" t="s">
        <v>83</v>
      </c>
      <c r="AY914" s="19" t="s">
        <v>204</v>
      </c>
      <c r="BE914" s="191">
        <f>IF(N914="základní",J914,0)</f>
        <v>0</v>
      </c>
      <c r="BF914" s="191">
        <f>IF(N914="snížená",J914,0)</f>
        <v>0</v>
      </c>
      <c r="BG914" s="191">
        <f>IF(N914="zákl. přenesená",J914,0)</f>
        <v>0</v>
      </c>
      <c r="BH914" s="191">
        <f>IF(N914="sníž. přenesená",J914,0)</f>
        <v>0</v>
      </c>
      <c r="BI914" s="191">
        <f>IF(N914="nulová",J914,0)</f>
        <v>0</v>
      </c>
      <c r="BJ914" s="19" t="s">
        <v>81</v>
      </c>
      <c r="BK914" s="191">
        <f>ROUND(I914*H914,1)</f>
        <v>0</v>
      </c>
      <c r="BL914" s="19" t="s">
        <v>213</v>
      </c>
      <c r="BM914" s="190" t="s">
        <v>1309</v>
      </c>
    </row>
    <row r="915" spans="1:47" s="2" customFormat="1" ht="11.25">
      <c r="A915" s="36"/>
      <c r="B915" s="37"/>
      <c r="C915" s="38"/>
      <c r="D915" s="192" t="s">
        <v>216</v>
      </c>
      <c r="E915" s="38"/>
      <c r="F915" s="193" t="s">
        <v>1310</v>
      </c>
      <c r="G915" s="38"/>
      <c r="H915" s="38"/>
      <c r="I915" s="194"/>
      <c r="J915" s="38"/>
      <c r="K915" s="38"/>
      <c r="L915" s="41"/>
      <c r="M915" s="195"/>
      <c r="N915" s="196"/>
      <c r="O915" s="66"/>
      <c r="P915" s="66"/>
      <c r="Q915" s="66"/>
      <c r="R915" s="66"/>
      <c r="S915" s="66"/>
      <c r="T915" s="66"/>
      <c r="U915" s="67"/>
      <c r="V915" s="36"/>
      <c r="W915" s="36"/>
      <c r="X915" s="36"/>
      <c r="Y915" s="36"/>
      <c r="Z915" s="36"/>
      <c r="AA915" s="36"/>
      <c r="AB915" s="36"/>
      <c r="AC915" s="36"/>
      <c r="AD915" s="36"/>
      <c r="AE915" s="36"/>
      <c r="AT915" s="19" t="s">
        <v>216</v>
      </c>
      <c r="AU915" s="19" t="s">
        <v>83</v>
      </c>
    </row>
    <row r="916" spans="1:47" s="2" customFormat="1" ht="58.5">
      <c r="A916" s="36"/>
      <c r="B916" s="37"/>
      <c r="C916" s="38"/>
      <c r="D916" s="199" t="s">
        <v>306</v>
      </c>
      <c r="E916" s="38"/>
      <c r="F916" s="241" t="s">
        <v>1311</v>
      </c>
      <c r="G916" s="38"/>
      <c r="H916" s="38"/>
      <c r="I916" s="194"/>
      <c r="J916" s="38"/>
      <c r="K916" s="38"/>
      <c r="L916" s="41"/>
      <c r="M916" s="195"/>
      <c r="N916" s="196"/>
      <c r="O916" s="66"/>
      <c r="P916" s="66"/>
      <c r="Q916" s="66"/>
      <c r="R916" s="66"/>
      <c r="S916" s="66"/>
      <c r="T916" s="66"/>
      <c r="U916" s="67"/>
      <c r="V916" s="36"/>
      <c r="W916" s="36"/>
      <c r="X916" s="36"/>
      <c r="Y916" s="36"/>
      <c r="Z916" s="36"/>
      <c r="AA916" s="36"/>
      <c r="AB916" s="36"/>
      <c r="AC916" s="36"/>
      <c r="AD916" s="36"/>
      <c r="AE916" s="36"/>
      <c r="AT916" s="19" t="s">
        <v>306</v>
      </c>
      <c r="AU916" s="19" t="s">
        <v>83</v>
      </c>
    </row>
    <row r="917" spans="1:65" s="2" customFormat="1" ht="24.2" customHeight="1">
      <c r="A917" s="36"/>
      <c r="B917" s="37"/>
      <c r="C917" s="179" t="s">
        <v>1312</v>
      </c>
      <c r="D917" s="179" t="s">
        <v>208</v>
      </c>
      <c r="E917" s="180" t="s">
        <v>1313</v>
      </c>
      <c r="F917" s="181" t="s">
        <v>1314</v>
      </c>
      <c r="G917" s="182" t="s">
        <v>318</v>
      </c>
      <c r="H917" s="183">
        <v>5.655</v>
      </c>
      <c r="I917" s="184"/>
      <c r="J917" s="185">
        <f>ROUND(I917*H917,1)</f>
        <v>0</v>
      </c>
      <c r="K917" s="181" t="s">
        <v>212</v>
      </c>
      <c r="L917" s="41"/>
      <c r="M917" s="186" t="s">
        <v>21</v>
      </c>
      <c r="N917" s="187" t="s">
        <v>44</v>
      </c>
      <c r="O917" s="66"/>
      <c r="P917" s="188">
        <f>O917*H917</f>
        <v>0</v>
      </c>
      <c r="Q917" s="188">
        <v>0</v>
      </c>
      <c r="R917" s="188">
        <f>Q917*H917</f>
        <v>0</v>
      </c>
      <c r="S917" s="188">
        <v>0</v>
      </c>
      <c r="T917" s="188">
        <f>S917*H917</f>
        <v>0</v>
      </c>
      <c r="U917" s="189" t="s">
        <v>21</v>
      </c>
      <c r="V917" s="36"/>
      <c r="W917" s="36"/>
      <c r="X917" s="36"/>
      <c r="Y917" s="36"/>
      <c r="Z917" s="36"/>
      <c r="AA917" s="36"/>
      <c r="AB917" s="36"/>
      <c r="AC917" s="36"/>
      <c r="AD917" s="36"/>
      <c r="AE917" s="36"/>
      <c r="AR917" s="190" t="s">
        <v>213</v>
      </c>
      <c r="AT917" s="190" t="s">
        <v>208</v>
      </c>
      <c r="AU917" s="190" t="s">
        <v>83</v>
      </c>
      <c r="AY917" s="19" t="s">
        <v>204</v>
      </c>
      <c r="BE917" s="191">
        <f>IF(N917="základní",J917,0)</f>
        <v>0</v>
      </c>
      <c r="BF917" s="191">
        <f>IF(N917="snížená",J917,0)</f>
        <v>0</v>
      </c>
      <c r="BG917" s="191">
        <f>IF(N917="zákl. přenesená",J917,0)</f>
        <v>0</v>
      </c>
      <c r="BH917" s="191">
        <f>IF(N917="sníž. přenesená",J917,0)</f>
        <v>0</v>
      </c>
      <c r="BI917" s="191">
        <f>IF(N917="nulová",J917,0)</f>
        <v>0</v>
      </c>
      <c r="BJ917" s="19" t="s">
        <v>81</v>
      </c>
      <c r="BK917" s="191">
        <f>ROUND(I917*H917,1)</f>
        <v>0</v>
      </c>
      <c r="BL917" s="19" t="s">
        <v>213</v>
      </c>
      <c r="BM917" s="190" t="s">
        <v>1315</v>
      </c>
    </row>
    <row r="918" spans="1:47" s="2" customFormat="1" ht="11.25">
      <c r="A918" s="36"/>
      <c r="B918" s="37"/>
      <c r="C918" s="38"/>
      <c r="D918" s="192" t="s">
        <v>216</v>
      </c>
      <c r="E918" s="38"/>
      <c r="F918" s="193" t="s">
        <v>1316</v>
      </c>
      <c r="G918" s="38"/>
      <c r="H918" s="38"/>
      <c r="I918" s="194"/>
      <c r="J918" s="38"/>
      <c r="K918" s="38"/>
      <c r="L918" s="41"/>
      <c r="M918" s="195"/>
      <c r="N918" s="196"/>
      <c r="O918" s="66"/>
      <c r="P918" s="66"/>
      <c r="Q918" s="66"/>
      <c r="R918" s="66"/>
      <c r="S918" s="66"/>
      <c r="T918" s="66"/>
      <c r="U918" s="67"/>
      <c r="V918" s="36"/>
      <c r="W918" s="36"/>
      <c r="X918" s="36"/>
      <c r="Y918" s="36"/>
      <c r="Z918" s="36"/>
      <c r="AA918" s="36"/>
      <c r="AB918" s="36"/>
      <c r="AC918" s="36"/>
      <c r="AD918" s="36"/>
      <c r="AE918" s="36"/>
      <c r="AT918" s="19" t="s">
        <v>216</v>
      </c>
      <c r="AU918" s="19" t="s">
        <v>83</v>
      </c>
    </row>
    <row r="919" spans="1:47" s="2" customFormat="1" ht="58.5">
      <c r="A919" s="36"/>
      <c r="B919" s="37"/>
      <c r="C919" s="38"/>
      <c r="D919" s="199" t="s">
        <v>306</v>
      </c>
      <c r="E919" s="38"/>
      <c r="F919" s="241" t="s">
        <v>1311</v>
      </c>
      <c r="G919" s="38"/>
      <c r="H919" s="38"/>
      <c r="I919" s="194"/>
      <c r="J919" s="38"/>
      <c r="K919" s="38"/>
      <c r="L919" s="41"/>
      <c r="M919" s="195"/>
      <c r="N919" s="196"/>
      <c r="O919" s="66"/>
      <c r="P919" s="66"/>
      <c r="Q919" s="66"/>
      <c r="R919" s="66"/>
      <c r="S919" s="66"/>
      <c r="T919" s="66"/>
      <c r="U919" s="67"/>
      <c r="V919" s="36"/>
      <c r="W919" s="36"/>
      <c r="X919" s="36"/>
      <c r="Y919" s="36"/>
      <c r="Z919" s="36"/>
      <c r="AA919" s="36"/>
      <c r="AB919" s="36"/>
      <c r="AC919" s="36"/>
      <c r="AD919" s="36"/>
      <c r="AE919" s="36"/>
      <c r="AT919" s="19" t="s">
        <v>306</v>
      </c>
      <c r="AU919" s="19" t="s">
        <v>83</v>
      </c>
    </row>
    <row r="920" spans="1:65" s="2" customFormat="1" ht="24.2" customHeight="1">
      <c r="A920" s="36"/>
      <c r="B920" s="37"/>
      <c r="C920" s="179" t="s">
        <v>1317</v>
      </c>
      <c r="D920" s="179" t="s">
        <v>208</v>
      </c>
      <c r="E920" s="180" t="s">
        <v>1318</v>
      </c>
      <c r="F920" s="181" t="s">
        <v>1319</v>
      </c>
      <c r="G920" s="182" t="s">
        <v>318</v>
      </c>
      <c r="H920" s="183">
        <v>0.009</v>
      </c>
      <c r="I920" s="184"/>
      <c r="J920" s="185">
        <f>ROUND(I920*H920,1)</f>
        <v>0</v>
      </c>
      <c r="K920" s="181" t="s">
        <v>212</v>
      </c>
      <c r="L920" s="41"/>
      <c r="M920" s="186" t="s">
        <v>21</v>
      </c>
      <c r="N920" s="187" t="s">
        <v>44</v>
      </c>
      <c r="O920" s="66"/>
      <c r="P920" s="188">
        <f>O920*H920</f>
        <v>0</v>
      </c>
      <c r="Q920" s="188">
        <v>0</v>
      </c>
      <c r="R920" s="188">
        <f>Q920*H920</f>
        <v>0</v>
      </c>
      <c r="S920" s="188">
        <v>0</v>
      </c>
      <c r="T920" s="188">
        <f>S920*H920</f>
        <v>0</v>
      </c>
      <c r="U920" s="189" t="s">
        <v>21</v>
      </c>
      <c r="V920" s="36"/>
      <c r="W920" s="36"/>
      <c r="X920" s="36"/>
      <c r="Y920" s="36"/>
      <c r="Z920" s="36"/>
      <c r="AA920" s="36"/>
      <c r="AB920" s="36"/>
      <c r="AC920" s="36"/>
      <c r="AD920" s="36"/>
      <c r="AE920" s="36"/>
      <c r="AR920" s="190" t="s">
        <v>213</v>
      </c>
      <c r="AT920" s="190" t="s">
        <v>208</v>
      </c>
      <c r="AU920" s="190" t="s">
        <v>83</v>
      </c>
      <c r="AY920" s="19" t="s">
        <v>204</v>
      </c>
      <c r="BE920" s="191">
        <f>IF(N920="základní",J920,0)</f>
        <v>0</v>
      </c>
      <c r="BF920" s="191">
        <f>IF(N920="snížená",J920,0)</f>
        <v>0</v>
      </c>
      <c r="BG920" s="191">
        <f>IF(N920="zákl. přenesená",J920,0)</f>
        <v>0</v>
      </c>
      <c r="BH920" s="191">
        <f>IF(N920="sníž. přenesená",J920,0)</f>
        <v>0</v>
      </c>
      <c r="BI920" s="191">
        <f>IF(N920="nulová",J920,0)</f>
        <v>0</v>
      </c>
      <c r="BJ920" s="19" t="s">
        <v>81</v>
      </c>
      <c r="BK920" s="191">
        <f>ROUND(I920*H920,1)</f>
        <v>0</v>
      </c>
      <c r="BL920" s="19" t="s">
        <v>213</v>
      </c>
      <c r="BM920" s="190" t="s">
        <v>1320</v>
      </c>
    </row>
    <row r="921" spans="1:47" s="2" customFormat="1" ht="11.25">
      <c r="A921" s="36"/>
      <c r="B921" s="37"/>
      <c r="C921" s="38"/>
      <c r="D921" s="192" t="s">
        <v>216</v>
      </c>
      <c r="E921" s="38"/>
      <c r="F921" s="193" t="s">
        <v>1321</v>
      </c>
      <c r="G921" s="38"/>
      <c r="H921" s="38"/>
      <c r="I921" s="194"/>
      <c r="J921" s="38"/>
      <c r="K921" s="38"/>
      <c r="L921" s="41"/>
      <c r="M921" s="195"/>
      <c r="N921" s="196"/>
      <c r="O921" s="66"/>
      <c r="P921" s="66"/>
      <c r="Q921" s="66"/>
      <c r="R921" s="66"/>
      <c r="S921" s="66"/>
      <c r="T921" s="66"/>
      <c r="U921" s="67"/>
      <c r="V921" s="36"/>
      <c r="W921" s="36"/>
      <c r="X921" s="36"/>
      <c r="Y921" s="36"/>
      <c r="Z921" s="36"/>
      <c r="AA921" s="36"/>
      <c r="AB921" s="36"/>
      <c r="AC921" s="36"/>
      <c r="AD921" s="36"/>
      <c r="AE921" s="36"/>
      <c r="AT921" s="19" t="s">
        <v>216</v>
      </c>
      <c r="AU921" s="19" t="s">
        <v>83</v>
      </c>
    </row>
    <row r="922" spans="1:47" s="2" customFormat="1" ht="58.5">
      <c r="A922" s="36"/>
      <c r="B922" s="37"/>
      <c r="C922" s="38"/>
      <c r="D922" s="199" t="s">
        <v>306</v>
      </c>
      <c r="E922" s="38"/>
      <c r="F922" s="241" t="s">
        <v>1311</v>
      </c>
      <c r="G922" s="38"/>
      <c r="H922" s="38"/>
      <c r="I922" s="194"/>
      <c r="J922" s="38"/>
      <c r="K922" s="38"/>
      <c r="L922" s="41"/>
      <c r="M922" s="195"/>
      <c r="N922" s="196"/>
      <c r="O922" s="66"/>
      <c r="P922" s="66"/>
      <c r="Q922" s="66"/>
      <c r="R922" s="66"/>
      <c r="S922" s="66"/>
      <c r="T922" s="66"/>
      <c r="U922" s="67"/>
      <c r="V922" s="36"/>
      <c r="W922" s="36"/>
      <c r="X922" s="36"/>
      <c r="Y922" s="36"/>
      <c r="Z922" s="36"/>
      <c r="AA922" s="36"/>
      <c r="AB922" s="36"/>
      <c r="AC922" s="36"/>
      <c r="AD922" s="36"/>
      <c r="AE922" s="36"/>
      <c r="AT922" s="19" t="s">
        <v>306</v>
      </c>
      <c r="AU922" s="19" t="s">
        <v>83</v>
      </c>
    </row>
    <row r="923" spans="2:63" s="12" customFormat="1" ht="22.9" customHeight="1">
      <c r="B923" s="163"/>
      <c r="C923" s="164"/>
      <c r="D923" s="165" t="s">
        <v>72</v>
      </c>
      <c r="E923" s="177" t="s">
        <v>1322</v>
      </c>
      <c r="F923" s="177" t="s">
        <v>1323</v>
      </c>
      <c r="G923" s="164"/>
      <c r="H923" s="164"/>
      <c r="I923" s="167"/>
      <c r="J923" s="178">
        <f>BK923</f>
        <v>0</v>
      </c>
      <c r="K923" s="164"/>
      <c r="L923" s="169"/>
      <c r="M923" s="170"/>
      <c r="N923" s="171"/>
      <c r="O923" s="171"/>
      <c r="P923" s="172">
        <f>SUM(P924:P933)</f>
        <v>0</v>
      </c>
      <c r="Q923" s="171"/>
      <c r="R923" s="172">
        <f>SUM(R924:R933)</f>
        <v>0</v>
      </c>
      <c r="S923" s="171"/>
      <c r="T923" s="172">
        <f>SUM(T924:T933)</f>
        <v>0</v>
      </c>
      <c r="U923" s="173"/>
      <c r="AR923" s="174" t="s">
        <v>81</v>
      </c>
      <c r="AT923" s="175" t="s">
        <v>72</v>
      </c>
      <c r="AU923" s="175" t="s">
        <v>81</v>
      </c>
      <c r="AY923" s="174" t="s">
        <v>204</v>
      </c>
      <c r="BK923" s="176">
        <f>SUM(BK924:BK933)</f>
        <v>0</v>
      </c>
    </row>
    <row r="924" spans="1:65" s="2" customFormat="1" ht="33" customHeight="1">
      <c r="A924" s="36"/>
      <c r="B924" s="37"/>
      <c r="C924" s="179" t="s">
        <v>1324</v>
      </c>
      <c r="D924" s="179" t="s">
        <v>208</v>
      </c>
      <c r="E924" s="180" t="s">
        <v>1325</v>
      </c>
      <c r="F924" s="181" t="s">
        <v>1326</v>
      </c>
      <c r="G924" s="182" t="s">
        <v>318</v>
      </c>
      <c r="H924" s="183">
        <v>105.272</v>
      </c>
      <c r="I924" s="184"/>
      <c r="J924" s="185">
        <f>ROUND(I924*H924,1)</f>
        <v>0</v>
      </c>
      <c r="K924" s="181" t="s">
        <v>212</v>
      </c>
      <c r="L924" s="41"/>
      <c r="M924" s="186" t="s">
        <v>21</v>
      </c>
      <c r="N924" s="187" t="s">
        <v>44</v>
      </c>
      <c r="O924" s="66"/>
      <c r="P924" s="188">
        <f>O924*H924</f>
        <v>0</v>
      </c>
      <c r="Q924" s="188">
        <v>0</v>
      </c>
      <c r="R924" s="188">
        <f>Q924*H924</f>
        <v>0</v>
      </c>
      <c r="S924" s="188">
        <v>0</v>
      </c>
      <c r="T924" s="188">
        <f>S924*H924</f>
        <v>0</v>
      </c>
      <c r="U924" s="189" t="s">
        <v>21</v>
      </c>
      <c r="V924" s="36"/>
      <c r="W924" s="36"/>
      <c r="X924" s="36"/>
      <c r="Y924" s="36"/>
      <c r="Z924" s="36"/>
      <c r="AA924" s="36"/>
      <c r="AB924" s="36"/>
      <c r="AC924" s="36"/>
      <c r="AD924" s="36"/>
      <c r="AE924" s="36"/>
      <c r="AR924" s="190" t="s">
        <v>213</v>
      </c>
      <c r="AT924" s="190" t="s">
        <v>208</v>
      </c>
      <c r="AU924" s="190" t="s">
        <v>83</v>
      </c>
      <c r="AY924" s="19" t="s">
        <v>204</v>
      </c>
      <c r="BE924" s="191">
        <f>IF(N924="základní",J924,0)</f>
        <v>0</v>
      </c>
      <c r="BF924" s="191">
        <f>IF(N924="snížená",J924,0)</f>
        <v>0</v>
      </c>
      <c r="BG924" s="191">
        <f>IF(N924="zákl. přenesená",J924,0)</f>
        <v>0</v>
      </c>
      <c r="BH924" s="191">
        <f>IF(N924="sníž. přenesená",J924,0)</f>
        <v>0</v>
      </c>
      <c r="BI924" s="191">
        <f>IF(N924="nulová",J924,0)</f>
        <v>0</v>
      </c>
      <c r="BJ924" s="19" t="s">
        <v>81</v>
      </c>
      <c r="BK924" s="191">
        <f>ROUND(I924*H924,1)</f>
        <v>0</v>
      </c>
      <c r="BL924" s="19" t="s">
        <v>213</v>
      </c>
      <c r="BM924" s="190" t="s">
        <v>1327</v>
      </c>
    </row>
    <row r="925" spans="1:47" s="2" customFormat="1" ht="11.25">
      <c r="A925" s="36"/>
      <c r="B925" s="37"/>
      <c r="C925" s="38"/>
      <c r="D925" s="192" t="s">
        <v>216</v>
      </c>
      <c r="E925" s="38"/>
      <c r="F925" s="193" t="s">
        <v>1328</v>
      </c>
      <c r="G925" s="38"/>
      <c r="H925" s="38"/>
      <c r="I925" s="194"/>
      <c r="J925" s="38"/>
      <c r="K925" s="38"/>
      <c r="L925" s="41"/>
      <c r="M925" s="195"/>
      <c r="N925" s="196"/>
      <c r="O925" s="66"/>
      <c r="P925" s="66"/>
      <c r="Q925" s="66"/>
      <c r="R925" s="66"/>
      <c r="S925" s="66"/>
      <c r="T925" s="66"/>
      <c r="U925" s="67"/>
      <c r="V925" s="36"/>
      <c r="W925" s="36"/>
      <c r="X925" s="36"/>
      <c r="Y925" s="36"/>
      <c r="Z925" s="36"/>
      <c r="AA925" s="36"/>
      <c r="AB925" s="36"/>
      <c r="AC925" s="36"/>
      <c r="AD925" s="36"/>
      <c r="AE925" s="36"/>
      <c r="AT925" s="19" t="s">
        <v>216</v>
      </c>
      <c r="AU925" s="19" t="s">
        <v>83</v>
      </c>
    </row>
    <row r="926" spans="1:47" s="2" customFormat="1" ht="58.5">
      <c r="A926" s="36"/>
      <c r="B926" s="37"/>
      <c r="C926" s="38"/>
      <c r="D926" s="199" t="s">
        <v>306</v>
      </c>
      <c r="E926" s="38"/>
      <c r="F926" s="241" t="s">
        <v>1329</v>
      </c>
      <c r="G926" s="38"/>
      <c r="H926" s="38"/>
      <c r="I926" s="194"/>
      <c r="J926" s="38"/>
      <c r="K926" s="38"/>
      <c r="L926" s="41"/>
      <c r="M926" s="195"/>
      <c r="N926" s="196"/>
      <c r="O926" s="66"/>
      <c r="P926" s="66"/>
      <c r="Q926" s="66"/>
      <c r="R926" s="66"/>
      <c r="S926" s="66"/>
      <c r="T926" s="66"/>
      <c r="U926" s="67"/>
      <c r="V926" s="36"/>
      <c r="W926" s="36"/>
      <c r="X926" s="36"/>
      <c r="Y926" s="36"/>
      <c r="Z926" s="36"/>
      <c r="AA926" s="36"/>
      <c r="AB926" s="36"/>
      <c r="AC926" s="36"/>
      <c r="AD926" s="36"/>
      <c r="AE926" s="36"/>
      <c r="AT926" s="19" t="s">
        <v>306</v>
      </c>
      <c r="AU926" s="19" t="s">
        <v>83</v>
      </c>
    </row>
    <row r="927" spans="2:51" s="13" customFormat="1" ht="11.25">
      <c r="B927" s="197"/>
      <c r="C927" s="198"/>
      <c r="D927" s="199" t="s">
        <v>218</v>
      </c>
      <c r="E927" s="200" t="s">
        <v>21</v>
      </c>
      <c r="F927" s="201" t="s">
        <v>1330</v>
      </c>
      <c r="G927" s="198"/>
      <c r="H927" s="202">
        <v>105.272</v>
      </c>
      <c r="I927" s="203"/>
      <c r="J927" s="198"/>
      <c r="K927" s="198"/>
      <c r="L927" s="204"/>
      <c r="M927" s="205"/>
      <c r="N927" s="206"/>
      <c r="O927" s="206"/>
      <c r="P927" s="206"/>
      <c r="Q927" s="206"/>
      <c r="R927" s="206"/>
      <c r="S927" s="206"/>
      <c r="T927" s="206"/>
      <c r="U927" s="207"/>
      <c r="AT927" s="208" t="s">
        <v>218</v>
      </c>
      <c r="AU927" s="208" t="s">
        <v>83</v>
      </c>
      <c r="AV927" s="13" t="s">
        <v>83</v>
      </c>
      <c r="AW927" s="13" t="s">
        <v>34</v>
      </c>
      <c r="AX927" s="13" t="s">
        <v>81</v>
      </c>
      <c r="AY927" s="208" t="s">
        <v>204</v>
      </c>
    </row>
    <row r="928" spans="1:65" s="2" customFormat="1" ht="33" customHeight="1">
      <c r="A928" s="36"/>
      <c r="B928" s="37"/>
      <c r="C928" s="179" t="s">
        <v>1331</v>
      </c>
      <c r="D928" s="179" t="s">
        <v>208</v>
      </c>
      <c r="E928" s="180" t="s">
        <v>1332</v>
      </c>
      <c r="F928" s="181" t="s">
        <v>1333</v>
      </c>
      <c r="G928" s="182" t="s">
        <v>318</v>
      </c>
      <c r="H928" s="183">
        <v>187.603</v>
      </c>
      <c r="I928" s="184"/>
      <c r="J928" s="185">
        <f>ROUND(I928*H928,1)</f>
        <v>0</v>
      </c>
      <c r="K928" s="181" t="s">
        <v>212</v>
      </c>
      <c r="L928" s="41"/>
      <c r="M928" s="186" t="s">
        <v>21</v>
      </c>
      <c r="N928" s="187" t="s">
        <v>44</v>
      </c>
      <c r="O928" s="66"/>
      <c r="P928" s="188">
        <f>O928*H928</f>
        <v>0</v>
      </c>
      <c r="Q928" s="188">
        <v>0</v>
      </c>
      <c r="R928" s="188">
        <f>Q928*H928</f>
        <v>0</v>
      </c>
      <c r="S928" s="188">
        <v>0</v>
      </c>
      <c r="T928" s="188">
        <f>S928*H928</f>
        <v>0</v>
      </c>
      <c r="U928" s="189" t="s">
        <v>21</v>
      </c>
      <c r="V928" s="36"/>
      <c r="W928" s="36"/>
      <c r="X928" s="36"/>
      <c r="Y928" s="36"/>
      <c r="Z928" s="36"/>
      <c r="AA928" s="36"/>
      <c r="AB928" s="36"/>
      <c r="AC928" s="36"/>
      <c r="AD928" s="36"/>
      <c r="AE928" s="36"/>
      <c r="AR928" s="190" t="s">
        <v>213</v>
      </c>
      <c r="AT928" s="190" t="s">
        <v>208</v>
      </c>
      <c r="AU928" s="190" t="s">
        <v>83</v>
      </c>
      <c r="AY928" s="19" t="s">
        <v>204</v>
      </c>
      <c r="BE928" s="191">
        <f>IF(N928="základní",J928,0)</f>
        <v>0</v>
      </c>
      <c r="BF928" s="191">
        <f>IF(N928="snížená",J928,0)</f>
        <v>0</v>
      </c>
      <c r="BG928" s="191">
        <f>IF(N928="zákl. přenesená",J928,0)</f>
        <v>0</v>
      </c>
      <c r="BH928" s="191">
        <f>IF(N928="sníž. přenesená",J928,0)</f>
        <v>0</v>
      </c>
      <c r="BI928" s="191">
        <f>IF(N928="nulová",J928,0)</f>
        <v>0</v>
      </c>
      <c r="BJ928" s="19" t="s">
        <v>81</v>
      </c>
      <c r="BK928" s="191">
        <f>ROUND(I928*H928,1)</f>
        <v>0</v>
      </c>
      <c r="BL928" s="19" t="s">
        <v>213</v>
      </c>
      <c r="BM928" s="190" t="s">
        <v>1334</v>
      </c>
    </row>
    <row r="929" spans="1:47" s="2" customFormat="1" ht="11.25">
      <c r="A929" s="36"/>
      <c r="B929" s="37"/>
      <c r="C929" s="38"/>
      <c r="D929" s="192" t="s">
        <v>216</v>
      </c>
      <c r="E929" s="38"/>
      <c r="F929" s="193" t="s">
        <v>1335</v>
      </c>
      <c r="G929" s="38"/>
      <c r="H929" s="38"/>
      <c r="I929" s="194"/>
      <c r="J929" s="38"/>
      <c r="K929" s="38"/>
      <c r="L929" s="41"/>
      <c r="M929" s="195"/>
      <c r="N929" s="196"/>
      <c r="O929" s="66"/>
      <c r="P929" s="66"/>
      <c r="Q929" s="66"/>
      <c r="R929" s="66"/>
      <c r="S929" s="66"/>
      <c r="T929" s="66"/>
      <c r="U929" s="67"/>
      <c r="V929" s="36"/>
      <c r="W929" s="36"/>
      <c r="X929" s="36"/>
      <c r="Y929" s="36"/>
      <c r="Z929" s="36"/>
      <c r="AA929" s="36"/>
      <c r="AB929" s="36"/>
      <c r="AC929" s="36"/>
      <c r="AD929" s="36"/>
      <c r="AE929" s="36"/>
      <c r="AT929" s="19" t="s">
        <v>216</v>
      </c>
      <c r="AU929" s="19" t="s">
        <v>83</v>
      </c>
    </row>
    <row r="930" spans="1:47" s="2" customFormat="1" ht="58.5">
      <c r="A930" s="36"/>
      <c r="B930" s="37"/>
      <c r="C930" s="38"/>
      <c r="D930" s="199" t="s">
        <v>306</v>
      </c>
      <c r="E930" s="38"/>
      <c r="F930" s="241" t="s">
        <v>1329</v>
      </c>
      <c r="G930" s="38"/>
      <c r="H930" s="38"/>
      <c r="I930" s="194"/>
      <c r="J930" s="38"/>
      <c r="K930" s="38"/>
      <c r="L930" s="41"/>
      <c r="M930" s="195"/>
      <c r="N930" s="196"/>
      <c r="O930" s="66"/>
      <c r="P930" s="66"/>
      <c r="Q930" s="66"/>
      <c r="R930" s="66"/>
      <c r="S930" s="66"/>
      <c r="T930" s="66"/>
      <c r="U930" s="67"/>
      <c r="V930" s="36"/>
      <c r="W930" s="36"/>
      <c r="X930" s="36"/>
      <c r="Y930" s="36"/>
      <c r="Z930" s="36"/>
      <c r="AA930" s="36"/>
      <c r="AB930" s="36"/>
      <c r="AC930" s="36"/>
      <c r="AD930" s="36"/>
      <c r="AE930" s="36"/>
      <c r="AT930" s="19" t="s">
        <v>306</v>
      </c>
      <c r="AU930" s="19" t="s">
        <v>83</v>
      </c>
    </row>
    <row r="931" spans="2:51" s="13" customFormat="1" ht="11.25">
      <c r="B931" s="197"/>
      <c r="C931" s="198"/>
      <c r="D931" s="199" t="s">
        <v>218</v>
      </c>
      <c r="E931" s="200" t="s">
        <v>21</v>
      </c>
      <c r="F931" s="201" t="s">
        <v>1336</v>
      </c>
      <c r="G931" s="198"/>
      <c r="H931" s="202">
        <v>292.875</v>
      </c>
      <c r="I931" s="203"/>
      <c r="J931" s="198"/>
      <c r="K931" s="198"/>
      <c r="L931" s="204"/>
      <c r="M931" s="205"/>
      <c r="N931" s="206"/>
      <c r="O931" s="206"/>
      <c r="P931" s="206"/>
      <c r="Q931" s="206"/>
      <c r="R931" s="206"/>
      <c r="S931" s="206"/>
      <c r="T931" s="206"/>
      <c r="U931" s="207"/>
      <c r="AT931" s="208" t="s">
        <v>218</v>
      </c>
      <c r="AU931" s="208" t="s">
        <v>83</v>
      </c>
      <c r="AV931" s="13" t="s">
        <v>83</v>
      </c>
      <c r="AW931" s="13" t="s">
        <v>34</v>
      </c>
      <c r="AX931" s="13" t="s">
        <v>73</v>
      </c>
      <c r="AY931" s="208" t="s">
        <v>204</v>
      </c>
    </row>
    <row r="932" spans="2:51" s="13" customFormat="1" ht="11.25">
      <c r="B932" s="197"/>
      <c r="C932" s="198"/>
      <c r="D932" s="199" t="s">
        <v>218</v>
      </c>
      <c r="E932" s="200" t="s">
        <v>21</v>
      </c>
      <c r="F932" s="201" t="s">
        <v>1337</v>
      </c>
      <c r="G932" s="198"/>
      <c r="H932" s="202">
        <v>-105.272</v>
      </c>
      <c r="I932" s="203"/>
      <c r="J932" s="198"/>
      <c r="K932" s="198"/>
      <c r="L932" s="204"/>
      <c r="M932" s="205"/>
      <c r="N932" s="206"/>
      <c r="O932" s="206"/>
      <c r="P932" s="206"/>
      <c r="Q932" s="206"/>
      <c r="R932" s="206"/>
      <c r="S932" s="206"/>
      <c r="T932" s="206"/>
      <c r="U932" s="207"/>
      <c r="AT932" s="208" t="s">
        <v>218</v>
      </c>
      <c r="AU932" s="208" t="s">
        <v>83</v>
      </c>
      <c r="AV932" s="13" t="s">
        <v>83</v>
      </c>
      <c r="AW932" s="13" t="s">
        <v>34</v>
      </c>
      <c r="AX932" s="13" t="s">
        <v>73</v>
      </c>
      <c r="AY932" s="208" t="s">
        <v>204</v>
      </c>
    </row>
    <row r="933" spans="2:51" s="14" customFormat="1" ht="11.25">
      <c r="B933" s="209"/>
      <c r="C933" s="210"/>
      <c r="D933" s="199" t="s">
        <v>218</v>
      </c>
      <c r="E933" s="211" t="s">
        <v>21</v>
      </c>
      <c r="F933" s="212" t="s">
        <v>221</v>
      </c>
      <c r="G933" s="210"/>
      <c r="H933" s="213">
        <v>187.603</v>
      </c>
      <c r="I933" s="214"/>
      <c r="J933" s="210"/>
      <c r="K933" s="210"/>
      <c r="L933" s="215"/>
      <c r="M933" s="216"/>
      <c r="N933" s="217"/>
      <c r="O933" s="217"/>
      <c r="P933" s="217"/>
      <c r="Q933" s="217"/>
      <c r="R933" s="217"/>
      <c r="S933" s="217"/>
      <c r="T933" s="217"/>
      <c r="U933" s="218"/>
      <c r="AT933" s="219" t="s">
        <v>218</v>
      </c>
      <c r="AU933" s="219" t="s">
        <v>83</v>
      </c>
      <c r="AV933" s="14" t="s">
        <v>213</v>
      </c>
      <c r="AW933" s="14" t="s">
        <v>34</v>
      </c>
      <c r="AX933" s="14" t="s">
        <v>81</v>
      </c>
      <c r="AY933" s="219" t="s">
        <v>204</v>
      </c>
    </row>
    <row r="934" spans="2:63" s="12" customFormat="1" ht="25.9" customHeight="1">
      <c r="B934" s="163"/>
      <c r="C934" s="164"/>
      <c r="D934" s="165" t="s">
        <v>72</v>
      </c>
      <c r="E934" s="166" t="s">
        <v>1338</v>
      </c>
      <c r="F934" s="166" t="s">
        <v>1339</v>
      </c>
      <c r="G934" s="164"/>
      <c r="H934" s="164"/>
      <c r="I934" s="167"/>
      <c r="J934" s="168">
        <f>BK934</f>
        <v>0</v>
      </c>
      <c r="K934" s="164"/>
      <c r="L934" s="169"/>
      <c r="M934" s="170"/>
      <c r="N934" s="171"/>
      <c r="O934" s="171"/>
      <c r="P934" s="172">
        <f>P935+P994+P1089+P1119+P1148+P1174+P1211+P1245+P1258+P1281+P1291+P1313+P1342+P1363+P1399</f>
        <v>0</v>
      </c>
      <c r="Q934" s="171"/>
      <c r="R934" s="172">
        <f>R935+R994+R1089+R1119+R1148+R1174+R1211+R1245+R1258+R1281+R1291+R1313+R1342+R1363+R1399</f>
        <v>15.97693256133</v>
      </c>
      <c r="S934" s="171"/>
      <c r="T934" s="172">
        <f>T935+T994+T1089+T1119+T1148+T1174+T1211+T1245+T1258+T1281+T1291+T1313+T1342+T1363+T1399</f>
        <v>0</v>
      </c>
      <c r="U934" s="173"/>
      <c r="AR934" s="174" t="s">
        <v>83</v>
      </c>
      <c r="AT934" s="175" t="s">
        <v>72</v>
      </c>
      <c r="AU934" s="175" t="s">
        <v>73</v>
      </c>
      <c r="AY934" s="174" t="s">
        <v>204</v>
      </c>
      <c r="BK934" s="176">
        <f>BK935+BK994+BK1089+BK1119+BK1148+BK1174+BK1211+BK1245+BK1258+BK1281+BK1291+BK1313+BK1342+BK1363+BK1399</f>
        <v>0</v>
      </c>
    </row>
    <row r="935" spans="2:63" s="12" customFormat="1" ht="22.9" customHeight="1">
      <c r="B935" s="163"/>
      <c r="C935" s="164"/>
      <c r="D935" s="165" t="s">
        <v>72</v>
      </c>
      <c r="E935" s="177" t="s">
        <v>1340</v>
      </c>
      <c r="F935" s="177" t="s">
        <v>1341</v>
      </c>
      <c r="G935" s="164"/>
      <c r="H935" s="164"/>
      <c r="I935" s="167"/>
      <c r="J935" s="178">
        <f>BK935</f>
        <v>0</v>
      </c>
      <c r="K935" s="164"/>
      <c r="L935" s="169"/>
      <c r="M935" s="170"/>
      <c r="N935" s="171"/>
      <c r="O935" s="171"/>
      <c r="P935" s="172">
        <f>SUM(P936:P993)</f>
        <v>0</v>
      </c>
      <c r="Q935" s="171"/>
      <c r="R935" s="172">
        <f>SUM(R936:R993)</f>
        <v>0.5641358777500001</v>
      </c>
      <c r="S935" s="171"/>
      <c r="T935" s="172">
        <f>SUM(T936:T993)</f>
        <v>0</v>
      </c>
      <c r="U935" s="173"/>
      <c r="AR935" s="174" t="s">
        <v>83</v>
      </c>
      <c r="AT935" s="175" t="s">
        <v>72</v>
      </c>
      <c r="AU935" s="175" t="s">
        <v>81</v>
      </c>
      <c r="AY935" s="174" t="s">
        <v>204</v>
      </c>
      <c r="BK935" s="176">
        <f>SUM(BK936:BK993)</f>
        <v>0</v>
      </c>
    </row>
    <row r="936" spans="1:65" s="2" customFormat="1" ht="24.2" customHeight="1">
      <c r="A936" s="36"/>
      <c r="B936" s="37"/>
      <c r="C936" s="179" t="s">
        <v>1342</v>
      </c>
      <c r="D936" s="179" t="s">
        <v>208</v>
      </c>
      <c r="E936" s="180" t="s">
        <v>1343</v>
      </c>
      <c r="F936" s="181" t="s">
        <v>1344</v>
      </c>
      <c r="G936" s="182" t="s">
        <v>346</v>
      </c>
      <c r="H936" s="183">
        <v>59.727</v>
      </c>
      <c r="I936" s="184"/>
      <c r="J936" s="185">
        <f>ROUND(I936*H936,1)</f>
        <v>0</v>
      </c>
      <c r="K936" s="181" t="s">
        <v>212</v>
      </c>
      <c r="L936" s="41"/>
      <c r="M936" s="186" t="s">
        <v>21</v>
      </c>
      <c r="N936" s="187" t="s">
        <v>44</v>
      </c>
      <c r="O936" s="66"/>
      <c r="P936" s="188">
        <f>O936*H936</f>
        <v>0</v>
      </c>
      <c r="Q936" s="188">
        <v>0</v>
      </c>
      <c r="R936" s="188">
        <f>Q936*H936</f>
        <v>0</v>
      </c>
      <c r="S936" s="188">
        <v>0</v>
      </c>
      <c r="T936" s="188">
        <f>S936*H936</f>
        <v>0</v>
      </c>
      <c r="U936" s="189" t="s">
        <v>21</v>
      </c>
      <c r="V936" s="36"/>
      <c r="W936" s="36"/>
      <c r="X936" s="36"/>
      <c r="Y936" s="36"/>
      <c r="Z936" s="36"/>
      <c r="AA936" s="36"/>
      <c r="AB936" s="36"/>
      <c r="AC936" s="36"/>
      <c r="AD936" s="36"/>
      <c r="AE936" s="36"/>
      <c r="AR936" s="190" t="s">
        <v>300</v>
      </c>
      <c r="AT936" s="190" t="s">
        <v>208</v>
      </c>
      <c r="AU936" s="190" t="s">
        <v>83</v>
      </c>
      <c r="AY936" s="19" t="s">
        <v>204</v>
      </c>
      <c r="BE936" s="191">
        <f>IF(N936="základní",J936,0)</f>
        <v>0</v>
      </c>
      <c r="BF936" s="191">
        <f>IF(N936="snížená",J936,0)</f>
        <v>0</v>
      </c>
      <c r="BG936" s="191">
        <f>IF(N936="zákl. přenesená",J936,0)</f>
        <v>0</v>
      </c>
      <c r="BH936" s="191">
        <f>IF(N936="sníž. přenesená",J936,0)</f>
        <v>0</v>
      </c>
      <c r="BI936" s="191">
        <f>IF(N936="nulová",J936,0)</f>
        <v>0</v>
      </c>
      <c r="BJ936" s="19" t="s">
        <v>81</v>
      </c>
      <c r="BK936" s="191">
        <f>ROUND(I936*H936,1)</f>
        <v>0</v>
      </c>
      <c r="BL936" s="19" t="s">
        <v>300</v>
      </c>
      <c r="BM936" s="190" t="s">
        <v>1345</v>
      </c>
    </row>
    <row r="937" spans="1:47" s="2" customFormat="1" ht="11.25">
      <c r="A937" s="36"/>
      <c r="B937" s="37"/>
      <c r="C937" s="38"/>
      <c r="D937" s="192" t="s">
        <v>216</v>
      </c>
      <c r="E937" s="38"/>
      <c r="F937" s="193" t="s">
        <v>1346</v>
      </c>
      <c r="G937" s="38"/>
      <c r="H937" s="38"/>
      <c r="I937" s="194"/>
      <c r="J937" s="38"/>
      <c r="K937" s="38"/>
      <c r="L937" s="41"/>
      <c r="M937" s="195"/>
      <c r="N937" s="196"/>
      <c r="O937" s="66"/>
      <c r="P937" s="66"/>
      <c r="Q937" s="66"/>
      <c r="R937" s="66"/>
      <c r="S937" s="66"/>
      <c r="T937" s="66"/>
      <c r="U937" s="67"/>
      <c r="V937" s="36"/>
      <c r="W937" s="36"/>
      <c r="X937" s="36"/>
      <c r="Y937" s="36"/>
      <c r="Z937" s="36"/>
      <c r="AA937" s="36"/>
      <c r="AB937" s="36"/>
      <c r="AC937" s="36"/>
      <c r="AD937" s="36"/>
      <c r="AE937" s="36"/>
      <c r="AT937" s="19" t="s">
        <v>216</v>
      </c>
      <c r="AU937" s="19" t="s">
        <v>83</v>
      </c>
    </row>
    <row r="938" spans="2:51" s="13" customFormat="1" ht="11.25">
      <c r="B938" s="197"/>
      <c r="C938" s="198"/>
      <c r="D938" s="199" t="s">
        <v>218</v>
      </c>
      <c r="E938" s="200" t="s">
        <v>21</v>
      </c>
      <c r="F938" s="201" t="s">
        <v>1347</v>
      </c>
      <c r="G938" s="198"/>
      <c r="H938" s="202">
        <v>52.183</v>
      </c>
      <c r="I938" s="203"/>
      <c r="J938" s="198"/>
      <c r="K938" s="198"/>
      <c r="L938" s="204"/>
      <c r="M938" s="205"/>
      <c r="N938" s="206"/>
      <c r="O938" s="206"/>
      <c r="P938" s="206"/>
      <c r="Q938" s="206"/>
      <c r="R938" s="206"/>
      <c r="S938" s="206"/>
      <c r="T938" s="206"/>
      <c r="U938" s="207"/>
      <c r="AT938" s="208" t="s">
        <v>218</v>
      </c>
      <c r="AU938" s="208" t="s">
        <v>83</v>
      </c>
      <c r="AV938" s="13" t="s">
        <v>83</v>
      </c>
      <c r="AW938" s="13" t="s">
        <v>34</v>
      </c>
      <c r="AX938" s="13" t="s">
        <v>73</v>
      </c>
      <c r="AY938" s="208" t="s">
        <v>204</v>
      </c>
    </row>
    <row r="939" spans="2:51" s="13" customFormat="1" ht="11.25">
      <c r="B939" s="197"/>
      <c r="C939" s="198"/>
      <c r="D939" s="199" t="s">
        <v>218</v>
      </c>
      <c r="E939" s="200" t="s">
        <v>21</v>
      </c>
      <c r="F939" s="201" t="s">
        <v>1348</v>
      </c>
      <c r="G939" s="198"/>
      <c r="H939" s="202">
        <v>7.544</v>
      </c>
      <c r="I939" s="203"/>
      <c r="J939" s="198"/>
      <c r="K939" s="198"/>
      <c r="L939" s="204"/>
      <c r="M939" s="205"/>
      <c r="N939" s="206"/>
      <c r="O939" s="206"/>
      <c r="P939" s="206"/>
      <c r="Q939" s="206"/>
      <c r="R939" s="206"/>
      <c r="S939" s="206"/>
      <c r="T939" s="206"/>
      <c r="U939" s="207"/>
      <c r="AT939" s="208" t="s">
        <v>218</v>
      </c>
      <c r="AU939" s="208" t="s">
        <v>83</v>
      </c>
      <c r="AV939" s="13" t="s">
        <v>83</v>
      </c>
      <c r="AW939" s="13" t="s">
        <v>34</v>
      </c>
      <c r="AX939" s="13" t="s">
        <v>73</v>
      </c>
      <c r="AY939" s="208" t="s">
        <v>204</v>
      </c>
    </row>
    <row r="940" spans="2:51" s="16" customFormat="1" ht="11.25">
      <c r="B940" s="230"/>
      <c r="C940" s="231"/>
      <c r="D940" s="199" t="s">
        <v>218</v>
      </c>
      <c r="E940" s="232" t="s">
        <v>21</v>
      </c>
      <c r="F940" s="233" t="s">
        <v>1349</v>
      </c>
      <c r="G940" s="231"/>
      <c r="H940" s="234">
        <v>59.727</v>
      </c>
      <c r="I940" s="235"/>
      <c r="J940" s="231"/>
      <c r="K940" s="231"/>
      <c r="L940" s="236"/>
      <c r="M940" s="237"/>
      <c r="N940" s="238"/>
      <c r="O940" s="238"/>
      <c r="P940" s="238"/>
      <c r="Q940" s="238"/>
      <c r="R940" s="238"/>
      <c r="S940" s="238"/>
      <c r="T940" s="238"/>
      <c r="U940" s="239"/>
      <c r="AT940" s="240" t="s">
        <v>218</v>
      </c>
      <c r="AU940" s="240" t="s">
        <v>83</v>
      </c>
      <c r="AV940" s="16" t="s">
        <v>214</v>
      </c>
      <c r="AW940" s="16" t="s">
        <v>34</v>
      </c>
      <c r="AX940" s="16" t="s">
        <v>73</v>
      </c>
      <c r="AY940" s="240" t="s">
        <v>204</v>
      </c>
    </row>
    <row r="941" spans="2:51" s="14" customFormat="1" ht="11.25">
      <c r="B941" s="209"/>
      <c r="C941" s="210"/>
      <c r="D941" s="199" t="s">
        <v>218</v>
      </c>
      <c r="E941" s="211" t="s">
        <v>21</v>
      </c>
      <c r="F941" s="212" t="s">
        <v>221</v>
      </c>
      <c r="G941" s="210"/>
      <c r="H941" s="213">
        <v>59.727</v>
      </c>
      <c r="I941" s="214"/>
      <c r="J941" s="210"/>
      <c r="K941" s="210"/>
      <c r="L941" s="215"/>
      <c r="M941" s="216"/>
      <c r="N941" s="217"/>
      <c r="O941" s="217"/>
      <c r="P941" s="217"/>
      <c r="Q941" s="217"/>
      <c r="R941" s="217"/>
      <c r="S941" s="217"/>
      <c r="T941" s="217"/>
      <c r="U941" s="218"/>
      <c r="AT941" s="219" t="s">
        <v>218</v>
      </c>
      <c r="AU941" s="219" t="s">
        <v>83</v>
      </c>
      <c r="AV941" s="14" t="s">
        <v>213</v>
      </c>
      <c r="AW941" s="14" t="s">
        <v>34</v>
      </c>
      <c r="AX941" s="14" t="s">
        <v>81</v>
      </c>
      <c r="AY941" s="219" t="s">
        <v>204</v>
      </c>
    </row>
    <row r="942" spans="1:65" s="2" customFormat="1" ht="16.5" customHeight="1">
      <c r="A942" s="36"/>
      <c r="B942" s="37"/>
      <c r="C942" s="242" t="s">
        <v>1350</v>
      </c>
      <c r="D942" s="242" t="s">
        <v>466</v>
      </c>
      <c r="E942" s="243" t="s">
        <v>1351</v>
      </c>
      <c r="F942" s="244" t="s">
        <v>1352</v>
      </c>
      <c r="G942" s="245" t="s">
        <v>1054</v>
      </c>
      <c r="H942" s="246">
        <v>62.713</v>
      </c>
      <c r="I942" s="247"/>
      <c r="J942" s="248">
        <f>ROUND(I942*H942,1)</f>
        <v>0</v>
      </c>
      <c r="K942" s="244" t="s">
        <v>212</v>
      </c>
      <c r="L942" s="249"/>
      <c r="M942" s="250" t="s">
        <v>21</v>
      </c>
      <c r="N942" s="251" t="s">
        <v>44</v>
      </c>
      <c r="O942" s="66"/>
      <c r="P942" s="188">
        <f>O942*H942</f>
        <v>0</v>
      </c>
      <c r="Q942" s="188">
        <v>0.001</v>
      </c>
      <c r="R942" s="188">
        <f>Q942*H942</f>
        <v>0.062713</v>
      </c>
      <c r="S942" s="188">
        <v>0</v>
      </c>
      <c r="T942" s="188">
        <f>S942*H942</f>
        <v>0</v>
      </c>
      <c r="U942" s="189" t="s">
        <v>21</v>
      </c>
      <c r="V942" s="36"/>
      <c r="W942" s="36"/>
      <c r="X942" s="36"/>
      <c r="Y942" s="36"/>
      <c r="Z942" s="36"/>
      <c r="AA942" s="36"/>
      <c r="AB942" s="36"/>
      <c r="AC942" s="36"/>
      <c r="AD942" s="36"/>
      <c r="AE942" s="36"/>
      <c r="AR942" s="190" t="s">
        <v>473</v>
      </c>
      <c r="AT942" s="190" t="s">
        <v>466</v>
      </c>
      <c r="AU942" s="190" t="s">
        <v>83</v>
      </c>
      <c r="AY942" s="19" t="s">
        <v>204</v>
      </c>
      <c r="BE942" s="191">
        <f>IF(N942="základní",J942,0)</f>
        <v>0</v>
      </c>
      <c r="BF942" s="191">
        <f>IF(N942="snížená",J942,0)</f>
        <v>0</v>
      </c>
      <c r="BG942" s="191">
        <f>IF(N942="zákl. přenesená",J942,0)</f>
        <v>0</v>
      </c>
      <c r="BH942" s="191">
        <f>IF(N942="sníž. přenesená",J942,0)</f>
        <v>0</v>
      </c>
      <c r="BI942" s="191">
        <f>IF(N942="nulová",J942,0)</f>
        <v>0</v>
      </c>
      <c r="BJ942" s="19" t="s">
        <v>81</v>
      </c>
      <c r="BK942" s="191">
        <f>ROUND(I942*H942,1)</f>
        <v>0</v>
      </c>
      <c r="BL942" s="19" t="s">
        <v>300</v>
      </c>
      <c r="BM942" s="190" t="s">
        <v>1353</v>
      </c>
    </row>
    <row r="943" spans="1:47" s="2" customFormat="1" ht="11.25">
      <c r="A943" s="36"/>
      <c r="B943" s="37"/>
      <c r="C943" s="38"/>
      <c r="D943" s="192" t="s">
        <v>216</v>
      </c>
      <c r="E943" s="38"/>
      <c r="F943" s="193" t="s">
        <v>1354</v>
      </c>
      <c r="G943" s="38"/>
      <c r="H943" s="38"/>
      <c r="I943" s="194"/>
      <c r="J943" s="38"/>
      <c r="K943" s="38"/>
      <c r="L943" s="41"/>
      <c r="M943" s="195"/>
      <c r="N943" s="196"/>
      <c r="O943" s="66"/>
      <c r="P943" s="66"/>
      <c r="Q943" s="66"/>
      <c r="R943" s="66"/>
      <c r="S943" s="66"/>
      <c r="T943" s="66"/>
      <c r="U943" s="67"/>
      <c r="V943" s="36"/>
      <c r="W943" s="36"/>
      <c r="X943" s="36"/>
      <c r="Y943" s="36"/>
      <c r="Z943" s="36"/>
      <c r="AA943" s="36"/>
      <c r="AB943" s="36"/>
      <c r="AC943" s="36"/>
      <c r="AD943" s="36"/>
      <c r="AE943" s="36"/>
      <c r="AT943" s="19" t="s">
        <v>216</v>
      </c>
      <c r="AU943" s="19" t="s">
        <v>83</v>
      </c>
    </row>
    <row r="944" spans="2:51" s="13" customFormat="1" ht="11.25">
      <c r="B944" s="197"/>
      <c r="C944" s="198"/>
      <c r="D944" s="199" t="s">
        <v>218</v>
      </c>
      <c r="E944" s="200" t="s">
        <v>21</v>
      </c>
      <c r="F944" s="201" t="s">
        <v>1355</v>
      </c>
      <c r="G944" s="198"/>
      <c r="H944" s="202">
        <v>62.713</v>
      </c>
      <c r="I944" s="203"/>
      <c r="J944" s="198"/>
      <c r="K944" s="198"/>
      <c r="L944" s="204"/>
      <c r="M944" s="205"/>
      <c r="N944" s="206"/>
      <c r="O944" s="206"/>
      <c r="P944" s="206"/>
      <c r="Q944" s="206"/>
      <c r="R944" s="206"/>
      <c r="S944" s="206"/>
      <c r="T944" s="206"/>
      <c r="U944" s="207"/>
      <c r="AT944" s="208" t="s">
        <v>218</v>
      </c>
      <c r="AU944" s="208" t="s">
        <v>83</v>
      </c>
      <c r="AV944" s="13" t="s">
        <v>83</v>
      </c>
      <c r="AW944" s="13" t="s">
        <v>34</v>
      </c>
      <c r="AX944" s="13" t="s">
        <v>81</v>
      </c>
      <c r="AY944" s="208" t="s">
        <v>204</v>
      </c>
    </row>
    <row r="945" spans="1:65" s="2" customFormat="1" ht="16.5" customHeight="1">
      <c r="A945" s="36"/>
      <c r="B945" s="37"/>
      <c r="C945" s="179" t="s">
        <v>1356</v>
      </c>
      <c r="D945" s="179" t="s">
        <v>208</v>
      </c>
      <c r="E945" s="180" t="s">
        <v>1357</v>
      </c>
      <c r="F945" s="181" t="s">
        <v>1358</v>
      </c>
      <c r="G945" s="182" t="s">
        <v>346</v>
      </c>
      <c r="H945" s="183">
        <v>59.727</v>
      </c>
      <c r="I945" s="184"/>
      <c r="J945" s="185">
        <f>ROUND(I945*H945,1)</f>
        <v>0</v>
      </c>
      <c r="K945" s="181" t="s">
        <v>212</v>
      </c>
      <c r="L945" s="41"/>
      <c r="M945" s="186" t="s">
        <v>21</v>
      </c>
      <c r="N945" s="187" t="s">
        <v>44</v>
      </c>
      <c r="O945" s="66"/>
      <c r="P945" s="188">
        <f>O945*H945</f>
        <v>0</v>
      </c>
      <c r="Q945" s="188">
        <v>0.00039825</v>
      </c>
      <c r="R945" s="188">
        <f>Q945*H945</f>
        <v>0.023786277749999998</v>
      </c>
      <c r="S945" s="188">
        <v>0</v>
      </c>
      <c r="T945" s="188">
        <f>S945*H945</f>
        <v>0</v>
      </c>
      <c r="U945" s="189" t="s">
        <v>21</v>
      </c>
      <c r="V945" s="36"/>
      <c r="W945" s="36"/>
      <c r="X945" s="36"/>
      <c r="Y945" s="36"/>
      <c r="Z945" s="36"/>
      <c r="AA945" s="36"/>
      <c r="AB945" s="36"/>
      <c r="AC945" s="36"/>
      <c r="AD945" s="36"/>
      <c r="AE945" s="36"/>
      <c r="AR945" s="190" t="s">
        <v>300</v>
      </c>
      <c r="AT945" s="190" t="s">
        <v>208</v>
      </c>
      <c r="AU945" s="190" t="s">
        <v>83</v>
      </c>
      <c r="AY945" s="19" t="s">
        <v>204</v>
      </c>
      <c r="BE945" s="191">
        <f>IF(N945="základní",J945,0)</f>
        <v>0</v>
      </c>
      <c r="BF945" s="191">
        <f>IF(N945="snížená",J945,0)</f>
        <v>0</v>
      </c>
      <c r="BG945" s="191">
        <f>IF(N945="zákl. přenesená",J945,0)</f>
        <v>0</v>
      </c>
      <c r="BH945" s="191">
        <f>IF(N945="sníž. přenesená",J945,0)</f>
        <v>0</v>
      </c>
      <c r="BI945" s="191">
        <f>IF(N945="nulová",J945,0)</f>
        <v>0</v>
      </c>
      <c r="BJ945" s="19" t="s">
        <v>81</v>
      </c>
      <c r="BK945" s="191">
        <f>ROUND(I945*H945,1)</f>
        <v>0</v>
      </c>
      <c r="BL945" s="19" t="s">
        <v>300</v>
      </c>
      <c r="BM945" s="190" t="s">
        <v>1359</v>
      </c>
    </row>
    <row r="946" spans="1:47" s="2" customFormat="1" ht="11.25">
      <c r="A946" s="36"/>
      <c r="B946" s="37"/>
      <c r="C946" s="38"/>
      <c r="D946" s="192" t="s">
        <v>216</v>
      </c>
      <c r="E946" s="38"/>
      <c r="F946" s="193" t="s">
        <v>1360</v>
      </c>
      <c r="G946" s="38"/>
      <c r="H946" s="38"/>
      <c r="I946" s="194"/>
      <c r="J946" s="38"/>
      <c r="K946" s="38"/>
      <c r="L946" s="41"/>
      <c r="M946" s="195"/>
      <c r="N946" s="196"/>
      <c r="O946" s="66"/>
      <c r="P946" s="66"/>
      <c r="Q946" s="66"/>
      <c r="R946" s="66"/>
      <c r="S946" s="66"/>
      <c r="T946" s="66"/>
      <c r="U946" s="67"/>
      <c r="V946" s="36"/>
      <c r="W946" s="36"/>
      <c r="X946" s="36"/>
      <c r="Y946" s="36"/>
      <c r="Z946" s="36"/>
      <c r="AA946" s="36"/>
      <c r="AB946" s="36"/>
      <c r="AC946" s="36"/>
      <c r="AD946" s="36"/>
      <c r="AE946" s="36"/>
      <c r="AT946" s="19" t="s">
        <v>216</v>
      </c>
      <c r="AU946" s="19" t="s">
        <v>83</v>
      </c>
    </row>
    <row r="947" spans="1:47" s="2" customFormat="1" ht="29.25">
      <c r="A947" s="36"/>
      <c r="B947" s="37"/>
      <c r="C947" s="38"/>
      <c r="D947" s="199" t="s">
        <v>306</v>
      </c>
      <c r="E947" s="38"/>
      <c r="F947" s="241" t="s">
        <v>1361</v>
      </c>
      <c r="G947" s="38"/>
      <c r="H947" s="38"/>
      <c r="I947" s="194"/>
      <c r="J947" s="38"/>
      <c r="K947" s="38"/>
      <c r="L947" s="41"/>
      <c r="M947" s="195"/>
      <c r="N947" s="196"/>
      <c r="O947" s="66"/>
      <c r="P947" s="66"/>
      <c r="Q947" s="66"/>
      <c r="R947" s="66"/>
      <c r="S947" s="66"/>
      <c r="T947" s="66"/>
      <c r="U947" s="67"/>
      <c r="V947" s="36"/>
      <c r="W947" s="36"/>
      <c r="X947" s="36"/>
      <c r="Y947" s="36"/>
      <c r="Z947" s="36"/>
      <c r="AA947" s="36"/>
      <c r="AB947" s="36"/>
      <c r="AC947" s="36"/>
      <c r="AD947" s="36"/>
      <c r="AE947" s="36"/>
      <c r="AT947" s="19" t="s">
        <v>306</v>
      </c>
      <c r="AU947" s="19" t="s">
        <v>83</v>
      </c>
    </row>
    <row r="948" spans="2:51" s="13" customFormat="1" ht="11.25">
      <c r="B948" s="197"/>
      <c r="C948" s="198"/>
      <c r="D948" s="199" t="s">
        <v>218</v>
      </c>
      <c r="E948" s="200" t="s">
        <v>21</v>
      </c>
      <c r="F948" s="201" t="s">
        <v>1347</v>
      </c>
      <c r="G948" s="198"/>
      <c r="H948" s="202">
        <v>52.183</v>
      </c>
      <c r="I948" s="203"/>
      <c r="J948" s="198"/>
      <c r="K948" s="198"/>
      <c r="L948" s="204"/>
      <c r="M948" s="205"/>
      <c r="N948" s="206"/>
      <c r="O948" s="206"/>
      <c r="P948" s="206"/>
      <c r="Q948" s="206"/>
      <c r="R948" s="206"/>
      <c r="S948" s="206"/>
      <c r="T948" s="206"/>
      <c r="U948" s="207"/>
      <c r="AT948" s="208" t="s">
        <v>218</v>
      </c>
      <c r="AU948" s="208" t="s">
        <v>83</v>
      </c>
      <c r="AV948" s="13" t="s">
        <v>83</v>
      </c>
      <c r="AW948" s="13" t="s">
        <v>34</v>
      </c>
      <c r="AX948" s="13" t="s">
        <v>73</v>
      </c>
      <c r="AY948" s="208" t="s">
        <v>204</v>
      </c>
    </row>
    <row r="949" spans="2:51" s="13" customFormat="1" ht="11.25">
      <c r="B949" s="197"/>
      <c r="C949" s="198"/>
      <c r="D949" s="199" t="s">
        <v>218</v>
      </c>
      <c r="E949" s="200" t="s">
        <v>21</v>
      </c>
      <c r="F949" s="201" t="s">
        <v>1348</v>
      </c>
      <c r="G949" s="198"/>
      <c r="H949" s="202">
        <v>7.544</v>
      </c>
      <c r="I949" s="203"/>
      <c r="J949" s="198"/>
      <c r="K949" s="198"/>
      <c r="L949" s="204"/>
      <c r="M949" s="205"/>
      <c r="N949" s="206"/>
      <c r="O949" s="206"/>
      <c r="P949" s="206"/>
      <c r="Q949" s="206"/>
      <c r="R949" s="206"/>
      <c r="S949" s="206"/>
      <c r="T949" s="206"/>
      <c r="U949" s="207"/>
      <c r="AT949" s="208" t="s">
        <v>218</v>
      </c>
      <c r="AU949" s="208" t="s">
        <v>83</v>
      </c>
      <c r="AV949" s="13" t="s">
        <v>83</v>
      </c>
      <c r="AW949" s="13" t="s">
        <v>34</v>
      </c>
      <c r="AX949" s="13" t="s">
        <v>73</v>
      </c>
      <c r="AY949" s="208" t="s">
        <v>204</v>
      </c>
    </row>
    <row r="950" spans="2:51" s="16" customFormat="1" ht="11.25">
      <c r="B950" s="230"/>
      <c r="C950" s="231"/>
      <c r="D950" s="199" t="s">
        <v>218</v>
      </c>
      <c r="E950" s="232" t="s">
        <v>21</v>
      </c>
      <c r="F950" s="233" t="s">
        <v>1349</v>
      </c>
      <c r="G950" s="231"/>
      <c r="H950" s="234">
        <v>59.727</v>
      </c>
      <c r="I950" s="235"/>
      <c r="J950" s="231"/>
      <c r="K950" s="231"/>
      <c r="L950" s="236"/>
      <c r="M950" s="237"/>
      <c r="N950" s="238"/>
      <c r="O950" s="238"/>
      <c r="P950" s="238"/>
      <c r="Q950" s="238"/>
      <c r="R950" s="238"/>
      <c r="S950" s="238"/>
      <c r="T950" s="238"/>
      <c r="U950" s="239"/>
      <c r="AT950" s="240" t="s">
        <v>218</v>
      </c>
      <c r="AU950" s="240" t="s">
        <v>83</v>
      </c>
      <c r="AV950" s="16" t="s">
        <v>214</v>
      </c>
      <c r="AW950" s="16" t="s">
        <v>34</v>
      </c>
      <c r="AX950" s="16" t="s">
        <v>73</v>
      </c>
      <c r="AY950" s="240" t="s">
        <v>204</v>
      </c>
    </row>
    <row r="951" spans="2:51" s="14" customFormat="1" ht="11.25">
      <c r="B951" s="209"/>
      <c r="C951" s="210"/>
      <c r="D951" s="199" t="s">
        <v>218</v>
      </c>
      <c r="E951" s="211" t="s">
        <v>21</v>
      </c>
      <c r="F951" s="212" t="s">
        <v>221</v>
      </c>
      <c r="G951" s="210"/>
      <c r="H951" s="213">
        <v>59.727</v>
      </c>
      <c r="I951" s="214"/>
      <c r="J951" s="210"/>
      <c r="K951" s="210"/>
      <c r="L951" s="215"/>
      <c r="M951" s="216"/>
      <c r="N951" s="217"/>
      <c r="O951" s="217"/>
      <c r="P951" s="217"/>
      <c r="Q951" s="217"/>
      <c r="R951" s="217"/>
      <c r="S951" s="217"/>
      <c r="T951" s="217"/>
      <c r="U951" s="218"/>
      <c r="AT951" s="219" t="s">
        <v>218</v>
      </c>
      <c r="AU951" s="219" t="s">
        <v>83</v>
      </c>
      <c r="AV951" s="14" t="s">
        <v>213</v>
      </c>
      <c r="AW951" s="14" t="s">
        <v>34</v>
      </c>
      <c r="AX951" s="14" t="s">
        <v>81</v>
      </c>
      <c r="AY951" s="219" t="s">
        <v>204</v>
      </c>
    </row>
    <row r="952" spans="1:65" s="2" customFormat="1" ht="24.2" customHeight="1">
      <c r="A952" s="36"/>
      <c r="B952" s="37"/>
      <c r="C952" s="242" t="s">
        <v>1362</v>
      </c>
      <c r="D952" s="242" t="s">
        <v>466</v>
      </c>
      <c r="E952" s="243" t="s">
        <v>1363</v>
      </c>
      <c r="F952" s="244" t="s">
        <v>1364</v>
      </c>
      <c r="G952" s="245" t="s">
        <v>346</v>
      </c>
      <c r="H952" s="246">
        <v>69.612</v>
      </c>
      <c r="I952" s="247"/>
      <c r="J952" s="248">
        <f>ROUND(I952*H952,1)</f>
        <v>0</v>
      </c>
      <c r="K952" s="244" t="s">
        <v>212</v>
      </c>
      <c r="L952" s="249"/>
      <c r="M952" s="250" t="s">
        <v>21</v>
      </c>
      <c r="N952" s="251" t="s">
        <v>44</v>
      </c>
      <c r="O952" s="66"/>
      <c r="P952" s="188">
        <f>O952*H952</f>
        <v>0</v>
      </c>
      <c r="Q952" s="188">
        <v>0.0053</v>
      </c>
      <c r="R952" s="188">
        <f>Q952*H952</f>
        <v>0.3689436</v>
      </c>
      <c r="S952" s="188">
        <v>0</v>
      </c>
      <c r="T952" s="188">
        <f>S952*H952</f>
        <v>0</v>
      </c>
      <c r="U952" s="189" t="s">
        <v>21</v>
      </c>
      <c r="V952" s="36"/>
      <c r="W952" s="36"/>
      <c r="X952" s="36"/>
      <c r="Y952" s="36"/>
      <c r="Z952" s="36"/>
      <c r="AA952" s="36"/>
      <c r="AB952" s="36"/>
      <c r="AC952" s="36"/>
      <c r="AD952" s="36"/>
      <c r="AE952" s="36"/>
      <c r="AR952" s="190" t="s">
        <v>473</v>
      </c>
      <c r="AT952" s="190" t="s">
        <v>466</v>
      </c>
      <c r="AU952" s="190" t="s">
        <v>83</v>
      </c>
      <c r="AY952" s="19" t="s">
        <v>204</v>
      </c>
      <c r="BE952" s="191">
        <f>IF(N952="základní",J952,0)</f>
        <v>0</v>
      </c>
      <c r="BF952" s="191">
        <f>IF(N952="snížená",J952,0)</f>
        <v>0</v>
      </c>
      <c r="BG952" s="191">
        <f>IF(N952="zákl. přenesená",J952,0)</f>
        <v>0</v>
      </c>
      <c r="BH952" s="191">
        <f>IF(N952="sníž. přenesená",J952,0)</f>
        <v>0</v>
      </c>
      <c r="BI952" s="191">
        <f>IF(N952="nulová",J952,0)</f>
        <v>0</v>
      </c>
      <c r="BJ952" s="19" t="s">
        <v>81</v>
      </c>
      <c r="BK952" s="191">
        <f>ROUND(I952*H952,1)</f>
        <v>0</v>
      </c>
      <c r="BL952" s="19" t="s">
        <v>300</v>
      </c>
      <c r="BM952" s="190" t="s">
        <v>1365</v>
      </c>
    </row>
    <row r="953" spans="1:47" s="2" customFormat="1" ht="11.25">
      <c r="A953" s="36"/>
      <c r="B953" s="37"/>
      <c r="C953" s="38"/>
      <c r="D953" s="192" t="s">
        <v>216</v>
      </c>
      <c r="E953" s="38"/>
      <c r="F953" s="193" t="s">
        <v>1366</v>
      </c>
      <c r="G953" s="38"/>
      <c r="H953" s="38"/>
      <c r="I953" s="194"/>
      <c r="J953" s="38"/>
      <c r="K953" s="38"/>
      <c r="L953" s="41"/>
      <c r="M953" s="195"/>
      <c r="N953" s="196"/>
      <c r="O953" s="66"/>
      <c r="P953" s="66"/>
      <c r="Q953" s="66"/>
      <c r="R953" s="66"/>
      <c r="S953" s="66"/>
      <c r="T953" s="66"/>
      <c r="U953" s="67"/>
      <c r="V953" s="36"/>
      <c r="W953" s="36"/>
      <c r="X953" s="36"/>
      <c r="Y953" s="36"/>
      <c r="Z953" s="36"/>
      <c r="AA953" s="36"/>
      <c r="AB953" s="36"/>
      <c r="AC953" s="36"/>
      <c r="AD953" s="36"/>
      <c r="AE953" s="36"/>
      <c r="AT953" s="19" t="s">
        <v>216</v>
      </c>
      <c r="AU953" s="19" t="s">
        <v>83</v>
      </c>
    </row>
    <row r="954" spans="2:51" s="13" customFormat="1" ht="11.25">
      <c r="B954" s="197"/>
      <c r="C954" s="198"/>
      <c r="D954" s="199" t="s">
        <v>218</v>
      </c>
      <c r="E954" s="200" t="s">
        <v>21</v>
      </c>
      <c r="F954" s="201" t="s">
        <v>1367</v>
      </c>
      <c r="G954" s="198"/>
      <c r="H954" s="202">
        <v>69.612</v>
      </c>
      <c r="I954" s="203"/>
      <c r="J954" s="198"/>
      <c r="K954" s="198"/>
      <c r="L954" s="204"/>
      <c r="M954" s="205"/>
      <c r="N954" s="206"/>
      <c r="O954" s="206"/>
      <c r="P954" s="206"/>
      <c r="Q954" s="206"/>
      <c r="R954" s="206"/>
      <c r="S954" s="206"/>
      <c r="T954" s="206"/>
      <c r="U954" s="207"/>
      <c r="AT954" s="208" t="s">
        <v>218</v>
      </c>
      <c r="AU954" s="208" t="s">
        <v>83</v>
      </c>
      <c r="AV954" s="13" t="s">
        <v>83</v>
      </c>
      <c r="AW954" s="13" t="s">
        <v>34</v>
      </c>
      <c r="AX954" s="13" t="s">
        <v>81</v>
      </c>
      <c r="AY954" s="208" t="s">
        <v>204</v>
      </c>
    </row>
    <row r="955" spans="1:65" s="2" customFormat="1" ht="21.75" customHeight="1">
      <c r="A955" s="36"/>
      <c r="B955" s="37"/>
      <c r="C955" s="179" t="s">
        <v>1368</v>
      </c>
      <c r="D955" s="179" t="s">
        <v>208</v>
      </c>
      <c r="E955" s="180" t="s">
        <v>1369</v>
      </c>
      <c r="F955" s="181" t="s">
        <v>1370</v>
      </c>
      <c r="G955" s="182" t="s">
        <v>346</v>
      </c>
      <c r="H955" s="183">
        <v>40.393</v>
      </c>
      <c r="I955" s="184"/>
      <c r="J955" s="185">
        <f>ROUND(I955*H955,1)</f>
        <v>0</v>
      </c>
      <c r="K955" s="181" t="s">
        <v>212</v>
      </c>
      <c r="L955" s="41"/>
      <c r="M955" s="186" t="s">
        <v>21</v>
      </c>
      <c r="N955" s="187" t="s">
        <v>44</v>
      </c>
      <c r="O955" s="66"/>
      <c r="P955" s="188">
        <f>O955*H955</f>
        <v>0</v>
      </c>
      <c r="Q955" s="188">
        <v>0</v>
      </c>
      <c r="R955" s="188">
        <f>Q955*H955</f>
        <v>0</v>
      </c>
      <c r="S955" s="188">
        <v>0</v>
      </c>
      <c r="T955" s="188">
        <f>S955*H955</f>
        <v>0</v>
      </c>
      <c r="U955" s="189" t="s">
        <v>21</v>
      </c>
      <c r="V955" s="36"/>
      <c r="W955" s="36"/>
      <c r="X955" s="36"/>
      <c r="Y955" s="36"/>
      <c r="Z955" s="36"/>
      <c r="AA955" s="36"/>
      <c r="AB955" s="36"/>
      <c r="AC955" s="36"/>
      <c r="AD955" s="36"/>
      <c r="AE955" s="36"/>
      <c r="AR955" s="190" t="s">
        <v>300</v>
      </c>
      <c r="AT955" s="190" t="s">
        <v>208</v>
      </c>
      <c r="AU955" s="190" t="s">
        <v>83</v>
      </c>
      <c r="AY955" s="19" t="s">
        <v>204</v>
      </c>
      <c r="BE955" s="191">
        <f>IF(N955="základní",J955,0)</f>
        <v>0</v>
      </c>
      <c r="BF955" s="191">
        <f>IF(N955="snížená",J955,0)</f>
        <v>0</v>
      </c>
      <c r="BG955" s="191">
        <f>IF(N955="zákl. přenesená",J955,0)</f>
        <v>0</v>
      </c>
      <c r="BH955" s="191">
        <f>IF(N955="sníž. přenesená",J955,0)</f>
        <v>0</v>
      </c>
      <c r="BI955" s="191">
        <f>IF(N955="nulová",J955,0)</f>
        <v>0</v>
      </c>
      <c r="BJ955" s="19" t="s">
        <v>81</v>
      </c>
      <c r="BK955" s="191">
        <f>ROUND(I955*H955,1)</f>
        <v>0</v>
      </c>
      <c r="BL955" s="19" t="s">
        <v>300</v>
      </c>
      <c r="BM955" s="190" t="s">
        <v>1371</v>
      </c>
    </row>
    <row r="956" spans="1:47" s="2" customFormat="1" ht="11.25">
      <c r="A956" s="36"/>
      <c r="B956" s="37"/>
      <c r="C956" s="38"/>
      <c r="D956" s="192" t="s">
        <v>216</v>
      </c>
      <c r="E956" s="38"/>
      <c r="F956" s="193" t="s">
        <v>1372</v>
      </c>
      <c r="G956" s="38"/>
      <c r="H956" s="38"/>
      <c r="I956" s="194"/>
      <c r="J956" s="38"/>
      <c r="K956" s="38"/>
      <c r="L956" s="41"/>
      <c r="M956" s="195"/>
      <c r="N956" s="196"/>
      <c r="O956" s="66"/>
      <c r="P956" s="66"/>
      <c r="Q956" s="66"/>
      <c r="R956" s="66"/>
      <c r="S956" s="66"/>
      <c r="T956" s="66"/>
      <c r="U956" s="67"/>
      <c r="V956" s="36"/>
      <c r="W956" s="36"/>
      <c r="X956" s="36"/>
      <c r="Y956" s="36"/>
      <c r="Z956" s="36"/>
      <c r="AA956" s="36"/>
      <c r="AB956" s="36"/>
      <c r="AC956" s="36"/>
      <c r="AD956" s="36"/>
      <c r="AE956" s="36"/>
      <c r="AT956" s="19" t="s">
        <v>216</v>
      </c>
      <c r="AU956" s="19" t="s">
        <v>83</v>
      </c>
    </row>
    <row r="957" spans="1:47" s="2" customFormat="1" ht="29.25">
      <c r="A957" s="36"/>
      <c r="B957" s="37"/>
      <c r="C957" s="38"/>
      <c r="D957" s="199" t="s">
        <v>306</v>
      </c>
      <c r="E957" s="38"/>
      <c r="F957" s="241" t="s">
        <v>1373</v>
      </c>
      <c r="G957" s="38"/>
      <c r="H957" s="38"/>
      <c r="I957" s="194"/>
      <c r="J957" s="38"/>
      <c r="K957" s="38"/>
      <c r="L957" s="41"/>
      <c r="M957" s="195"/>
      <c r="N957" s="196"/>
      <c r="O957" s="66"/>
      <c r="P957" s="66"/>
      <c r="Q957" s="66"/>
      <c r="R957" s="66"/>
      <c r="S957" s="66"/>
      <c r="T957" s="66"/>
      <c r="U957" s="67"/>
      <c r="V957" s="36"/>
      <c r="W957" s="36"/>
      <c r="X957" s="36"/>
      <c r="Y957" s="36"/>
      <c r="Z957" s="36"/>
      <c r="AA957" s="36"/>
      <c r="AB957" s="36"/>
      <c r="AC957" s="36"/>
      <c r="AD957" s="36"/>
      <c r="AE957" s="36"/>
      <c r="AT957" s="19" t="s">
        <v>306</v>
      </c>
      <c r="AU957" s="19" t="s">
        <v>83</v>
      </c>
    </row>
    <row r="958" spans="2:51" s="13" customFormat="1" ht="11.25">
      <c r="B958" s="197"/>
      <c r="C958" s="198"/>
      <c r="D958" s="199" t="s">
        <v>218</v>
      </c>
      <c r="E958" s="200" t="s">
        <v>21</v>
      </c>
      <c r="F958" s="201" t="s">
        <v>1374</v>
      </c>
      <c r="G958" s="198"/>
      <c r="H958" s="202">
        <v>9</v>
      </c>
      <c r="I958" s="203"/>
      <c r="J958" s="198"/>
      <c r="K958" s="198"/>
      <c r="L958" s="204"/>
      <c r="M958" s="205"/>
      <c r="N958" s="206"/>
      <c r="O958" s="206"/>
      <c r="P958" s="206"/>
      <c r="Q958" s="206"/>
      <c r="R958" s="206"/>
      <c r="S958" s="206"/>
      <c r="T958" s="206"/>
      <c r="U958" s="207"/>
      <c r="AT958" s="208" t="s">
        <v>218</v>
      </c>
      <c r="AU958" s="208" t="s">
        <v>83</v>
      </c>
      <c r="AV958" s="13" t="s">
        <v>83</v>
      </c>
      <c r="AW958" s="13" t="s">
        <v>34</v>
      </c>
      <c r="AX958" s="13" t="s">
        <v>73</v>
      </c>
      <c r="AY958" s="208" t="s">
        <v>204</v>
      </c>
    </row>
    <row r="959" spans="2:51" s="13" customFormat="1" ht="11.25">
      <c r="B959" s="197"/>
      <c r="C959" s="198"/>
      <c r="D959" s="199" t="s">
        <v>218</v>
      </c>
      <c r="E959" s="200" t="s">
        <v>21</v>
      </c>
      <c r="F959" s="201" t="s">
        <v>1375</v>
      </c>
      <c r="G959" s="198"/>
      <c r="H959" s="202">
        <v>3.445</v>
      </c>
      <c r="I959" s="203"/>
      <c r="J959" s="198"/>
      <c r="K959" s="198"/>
      <c r="L959" s="204"/>
      <c r="M959" s="205"/>
      <c r="N959" s="206"/>
      <c r="O959" s="206"/>
      <c r="P959" s="206"/>
      <c r="Q959" s="206"/>
      <c r="R959" s="206"/>
      <c r="S959" s="206"/>
      <c r="T959" s="206"/>
      <c r="U959" s="207"/>
      <c r="AT959" s="208" t="s">
        <v>218</v>
      </c>
      <c r="AU959" s="208" t="s">
        <v>83</v>
      </c>
      <c r="AV959" s="13" t="s">
        <v>83</v>
      </c>
      <c r="AW959" s="13" t="s">
        <v>34</v>
      </c>
      <c r="AX959" s="13" t="s">
        <v>73</v>
      </c>
      <c r="AY959" s="208" t="s">
        <v>204</v>
      </c>
    </row>
    <row r="960" spans="2:51" s="13" customFormat="1" ht="11.25">
      <c r="B960" s="197"/>
      <c r="C960" s="198"/>
      <c r="D960" s="199" t="s">
        <v>218</v>
      </c>
      <c r="E960" s="200" t="s">
        <v>21</v>
      </c>
      <c r="F960" s="201" t="s">
        <v>1376</v>
      </c>
      <c r="G960" s="198"/>
      <c r="H960" s="202">
        <v>5.7</v>
      </c>
      <c r="I960" s="203"/>
      <c r="J960" s="198"/>
      <c r="K960" s="198"/>
      <c r="L960" s="204"/>
      <c r="M960" s="205"/>
      <c r="N960" s="206"/>
      <c r="O960" s="206"/>
      <c r="P960" s="206"/>
      <c r="Q960" s="206"/>
      <c r="R960" s="206"/>
      <c r="S960" s="206"/>
      <c r="T960" s="206"/>
      <c r="U960" s="207"/>
      <c r="AT960" s="208" t="s">
        <v>218</v>
      </c>
      <c r="AU960" s="208" t="s">
        <v>83</v>
      </c>
      <c r="AV960" s="13" t="s">
        <v>83</v>
      </c>
      <c r="AW960" s="13" t="s">
        <v>34</v>
      </c>
      <c r="AX960" s="13" t="s">
        <v>73</v>
      </c>
      <c r="AY960" s="208" t="s">
        <v>204</v>
      </c>
    </row>
    <row r="961" spans="2:51" s="13" customFormat="1" ht="11.25">
      <c r="B961" s="197"/>
      <c r="C961" s="198"/>
      <c r="D961" s="199" t="s">
        <v>218</v>
      </c>
      <c r="E961" s="200" t="s">
        <v>21</v>
      </c>
      <c r="F961" s="201" t="s">
        <v>1377</v>
      </c>
      <c r="G961" s="198"/>
      <c r="H961" s="202">
        <v>3.493</v>
      </c>
      <c r="I961" s="203"/>
      <c r="J961" s="198"/>
      <c r="K961" s="198"/>
      <c r="L961" s="204"/>
      <c r="M961" s="205"/>
      <c r="N961" s="206"/>
      <c r="O961" s="206"/>
      <c r="P961" s="206"/>
      <c r="Q961" s="206"/>
      <c r="R961" s="206"/>
      <c r="S961" s="206"/>
      <c r="T961" s="206"/>
      <c r="U961" s="207"/>
      <c r="AT961" s="208" t="s">
        <v>218</v>
      </c>
      <c r="AU961" s="208" t="s">
        <v>83</v>
      </c>
      <c r="AV961" s="13" t="s">
        <v>83</v>
      </c>
      <c r="AW961" s="13" t="s">
        <v>34</v>
      </c>
      <c r="AX961" s="13" t="s">
        <v>73</v>
      </c>
      <c r="AY961" s="208" t="s">
        <v>204</v>
      </c>
    </row>
    <row r="962" spans="2:51" s="16" customFormat="1" ht="11.25">
      <c r="B962" s="230"/>
      <c r="C962" s="231"/>
      <c r="D962" s="199" t="s">
        <v>218</v>
      </c>
      <c r="E962" s="232" t="s">
        <v>21</v>
      </c>
      <c r="F962" s="233" t="s">
        <v>1378</v>
      </c>
      <c r="G962" s="231"/>
      <c r="H962" s="234">
        <v>21.637999999999998</v>
      </c>
      <c r="I962" s="235"/>
      <c r="J962" s="231"/>
      <c r="K962" s="231"/>
      <c r="L962" s="236"/>
      <c r="M962" s="237"/>
      <c r="N962" s="238"/>
      <c r="O962" s="238"/>
      <c r="P962" s="238"/>
      <c r="Q962" s="238"/>
      <c r="R962" s="238"/>
      <c r="S962" s="238"/>
      <c r="T962" s="238"/>
      <c r="U962" s="239"/>
      <c r="AT962" s="240" t="s">
        <v>218</v>
      </c>
      <c r="AU962" s="240" t="s">
        <v>83</v>
      </c>
      <c r="AV962" s="16" t="s">
        <v>214</v>
      </c>
      <c r="AW962" s="16" t="s">
        <v>34</v>
      </c>
      <c r="AX962" s="16" t="s">
        <v>73</v>
      </c>
      <c r="AY962" s="240" t="s">
        <v>204</v>
      </c>
    </row>
    <row r="963" spans="2:51" s="13" customFormat="1" ht="11.25">
      <c r="B963" s="197"/>
      <c r="C963" s="198"/>
      <c r="D963" s="199" t="s">
        <v>218</v>
      </c>
      <c r="E963" s="200" t="s">
        <v>21</v>
      </c>
      <c r="F963" s="201" t="s">
        <v>1379</v>
      </c>
      <c r="G963" s="198"/>
      <c r="H963" s="202">
        <v>15.05</v>
      </c>
      <c r="I963" s="203"/>
      <c r="J963" s="198"/>
      <c r="K963" s="198"/>
      <c r="L963" s="204"/>
      <c r="M963" s="205"/>
      <c r="N963" s="206"/>
      <c r="O963" s="206"/>
      <c r="P963" s="206"/>
      <c r="Q963" s="206"/>
      <c r="R963" s="206"/>
      <c r="S963" s="206"/>
      <c r="T963" s="206"/>
      <c r="U963" s="207"/>
      <c r="AT963" s="208" t="s">
        <v>218</v>
      </c>
      <c r="AU963" s="208" t="s">
        <v>83</v>
      </c>
      <c r="AV963" s="13" t="s">
        <v>83</v>
      </c>
      <c r="AW963" s="13" t="s">
        <v>34</v>
      </c>
      <c r="AX963" s="13" t="s">
        <v>73</v>
      </c>
      <c r="AY963" s="208" t="s">
        <v>204</v>
      </c>
    </row>
    <row r="964" spans="2:51" s="13" customFormat="1" ht="11.25">
      <c r="B964" s="197"/>
      <c r="C964" s="198"/>
      <c r="D964" s="199" t="s">
        <v>218</v>
      </c>
      <c r="E964" s="200" t="s">
        <v>21</v>
      </c>
      <c r="F964" s="201" t="s">
        <v>1380</v>
      </c>
      <c r="G964" s="198"/>
      <c r="H964" s="202">
        <v>3.705</v>
      </c>
      <c r="I964" s="203"/>
      <c r="J964" s="198"/>
      <c r="K964" s="198"/>
      <c r="L964" s="204"/>
      <c r="M964" s="205"/>
      <c r="N964" s="206"/>
      <c r="O964" s="206"/>
      <c r="P964" s="206"/>
      <c r="Q964" s="206"/>
      <c r="R964" s="206"/>
      <c r="S964" s="206"/>
      <c r="T964" s="206"/>
      <c r="U964" s="207"/>
      <c r="AT964" s="208" t="s">
        <v>218</v>
      </c>
      <c r="AU964" s="208" t="s">
        <v>83</v>
      </c>
      <c r="AV964" s="13" t="s">
        <v>83</v>
      </c>
      <c r="AW964" s="13" t="s">
        <v>34</v>
      </c>
      <c r="AX964" s="13" t="s">
        <v>73</v>
      </c>
      <c r="AY964" s="208" t="s">
        <v>204</v>
      </c>
    </row>
    <row r="965" spans="2:51" s="16" customFormat="1" ht="11.25">
      <c r="B965" s="230"/>
      <c r="C965" s="231"/>
      <c r="D965" s="199" t="s">
        <v>218</v>
      </c>
      <c r="E965" s="232" t="s">
        <v>21</v>
      </c>
      <c r="F965" s="233" t="s">
        <v>1381</v>
      </c>
      <c r="G965" s="231"/>
      <c r="H965" s="234">
        <v>18.755000000000003</v>
      </c>
      <c r="I965" s="235"/>
      <c r="J965" s="231"/>
      <c r="K965" s="231"/>
      <c r="L965" s="236"/>
      <c r="M965" s="237"/>
      <c r="N965" s="238"/>
      <c r="O965" s="238"/>
      <c r="P965" s="238"/>
      <c r="Q965" s="238"/>
      <c r="R965" s="238"/>
      <c r="S965" s="238"/>
      <c r="T965" s="238"/>
      <c r="U965" s="239"/>
      <c r="AT965" s="240" t="s">
        <v>218</v>
      </c>
      <c r="AU965" s="240" t="s">
        <v>83</v>
      </c>
      <c r="AV965" s="16" t="s">
        <v>214</v>
      </c>
      <c r="AW965" s="16" t="s">
        <v>34</v>
      </c>
      <c r="AX965" s="16" t="s">
        <v>73</v>
      </c>
      <c r="AY965" s="240" t="s">
        <v>204</v>
      </c>
    </row>
    <row r="966" spans="2:51" s="14" customFormat="1" ht="11.25">
      <c r="B966" s="209"/>
      <c r="C966" s="210"/>
      <c r="D966" s="199" t="s">
        <v>218</v>
      </c>
      <c r="E966" s="211" t="s">
        <v>21</v>
      </c>
      <c r="F966" s="212" t="s">
        <v>591</v>
      </c>
      <c r="G966" s="210"/>
      <c r="H966" s="213">
        <v>40.393</v>
      </c>
      <c r="I966" s="214"/>
      <c r="J966" s="210"/>
      <c r="K966" s="210"/>
      <c r="L966" s="215"/>
      <c r="M966" s="216"/>
      <c r="N966" s="217"/>
      <c r="O966" s="217"/>
      <c r="P966" s="217"/>
      <c r="Q966" s="217"/>
      <c r="R966" s="217"/>
      <c r="S966" s="217"/>
      <c r="T966" s="217"/>
      <c r="U966" s="218"/>
      <c r="AT966" s="219" t="s">
        <v>218</v>
      </c>
      <c r="AU966" s="219" t="s">
        <v>83</v>
      </c>
      <c r="AV966" s="14" t="s">
        <v>213</v>
      </c>
      <c r="AW966" s="14" t="s">
        <v>34</v>
      </c>
      <c r="AX966" s="14" t="s">
        <v>81</v>
      </c>
      <c r="AY966" s="219" t="s">
        <v>204</v>
      </c>
    </row>
    <row r="967" spans="1:65" s="2" customFormat="1" ht="16.5" customHeight="1">
      <c r="A967" s="36"/>
      <c r="B967" s="37"/>
      <c r="C967" s="242" t="s">
        <v>1382</v>
      </c>
      <c r="D967" s="242" t="s">
        <v>466</v>
      </c>
      <c r="E967" s="243" t="s">
        <v>1383</v>
      </c>
      <c r="F967" s="244" t="s">
        <v>1384</v>
      </c>
      <c r="G967" s="245" t="s">
        <v>318</v>
      </c>
      <c r="H967" s="246">
        <v>0.014</v>
      </c>
      <c r="I967" s="247"/>
      <c r="J967" s="248">
        <f>ROUND(I967*H967,1)</f>
        <v>0</v>
      </c>
      <c r="K967" s="244" t="s">
        <v>212</v>
      </c>
      <c r="L967" s="249"/>
      <c r="M967" s="250" t="s">
        <v>21</v>
      </c>
      <c r="N967" s="251" t="s">
        <v>44</v>
      </c>
      <c r="O967" s="66"/>
      <c r="P967" s="188">
        <f>O967*H967</f>
        <v>0</v>
      </c>
      <c r="Q967" s="188">
        <v>1</v>
      </c>
      <c r="R967" s="188">
        <f>Q967*H967</f>
        <v>0.014</v>
      </c>
      <c r="S967" s="188">
        <v>0</v>
      </c>
      <c r="T967" s="188">
        <f>S967*H967</f>
        <v>0</v>
      </c>
      <c r="U967" s="189" t="s">
        <v>21</v>
      </c>
      <c r="V967" s="36"/>
      <c r="W967" s="36"/>
      <c r="X967" s="36"/>
      <c r="Y967" s="36"/>
      <c r="Z967" s="36"/>
      <c r="AA967" s="36"/>
      <c r="AB967" s="36"/>
      <c r="AC967" s="36"/>
      <c r="AD967" s="36"/>
      <c r="AE967" s="36"/>
      <c r="AR967" s="190" t="s">
        <v>473</v>
      </c>
      <c r="AT967" s="190" t="s">
        <v>466</v>
      </c>
      <c r="AU967" s="190" t="s">
        <v>83</v>
      </c>
      <c r="AY967" s="19" t="s">
        <v>204</v>
      </c>
      <c r="BE967" s="191">
        <f>IF(N967="základní",J967,0)</f>
        <v>0</v>
      </c>
      <c r="BF967" s="191">
        <f>IF(N967="snížená",J967,0)</f>
        <v>0</v>
      </c>
      <c r="BG967" s="191">
        <f>IF(N967="zákl. přenesená",J967,0)</f>
        <v>0</v>
      </c>
      <c r="BH967" s="191">
        <f>IF(N967="sníž. přenesená",J967,0)</f>
        <v>0</v>
      </c>
      <c r="BI967" s="191">
        <f>IF(N967="nulová",J967,0)</f>
        <v>0</v>
      </c>
      <c r="BJ967" s="19" t="s">
        <v>81</v>
      </c>
      <c r="BK967" s="191">
        <f>ROUND(I967*H967,1)</f>
        <v>0</v>
      </c>
      <c r="BL967" s="19" t="s">
        <v>300</v>
      </c>
      <c r="BM967" s="190" t="s">
        <v>1385</v>
      </c>
    </row>
    <row r="968" spans="1:47" s="2" customFormat="1" ht="11.25">
      <c r="A968" s="36"/>
      <c r="B968" s="37"/>
      <c r="C968" s="38"/>
      <c r="D968" s="192" t="s">
        <v>216</v>
      </c>
      <c r="E968" s="38"/>
      <c r="F968" s="193" t="s">
        <v>1386</v>
      </c>
      <c r="G968" s="38"/>
      <c r="H968" s="38"/>
      <c r="I968" s="194"/>
      <c r="J968" s="38"/>
      <c r="K968" s="38"/>
      <c r="L968" s="41"/>
      <c r="M968" s="195"/>
      <c r="N968" s="196"/>
      <c r="O968" s="66"/>
      <c r="P968" s="66"/>
      <c r="Q968" s="66"/>
      <c r="R968" s="66"/>
      <c r="S968" s="66"/>
      <c r="T968" s="66"/>
      <c r="U968" s="67"/>
      <c r="V968" s="36"/>
      <c r="W968" s="36"/>
      <c r="X968" s="36"/>
      <c r="Y968" s="36"/>
      <c r="Z968" s="36"/>
      <c r="AA968" s="36"/>
      <c r="AB968" s="36"/>
      <c r="AC968" s="36"/>
      <c r="AD968" s="36"/>
      <c r="AE968" s="36"/>
      <c r="AT968" s="19" t="s">
        <v>216</v>
      </c>
      <c r="AU968" s="19" t="s">
        <v>83</v>
      </c>
    </row>
    <row r="969" spans="2:51" s="13" customFormat="1" ht="11.25">
      <c r="B969" s="197"/>
      <c r="C969" s="198"/>
      <c r="D969" s="199" t="s">
        <v>218</v>
      </c>
      <c r="E969" s="200" t="s">
        <v>21</v>
      </c>
      <c r="F969" s="201" t="s">
        <v>1387</v>
      </c>
      <c r="G969" s="198"/>
      <c r="H969" s="202">
        <v>0.014</v>
      </c>
      <c r="I969" s="203"/>
      <c r="J969" s="198"/>
      <c r="K969" s="198"/>
      <c r="L969" s="204"/>
      <c r="M969" s="205"/>
      <c r="N969" s="206"/>
      <c r="O969" s="206"/>
      <c r="P969" s="206"/>
      <c r="Q969" s="206"/>
      <c r="R969" s="206"/>
      <c r="S969" s="206"/>
      <c r="T969" s="206"/>
      <c r="U969" s="207"/>
      <c r="AT969" s="208" t="s">
        <v>218</v>
      </c>
      <c r="AU969" s="208" t="s">
        <v>83</v>
      </c>
      <c r="AV969" s="13" t="s">
        <v>83</v>
      </c>
      <c r="AW969" s="13" t="s">
        <v>34</v>
      </c>
      <c r="AX969" s="13" t="s">
        <v>81</v>
      </c>
      <c r="AY969" s="208" t="s">
        <v>204</v>
      </c>
    </row>
    <row r="970" spans="1:65" s="2" customFormat="1" ht="21.75" customHeight="1">
      <c r="A970" s="36"/>
      <c r="B970" s="37"/>
      <c r="C970" s="179" t="s">
        <v>1388</v>
      </c>
      <c r="D970" s="179" t="s">
        <v>208</v>
      </c>
      <c r="E970" s="180" t="s">
        <v>1389</v>
      </c>
      <c r="F970" s="181" t="s">
        <v>1390</v>
      </c>
      <c r="G970" s="182" t="s">
        <v>346</v>
      </c>
      <c r="H970" s="183">
        <v>21.638</v>
      </c>
      <c r="I970" s="184"/>
      <c r="J970" s="185">
        <f>ROUND(I970*H970,1)</f>
        <v>0</v>
      </c>
      <c r="K970" s="181" t="s">
        <v>212</v>
      </c>
      <c r="L970" s="41"/>
      <c r="M970" s="186" t="s">
        <v>21</v>
      </c>
      <c r="N970" s="187" t="s">
        <v>44</v>
      </c>
      <c r="O970" s="66"/>
      <c r="P970" s="188">
        <f>O970*H970</f>
        <v>0</v>
      </c>
      <c r="Q970" s="188">
        <v>0</v>
      </c>
      <c r="R970" s="188">
        <f>Q970*H970</f>
        <v>0</v>
      </c>
      <c r="S970" s="188">
        <v>0</v>
      </c>
      <c r="T970" s="188">
        <f>S970*H970</f>
        <v>0</v>
      </c>
      <c r="U970" s="189" t="s">
        <v>21</v>
      </c>
      <c r="V970" s="36"/>
      <c r="W970" s="36"/>
      <c r="X970" s="36"/>
      <c r="Y970" s="36"/>
      <c r="Z970" s="36"/>
      <c r="AA970" s="36"/>
      <c r="AB970" s="36"/>
      <c r="AC970" s="36"/>
      <c r="AD970" s="36"/>
      <c r="AE970" s="36"/>
      <c r="AR970" s="190" t="s">
        <v>300</v>
      </c>
      <c r="AT970" s="190" t="s">
        <v>208</v>
      </c>
      <c r="AU970" s="190" t="s">
        <v>83</v>
      </c>
      <c r="AY970" s="19" t="s">
        <v>204</v>
      </c>
      <c r="BE970" s="191">
        <f>IF(N970="základní",J970,0)</f>
        <v>0</v>
      </c>
      <c r="BF970" s="191">
        <f>IF(N970="snížená",J970,0)</f>
        <v>0</v>
      </c>
      <c r="BG970" s="191">
        <f>IF(N970="zákl. přenesená",J970,0)</f>
        <v>0</v>
      </c>
      <c r="BH970" s="191">
        <f>IF(N970="sníž. přenesená",J970,0)</f>
        <v>0</v>
      </c>
      <c r="BI970" s="191">
        <f>IF(N970="nulová",J970,0)</f>
        <v>0</v>
      </c>
      <c r="BJ970" s="19" t="s">
        <v>81</v>
      </c>
      <c r="BK970" s="191">
        <f>ROUND(I970*H970,1)</f>
        <v>0</v>
      </c>
      <c r="BL970" s="19" t="s">
        <v>300</v>
      </c>
      <c r="BM970" s="190" t="s">
        <v>1391</v>
      </c>
    </row>
    <row r="971" spans="1:47" s="2" customFormat="1" ht="11.25">
      <c r="A971" s="36"/>
      <c r="B971" s="37"/>
      <c r="C971" s="38"/>
      <c r="D971" s="192" t="s">
        <v>216</v>
      </c>
      <c r="E971" s="38"/>
      <c r="F971" s="193" t="s">
        <v>1392</v>
      </c>
      <c r="G971" s="38"/>
      <c r="H971" s="38"/>
      <c r="I971" s="194"/>
      <c r="J971" s="38"/>
      <c r="K971" s="38"/>
      <c r="L971" s="41"/>
      <c r="M971" s="195"/>
      <c r="N971" s="196"/>
      <c r="O971" s="66"/>
      <c r="P971" s="66"/>
      <c r="Q971" s="66"/>
      <c r="R971" s="66"/>
      <c r="S971" s="66"/>
      <c r="T971" s="66"/>
      <c r="U971" s="67"/>
      <c r="V971" s="36"/>
      <c r="W971" s="36"/>
      <c r="X971" s="36"/>
      <c r="Y971" s="36"/>
      <c r="Z971" s="36"/>
      <c r="AA971" s="36"/>
      <c r="AB971" s="36"/>
      <c r="AC971" s="36"/>
      <c r="AD971" s="36"/>
      <c r="AE971" s="36"/>
      <c r="AT971" s="19" t="s">
        <v>216</v>
      </c>
      <c r="AU971" s="19" t="s">
        <v>83</v>
      </c>
    </row>
    <row r="972" spans="2:51" s="13" customFormat="1" ht="11.25">
      <c r="B972" s="197"/>
      <c r="C972" s="198"/>
      <c r="D972" s="199" t="s">
        <v>218</v>
      </c>
      <c r="E972" s="200" t="s">
        <v>21</v>
      </c>
      <c r="F972" s="201" t="s">
        <v>1374</v>
      </c>
      <c r="G972" s="198"/>
      <c r="H972" s="202">
        <v>9</v>
      </c>
      <c r="I972" s="203"/>
      <c r="J972" s="198"/>
      <c r="K972" s="198"/>
      <c r="L972" s="204"/>
      <c r="M972" s="205"/>
      <c r="N972" s="206"/>
      <c r="O972" s="206"/>
      <c r="P972" s="206"/>
      <c r="Q972" s="206"/>
      <c r="R972" s="206"/>
      <c r="S972" s="206"/>
      <c r="T972" s="206"/>
      <c r="U972" s="207"/>
      <c r="AT972" s="208" t="s">
        <v>218</v>
      </c>
      <c r="AU972" s="208" t="s">
        <v>83</v>
      </c>
      <c r="AV972" s="13" t="s">
        <v>83</v>
      </c>
      <c r="AW972" s="13" t="s">
        <v>34</v>
      </c>
      <c r="AX972" s="13" t="s">
        <v>73</v>
      </c>
      <c r="AY972" s="208" t="s">
        <v>204</v>
      </c>
    </row>
    <row r="973" spans="2:51" s="13" customFormat="1" ht="11.25">
      <c r="B973" s="197"/>
      <c r="C973" s="198"/>
      <c r="D973" s="199" t="s">
        <v>218</v>
      </c>
      <c r="E973" s="200" t="s">
        <v>21</v>
      </c>
      <c r="F973" s="201" t="s">
        <v>1375</v>
      </c>
      <c r="G973" s="198"/>
      <c r="H973" s="202">
        <v>3.445</v>
      </c>
      <c r="I973" s="203"/>
      <c r="J973" s="198"/>
      <c r="K973" s="198"/>
      <c r="L973" s="204"/>
      <c r="M973" s="205"/>
      <c r="N973" s="206"/>
      <c r="O973" s="206"/>
      <c r="P973" s="206"/>
      <c r="Q973" s="206"/>
      <c r="R973" s="206"/>
      <c r="S973" s="206"/>
      <c r="T973" s="206"/>
      <c r="U973" s="207"/>
      <c r="AT973" s="208" t="s">
        <v>218</v>
      </c>
      <c r="AU973" s="208" t="s">
        <v>83</v>
      </c>
      <c r="AV973" s="13" t="s">
        <v>83</v>
      </c>
      <c r="AW973" s="13" t="s">
        <v>34</v>
      </c>
      <c r="AX973" s="13" t="s">
        <v>73</v>
      </c>
      <c r="AY973" s="208" t="s">
        <v>204</v>
      </c>
    </row>
    <row r="974" spans="2:51" s="13" customFormat="1" ht="11.25">
      <c r="B974" s="197"/>
      <c r="C974" s="198"/>
      <c r="D974" s="199" t="s">
        <v>218</v>
      </c>
      <c r="E974" s="200" t="s">
        <v>21</v>
      </c>
      <c r="F974" s="201" t="s">
        <v>1376</v>
      </c>
      <c r="G974" s="198"/>
      <c r="H974" s="202">
        <v>5.7</v>
      </c>
      <c r="I974" s="203"/>
      <c r="J974" s="198"/>
      <c r="K974" s="198"/>
      <c r="L974" s="204"/>
      <c r="M974" s="205"/>
      <c r="N974" s="206"/>
      <c r="O974" s="206"/>
      <c r="P974" s="206"/>
      <c r="Q974" s="206"/>
      <c r="R974" s="206"/>
      <c r="S974" s="206"/>
      <c r="T974" s="206"/>
      <c r="U974" s="207"/>
      <c r="AT974" s="208" t="s">
        <v>218</v>
      </c>
      <c r="AU974" s="208" t="s">
        <v>83</v>
      </c>
      <c r="AV974" s="13" t="s">
        <v>83</v>
      </c>
      <c r="AW974" s="13" t="s">
        <v>34</v>
      </c>
      <c r="AX974" s="13" t="s">
        <v>73</v>
      </c>
      <c r="AY974" s="208" t="s">
        <v>204</v>
      </c>
    </row>
    <row r="975" spans="2:51" s="13" customFormat="1" ht="11.25">
      <c r="B975" s="197"/>
      <c r="C975" s="198"/>
      <c r="D975" s="199" t="s">
        <v>218</v>
      </c>
      <c r="E975" s="200" t="s">
        <v>21</v>
      </c>
      <c r="F975" s="201" t="s">
        <v>1377</v>
      </c>
      <c r="G975" s="198"/>
      <c r="H975" s="202">
        <v>3.493</v>
      </c>
      <c r="I975" s="203"/>
      <c r="J975" s="198"/>
      <c r="K975" s="198"/>
      <c r="L975" s="204"/>
      <c r="M975" s="205"/>
      <c r="N975" s="206"/>
      <c r="O975" s="206"/>
      <c r="P975" s="206"/>
      <c r="Q975" s="206"/>
      <c r="R975" s="206"/>
      <c r="S975" s="206"/>
      <c r="T975" s="206"/>
      <c r="U975" s="207"/>
      <c r="AT975" s="208" t="s">
        <v>218</v>
      </c>
      <c r="AU975" s="208" t="s">
        <v>83</v>
      </c>
      <c r="AV975" s="13" t="s">
        <v>83</v>
      </c>
      <c r="AW975" s="13" t="s">
        <v>34</v>
      </c>
      <c r="AX975" s="13" t="s">
        <v>73</v>
      </c>
      <c r="AY975" s="208" t="s">
        <v>204</v>
      </c>
    </row>
    <row r="976" spans="2:51" s="16" customFormat="1" ht="11.25">
      <c r="B976" s="230"/>
      <c r="C976" s="231"/>
      <c r="D976" s="199" t="s">
        <v>218</v>
      </c>
      <c r="E976" s="232" t="s">
        <v>21</v>
      </c>
      <c r="F976" s="233" t="s">
        <v>1378</v>
      </c>
      <c r="G976" s="231"/>
      <c r="H976" s="234">
        <v>21.637999999999998</v>
      </c>
      <c r="I976" s="235"/>
      <c r="J976" s="231"/>
      <c r="K976" s="231"/>
      <c r="L976" s="236"/>
      <c r="M976" s="237"/>
      <c r="N976" s="238"/>
      <c r="O976" s="238"/>
      <c r="P976" s="238"/>
      <c r="Q976" s="238"/>
      <c r="R976" s="238"/>
      <c r="S976" s="238"/>
      <c r="T976" s="238"/>
      <c r="U976" s="239"/>
      <c r="AT976" s="240" t="s">
        <v>218</v>
      </c>
      <c r="AU976" s="240" t="s">
        <v>83</v>
      </c>
      <c r="AV976" s="16" t="s">
        <v>214</v>
      </c>
      <c r="AW976" s="16" t="s">
        <v>34</v>
      </c>
      <c r="AX976" s="16" t="s">
        <v>73</v>
      </c>
      <c r="AY976" s="240" t="s">
        <v>204</v>
      </c>
    </row>
    <row r="977" spans="2:51" s="14" customFormat="1" ht="11.25">
      <c r="B977" s="209"/>
      <c r="C977" s="210"/>
      <c r="D977" s="199" t="s">
        <v>218</v>
      </c>
      <c r="E977" s="211" t="s">
        <v>21</v>
      </c>
      <c r="F977" s="212" t="s">
        <v>591</v>
      </c>
      <c r="G977" s="210"/>
      <c r="H977" s="213">
        <v>21.637999999999998</v>
      </c>
      <c r="I977" s="214"/>
      <c r="J977" s="210"/>
      <c r="K977" s="210"/>
      <c r="L977" s="215"/>
      <c r="M977" s="216"/>
      <c r="N977" s="217"/>
      <c r="O977" s="217"/>
      <c r="P977" s="217"/>
      <c r="Q977" s="217"/>
      <c r="R977" s="217"/>
      <c r="S977" s="217"/>
      <c r="T977" s="217"/>
      <c r="U977" s="218"/>
      <c r="AT977" s="219" t="s">
        <v>218</v>
      </c>
      <c r="AU977" s="219" t="s">
        <v>83</v>
      </c>
      <c r="AV977" s="14" t="s">
        <v>213</v>
      </c>
      <c r="AW977" s="14" t="s">
        <v>34</v>
      </c>
      <c r="AX977" s="14" t="s">
        <v>81</v>
      </c>
      <c r="AY977" s="219" t="s">
        <v>204</v>
      </c>
    </row>
    <row r="978" spans="1:65" s="2" customFormat="1" ht="21.75" customHeight="1">
      <c r="A978" s="36"/>
      <c r="B978" s="37"/>
      <c r="C978" s="242" t="s">
        <v>1393</v>
      </c>
      <c r="D978" s="242" t="s">
        <v>466</v>
      </c>
      <c r="E978" s="243" t="s">
        <v>1394</v>
      </c>
      <c r="F978" s="244" t="s">
        <v>1395</v>
      </c>
      <c r="G978" s="245" t="s">
        <v>1185</v>
      </c>
      <c r="H978" s="246">
        <v>77.897</v>
      </c>
      <c r="I978" s="247"/>
      <c r="J978" s="248">
        <f>ROUND(I978*H978,1)</f>
        <v>0</v>
      </c>
      <c r="K978" s="244" t="s">
        <v>21</v>
      </c>
      <c r="L978" s="249"/>
      <c r="M978" s="250" t="s">
        <v>21</v>
      </c>
      <c r="N978" s="251" t="s">
        <v>44</v>
      </c>
      <c r="O978" s="66"/>
      <c r="P978" s="188">
        <f>O978*H978</f>
        <v>0</v>
      </c>
      <c r="Q978" s="188">
        <v>0.001</v>
      </c>
      <c r="R978" s="188">
        <f>Q978*H978</f>
        <v>0.07789700000000001</v>
      </c>
      <c r="S978" s="188">
        <v>0</v>
      </c>
      <c r="T978" s="188">
        <f>S978*H978</f>
        <v>0</v>
      </c>
      <c r="U978" s="189" t="s">
        <v>21</v>
      </c>
      <c r="V978" s="36"/>
      <c r="W978" s="36"/>
      <c r="X978" s="36"/>
      <c r="Y978" s="36"/>
      <c r="Z978" s="36"/>
      <c r="AA978" s="36"/>
      <c r="AB978" s="36"/>
      <c r="AC978" s="36"/>
      <c r="AD978" s="36"/>
      <c r="AE978" s="36"/>
      <c r="AR978" s="190" t="s">
        <v>473</v>
      </c>
      <c r="AT978" s="190" t="s">
        <v>466</v>
      </c>
      <c r="AU978" s="190" t="s">
        <v>83</v>
      </c>
      <c r="AY978" s="19" t="s">
        <v>204</v>
      </c>
      <c r="BE978" s="191">
        <f>IF(N978="základní",J978,0)</f>
        <v>0</v>
      </c>
      <c r="BF978" s="191">
        <f>IF(N978="snížená",J978,0)</f>
        <v>0</v>
      </c>
      <c r="BG978" s="191">
        <f>IF(N978="zákl. přenesená",J978,0)</f>
        <v>0</v>
      </c>
      <c r="BH978" s="191">
        <f>IF(N978="sníž. přenesená",J978,0)</f>
        <v>0</v>
      </c>
      <c r="BI978" s="191">
        <f>IF(N978="nulová",J978,0)</f>
        <v>0</v>
      </c>
      <c r="BJ978" s="19" t="s">
        <v>81</v>
      </c>
      <c r="BK978" s="191">
        <f>ROUND(I978*H978,1)</f>
        <v>0</v>
      </c>
      <c r="BL978" s="19" t="s">
        <v>300</v>
      </c>
      <c r="BM978" s="190" t="s">
        <v>1396</v>
      </c>
    </row>
    <row r="979" spans="2:51" s="13" customFormat="1" ht="11.25">
      <c r="B979" s="197"/>
      <c r="C979" s="198"/>
      <c r="D979" s="199" t="s">
        <v>218</v>
      </c>
      <c r="E979" s="200" t="s">
        <v>21</v>
      </c>
      <c r="F979" s="201" t="s">
        <v>1397</v>
      </c>
      <c r="G979" s="198"/>
      <c r="H979" s="202">
        <v>77.897</v>
      </c>
      <c r="I979" s="203"/>
      <c r="J979" s="198"/>
      <c r="K979" s="198"/>
      <c r="L979" s="204"/>
      <c r="M979" s="205"/>
      <c r="N979" s="206"/>
      <c r="O979" s="206"/>
      <c r="P979" s="206"/>
      <c r="Q979" s="206"/>
      <c r="R979" s="206"/>
      <c r="S979" s="206"/>
      <c r="T979" s="206"/>
      <c r="U979" s="207"/>
      <c r="AT979" s="208" t="s">
        <v>218</v>
      </c>
      <c r="AU979" s="208" t="s">
        <v>83</v>
      </c>
      <c r="AV979" s="13" t="s">
        <v>83</v>
      </c>
      <c r="AW979" s="13" t="s">
        <v>34</v>
      </c>
      <c r="AX979" s="13" t="s">
        <v>81</v>
      </c>
      <c r="AY979" s="208" t="s">
        <v>204</v>
      </c>
    </row>
    <row r="980" spans="1:65" s="2" customFormat="1" ht="24.2" customHeight="1">
      <c r="A980" s="36"/>
      <c r="B980" s="37"/>
      <c r="C980" s="179" t="s">
        <v>1398</v>
      </c>
      <c r="D980" s="179" t="s">
        <v>208</v>
      </c>
      <c r="E980" s="180" t="s">
        <v>1399</v>
      </c>
      <c r="F980" s="181" t="s">
        <v>1400</v>
      </c>
      <c r="G980" s="182" t="s">
        <v>346</v>
      </c>
      <c r="H980" s="183">
        <v>18.755</v>
      </c>
      <c r="I980" s="184"/>
      <c r="J980" s="185">
        <f>ROUND(I980*H980,1)</f>
        <v>0</v>
      </c>
      <c r="K980" s="181" t="s">
        <v>212</v>
      </c>
      <c r="L980" s="41"/>
      <c r="M980" s="186" t="s">
        <v>21</v>
      </c>
      <c r="N980" s="187" t="s">
        <v>44</v>
      </c>
      <c r="O980" s="66"/>
      <c r="P980" s="188">
        <f>O980*H980</f>
        <v>0</v>
      </c>
      <c r="Q980" s="188">
        <v>0.0008</v>
      </c>
      <c r="R980" s="188">
        <f>Q980*H980</f>
        <v>0.015004</v>
      </c>
      <c r="S980" s="188">
        <v>0</v>
      </c>
      <c r="T980" s="188">
        <f>S980*H980</f>
        <v>0</v>
      </c>
      <c r="U980" s="189" t="s">
        <v>21</v>
      </c>
      <c r="V980" s="36"/>
      <c r="W980" s="36"/>
      <c r="X980" s="36"/>
      <c r="Y980" s="36"/>
      <c r="Z980" s="36"/>
      <c r="AA980" s="36"/>
      <c r="AB980" s="36"/>
      <c r="AC980" s="36"/>
      <c r="AD980" s="36"/>
      <c r="AE980" s="36"/>
      <c r="AR980" s="190" t="s">
        <v>300</v>
      </c>
      <c r="AT980" s="190" t="s">
        <v>208</v>
      </c>
      <c r="AU980" s="190" t="s">
        <v>83</v>
      </c>
      <c r="AY980" s="19" t="s">
        <v>204</v>
      </c>
      <c r="BE980" s="191">
        <f>IF(N980="základní",J980,0)</f>
        <v>0</v>
      </c>
      <c r="BF980" s="191">
        <f>IF(N980="snížená",J980,0)</f>
        <v>0</v>
      </c>
      <c r="BG980" s="191">
        <f>IF(N980="zákl. přenesená",J980,0)</f>
        <v>0</v>
      </c>
      <c r="BH980" s="191">
        <f>IF(N980="sníž. přenesená",J980,0)</f>
        <v>0</v>
      </c>
      <c r="BI980" s="191">
        <f>IF(N980="nulová",J980,0)</f>
        <v>0</v>
      </c>
      <c r="BJ980" s="19" t="s">
        <v>81</v>
      </c>
      <c r="BK980" s="191">
        <f>ROUND(I980*H980,1)</f>
        <v>0</v>
      </c>
      <c r="BL980" s="19" t="s">
        <v>300</v>
      </c>
      <c r="BM980" s="190" t="s">
        <v>1401</v>
      </c>
    </row>
    <row r="981" spans="1:47" s="2" customFormat="1" ht="11.25">
      <c r="A981" s="36"/>
      <c r="B981" s="37"/>
      <c r="C981" s="38"/>
      <c r="D981" s="192" t="s">
        <v>216</v>
      </c>
      <c r="E981" s="38"/>
      <c r="F981" s="193" t="s">
        <v>1402</v>
      </c>
      <c r="G981" s="38"/>
      <c r="H981" s="38"/>
      <c r="I981" s="194"/>
      <c r="J981" s="38"/>
      <c r="K981" s="38"/>
      <c r="L981" s="41"/>
      <c r="M981" s="195"/>
      <c r="N981" s="196"/>
      <c r="O981" s="66"/>
      <c r="P981" s="66"/>
      <c r="Q981" s="66"/>
      <c r="R981" s="66"/>
      <c r="S981" s="66"/>
      <c r="T981" s="66"/>
      <c r="U981" s="67"/>
      <c r="V981" s="36"/>
      <c r="W981" s="36"/>
      <c r="X981" s="36"/>
      <c r="Y981" s="36"/>
      <c r="Z981" s="36"/>
      <c r="AA981" s="36"/>
      <c r="AB981" s="36"/>
      <c r="AC981" s="36"/>
      <c r="AD981" s="36"/>
      <c r="AE981" s="36"/>
      <c r="AT981" s="19" t="s">
        <v>216</v>
      </c>
      <c r="AU981" s="19" t="s">
        <v>83</v>
      </c>
    </row>
    <row r="982" spans="2:51" s="13" customFormat="1" ht="11.25">
      <c r="B982" s="197"/>
      <c r="C982" s="198"/>
      <c r="D982" s="199" t="s">
        <v>218</v>
      </c>
      <c r="E982" s="200" t="s">
        <v>21</v>
      </c>
      <c r="F982" s="201" t="s">
        <v>1379</v>
      </c>
      <c r="G982" s="198"/>
      <c r="H982" s="202">
        <v>15.05</v>
      </c>
      <c r="I982" s="203"/>
      <c r="J982" s="198"/>
      <c r="K982" s="198"/>
      <c r="L982" s="204"/>
      <c r="M982" s="205"/>
      <c r="N982" s="206"/>
      <c r="O982" s="206"/>
      <c r="P982" s="206"/>
      <c r="Q982" s="206"/>
      <c r="R982" s="206"/>
      <c r="S982" s="206"/>
      <c r="T982" s="206"/>
      <c r="U982" s="207"/>
      <c r="AT982" s="208" t="s">
        <v>218</v>
      </c>
      <c r="AU982" s="208" t="s">
        <v>83</v>
      </c>
      <c r="AV982" s="13" t="s">
        <v>83</v>
      </c>
      <c r="AW982" s="13" t="s">
        <v>34</v>
      </c>
      <c r="AX982" s="13" t="s">
        <v>73</v>
      </c>
      <c r="AY982" s="208" t="s">
        <v>204</v>
      </c>
    </row>
    <row r="983" spans="2:51" s="13" customFormat="1" ht="11.25">
      <c r="B983" s="197"/>
      <c r="C983" s="198"/>
      <c r="D983" s="199" t="s">
        <v>218</v>
      </c>
      <c r="E983" s="200" t="s">
        <v>21</v>
      </c>
      <c r="F983" s="201" t="s">
        <v>1380</v>
      </c>
      <c r="G983" s="198"/>
      <c r="H983" s="202">
        <v>3.705</v>
      </c>
      <c r="I983" s="203"/>
      <c r="J983" s="198"/>
      <c r="K983" s="198"/>
      <c r="L983" s="204"/>
      <c r="M983" s="205"/>
      <c r="N983" s="206"/>
      <c r="O983" s="206"/>
      <c r="P983" s="206"/>
      <c r="Q983" s="206"/>
      <c r="R983" s="206"/>
      <c r="S983" s="206"/>
      <c r="T983" s="206"/>
      <c r="U983" s="207"/>
      <c r="AT983" s="208" t="s">
        <v>218</v>
      </c>
      <c r="AU983" s="208" t="s">
        <v>83</v>
      </c>
      <c r="AV983" s="13" t="s">
        <v>83</v>
      </c>
      <c r="AW983" s="13" t="s">
        <v>34</v>
      </c>
      <c r="AX983" s="13" t="s">
        <v>73</v>
      </c>
      <c r="AY983" s="208" t="s">
        <v>204</v>
      </c>
    </row>
    <row r="984" spans="2:51" s="16" customFormat="1" ht="11.25">
      <c r="B984" s="230"/>
      <c r="C984" s="231"/>
      <c r="D984" s="199" t="s">
        <v>218</v>
      </c>
      <c r="E984" s="232" t="s">
        <v>21</v>
      </c>
      <c r="F984" s="233" t="s">
        <v>1381</v>
      </c>
      <c r="G984" s="231"/>
      <c r="H984" s="234">
        <v>18.755000000000003</v>
      </c>
      <c r="I984" s="235"/>
      <c r="J984" s="231"/>
      <c r="K984" s="231"/>
      <c r="L984" s="236"/>
      <c r="M984" s="237"/>
      <c r="N984" s="238"/>
      <c r="O984" s="238"/>
      <c r="P984" s="238"/>
      <c r="Q984" s="238"/>
      <c r="R984" s="238"/>
      <c r="S984" s="238"/>
      <c r="T984" s="238"/>
      <c r="U984" s="239"/>
      <c r="AT984" s="240" t="s">
        <v>218</v>
      </c>
      <c r="AU984" s="240" t="s">
        <v>83</v>
      </c>
      <c r="AV984" s="16" t="s">
        <v>214</v>
      </c>
      <c r="AW984" s="16" t="s">
        <v>34</v>
      </c>
      <c r="AX984" s="16" t="s">
        <v>73</v>
      </c>
      <c r="AY984" s="240" t="s">
        <v>204</v>
      </c>
    </row>
    <row r="985" spans="2:51" s="14" customFormat="1" ht="11.25">
      <c r="B985" s="209"/>
      <c r="C985" s="210"/>
      <c r="D985" s="199" t="s">
        <v>218</v>
      </c>
      <c r="E985" s="211" t="s">
        <v>21</v>
      </c>
      <c r="F985" s="212" t="s">
        <v>221</v>
      </c>
      <c r="G985" s="210"/>
      <c r="H985" s="213">
        <v>18.755000000000003</v>
      </c>
      <c r="I985" s="214"/>
      <c r="J985" s="210"/>
      <c r="K985" s="210"/>
      <c r="L985" s="215"/>
      <c r="M985" s="216"/>
      <c r="N985" s="217"/>
      <c r="O985" s="217"/>
      <c r="P985" s="217"/>
      <c r="Q985" s="217"/>
      <c r="R985" s="217"/>
      <c r="S985" s="217"/>
      <c r="T985" s="217"/>
      <c r="U985" s="218"/>
      <c r="AT985" s="219" t="s">
        <v>218</v>
      </c>
      <c r="AU985" s="219" t="s">
        <v>83</v>
      </c>
      <c r="AV985" s="14" t="s">
        <v>213</v>
      </c>
      <c r="AW985" s="14" t="s">
        <v>34</v>
      </c>
      <c r="AX985" s="14" t="s">
        <v>81</v>
      </c>
      <c r="AY985" s="219" t="s">
        <v>204</v>
      </c>
    </row>
    <row r="986" spans="1:65" s="2" customFormat="1" ht="16.5" customHeight="1">
      <c r="A986" s="36"/>
      <c r="B986" s="37"/>
      <c r="C986" s="179" t="s">
        <v>1403</v>
      </c>
      <c r="D986" s="179" t="s">
        <v>208</v>
      </c>
      <c r="E986" s="180" t="s">
        <v>1404</v>
      </c>
      <c r="F986" s="181" t="s">
        <v>1405</v>
      </c>
      <c r="G986" s="182" t="s">
        <v>469</v>
      </c>
      <c r="H986" s="183">
        <v>11.2</v>
      </c>
      <c r="I986" s="184"/>
      <c r="J986" s="185">
        <f>ROUND(I986*H986,1)</f>
        <v>0</v>
      </c>
      <c r="K986" s="181" t="s">
        <v>212</v>
      </c>
      <c r="L986" s="41"/>
      <c r="M986" s="186" t="s">
        <v>21</v>
      </c>
      <c r="N986" s="187" t="s">
        <v>44</v>
      </c>
      <c r="O986" s="66"/>
      <c r="P986" s="188">
        <f>O986*H986</f>
        <v>0</v>
      </c>
      <c r="Q986" s="188">
        <v>0.00016</v>
      </c>
      <c r="R986" s="188">
        <f>Q986*H986</f>
        <v>0.001792</v>
      </c>
      <c r="S986" s="188">
        <v>0</v>
      </c>
      <c r="T986" s="188">
        <f>S986*H986</f>
        <v>0</v>
      </c>
      <c r="U986" s="189" t="s">
        <v>21</v>
      </c>
      <c r="V986" s="36"/>
      <c r="W986" s="36"/>
      <c r="X986" s="36"/>
      <c r="Y986" s="36"/>
      <c r="Z986" s="36"/>
      <c r="AA986" s="36"/>
      <c r="AB986" s="36"/>
      <c r="AC986" s="36"/>
      <c r="AD986" s="36"/>
      <c r="AE986" s="36"/>
      <c r="AR986" s="190" t="s">
        <v>300</v>
      </c>
      <c r="AT986" s="190" t="s">
        <v>208</v>
      </c>
      <c r="AU986" s="190" t="s">
        <v>83</v>
      </c>
      <c r="AY986" s="19" t="s">
        <v>204</v>
      </c>
      <c r="BE986" s="191">
        <f>IF(N986="základní",J986,0)</f>
        <v>0</v>
      </c>
      <c r="BF986" s="191">
        <f>IF(N986="snížená",J986,0)</f>
        <v>0</v>
      </c>
      <c r="BG986" s="191">
        <f>IF(N986="zákl. přenesená",J986,0)</f>
        <v>0</v>
      </c>
      <c r="BH986" s="191">
        <f>IF(N986="sníž. přenesená",J986,0)</f>
        <v>0</v>
      </c>
      <c r="BI986" s="191">
        <f>IF(N986="nulová",J986,0)</f>
        <v>0</v>
      </c>
      <c r="BJ986" s="19" t="s">
        <v>81</v>
      </c>
      <c r="BK986" s="191">
        <f>ROUND(I986*H986,1)</f>
        <v>0</v>
      </c>
      <c r="BL986" s="19" t="s">
        <v>300</v>
      </c>
      <c r="BM986" s="190" t="s">
        <v>1406</v>
      </c>
    </row>
    <row r="987" spans="1:47" s="2" customFormat="1" ht="11.25">
      <c r="A987" s="36"/>
      <c r="B987" s="37"/>
      <c r="C987" s="38"/>
      <c r="D987" s="192" t="s">
        <v>216</v>
      </c>
      <c r="E987" s="38"/>
      <c r="F987" s="193" t="s">
        <v>1407</v>
      </c>
      <c r="G987" s="38"/>
      <c r="H987" s="38"/>
      <c r="I987" s="194"/>
      <c r="J987" s="38"/>
      <c r="K987" s="38"/>
      <c r="L987" s="41"/>
      <c r="M987" s="195"/>
      <c r="N987" s="196"/>
      <c r="O987" s="66"/>
      <c r="P987" s="66"/>
      <c r="Q987" s="66"/>
      <c r="R987" s="66"/>
      <c r="S987" s="66"/>
      <c r="T987" s="66"/>
      <c r="U987" s="67"/>
      <c r="V987" s="36"/>
      <c r="W987" s="36"/>
      <c r="X987" s="36"/>
      <c r="Y987" s="36"/>
      <c r="Z987" s="36"/>
      <c r="AA987" s="36"/>
      <c r="AB987" s="36"/>
      <c r="AC987" s="36"/>
      <c r="AD987" s="36"/>
      <c r="AE987" s="36"/>
      <c r="AT987" s="19" t="s">
        <v>216</v>
      </c>
      <c r="AU987" s="19" t="s">
        <v>83</v>
      </c>
    </row>
    <row r="988" spans="2:51" s="13" customFormat="1" ht="11.25">
      <c r="B988" s="197"/>
      <c r="C988" s="198"/>
      <c r="D988" s="199" t="s">
        <v>218</v>
      </c>
      <c r="E988" s="200" t="s">
        <v>21</v>
      </c>
      <c r="F988" s="201" t="s">
        <v>1408</v>
      </c>
      <c r="G988" s="198"/>
      <c r="H988" s="202">
        <v>11.2</v>
      </c>
      <c r="I988" s="203"/>
      <c r="J988" s="198"/>
      <c r="K988" s="198"/>
      <c r="L988" s="204"/>
      <c r="M988" s="205"/>
      <c r="N988" s="206"/>
      <c r="O988" s="206"/>
      <c r="P988" s="206"/>
      <c r="Q988" s="206"/>
      <c r="R988" s="206"/>
      <c r="S988" s="206"/>
      <c r="T988" s="206"/>
      <c r="U988" s="207"/>
      <c r="AT988" s="208" t="s">
        <v>218</v>
      </c>
      <c r="AU988" s="208" t="s">
        <v>83</v>
      </c>
      <c r="AV988" s="13" t="s">
        <v>83</v>
      </c>
      <c r="AW988" s="13" t="s">
        <v>34</v>
      </c>
      <c r="AX988" s="13" t="s">
        <v>73</v>
      </c>
      <c r="AY988" s="208" t="s">
        <v>204</v>
      </c>
    </row>
    <row r="989" spans="2:51" s="16" customFormat="1" ht="11.25">
      <c r="B989" s="230"/>
      <c r="C989" s="231"/>
      <c r="D989" s="199" t="s">
        <v>218</v>
      </c>
      <c r="E989" s="232" t="s">
        <v>21</v>
      </c>
      <c r="F989" s="233" t="s">
        <v>1381</v>
      </c>
      <c r="G989" s="231"/>
      <c r="H989" s="234">
        <v>11.2</v>
      </c>
      <c r="I989" s="235"/>
      <c r="J989" s="231"/>
      <c r="K989" s="231"/>
      <c r="L989" s="236"/>
      <c r="M989" s="237"/>
      <c r="N989" s="238"/>
      <c r="O989" s="238"/>
      <c r="P989" s="238"/>
      <c r="Q989" s="238"/>
      <c r="R989" s="238"/>
      <c r="S989" s="238"/>
      <c r="T989" s="238"/>
      <c r="U989" s="239"/>
      <c r="AT989" s="240" t="s">
        <v>218</v>
      </c>
      <c r="AU989" s="240" t="s">
        <v>83</v>
      </c>
      <c r="AV989" s="16" t="s">
        <v>214</v>
      </c>
      <c r="AW989" s="16" t="s">
        <v>34</v>
      </c>
      <c r="AX989" s="16" t="s">
        <v>73</v>
      </c>
      <c r="AY989" s="240" t="s">
        <v>204</v>
      </c>
    </row>
    <row r="990" spans="2:51" s="14" customFormat="1" ht="11.25">
      <c r="B990" s="209"/>
      <c r="C990" s="210"/>
      <c r="D990" s="199" t="s">
        <v>218</v>
      </c>
      <c r="E990" s="211" t="s">
        <v>21</v>
      </c>
      <c r="F990" s="212" t="s">
        <v>221</v>
      </c>
      <c r="G990" s="210"/>
      <c r="H990" s="213">
        <v>11.2</v>
      </c>
      <c r="I990" s="214"/>
      <c r="J990" s="210"/>
      <c r="K990" s="210"/>
      <c r="L990" s="215"/>
      <c r="M990" s="216"/>
      <c r="N990" s="217"/>
      <c r="O990" s="217"/>
      <c r="P990" s="217"/>
      <c r="Q990" s="217"/>
      <c r="R990" s="217"/>
      <c r="S990" s="217"/>
      <c r="T990" s="217"/>
      <c r="U990" s="218"/>
      <c r="AT990" s="219" t="s">
        <v>218</v>
      </c>
      <c r="AU990" s="219" t="s">
        <v>83</v>
      </c>
      <c r="AV990" s="14" t="s">
        <v>213</v>
      </c>
      <c r="AW990" s="14" t="s">
        <v>34</v>
      </c>
      <c r="AX990" s="14" t="s">
        <v>81</v>
      </c>
      <c r="AY990" s="219" t="s">
        <v>204</v>
      </c>
    </row>
    <row r="991" spans="1:65" s="2" customFormat="1" ht="24.2" customHeight="1">
      <c r="A991" s="36"/>
      <c r="B991" s="37"/>
      <c r="C991" s="179" t="s">
        <v>1409</v>
      </c>
      <c r="D991" s="179" t="s">
        <v>208</v>
      </c>
      <c r="E991" s="180" t="s">
        <v>1410</v>
      </c>
      <c r="F991" s="181" t="s">
        <v>1411</v>
      </c>
      <c r="G991" s="182" t="s">
        <v>1412</v>
      </c>
      <c r="H991" s="252"/>
      <c r="I991" s="184"/>
      <c r="J991" s="185">
        <f>ROUND(I991*H991,1)</f>
        <v>0</v>
      </c>
      <c r="K991" s="181" t="s">
        <v>212</v>
      </c>
      <c r="L991" s="41"/>
      <c r="M991" s="186" t="s">
        <v>21</v>
      </c>
      <c r="N991" s="187" t="s">
        <v>44</v>
      </c>
      <c r="O991" s="66"/>
      <c r="P991" s="188">
        <f>O991*H991</f>
        <v>0</v>
      </c>
      <c r="Q991" s="188">
        <v>0</v>
      </c>
      <c r="R991" s="188">
        <f>Q991*H991</f>
        <v>0</v>
      </c>
      <c r="S991" s="188">
        <v>0</v>
      </c>
      <c r="T991" s="188">
        <f>S991*H991</f>
        <v>0</v>
      </c>
      <c r="U991" s="189" t="s">
        <v>21</v>
      </c>
      <c r="V991" s="36"/>
      <c r="W991" s="36"/>
      <c r="X991" s="36"/>
      <c r="Y991" s="36"/>
      <c r="Z991" s="36"/>
      <c r="AA991" s="36"/>
      <c r="AB991" s="36"/>
      <c r="AC991" s="36"/>
      <c r="AD991" s="36"/>
      <c r="AE991" s="36"/>
      <c r="AR991" s="190" t="s">
        <v>300</v>
      </c>
      <c r="AT991" s="190" t="s">
        <v>208</v>
      </c>
      <c r="AU991" s="190" t="s">
        <v>83</v>
      </c>
      <c r="AY991" s="19" t="s">
        <v>204</v>
      </c>
      <c r="BE991" s="191">
        <f>IF(N991="základní",J991,0)</f>
        <v>0</v>
      </c>
      <c r="BF991" s="191">
        <f>IF(N991="snížená",J991,0)</f>
        <v>0</v>
      </c>
      <c r="BG991" s="191">
        <f>IF(N991="zákl. přenesená",J991,0)</f>
        <v>0</v>
      </c>
      <c r="BH991" s="191">
        <f>IF(N991="sníž. přenesená",J991,0)</f>
        <v>0</v>
      </c>
      <c r="BI991" s="191">
        <f>IF(N991="nulová",J991,0)</f>
        <v>0</v>
      </c>
      <c r="BJ991" s="19" t="s">
        <v>81</v>
      </c>
      <c r="BK991" s="191">
        <f>ROUND(I991*H991,1)</f>
        <v>0</v>
      </c>
      <c r="BL991" s="19" t="s">
        <v>300</v>
      </c>
      <c r="BM991" s="190" t="s">
        <v>1413</v>
      </c>
    </row>
    <row r="992" spans="1:47" s="2" customFormat="1" ht="11.25">
      <c r="A992" s="36"/>
      <c r="B992" s="37"/>
      <c r="C992" s="38"/>
      <c r="D992" s="192" t="s">
        <v>216</v>
      </c>
      <c r="E992" s="38"/>
      <c r="F992" s="193" t="s">
        <v>1414</v>
      </c>
      <c r="G992" s="38"/>
      <c r="H992" s="38"/>
      <c r="I992" s="194"/>
      <c r="J992" s="38"/>
      <c r="K992" s="38"/>
      <c r="L992" s="41"/>
      <c r="M992" s="195"/>
      <c r="N992" s="196"/>
      <c r="O992" s="66"/>
      <c r="P992" s="66"/>
      <c r="Q992" s="66"/>
      <c r="R992" s="66"/>
      <c r="S992" s="66"/>
      <c r="T992" s="66"/>
      <c r="U992" s="67"/>
      <c r="V992" s="36"/>
      <c r="W992" s="36"/>
      <c r="X992" s="36"/>
      <c r="Y992" s="36"/>
      <c r="Z992" s="36"/>
      <c r="AA992" s="36"/>
      <c r="AB992" s="36"/>
      <c r="AC992" s="36"/>
      <c r="AD992" s="36"/>
      <c r="AE992" s="36"/>
      <c r="AT992" s="19" t="s">
        <v>216</v>
      </c>
      <c r="AU992" s="19" t="s">
        <v>83</v>
      </c>
    </row>
    <row r="993" spans="1:47" s="2" customFormat="1" ht="78">
      <c r="A993" s="36"/>
      <c r="B993" s="37"/>
      <c r="C993" s="38"/>
      <c r="D993" s="199" t="s">
        <v>306</v>
      </c>
      <c r="E993" s="38"/>
      <c r="F993" s="241" t="s">
        <v>1415</v>
      </c>
      <c r="G993" s="38"/>
      <c r="H993" s="38"/>
      <c r="I993" s="194"/>
      <c r="J993" s="38"/>
      <c r="K993" s="38"/>
      <c r="L993" s="41"/>
      <c r="M993" s="195"/>
      <c r="N993" s="196"/>
      <c r="O993" s="66"/>
      <c r="P993" s="66"/>
      <c r="Q993" s="66"/>
      <c r="R993" s="66"/>
      <c r="S993" s="66"/>
      <c r="T993" s="66"/>
      <c r="U993" s="67"/>
      <c r="V993" s="36"/>
      <c r="W993" s="36"/>
      <c r="X993" s="36"/>
      <c r="Y993" s="36"/>
      <c r="Z993" s="36"/>
      <c r="AA993" s="36"/>
      <c r="AB993" s="36"/>
      <c r="AC993" s="36"/>
      <c r="AD993" s="36"/>
      <c r="AE993" s="36"/>
      <c r="AT993" s="19" t="s">
        <v>306</v>
      </c>
      <c r="AU993" s="19" t="s">
        <v>83</v>
      </c>
    </row>
    <row r="994" spans="2:63" s="12" customFormat="1" ht="22.9" customHeight="1">
      <c r="B994" s="163"/>
      <c r="C994" s="164"/>
      <c r="D994" s="165" t="s">
        <v>72</v>
      </c>
      <c r="E994" s="177" t="s">
        <v>1416</v>
      </c>
      <c r="F994" s="177" t="s">
        <v>1417</v>
      </c>
      <c r="G994" s="164"/>
      <c r="H994" s="164"/>
      <c r="I994" s="167"/>
      <c r="J994" s="178">
        <f>BK994</f>
        <v>0</v>
      </c>
      <c r="K994" s="164"/>
      <c r="L994" s="169"/>
      <c r="M994" s="170"/>
      <c r="N994" s="171"/>
      <c r="O994" s="171"/>
      <c r="P994" s="172">
        <f>SUM(P995:P1088)</f>
        <v>0</v>
      </c>
      <c r="Q994" s="171"/>
      <c r="R994" s="172">
        <f>SUM(R995:R1088)</f>
        <v>9.920372322290001</v>
      </c>
      <c r="S994" s="171"/>
      <c r="T994" s="172">
        <f>SUM(T995:T1088)</f>
        <v>0</v>
      </c>
      <c r="U994" s="173"/>
      <c r="AR994" s="174" t="s">
        <v>83</v>
      </c>
      <c r="AT994" s="175" t="s">
        <v>72</v>
      </c>
      <c r="AU994" s="175" t="s">
        <v>81</v>
      </c>
      <c r="AY994" s="174" t="s">
        <v>204</v>
      </c>
      <c r="BK994" s="176">
        <f>SUM(BK995:BK1088)</f>
        <v>0</v>
      </c>
    </row>
    <row r="995" spans="1:65" s="2" customFormat="1" ht="24.2" customHeight="1">
      <c r="A995" s="36"/>
      <c r="B995" s="37"/>
      <c r="C995" s="179" t="s">
        <v>1418</v>
      </c>
      <c r="D995" s="179" t="s">
        <v>208</v>
      </c>
      <c r="E995" s="180" t="s">
        <v>1419</v>
      </c>
      <c r="F995" s="181" t="s">
        <v>1420</v>
      </c>
      <c r="G995" s="182" t="s">
        <v>346</v>
      </c>
      <c r="H995" s="183">
        <v>47.5</v>
      </c>
      <c r="I995" s="184"/>
      <c r="J995" s="185">
        <f>ROUND(I995*H995,1)</f>
        <v>0</v>
      </c>
      <c r="K995" s="181" t="s">
        <v>212</v>
      </c>
      <c r="L995" s="41"/>
      <c r="M995" s="186" t="s">
        <v>21</v>
      </c>
      <c r="N995" s="187" t="s">
        <v>44</v>
      </c>
      <c r="O995" s="66"/>
      <c r="P995" s="188">
        <f>O995*H995</f>
        <v>0</v>
      </c>
      <c r="Q995" s="188">
        <v>0</v>
      </c>
      <c r="R995" s="188">
        <f>Q995*H995</f>
        <v>0</v>
      </c>
      <c r="S995" s="188">
        <v>0</v>
      </c>
      <c r="T995" s="188">
        <f>S995*H995</f>
        <v>0</v>
      </c>
      <c r="U995" s="189" t="s">
        <v>21</v>
      </c>
      <c r="V995" s="36"/>
      <c r="W995" s="36"/>
      <c r="X995" s="36"/>
      <c r="Y995" s="36"/>
      <c r="Z995" s="36"/>
      <c r="AA995" s="36"/>
      <c r="AB995" s="36"/>
      <c r="AC995" s="36"/>
      <c r="AD995" s="36"/>
      <c r="AE995" s="36"/>
      <c r="AR995" s="190" t="s">
        <v>300</v>
      </c>
      <c r="AT995" s="190" t="s">
        <v>208</v>
      </c>
      <c r="AU995" s="190" t="s">
        <v>83</v>
      </c>
      <c r="AY995" s="19" t="s">
        <v>204</v>
      </c>
      <c r="BE995" s="191">
        <f>IF(N995="základní",J995,0)</f>
        <v>0</v>
      </c>
      <c r="BF995" s="191">
        <f>IF(N995="snížená",J995,0)</f>
        <v>0</v>
      </c>
      <c r="BG995" s="191">
        <f>IF(N995="zákl. přenesená",J995,0)</f>
        <v>0</v>
      </c>
      <c r="BH995" s="191">
        <f>IF(N995="sníž. přenesená",J995,0)</f>
        <v>0</v>
      </c>
      <c r="BI995" s="191">
        <f>IF(N995="nulová",J995,0)</f>
        <v>0</v>
      </c>
      <c r="BJ995" s="19" t="s">
        <v>81</v>
      </c>
      <c r="BK995" s="191">
        <f>ROUND(I995*H995,1)</f>
        <v>0</v>
      </c>
      <c r="BL995" s="19" t="s">
        <v>300</v>
      </c>
      <c r="BM995" s="190" t="s">
        <v>1421</v>
      </c>
    </row>
    <row r="996" spans="1:47" s="2" customFormat="1" ht="11.25">
      <c r="A996" s="36"/>
      <c r="B996" s="37"/>
      <c r="C996" s="38"/>
      <c r="D996" s="192" t="s">
        <v>216</v>
      </c>
      <c r="E996" s="38"/>
      <c r="F996" s="193" t="s">
        <v>1422</v>
      </c>
      <c r="G996" s="38"/>
      <c r="H996" s="38"/>
      <c r="I996" s="194"/>
      <c r="J996" s="38"/>
      <c r="K996" s="38"/>
      <c r="L996" s="41"/>
      <c r="M996" s="195"/>
      <c r="N996" s="196"/>
      <c r="O996" s="66"/>
      <c r="P996" s="66"/>
      <c r="Q996" s="66"/>
      <c r="R996" s="66"/>
      <c r="S996" s="66"/>
      <c r="T996" s="66"/>
      <c r="U996" s="67"/>
      <c r="V996" s="36"/>
      <c r="W996" s="36"/>
      <c r="X996" s="36"/>
      <c r="Y996" s="36"/>
      <c r="Z996" s="36"/>
      <c r="AA996" s="36"/>
      <c r="AB996" s="36"/>
      <c r="AC996" s="36"/>
      <c r="AD996" s="36"/>
      <c r="AE996" s="36"/>
      <c r="AT996" s="19" t="s">
        <v>216</v>
      </c>
      <c r="AU996" s="19" t="s">
        <v>83</v>
      </c>
    </row>
    <row r="997" spans="1:47" s="2" customFormat="1" ht="39">
      <c r="A997" s="36"/>
      <c r="B997" s="37"/>
      <c r="C997" s="38"/>
      <c r="D997" s="199" t="s">
        <v>306</v>
      </c>
      <c r="E997" s="38"/>
      <c r="F997" s="241" t="s">
        <v>1423</v>
      </c>
      <c r="G997" s="38"/>
      <c r="H997" s="38"/>
      <c r="I997" s="194"/>
      <c r="J997" s="38"/>
      <c r="K997" s="38"/>
      <c r="L997" s="41"/>
      <c r="M997" s="195"/>
      <c r="N997" s="196"/>
      <c r="O997" s="66"/>
      <c r="P997" s="66"/>
      <c r="Q997" s="66"/>
      <c r="R997" s="66"/>
      <c r="S997" s="66"/>
      <c r="T997" s="66"/>
      <c r="U997" s="67"/>
      <c r="V997" s="36"/>
      <c r="W997" s="36"/>
      <c r="X997" s="36"/>
      <c r="Y997" s="36"/>
      <c r="Z997" s="36"/>
      <c r="AA997" s="36"/>
      <c r="AB997" s="36"/>
      <c r="AC997" s="36"/>
      <c r="AD997" s="36"/>
      <c r="AE997" s="36"/>
      <c r="AT997" s="19" t="s">
        <v>306</v>
      </c>
      <c r="AU997" s="19" t="s">
        <v>83</v>
      </c>
    </row>
    <row r="998" spans="2:51" s="13" customFormat="1" ht="11.25">
      <c r="B998" s="197"/>
      <c r="C998" s="198"/>
      <c r="D998" s="199" t="s">
        <v>218</v>
      </c>
      <c r="E998" s="200" t="s">
        <v>21</v>
      </c>
      <c r="F998" s="201" t="s">
        <v>793</v>
      </c>
      <c r="G998" s="198"/>
      <c r="H998" s="202">
        <v>47.5</v>
      </c>
      <c r="I998" s="203"/>
      <c r="J998" s="198"/>
      <c r="K998" s="198"/>
      <c r="L998" s="204"/>
      <c r="M998" s="205"/>
      <c r="N998" s="206"/>
      <c r="O998" s="206"/>
      <c r="P998" s="206"/>
      <c r="Q998" s="206"/>
      <c r="R998" s="206"/>
      <c r="S998" s="206"/>
      <c r="T998" s="206"/>
      <c r="U998" s="207"/>
      <c r="AT998" s="208" t="s">
        <v>218</v>
      </c>
      <c r="AU998" s="208" t="s">
        <v>83</v>
      </c>
      <c r="AV998" s="13" t="s">
        <v>83</v>
      </c>
      <c r="AW998" s="13" t="s">
        <v>34</v>
      </c>
      <c r="AX998" s="13" t="s">
        <v>81</v>
      </c>
      <c r="AY998" s="208" t="s">
        <v>204</v>
      </c>
    </row>
    <row r="999" spans="1:65" s="2" customFormat="1" ht="16.5" customHeight="1">
      <c r="A999" s="36"/>
      <c r="B999" s="37"/>
      <c r="C999" s="242" t="s">
        <v>1424</v>
      </c>
      <c r="D999" s="242" t="s">
        <v>466</v>
      </c>
      <c r="E999" s="243" t="s">
        <v>1383</v>
      </c>
      <c r="F999" s="244" t="s">
        <v>1384</v>
      </c>
      <c r="G999" s="245" t="s">
        <v>318</v>
      </c>
      <c r="H999" s="246">
        <v>0.016</v>
      </c>
      <c r="I999" s="247"/>
      <c r="J999" s="248">
        <f>ROUND(I999*H999,1)</f>
        <v>0</v>
      </c>
      <c r="K999" s="244" t="s">
        <v>212</v>
      </c>
      <c r="L999" s="249"/>
      <c r="M999" s="250" t="s">
        <v>21</v>
      </c>
      <c r="N999" s="251" t="s">
        <v>44</v>
      </c>
      <c r="O999" s="66"/>
      <c r="P999" s="188">
        <f>O999*H999</f>
        <v>0</v>
      </c>
      <c r="Q999" s="188">
        <v>1</v>
      </c>
      <c r="R999" s="188">
        <f>Q999*H999</f>
        <v>0.016</v>
      </c>
      <c r="S999" s="188">
        <v>0</v>
      </c>
      <c r="T999" s="188">
        <f>S999*H999</f>
        <v>0</v>
      </c>
      <c r="U999" s="189" t="s">
        <v>21</v>
      </c>
      <c r="V999" s="36"/>
      <c r="W999" s="36"/>
      <c r="X999" s="36"/>
      <c r="Y999" s="36"/>
      <c r="Z999" s="36"/>
      <c r="AA999" s="36"/>
      <c r="AB999" s="36"/>
      <c r="AC999" s="36"/>
      <c r="AD999" s="36"/>
      <c r="AE999" s="36"/>
      <c r="AR999" s="190" t="s">
        <v>473</v>
      </c>
      <c r="AT999" s="190" t="s">
        <v>466</v>
      </c>
      <c r="AU999" s="190" t="s">
        <v>83</v>
      </c>
      <c r="AY999" s="19" t="s">
        <v>204</v>
      </c>
      <c r="BE999" s="191">
        <f>IF(N999="základní",J999,0)</f>
        <v>0</v>
      </c>
      <c r="BF999" s="191">
        <f>IF(N999="snížená",J999,0)</f>
        <v>0</v>
      </c>
      <c r="BG999" s="191">
        <f>IF(N999="zákl. přenesená",J999,0)</f>
        <v>0</v>
      </c>
      <c r="BH999" s="191">
        <f>IF(N999="sníž. přenesená",J999,0)</f>
        <v>0</v>
      </c>
      <c r="BI999" s="191">
        <f>IF(N999="nulová",J999,0)</f>
        <v>0</v>
      </c>
      <c r="BJ999" s="19" t="s">
        <v>81</v>
      </c>
      <c r="BK999" s="191">
        <f>ROUND(I999*H999,1)</f>
        <v>0</v>
      </c>
      <c r="BL999" s="19" t="s">
        <v>300</v>
      </c>
      <c r="BM999" s="190" t="s">
        <v>1425</v>
      </c>
    </row>
    <row r="1000" spans="1:47" s="2" customFormat="1" ht="11.25">
      <c r="A1000" s="36"/>
      <c r="B1000" s="37"/>
      <c r="C1000" s="38"/>
      <c r="D1000" s="192" t="s">
        <v>216</v>
      </c>
      <c r="E1000" s="38"/>
      <c r="F1000" s="193" t="s">
        <v>1386</v>
      </c>
      <c r="G1000" s="38"/>
      <c r="H1000" s="38"/>
      <c r="I1000" s="194"/>
      <c r="J1000" s="38"/>
      <c r="K1000" s="38"/>
      <c r="L1000" s="41"/>
      <c r="M1000" s="195"/>
      <c r="N1000" s="196"/>
      <c r="O1000" s="66"/>
      <c r="P1000" s="66"/>
      <c r="Q1000" s="66"/>
      <c r="R1000" s="66"/>
      <c r="S1000" s="66"/>
      <c r="T1000" s="66"/>
      <c r="U1000" s="67"/>
      <c r="V1000" s="36"/>
      <c r="W1000" s="36"/>
      <c r="X1000" s="36"/>
      <c r="Y1000" s="36"/>
      <c r="Z1000" s="36"/>
      <c r="AA1000" s="36"/>
      <c r="AB1000" s="36"/>
      <c r="AC1000" s="36"/>
      <c r="AD1000" s="36"/>
      <c r="AE1000" s="36"/>
      <c r="AT1000" s="19" t="s">
        <v>216</v>
      </c>
      <c r="AU1000" s="19" t="s">
        <v>83</v>
      </c>
    </row>
    <row r="1001" spans="2:51" s="13" customFormat="1" ht="11.25">
      <c r="B1001" s="197"/>
      <c r="C1001" s="198"/>
      <c r="D1001" s="199" t="s">
        <v>218</v>
      </c>
      <c r="E1001" s="200" t="s">
        <v>21</v>
      </c>
      <c r="F1001" s="201" t="s">
        <v>1426</v>
      </c>
      <c r="G1001" s="198"/>
      <c r="H1001" s="202">
        <v>0.016</v>
      </c>
      <c r="I1001" s="203"/>
      <c r="J1001" s="198"/>
      <c r="K1001" s="198"/>
      <c r="L1001" s="204"/>
      <c r="M1001" s="205"/>
      <c r="N1001" s="206"/>
      <c r="O1001" s="206"/>
      <c r="P1001" s="206"/>
      <c r="Q1001" s="206"/>
      <c r="R1001" s="206"/>
      <c r="S1001" s="206"/>
      <c r="T1001" s="206"/>
      <c r="U1001" s="207"/>
      <c r="AT1001" s="208" t="s">
        <v>218</v>
      </c>
      <c r="AU1001" s="208" t="s">
        <v>83</v>
      </c>
      <c r="AV1001" s="13" t="s">
        <v>83</v>
      </c>
      <c r="AW1001" s="13" t="s">
        <v>34</v>
      </c>
      <c r="AX1001" s="13" t="s">
        <v>81</v>
      </c>
      <c r="AY1001" s="208" t="s">
        <v>204</v>
      </c>
    </row>
    <row r="1002" spans="1:65" s="2" customFormat="1" ht="16.5" customHeight="1">
      <c r="A1002" s="36"/>
      <c r="B1002" s="37"/>
      <c r="C1002" s="179" t="s">
        <v>1427</v>
      </c>
      <c r="D1002" s="179" t="s">
        <v>208</v>
      </c>
      <c r="E1002" s="180" t="s">
        <v>1428</v>
      </c>
      <c r="F1002" s="181" t="s">
        <v>1429</v>
      </c>
      <c r="G1002" s="182" t="s">
        <v>346</v>
      </c>
      <c r="H1002" s="183">
        <v>47.5</v>
      </c>
      <c r="I1002" s="184"/>
      <c r="J1002" s="185">
        <f>ROUND(I1002*H1002,1)</f>
        <v>0</v>
      </c>
      <c r="K1002" s="181" t="s">
        <v>212</v>
      </c>
      <c r="L1002" s="41"/>
      <c r="M1002" s="186" t="s">
        <v>21</v>
      </c>
      <c r="N1002" s="187" t="s">
        <v>44</v>
      </c>
      <c r="O1002" s="66"/>
      <c r="P1002" s="188">
        <f>O1002*H1002</f>
        <v>0</v>
      </c>
      <c r="Q1002" s="188">
        <v>0.00088313</v>
      </c>
      <c r="R1002" s="188">
        <f>Q1002*H1002</f>
        <v>0.041948675</v>
      </c>
      <c r="S1002" s="188">
        <v>0</v>
      </c>
      <c r="T1002" s="188">
        <f>S1002*H1002</f>
        <v>0</v>
      </c>
      <c r="U1002" s="189" t="s">
        <v>21</v>
      </c>
      <c r="V1002" s="36"/>
      <c r="W1002" s="36"/>
      <c r="X1002" s="36"/>
      <c r="Y1002" s="36"/>
      <c r="Z1002" s="36"/>
      <c r="AA1002" s="36"/>
      <c r="AB1002" s="36"/>
      <c r="AC1002" s="36"/>
      <c r="AD1002" s="36"/>
      <c r="AE1002" s="36"/>
      <c r="AR1002" s="190" t="s">
        <v>300</v>
      </c>
      <c r="AT1002" s="190" t="s">
        <v>208</v>
      </c>
      <c r="AU1002" s="190" t="s">
        <v>83</v>
      </c>
      <c r="AY1002" s="19" t="s">
        <v>204</v>
      </c>
      <c r="BE1002" s="191">
        <f>IF(N1002="základní",J1002,0)</f>
        <v>0</v>
      </c>
      <c r="BF1002" s="191">
        <f>IF(N1002="snížená",J1002,0)</f>
        <v>0</v>
      </c>
      <c r="BG1002" s="191">
        <f>IF(N1002="zákl. přenesená",J1002,0)</f>
        <v>0</v>
      </c>
      <c r="BH1002" s="191">
        <f>IF(N1002="sníž. přenesená",J1002,0)</f>
        <v>0</v>
      </c>
      <c r="BI1002" s="191">
        <f>IF(N1002="nulová",J1002,0)</f>
        <v>0</v>
      </c>
      <c r="BJ1002" s="19" t="s">
        <v>81</v>
      </c>
      <c r="BK1002" s="191">
        <f>ROUND(I1002*H1002,1)</f>
        <v>0</v>
      </c>
      <c r="BL1002" s="19" t="s">
        <v>300</v>
      </c>
      <c r="BM1002" s="190" t="s">
        <v>1430</v>
      </c>
    </row>
    <row r="1003" spans="1:47" s="2" customFormat="1" ht="11.25">
      <c r="A1003" s="36"/>
      <c r="B1003" s="37"/>
      <c r="C1003" s="38"/>
      <c r="D1003" s="192" t="s">
        <v>216</v>
      </c>
      <c r="E1003" s="38"/>
      <c r="F1003" s="193" t="s">
        <v>1431</v>
      </c>
      <c r="G1003" s="38"/>
      <c r="H1003" s="38"/>
      <c r="I1003" s="194"/>
      <c r="J1003" s="38"/>
      <c r="K1003" s="38"/>
      <c r="L1003" s="41"/>
      <c r="M1003" s="195"/>
      <c r="N1003" s="196"/>
      <c r="O1003" s="66"/>
      <c r="P1003" s="66"/>
      <c r="Q1003" s="66"/>
      <c r="R1003" s="66"/>
      <c r="S1003" s="66"/>
      <c r="T1003" s="66"/>
      <c r="U1003" s="67"/>
      <c r="V1003" s="36"/>
      <c r="W1003" s="36"/>
      <c r="X1003" s="36"/>
      <c r="Y1003" s="36"/>
      <c r="Z1003" s="36"/>
      <c r="AA1003" s="36"/>
      <c r="AB1003" s="36"/>
      <c r="AC1003" s="36"/>
      <c r="AD1003" s="36"/>
      <c r="AE1003" s="36"/>
      <c r="AT1003" s="19" t="s">
        <v>216</v>
      </c>
      <c r="AU1003" s="19" t="s">
        <v>83</v>
      </c>
    </row>
    <row r="1004" spans="1:47" s="2" customFormat="1" ht="39">
      <c r="A1004" s="36"/>
      <c r="B1004" s="37"/>
      <c r="C1004" s="38"/>
      <c r="D1004" s="199" t="s">
        <v>306</v>
      </c>
      <c r="E1004" s="38"/>
      <c r="F1004" s="241" t="s">
        <v>1432</v>
      </c>
      <c r="G1004" s="38"/>
      <c r="H1004" s="38"/>
      <c r="I1004" s="194"/>
      <c r="J1004" s="38"/>
      <c r="K1004" s="38"/>
      <c r="L1004" s="41"/>
      <c r="M1004" s="195"/>
      <c r="N1004" s="196"/>
      <c r="O1004" s="66"/>
      <c r="P1004" s="66"/>
      <c r="Q1004" s="66"/>
      <c r="R1004" s="66"/>
      <c r="S1004" s="66"/>
      <c r="T1004" s="66"/>
      <c r="U1004" s="67"/>
      <c r="V1004" s="36"/>
      <c r="W1004" s="36"/>
      <c r="X1004" s="36"/>
      <c r="Y1004" s="36"/>
      <c r="Z1004" s="36"/>
      <c r="AA1004" s="36"/>
      <c r="AB1004" s="36"/>
      <c r="AC1004" s="36"/>
      <c r="AD1004" s="36"/>
      <c r="AE1004" s="36"/>
      <c r="AT1004" s="19" t="s">
        <v>306</v>
      </c>
      <c r="AU1004" s="19" t="s">
        <v>83</v>
      </c>
    </row>
    <row r="1005" spans="2:51" s="13" customFormat="1" ht="11.25">
      <c r="B1005" s="197"/>
      <c r="C1005" s="198"/>
      <c r="D1005" s="199" t="s">
        <v>218</v>
      </c>
      <c r="E1005" s="200" t="s">
        <v>21</v>
      </c>
      <c r="F1005" s="201" t="s">
        <v>793</v>
      </c>
      <c r="G1005" s="198"/>
      <c r="H1005" s="202">
        <v>47.5</v>
      </c>
      <c r="I1005" s="203"/>
      <c r="J1005" s="198"/>
      <c r="K1005" s="198"/>
      <c r="L1005" s="204"/>
      <c r="M1005" s="205"/>
      <c r="N1005" s="206"/>
      <c r="O1005" s="206"/>
      <c r="P1005" s="206"/>
      <c r="Q1005" s="206"/>
      <c r="R1005" s="206"/>
      <c r="S1005" s="206"/>
      <c r="T1005" s="206"/>
      <c r="U1005" s="207"/>
      <c r="AT1005" s="208" t="s">
        <v>218</v>
      </c>
      <c r="AU1005" s="208" t="s">
        <v>83</v>
      </c>
      <c r="AV1005" s="13" t="s">
        <v>83</v>
      </c>
      <c r="AW1005" s="13" t="s">
        <v>34</v>
      </c>
      <c r="AX1005" s="13" t="s">
        <v>81</v>
      </c>
      <c r="AY1005" s="208" t="s">
        <v>204</v>
      </c>
    </row>
    <row r="1006" spans="1:65" s="2" customFormat="1" ht="24.2" customHeight="1">
      <c r="A1006" s="36"/>
      <c r="B1006" s="37"/>
      <c r="C1006" s="242" t="s">
        <v>1433</v>
      </c>
      <c r="D1006" s="242" t="s">
        <v>466</v>
      </c>
      <c r="E1006" s="243" t="s">
        <v>1434</v>
      </c>
      <c r="F1006" s="244" t="s">
        <v>1435</v>
      </c>
      <c r="G1006" s="245" t="s">
        <v>346</v>
      </c>
      <c r="H1006" s="246">
        <v>55.361</v>
      </c>
      <c r="I1006" s="247"/>
      <c r="J1006" s="248">
        <f>ROUND(I1006*H1006,1)</f>
        <v>0</v>
      </c>
      <c r="K1006" s="244" t="s">
        <v>212</v>
      </c>
      <c r="L1006" s="249"/>
      <c r="M1006" s="250" t="s">
        <v>21</v>
      </c>
      <c r="N1006" s="251" t="s">
        <v>44</v>
      </c>
      <c r="O1006" s="66"/>
      <c r="P1006" s="188">
        <f>O1006*H1006</f>
        <v>0</v>
      </c>
      <c r="Q1006" s="188">
        <v>0.0054</v>
      </c>
      <c r="R1006" s="188">
        <f>Q1006*H1006</f>
        <v>0.2989494</v>
      </c>
      <c r="S1006" s="188">
        <v>0</v>
      </c>
      <c r="T1006" s="188">
        <f>S1006*H1006</f>
        <v>0</v>
      </c>
      <c r="U1006" s="189" t="s">
        <v>21</v>
      </c>
      <c r="V1006" s="36"/>
      <c r="W1006" s="36"/>
      <c r="X1006" s="36"/>
      <c r="Y1006" s="36"/>
      <c r="Z1006" s="36"/>
      <c r="AA1006" s="36"/>
      <c r="AB1006" s="36"/>
      <c r="AC1006" s="36"/>
      <c r="AD1006" s="36"/>
      <c r="AE1006" s="36"/>
      <c r="AR1006" s="190" t="s">
        <v>473</v>
      </c>
      <c r="AT1006" s="190" t="s">
        <v>466</v>
      </c>
      <c r="AU1006" s="190" t="s">
        <v>83</v>
      </c>
      <c r="AY1006" s="19" t="s">
        <v>204</v>
      </c>
      <c r="BE1006" s="191">
        <f>IF(N1006="základní",J1006,0)</f>
        <v>0</v>
      </c>
      <c r="BF1006" s="191">
        <f>IF(N1006="snížená",J1006,0)</f>
        <v>0</v>
      </c>
      <c r="BG1006" s="191">
        <f>IF(N1006="zákl. přenesená",J1006,0)</f>
        <v>0</v>
      </c>
      <c r="BH1006" s="191">
        <f>IF(N1006="sníž. přenesená",J1006,0)</f>
        <v>0</v>
      </c>
      <c r="BI1006" s="191">
        <f>IF(N1006="nulová",J1006,0)</f>
        <v>0</v>
      </c>
      <c r="BJ1006" s="19" t="s">
        <v>81</v>
      </c>
      <c r="BK1006" s="191">
        <f>ROUND(I1006*H1006,1)</f>
        <v>0</v>
      </c>
      <c r="BL1006" s="19" t="s">
        <v>300</v>
      </c>
      <c r="BM1006" s="190" t="s">
        <v>1436</v>
      </c>
    </row>
    <row r="1007" spans="1:47" s="2" customFormat="1" ht="11.25">
      <c r="A1007" s="36"/>
      <c r="B1007" s="37"/>
      <c r="C1007" s="38"/>
      <c r="D1007" s="192" t="s">
        <v>216</v>
      </c>
      <c r="E1007" s="38"/>
      <c r="F1007" s="193" t="s">
        <v>1437</v>
      </c>
      <c r="G1007" s="38"/>
      <c r="H1007" s="38"/>
      <c r="I1007" s="194"/>
      <c r="J1007" s="38"/>
      <c r="K1007" s="38"/>
      <c r="L1007" s="41"/>
      <c r="M1007" s="195"/>
      <c r="N1007" s="196"/>
      <c r="O1007" s="66"/>
      <c r="P1007" s="66"/>
      <c r="Q1007" s="66"/>
      <c r="R1007" s="66"/>
      <c r="S1007" s="66"/>
      <c r="T1007" s="66"/>
      <c r="U1007" s="67"/>
      <c r="V1007" s="36"/>
      <c r="W1007" s="36"/>
      <c r="X1007" s="36"/>
      <c r="Y1007" s="36"/>
      <c r="Z1007" s="36"/>
      <c r="AA1007" s="36"/>
      <c r="AB1007" s="36"/>
      <c r="AC1007" s="36"/>
      <c r="AD1007" s="36"/>
      <c r="AE1007" s="36"/>
      <c r="AT1007" s="19" t="s">
        <v>216</v>
      </c>
      <c r="AU1007" s="19" t="s">
        <v>83</v>
      </c>
    </row>
    <row r="1008" spans="2:51" s="13" customFormat="1" ht="11.25">
      <c r="B1008" s="197"/>
      <c r="C1008" s="198"/>
      <c r="D1008" s="199" t="s">
        <v>218</v>
      </c>
      <c r="E1008" s="200" t="s">
        <v>21</v>
      </c>
      <c r="F1008" s="201" t="s">
        <v>1438</v>
      </c>
      <c r="G1008" s="198"/>
      <c r="H1008" s="202">
        <v>55.361</v>
      </c>
      <c r="I1008" s="203"/>
      <c r="J1008" s="198"/>
      <c r="K1008" s="198"/>
      <c r="L1008" s="204"/>
      <c r="M1008" s="205"/>
      <c r="N1008" s="206"/>
      <c r="O1008" s="206"/>
      <c r="P1008" s="206"/>
      <c r="Q1008" s="206"/>
      <c r="R1008" s="206"/>
      <c r="S1008" s="206"/>
      <c r="T1008" s="206"/>
      <c r="U1008" s="207"/>
      <c r="AT1008" s="208" t="s">
        <v>218</v>
      </c>
      <c r="AU1008" s="208" t="s">
        <v>83</v>
      </c>
      <c r="AV1008" s="13" t="s">
        <v>83</v>
      </c>
      <c r="AW1008" s="13" t="s">
        <v>34</v>
      </c>
      <c r="AX1008" s="13" t="s">
        <v>81</v>
      </c>
      <c r="AY1008" s="208" t="s">
        <v>204</v>
      </c>
    </row>
    <row r="1009" spans="1:65" s="2" customFormat="1" ht="24.2" customHeight="1">
      <c r="A1009" s="36"/>
      <c r="B1009" s="37"/>
      <c r="C1009" s="179" t="s">
        <v>1439</v>
      </c>
      <c r="D1009" s="179" t="s">
        <v>208</v>
      </c>
      <c r="E1009" s="180" t="s">
        <v>1440</v>
      </c>
      <c r="F1009" s="181" t="s">
        <v>1441</v>
      </c>
      <c r="G1009" s="182" t="s">
        <v>346</v>
      </c>
      <c r="H1009" s="183">
        <v>47.5</v>
      </c>
      <c r="I1009" s="184"/>
      <c r="J1009" s="185">
        <f>ROUND(I1009*H1009,1)</f>
        <v>0</v>
      </c>
      <c r="K1009" s="181" t="s">
        <v>212</v>
      </c>
      <c r="L1009" s="41"/>
      <c r="M1009" s="186" t="s">
        <v>21</v>
      </c>
      <c r="N1009" s="187" t="s">
        <v>44</v>
      </c>
      <c r="O1009" s="66"/>
      <c r="P1009" s="188">
        <f>O1009*H1009</f>
        <v>0</v>
      </c>
      <c r="Q1009" s="188">
        <v>0</v>
      </c>
      <c r="R1009" s="188">
        <f>Q1009*H1009</f>
        <v>0</v>
      </c>
      <c r="S1009" s="188">
        <v>0</v>
      </c>
      <c r="T1009" s="188">
        <f>S1009*H1009</f>
        <v>0</v>
      </c>
      <c r="U1009" s="189" t="s">
        <v>21</v>
      </c>
      <c r="V1009" s="36"/>
      <c r="W1009" s="36"/>
      <c r="X1009" s="36"/>
      <c r="Y1009" s="36"/>
      <c r="Z1009" s="36"/>
      <c r="AA1009" s="36"/>
      <c r="AB1009" s="36"/>
      <c r="AC1009" s="36"/>
      <c r="AD1009" s="36"/>
      <c r="AE1009" s="36"/>
      <c r="AR1009" s="190" t="s">
        <v>300</v>
      </c>
      <c r="AT1009" s="190" t="s">
        <v>208</v>
      </c>
      <c r="AU1009" s="190" t="s">
        <v>83</v>
      </c>
      <c r="AY1009" s="19" t="s">
        <v>204</v>
      </c>
      <c r="BE1009" s="191">
        <f>IF(N1009="základní",J1009,0)</f>
        <v>0</v>
      </c>
      <c r="BF1009" s="191">
        <f>IF(N1009="snížená",J1009,0)</f>
        <v>0</v>
      </c>
      <c r="BG1009" s="191">
        <f>IF(N1009="zákl. přenesená",J1009,0)</f>
        <v>0</v>
      </c>
      <c r="BH1009" s="191">
        <f>IF(N1009="sníž. přenesená",J1009,0)</f>
        <v>0</v>
      </c>
      <c r="BI1009" s="191">
        <f>IF(N1009="nulová",J1009,0)</f>
        <v>0</v>
      </c>
      <c r="BJ1009" s="19" t="s">
        <v>81</v>
      </c>
      <c r="BK1009" s="191">
        <f>ROUND(I1009*H1009,1)</f>
        <v>0</v>
      </c>
      <c r="BL1009" s="19" t="s">
        <v>300</v>
      </c>
      <c r="BM1009" s="190" t="s">
        <v>1442</v>
      </c>
    </row>
    <row r="1010" spans="1:47" s="2" customFormat="1" ht="11.25">
      <c r="A1010" s="36"/>
      <c r="B1010" s="37"/>
      <c r="C1010" s="38"/>
      <c r="D1010" s="192" t="s">
        <v>216</v>
      </c>
      <c r="E1010" s="38"/>
      <c r="F1010" s="193" t="s">
        <v>1443</v>
      </c>
      <c r="G1010" s="38"/>
      <c r="H1010" s="38"/>
      <c r="I1010" s="194"/>
      <c r="J1010" s="38"/>
      <c r="K1010" s="38"/>
      <c r="L1010" s="41"/>
      <c r="M1010" s="195"/>
      <c r="N1010" s="196"/>
      <c r="O1010" s="66"/>
      <c r="P1010" s="66"/>
      <c r="Q1010" s="66"/>
      <c r="R1010" s="66"/>
      <c r="S1010" s="66"/>
      <c r="T1010" s="66"/>
      <c r="U1010" s="67"/>
      <c r="V1010" s="36"/>
      <c r="W1010" s="36"/>
      <c r="X1010" s="36"/>
      <c r="Y1010" s="36"/>
      <c r="Z1010" s="36"/>
      <c r="AA1010" s="36"/>
      <c r="AB1010" s="36"/>
      <c r="AC1010" s="36"/>
      <c r="AD1010" s="36"/>
      <c r="AE1010" s="36"/>
      <c r="AT1010" s="19" t="s">
        <v>216</v>
      </c>
      <c r="AU1010" s="19" t="s">
        <v>83</v>
      </c>
    </row>
    <row r="1011" spans="1:47" s="2" customFormat="1" ht="39">
      <c r="A1011" s="36"/>
      <c r="B1011" s="37"/>
      <c r="C1011" s="38"/>
      <c r="D1011" s="199" t="s">
        <v>306</v>
      </c>
      <c r="E1011" s="38"/>
      <c r="F1011" s="241" t="s">
        <v>1432</v>
      </c>
      <c r="G1011" s="38"/>
      <c r="H1011" s="38"/>
      <c r="I1011" s="194"/>
      <c r="J1011" s="38"/>
      <c r="K1011" s="38"/>
      <c r="L1011" s="41"/>
      <c r="M1011" s="195"/>
      <c r="N1011" s="196"/>
      <c r="O1011" s="66"/>
      <c r="P1011" s="66"/>
      <c r="Q1011" s="66"/>
      <c r="R1011" s="66"/>
      <c r="S1011" s="66"/>
      <c r="T1011" s="66"/>
      <c r="U1011" s="67"/>
      <c r="V1011" s="36"/>
      <c r="W1011" s="36"/>
      <c r="X1011" s="36"/>
      <c r="Y1011" s="36"/>
      <c r="Z1011" s="36"/>
      <c r="AA1011" s="36"/>
      <c r="AB1011" s="36"/>
      <c r="AC1011" s="36"/>
      <c r="AD1011" s="36"/>
      <c r="AE1011" s="36"/>
      <c r="AT1011" s="19" t="s">
        <v>306</v>
      </c>
      <c r="AU1011" s="19" t="s">
        <v>83</v>
      </c>
    </row>
    <row r="1012" spans="2:51" s="13" customFormat="1" ht="11.25">
      <c r="B1012" s="197"/>
      <c r="C1012" s="198"/>
      <c r="D1012" s="199" t="s">
        <v>218</v>
      </c>
      <c r="E1012" s="200" t="s">
        <v>21</v>
      </c>
      <c r="F1012" s="201" t="s">
        <v>793</v>
      </c>
      <c r="G1012" s="198"/>
      <c r="H1012" s="202">
        <v>47.5</v>
      </c>
      <c r="I1012" s="203"/>
      <c r="J1012" s="198"/>
      <c r="K1012" s="198"/>
      <c r="L1012" s="204"/>
      <c r="M1012" s="205"/>
      <c r="N1012" s="206"/>
      <c r="O1012" s="206"/>
      <c r="P1012" s="206"/>
      <c r="Q1012" s="206"/>
      <c r="R1012" s="206"/>
      <c r="S1012" s="206"/>
      <c r="T1012" s="206"/>
      <c r="U1012" s="207"/>
      <c r="AT1012" s="208" t="s">
        <v>218</v>
      </c>
      <c r="AU1012" s="208" t="s">
        <v>83</v>
      </c>
      <c r="AV1012" s="13" t="s">
        <v>83</v>
      </c>
      <c r="AW1012" s="13" t="s">
        <v>34</v>
      </c>
      <c r="AX1012" s="13" t="s">
        <v>81</v>
      </c>
      <c r="AY1012" s="208" t="s">
        <v>204</v>
      </c>
    </row>
    <row r="1013" spans="1:65" s="2" customFormat="1" ht="37.9" customHeight="1">
      <c r="A1013" s="36"/>
      <c r="B1013" s="37"/>
      <c r="C1013" s="179" t="s">
        <v>1444</v>
      </c>
      <c r="D1013" s="179" t="s">
        <v>208</v>
      </c>
      <c r="E1013" s="180" t="s">
        <v>1445</v>
      </c>
      <c r="F1013" s="181" t="s">
        <v>1446</v>
      </c>
      <c r="G1013" s="182" t="s">
        <v>346</v>
      </c>
      <c r="H1013" s="183">
        <v>47.5</v>
      </c>
      <c r="I1013" s="184"/>
      <c r="J1013" s="185">
        <f>ROUND(I1013*H1013,1)</f>
        <v>0</v>
      </c>
      <c r="K1013" s="181" t="s">
        <v>212</v>
      </c>
      <c r="L1013" s="41"/>
      <c r="M1013" s="186" t="s">
        <v>21</v>
      </c>
      <c r="N1013" s="187" t="s">
        <v>44</v>
      </c>
      <c r="O1013" s="66"/>
      <c r="P1013" s="188">
        <f>O1013*H1013</f>
        <v>0</v>
      </c>
      <c r="Q1013" s="188">
        <v>0.000327744</v>
      </c>
      <c r="R1013" s="188">
        <f>Q1013*H1013</f>
        <v>0.01556784</v>
      </c>
      <c r="S1013" s="188">
        <v>0</v>
      </c>
      <c r="T1013" s="188">
        <f>S1013*H1013</f>
        <v>0</v>
      </c>
      <c r="U1013" s="189" t="s">
        <v>21</v>
      </c>
      <c r="V1013" s="36"/>
      <c r="W1013" s="36"/>
      <c r="X1013" s="36"/>
      <c r="Y1013" s="36"/>
      <c r="Z1013" s="36"/>
      <c r="AA1013" s="36"/>
      <c r="AB1013" s="36"/>
      <c r="AC1013" s="36"/>
      <c r="AD1013" s="36"/>
      <c r="AE1013" s="36"/>
      <c r="AR1013" s="190" t="s">
        <v>300</v>
      </c>
      <c r="AT1013" s="190" t="s">
        <v>208</v>
      </c>
      <c r="AU1013" s="190" t="s">
        <v>83</v>
      </c>
      <c r="AY1013" s="19" t="s">
        <v>204</v>
      </c>
      <c r="BE1013" s="191">
        <f>IF(N1013="základní",J1013,0)</f>
        <v>0</v>
      </c>
      <c r="BF1013" s="191">
        <f>IF(N1013="snížená",J1013,0)</f>
        <v>0</v>
      </c>
      <c r="BG1013" s="191">
        <f>IF(N1013="zákl. přenesená",J1013,0)</f>
        <v>0</v>
      </c>
      <c r="BH1013" s="191">
        <f>IF(N1013="sníž. přenesená",J1013,0)</f>
        <v>0</v>
      </c>
      <c r="BI1013" s="191">
        <f>IF(N1013="nulová",J1013,0)</f>
        <v>0</v>
      </c>
      <c r="BJ1013" s="19" t="s">
        <v>81</v>
      </c>
      <c r="BK1013" s="191">
        <f>ROUND(I1013*H1013,1)</f>
        <v>0</v>
      </c>
      <c r="BL1013" s="19" t="s">
        <v>300</v>
      </c>
      <c r="BM1013" s="190" t="s">
        <v>1447</v>
      </c>
    </row>
    <row r="1014" spans="1:47" s="2" customFormat="1" ht="11.25">
      <c r="A1014" s="36"/>
      <c r="B1014" s="37"/>
      <c r="C1014" s="38"/>
      <c r="D1014" s="192" t="s">
        <v>216</v>
      </c>
      <c r="E1014" s="38"/>
      <c r="F1014" s="193" t="s">
        <v>1448</v>
      </c>
      <c r="G1014" s="38"/>
      <c r="H1014" s="38"/>
      <c r="I1014" s="194"/>
      <c r="J1014" s="38"/>
      <c r="K1014" s="38"/>
      <c r="L1014" s="41"/>
      <c r="M1014" s="195"/>
      <c r="N1014" s="196"/>
      <c r="O1014" s="66"/>
      <c r="P1014" s="66"/>
      <c r="Q1014" s="66"/>
      <c r="R1014" s="66"/>
      <c r="S1014" s="66"/>
      <c r="T1014" s="66"/>
      <c r="U1014" s="67"/>
      <c r="V1014" s="36"/>
      <c r="W1014" s="36"/>
      <c r="X1014" s="36"/>
      <c r="Y1014" s="36"/>
      <c r="Z1014" s="36"/>
      <c r="AA1014" s="36"/>
      <c r="AB1014" s="36"/>
      <c r="AC1014" s="36"/>
      <c r="AD1014" s="36"/>
      <c r="AE1014" s="36"/>
      <c r="AT1014" s="19" t="s">
        <v>216</v>
      </c>
      <c r="AU1014" s="19" t="s">
        <v>83</v>
      </c>
    </row>
    <row r="1015" spans="1:47" s="2" customFormat="1" ht="68.25">
      <c r="A1015" s="36"/>
      <c r="B1015" s="37"/>
      <c r="C1015" s="38"/>
      <c r="D1015" s="199" t="s">
        <v>306</v>
      </c>
      <c r="E1015" s="38"/>
      <c r="F1015" s="241" t="s">
        <v>1449</v>
      </c>
      <c r="G1015" s="38"/>
      <c r="H1015" s="38"/>
      <c r="I1015" s="194"/>
      <c r="J1015" s="38"/>
      <c r="K1015" s="38"/>
      <c r="L1015" s="41"/>
      <c r="M1015" s="195"/>
      <c r="N1015" s="196"/>
      <c r="O1015" s="66"/>
      <c r="P1015" s="66"/>
      <c r="Q1015" s="66"/>
      <c r="R1015" s="66"/>
      <c r="S1015" s="66"/>
      <c r="T1015" s="66"/>
      <c r="U1015" s="67"/>
      <c r="V1015" s="36"/>
      <c r="W1015" s="36"/>
      <c r="X1015" s="36"/>
      <c r="Y1015" s="36"/>
      <c r="Z1015" s="36"/>
      <c r="AA1015" s="36"/>
      <c r="AB1015" s="36"/>
      <c r="AC1015" s="36"/>
      <c r="AD1015" s="36"/>
      <c r="AE1015" s="36"/>
      <c r="AT1015" s="19" t="s">
        <v>306</v>
      </c>
      <c r="AU1015" s="19" t="s">
        <v>83</v>
      </c>
    </row>
    <row r="1016" spans="2:51" s="13" customFormat="1" ht="11.25">
      <c r="B1016" s="197"/>
      <c r="C1016" s="198"/>
      <c r="D1016" s="199" t="s">
        <v>218</v>
      </c>
      <c r="E1016" s="200" t="s">
        <v>21</v>
      </c>
      <c r="F1016" s="201" t="s">
        <v>793</v>
      </c>
      <c r="G1016" s="198"/>
      <c r="H1016" s="202">
        <v>47.5</v>
      </c>
      <c r="I1016" s="203"/>
      <c r="J1016" s="198"/>
      <c r="K1016" s="198"/>
      <c r="L1016" s="204"/>
      <c r="M1016" s="205"/>
      <c r="N1016" s="206"/>
      <c r="O1016" s="206"/>
      <c r="P1016" s="206"/>
      <c r="Q1016" s="206"/>
      <c r="R1016" s="206"/>
      <c r="S1016" s="206"/>
      <c r="T1016" s="206"/>
      <c r="U1016" s="207"/>
      <c r="AT1016" s="208" t="s">
        <v>218</v>
      </c>
      <c r="AU1016" s="208" t="s">
        <v>83</v>
      </c>
      <c r="AV1016" s="13" t="s">
        <v>83</v>
      </c>
      <c r="AW1016" s="13" t="s">
        <v>34</v>
      </c>
      <c r="AX1016" s="13" t="s">
        <v>81</v>
      </c>
      <c r="AY1016" s="208" t="s">
        <v>204</v>
      </c>
    </row>
    <row r="1017" spans="1:65" s="2" customFormat="1" ht="24.2" customHeight="1">
      <c r="A1017" s="36"/>
      <c r="B1017" s="37"/>
      <c r="C1017" s="242" t="s">
        <v>1450</v>
      </c>
      <c r="D1017" s="242" t="s">
        <v>466</v>
      </c>
      <c r="E1017" s="243" t="s">
        <v>1451</v>
      </c>
      <c r="F1017" s="244" t="s">
        <v>1452</v>
      </c>
      <c r="G1017" s="245" t="s">
        <v>346</v>
      </c>
      <c r="H1017" s="246">
        <v>55.361</v>
      </c>
      <c r="I1017" s="247"/>
      <c r="J1017" s="248">
        <f>ROUND(I1017*H1017,1)</f>
        <v>0</v>
      </c>
      <c r="K1017" s="244" t="s">
        <v>21</v>
      </c>
      <c r="L1017" s="249"/>
      <c r="M1017" s="250" t="s">
        <v>21</v>
      </c>
      <c r="N1017" s="251" t="s">
        <v>44</v>
      </c>
      <c r="O1017" s="66"/>
      <c r="P1017" s="188">
        <f>O1017*H1017</f>
        <v>0</v>
      </c>
      <c r="Q1017" s="188">
        <v>0.0019</v>
      </c>
      <c r="R1017" s="188">
        <f>Q1017*H1017</f>
        <v>0.1051859</v>
      </c>
      <c r="S1017" s="188">
        <v>0</v>
      </c>
      <c r="T1017" s="188">
        <f>S1017*H1017</f>
        <v>0</v>
      </c>
      <c r="U1017" s="189" t="s">
        <v>21</v>
      </c>
      <c r="V1017" s="36"/>
      <c r="W1017" s="36"/>
      <c r="X1017" s="36"/>
      <c r="Y1017" s="36"/>
      <c r="Z1017" s="36"/>
      <c r="AA1017" s="36"/>
      <c r="AB1017" s="36"/>
      <c r="AC1017" s="36"/>
      <c r="AD1017" s="36"/>
      <c r="AE1017" s="36"/>
      <c r="AR1017" s="190" t="s">
        <v>473</v>
      </c>
      <c r="AT1017" s="190" t="s">
        <v>466</v>
      </c>
      <c r="AU1017" s="190" t="s">
        <v>83</v>
      </c>
      <c r="AY1017" s="19" t="s">
        <v>204</v>
      </c>
      <c r="BE1017" s="191">
        <f>IF(N1017="základní",J1017,0)</f>
        <v>0</v>
      </c>
      <c r="BF1017" s="191">
        <f>IF(N1017="snížená",J1017,0)</f>
        <v>0</v>
      </c>
      <c r="BG1017" s="191">
        <f>IF(N1017="zákl. přenesená",J1017,0)</f>
        <v>0</v>
      </c>
      <c r="BH1017" s="191">
        <f>IF(N1017="sníž. přenesená",J1017,0)</f>
        <v>0</v>
      </c>
      <c r="BI1017" s="191">
        <f>IF(N1017="nulová",J1017,0)</f>
        <v>0</v>
      </c>
      <c r="BJ1017" s="19" t="s">
        <v>81</v>
      </c>
      <c r="BK1017" s="191">
        <f>ROUND(I1017*H1017,1)</f>
        <v>0</v>
      </c>
      <c r="BL1017" s="19" t="s">
        <v>300</v>
      </c>
      <c r="BM1017" s="190" t="s">
        <v>1453</v>
      </c>
    </row>
    <row r="1018" spans="2:51" s="13" customFormat="1" ht="11.25">
      <c r="B1018" s="197"/>
      <c r="C1018" s="198"/>
      <c r="D1018" s="199" t="s">
        <v>218</v>
      </c>
      <c r="E1018" s="200" t="s">
        <v>21</v>
      </c>
      <c r="F1018" s="201" t="s">
        <v>1438</v>
      </c>
      <c r="G1018" s="198"/>
      <c r="H1018" s="202">
        <v>55.361</v>
      </c>
      <c r="I1018" s="203"/>
      <c r="J1018" s="198"/>
      <c r="K1018" s="198"/>
      <c r="L1018" s="204"/>
      <c r="M1018" s="205"/>
      <c r="N1018" s="206"/>
      <c r="O1018" s="206"/>
      <c r="P1018" s="206"/>
      <c r="Q1018" s="206"/>
      <c r="R1018" s="206"/>
      <c r="S1018" s="206"/>
      <c r="T1018" s="206"/>
      <c r="U1018" s="207"/>
      <c r="AT1018" s="208" t="s">
        <v>218</v>
      </c>
      <c r="AU1018" s="208" t="s">
        <v>83</v>
      </c>
      <c r="AV1018" s="13" t="s">
        <v>83</v>
      </c>
      <c r="AW1018" s="13" t="s">
        <v>34</v>
      </c>
      <c r="AX1018" s="13" t="s">
        <v>81</v>
      </c>
      <c r="AY1018" s="208" t="s">
        <v>204</v>
      </c>
    </row>
    <row r="1019" spans="1:65" s="2" customFormat="1" ht="24.2" customHeight="1">
      <c r="A1019" s="36"/>
      <c r="B1019" s="37"/>
      <c r="C1019" s="179" t="s">
        <v>1454</v>
      </c>
      <c r="D1019" s="179" t="s">
        <v>208</v>
      </c>
      <c r="E1019" s="180" t="s">
        <v>1455</v>
      </c>
      <c r="F1019" s="181" t="s">
        <v>1456</v>
      </c>
      <c r="G1019" s="182" t="s">
        <v>346</v>
      </c>
      <c r="H1019" s="183">
        <v>47.5</v>
      </c>
      <c r="I1019" s="184"/>
      <c r="J1019" s="185">
        <f>ROUND(I1019*H1019,1)</f>
        <v>0</v>
      </c>
      <c r="K1019" s="181" t="s">
        <v>212</v>
      </c>
      <c r="L1019" s="41"/>
      <c r="M1019" s="186" t="s">
        <v>21</v>
      </c>
      <c r="N1019" s="187" t="s">
        <v>44</v>
      </c>
      <c r="O1019" s="66"/>
      <c r="P1019" s="188">
        <f>O1019*H1019</f>
        <v>0</v>
      </c>
      <c r="Q1019" s="188">
        <v>0</v>
      </c>
      <c r="R1019" s="188">
        <f>Q1019*H1019</f>
        <v>0</v>
      </c>
      <c r="S1019" s="188">
        <v>0</v>
      </c>
      <c r="T1019" s="188">
        <f>S1019*H1019</f>
        <v>0</v>
      </c>
      <c r="U1019" s="189" t="s">
        <v>21</v>
      </c>
      <c r="V1019" s="36"/>
      <c r="W1019" s="36"/>
      <c r="X1019" s="36"/>
      <c r="Y1019" s="36"/>
      <c r="Z1019" s="36"/>
      <c r="AA1019" s="36"/>
      <c r="AB1019" s="36"/>
      <c r="AC1019" s="36"/>
      <c r="AD1019" s="36"/>
      <c r="AE1019" s="36"/>
      <c r="AR1019" s="190" t="s">
        <v>300</v>
      </c>
      <c r="AT1019" s="190" t="s">
        <v>208</v>
      </c>
      <c r="AU1019" s="190" t="s">
        <v>83</v>
      </c>
      <c r="AY1019" s="19" t="s">
        <v>204</v>
      </c>
      <c r="BE1019" s="191">
        <f>IF(N1019="základní",J1019,0)</f>
        <v>0</v>
      </c>
      <c r="BF1019" s="191">
        <f>IF(N1019="snížená",J1019,0)</f>
        <v>0</v>
      </c>
      <c r="BG1019" s="191">
        <f>IF(N1019="zákl. přenesená",J1019,0)</f>
        <v>0</v>
      </c>
      <c r="BH1019" s="191">
        <f>IF(N1019="sníž. přenesená",J1019,0)</f>
        <v>0</v>
      </c>
      <c r="BI1019" s="191">
        <f>IF(N1019="nulová",J1019,0)</f>
        <v>0</v>
      </c>
      <c r="BJ1019" s="19" t="s">
        <v>81</v>
      </c>
      <c r="BK1019" s="191">
        <f>ROUND(I1019*H1019,1)</f>
        <v>0</v>
      </c>
      <c r="BL1019" s="19" t="s">
        <v>300</v>
      </c>
      <c r="BM1019" s="190" t="s">
        <v>1457</v>
      </c>
    </row>
    <row r="1020" spans="1:47" s="2" customFormat="1" ht="11.25">
      <c r="A1020" s="36"/>
      <c r="B1020" s="37"/>
      <c r="C1020" s="38"/>
      <c r="D1020" s="192" t="s">
        <v>216</v>
      </c>
      <c r="E1020" s="38"/>
      <c r="F1020" s="193" t="s">
        <v>1458</v>
      </c>
      <c r="G1020" s="38"/>
      <c r="H1020" s="38"/>
      <c r="I1020" s="194"/>
      <c r="J1020" s="38"/>
      <c r="K1020" s="38"/>
      <c r="L1020" s="41"/>
      <c r="M1020" s="195"/>
      <c r="N1020" s="196"/>
      <c r="O1020" s="66"/>
      <c r="P1020" s="66"/>
      <c r="Q1020" s="66"/>
      <c r="R1020" s="66"/>
      <c r="S1020" s="66"/>
      <c r="T1020" s="66"/>
      <c r="U1020" s="67"/>
      <c r="V1020" s="36"/>
      <c r="W1020" s="36"/>
      <c r="X1020" s="36"/>
      <c r="Y1020" s="36"/>
      <c r="Z1020" s="36"/>
      <c r="AA1020" s="36"/>
      <c r="AB1020" s="36"/>
      <c r="AC1020" s="36"/>
      <c r="AD1020" s="36"/>
      <c r="AE1020" s="36"/>
      <c r="AT1020" s="19" t="s">
        <v>216</v>
      </c>
      <c r="AU1020" s="19" t="s">
        <v>83</v>
      </c>
    </row>
    <row r="1021" spans="1:47" s="2" customFormat="1" ht="48.75">
      <c r="A1021" s="36"/>
      <c r="B1021" s="37"/>
      <c r="C1021" s="38"/>
      <c r="D1021" s="199" t="s">
        <v>306</v>
      </c>
      <c r="E1021" s="38"/>
      <c r="F1021" s="241" t="s">
        <v>1459</v>
      </c>
      <c r="G1021" s="38"/>
      <c r="H1021" s="38"/>
      <c r="I1021" s="194"/>
      <c r="J1021" s="38"/>
      <c r="K1021" s="38"/>
      <c r="L1021" s="41"/>
      <c r="M1021" s="195"/>
      <c r="N1021" s="196"/>
      <c r="O1021" s="66"/>
      <c r="P1021" s="66"/>
      <c r="Q1021" s="66"/>
      <c r="R1021" s="66"/>
      <c r="S1021" s="66"/>
      <c r="T1021" s="66"/>
      <c r="U1021" s="67"/>
      <c r="V1021" s="36"/>
      <c r="W1021" s="36"/>
      <c r="X1021" s="36"/>
      <c r="Y1021" s="36"/>
      <c r="Z1021" s="36"/>
      <c r="AA1021" s="36"/>
      <c r="AB1021" s="36"/>
      <c r="AC1021" s="36"/>
      <c r="AD1021" s="36"/>
      <c r="AE1021" s="36"/>
      <c r="AT1021" s="19" t="s">
        <v>306</v>
      </c>
      <c r="AU1021" s="19" t="s">
        <v>83</v>
      </c>
    </row>
    <row r="1022" spans="2:51" s="13" customFormat="1" ht="11.25">
      <c r="B1022" s="197"/>
      <c r="C1022" s="198"/>
      <c r="D1022" s="199" t="s">
        <v>218</v>
      </c>
      <c r="E1022" s="200" t="s">
        <v>21</v>
      </c>
      <c r="F1022" s="201" t="s">
        <v>793</v>
      </c>
      <c r="G1022" s="198"/>
      <c r="H1022" s="202">
        <v>47.5</v>
      </c>
      <c r="I1022" s="203"/>
      <c r="J1022" s="198"/>
      <c r="K1022" s="198"/>
      <c r="L1022" s="204"/>
      <c r="M1022" s="205"/>
      <c r="N1022" s="206"/>
      <c r="O1022" s="206"/>
      <c r="P1022" s="206"/>
      <c r="Q1022" s="206"/>
      <c r="R1022" s="206"/>
      <c r="S1022" s="206"/>
      <c r="T1022" s="206"/>
      <c r="U1022" s="207"/>
      <c r="AT1022" s="208" t="s">
        <v>218</v>
      </c>
      <c r="AU1022" s="208" t="s">
        <v>83</v>
      </c>
      <c r="AV1022" s="13" t="s">
        <v>83</v>
      </c>
      <c r="AW1022" s="13" t="s">
        <v>34</v>
      </c>
      <c r="AX1022" s="13" t="s">
        <v>81</v>
      </c>
      <c r="AY1022" s="208" t="s">
        <v>204</v>
      </c>
    </row>
    <row r="1023" spans="1:65" s="2" customFormat="1" ht="16.5" customHeight="1">
      <c r="A1023" s="36"/>
      <c r="B1023" s="37"/>
      <c r="C1023" s="242" t="s">
        <v>1460</v>
      </c>
      <c r="D1023" s="242" t="s">
        <v>466</v>
      </c>
      <c r="E1023" s="243" t="s">
        <v>1461</v>
      </c>
      <c r="F1023" s="244" t="s">
        <v>1462</v>
      </c>
      <c r="G1023" s="245" t="s">
        <v>346</v>
      </c>
      <c r="H1023" s="246">
        <v>52.25</v>
      </c>
      <c r="I1023" s="247"/>
      <c r="J1023" s="248">
        <f>ROUND(I1023*H1023,1)</f>
        <v>0</v>
      </c>
      <c r="K1023" s="244" t="s">
        <v>212</v>
      </c>
      <c r="L1023" s="249"/>
      <c r="M1023" s="250" t="s">
        <v>21</v>
      </c>
      <c r="N1023" s="251" t="s">
        <v>44</v>
      </c>
      <c r="O1023" s="66"/>
      <c r="P1023" s="188">
        <f>O1023*H1023</f>
        <v>0</v>
      </c>
      <c r="Q1023" s="188">
        <v>0.0003</v>
      </c>
      <c r="R1023" s="188">
        <f>Q1023*H1023</f>
        <v>0.015674999999999998</v>
      </c>
      <c r="S1023" s="188">
        <v>0</v>
      </c>
      <c r="T1023" s="188">
        <f>S1023*H1023</f>
        <v>0</v>
      </c>
      <c r="U1023" s="189" t="s">
        <v>21</v>
      </c>
      <c r="V1023" s="36"/>
      <c r="W1023" s="36"/>
      <c r="X1023" s="36"/>
      <c r="Y1023" s="36"/>
      <c r="Z1023" s="36"/>
      <c r="AA1023" s="36"/>
      <c r="AB1023" s="36"/>
      <c r="AC1023" s="36"/>
      <c r="AD1023" s="36"/>
      <c r="AE1023" s="36"/>
      <c r="AR1023" s="190" t="s">
        <v>473</v>
      </c>
      <c r="AT1023" s="190" t="s">
        <v>466</v>
      </c>
      <c r="AU1023" s="190" t="s">
        <v>83</v>
      </c>
      <c r="AY1023" s="19" t="s">
        <v>204</v>
      </c>
      <c r="BE1023" s="191">
        <f>IF(N1023="základní",J1023,0)</f>
        <v>0</v>
      </c>
      <c r="BF1023" s="191">
        <f>IF(N1023="snížená",J1023,0)</f>
        <v>0</v>
      </c>
      <c r="BG1023" s="191">
        <f>IF(N1023="zákl. přenesená",J1023,0)</f>
        <v>0</v>
      </c>
      <c r="BH1023" s="191">
        <f>IF(N1023="sníž. přenesená",J1023,0)</f>
        <v>0</v>
      </c>
      <c r="BI1023" s="191">
        <f>IF(N1023="nulová",J1023,0)</f>
        <v>0</v>
      </c>
      <c r="BJ1023" s="19" t="s">
        <v>81</v>
      </c>
      <c r="BK1023" s="191">
        <f>ROUND(I1023*H1023,1)</f>
        <v>0</v>
      </c>
      <c r="BL1023" s="19" t="s">
        <v>300</v>
      </c>
      <c r="BM1023" s="190" t="s">
        <v>1463</v>
      </c>
    </row>
    <row r="1024" spans="1:47" s="2" customFormat="1" ht="11.25">
      <c r="A1024" s="36"/>
      <c r="B1024" s="37"/>
      <c r="C1024" s="38"/>
      <c r="D1024" s="192" t="s">
        <v>216</v>
      </c>
      <c r="E1024" s="38"/>
      <c r="F1024" s="193" t="s">
        <v>1464</v>
      </c>
      <c r="G1024" s="38"/>
      <c r="H1024" s="38"/>
      <c r="I1024" s="194"/>
      <c r="J1024" s="38"/>
      <c r="K1024" s="38"/>
      <c r="L1024" s="41"/>
      <c r="M1024" s="195"/>
      <c r="N1024" s="196"/>
      <c r="O1024" s="66"/>
      <c r="P1024" s="66"/>
      <c r="Q1024" s="66"/>
      <c r="R1024" s="66"/>
      <c r="S1024" s="66"/>
      <c r="T1024" s="66"/>
      <c r="U1024" s="67"/>
      <c r="V1024" s="36"/>
      <c r="W1024" s="36"/>
      <c r="X1024" s="36"/>
      <c r="Y1024" s="36"/>
      <c r="Z1024" s="36"/>
      <c r="AA1024" s="36"/>
      <c r="AB1024" s="36"/>
      <c r="AC1024" s="36"/>
      <c r="AD1024" s="36"/>
      <c r="AE1024" s="36"/>
      <c r="AT1024" s="19" t="s">
        <v>216</v>
      </c>
      <c r="AU1024" s="19" t="s">
        <v>83</v>
      </c>
    </row>
    <row r="1025" spans="2:51" s="13" customFormat="1" ht="11.25">
      <c r="B1025" s="197"/>
      <c r="C1025" s="198"/>
      <c r="D1025" s="199" t="s">
        <v>218</v>
      </c>
      <c r="E1025" s="200" t="s">
        <v>21</v>
      </c>
      <c r="F1025" s="201" t="s">
        <v>1465</v>
      </c>
      <c r="G1025" s="198"/>
      <c r="H1025" s="202">
        <v>52.25</v>
      </c>
      <c r="I1025" s="203"/>
      <c r="J1025" s="198"/>
      <c r="K1025" s="198"/>
      <c r="L1025" s="204"/>
      <c r="M1025" s="205"/>
      <c r="N1025" s="206"/>
      <c r="O1025" s="206"/>
      <c r="P1025" s="206"/>
      <c r="Q1025" s="206"/>
      <c r="R1025" s="206"/>
      <c r="S1025" s="206"/>
      <c r="T1025" s="206"/>
      <c r="U1025" s="207"/>
      <c r="AT1025" s="208" t="s">
        <v>218</v>
      </c>
      <c r="AU1025" s="208" t="s">
        <v>83</v>
      </c>
      <c r="AV1025" s="13" t="s">
        <v>83</v>
      </c>
      <c r="AW1025" s="13" t="s">
        <v>34</v>
      </c>
      <c r="AX1025" s="13" t="s">
        <v>81</v>
      </c>
      <c r="AY1025" s="208" t="s">
        <v>204</v>
      </c>
    </row>
    <row r="1026" spans="1:65" s="2" customFormat="1" ht="24.2" customHeight="1">
      <c r="A1026" s="36"/>
      <c r="B1026" s="37"/>
      <c r="C1026" s="179" t="s">
        <v>1466</v>
      </c>
      <c r="D1026" s="179" t="s">
        <v>208</v>
      </c>
      <c r="E1026" s="180" t="s">
        <v>1467</v>
      </c>
      <c r="F1026" s="181" t="s">
        <v>1468</v>
      </c>
      <c r="G1026" s="182" t="s">
        <v>346</v>
      </c>
      <c r="H1026" s="183">
        <v>47.5</v>
      </c>
      <c r="I1026" s="184"/>
      <c r="J1026" s="185">
        <f>ROUND(I1026*H1026,1)</f>
        <v>0</v>
      </c>
      <c r="K1026" s="181" t="s">
        <v>212</v>
      </c>
      <c r="L1026" s="41"/>
      <c r="M1026" s="186" t="s">
        <v>21</v>
      </c>
      <c r="N1026" s="187" t="s">
        <v>44</v>
      </c>
      <c r="O1026" s="66"/>
      <c r="P1026" s="188">
        <f>O1026*H1026</f>
        <v>0</v>
      </c>
      <c r="Q1026" s="188">
        <v>0</v>
      </c>
      <c r="R1026" s="188">
        <f>Q1026*H1026</f>
        <v>0</v>
      </c>
      <c r="S1026" s="188">
        <v>0</v>
      </c>
      <c r="T1026" s="188">
        <f>S1026*H1026</f>
        <v>0</v>
      </c>
      <c r="U1026" s="189" t="s">
        <v>21</v>
      </c>
      <c r="V1026" s="36"/>
      <c r="W1026" s="36"/>
      <c r="X1026" s="36"/>
      <c r="Y1026" s="36"/>
      <c r="Z1026" s="36"/>
      <c r="AA1026" s="36"/>
      <c r="AB1026" s="36"/>
      <c r="AC1026" s="36"/>
      <c r="AD1026" s="36"/>
      <c r="AE1026" s="36"/>
      <c r="AR1026" s="190" t="s">
        <v>300</v>
      </c>
      <c r="AT1026" s="190" t="s">
        <v>208</v>
      </c>
      <c r="AU1026" s="190" t="s">
        <v>83</v>
      </c>
      <c r="AY1026" s="19" t="s">
        <v>204</v>
      </c>
      <c r="BE1026" s="191">
        <f>IF(N1026="základní",J1026,0)</f>
        <v>0</v>
      </c>
      <c r="BF1026" s="191">
        <f>IF(N1026="snížená",J1026,0)</f>
        <v>0</v>
      </c>
      <c r="BG1026" s="191">
        <f>IF(N1026="zákl. přenesená",J1026,0)</f>
        <v>0</v>
      </c>
      <c r="BH1026" s="191">
        <f>IF(N1026="sníž. přenesená",J1026,0)</f>
        <v>0</v>
      </c>
      <c r="BI1026" s="191">
        <f>IF(N1026="nulová",J1026,0)</f>
        <v>0</v>
      </c>
      <c r="BJ1026" s="19" t="s">
        <v>81</v>
      </c>
      <c r="BK1026" s="191">
        <f>ROUND(I1026*H1026,1)</f>
        <v>0</v>
      </c>
      <c r="BL1026" s="19" t="s">
        <v>300</v>
      </c>
      <c r="BM1026" s="190" t="s">
        <v>1469</v>
      </c>
    </row>
    <row r="1027" spans="1:47" s="2" customFormat="1" ht="11.25">
      <c r="A1027" s="36"/>
      <c r="B1027" s="37"/>
      <c r="C1027" s="38"/>
      <c r="D1027" s="192" t="s">
        <v>216</v>
      </c>
      <c r="E1027" s="38"/>
      <c r="F1027" s="193" t="s">
        <v>1470</v>
      </c>
      <c r="G1027" s="38"/>
      <c r="H1027" s="38"/>
      <c r="I1027" s="194"/>
      <c r="J1027" s="38"/>
      <c r="K1027" s="38"/>
      <c r="L1027" s="41"/>
      <c r="M1027" s="195"/>
      <c r="N1027" s="196"/>
      <c r="O1027" s="66"/>
      <c r="P1027" s="66"/>
      <c r="Q1027" s="66"/>
      <c r="R1027" s="66"/>
      <c r="S1027" s="66"/>
      <c r="T1027" s="66"/>
      <c r="U1027" s="67"/>
      <c r="V1027" s="36"/>
      <c r="W1027" s="36"/>
      <c r="X1027" s="36"/>
      <c r="Y1027" s="36"/>
      <c r="Z1027" s="36"/>
      <c r="AA1027" s="36"/>
      <c r="AB1027" s="36"/>
      <c r="AC1027" s="36"/>
      <c r="AD1027" s="36"/>
      <c r="AE1027" s="36"/>
      <c r="AT1027" s="19" t="s">
        <v>216</v>
      </c>
      <c r="AU1027" s="19" t="s">
        <v>83</v>
      </c>
    </row>
    <row r="1028" spans="2:51" s="13" customFormat="1" ht="11.25">
      <c r="B1028" s="197"/>
      <c r="C1028" s="198"/>
      <c r="D1028" s="199" t="s">
        <v>218</v>
      </c>
      <c r="E1028" s="200" t="s">
        <v>21</v>
      </c>
      <c r="F1028" s="201" t="s">
        <v>793</v>
      </c>
      <c r="G1028" s="198"/>
      <c r="H1028" s="202">
        <v>47.5</v>
      </c>
      <c r="I1028" s="203"/>
      <c r="J1028" s="198"/>
      <c r="K1028" s="198"/>
      <c r="L1028" s="204"/>
      <c r="M1028" s="205"/>
      <c r="N1028" s="206"/>
      <c r="O1028" s="206"/>
      <c r="P1028" s="206"/>
      <c r="Q1028" s="206"/>
      <c r="R1028" s="206"/>
      <c r="S1028" s="206"/>
      <c r="T1028" s="206"/>
      <c r="U1028" s="207"/>
      <c r="AT1028" s="208" t="s">
        <v>218</v>
      </c>
      <c r="AU1028" s="208" t="s">
        <v>83</v>
      </c>
      <c r="AV1028" s="13" t="s">
        <v>83</v>
      </c>
      <c r="AW1028" s="13" t="s">
        <v>34</v>
      </c>
      <c r="AX1028" s="13" t="s">
        <v>81</v>
      </c>
      <c r="AY1028" s="208" t="s">
        <v>204</v>
      </c>
    </row>
    <row r="1029" spans="1:65" s="2" customFormat="1" ht="16.5" customHeight="1">
      <c r="A1029" s="36"/>
      <c r="B1029" s="37"/>
      <c r="C1029" s="242" t="s">
        <v>1471</v>
      </c>
      <c r="D1029" s="242" t="s">
        <v>466</v>
      </c>
      <c r="E1029" s="243" t="s">
        <v>1472</v>
      </c>
      <c r="F1029" s="244" t="s">
        <v>1473</v>
      </c>
      <c r="G1029" s="245" t="s">
        <v>318</v>
      </c>
      <c r="H1029" s="246">
        <v>9.162</v>
      </c>
      <c r="I1029" s="247"/>
      <c r="J1029" s="248">
        <f>ROUND(I1029*H1029,1)</f>
        <v>0</v>
      </c>
      <c r="K1029" s="244" t="s">
        <v>212</v>
      </c>
      <c r="L1029" s="249"/>
      <c r="M1029" s="250" t="s">
        <v>21</v>
      </c>
      <c r="N1029" s="251" t="s">
        <v>44</v>
      </c>
      <c r="O1029" s="66"/>
      <c r="P1029" s="188">
        <f>O1029*H1029</f>
        <v>0</v>
      </c>
      <c r="Q1029" s="188">
        <v>1</v>
      </c>
      <c r="R1029" s="188">
        <f>Q1029*H1029</f>
        <v>9.162</v>
      </c>
      <c r="S1029" s="188">
        <v>0</v>
      </c>
      <c r="T1029" s="188">
        <f>S1029*H1029</f>
        <v>0</v>
      </c>
      <c r="U1029" s="189" t="s">
        <v>21</v>
      </c>
      <c r="V1029" s="36"/>
      <c r="W1029" s="36"/>
      <c r="X1029" s="36"/>
      <c r="Y1029" s="36"/>
      <c r="Z1029" s="36"/>
      <c r="AA1029" s="36"/>
      <c r="AB1029" s="36"/>
      <c r="AC1029" s="36"/>
      <c r="AD1029" s="36"/>
      <c r="AE1029" s="36"/>
      <c r="AR1029" s="190" t="s">
        <v>473</v>
      </c>
      <c r="AT1029" s="190" t="s">
        <v>466</v>
      </c>
      <c r="AU1029" s="190" t="s">
        <v>83</v>
      </c>
      <c r="AY1029" s="19" t="s">
        <v>204</v>
      </c>
      <c r="BE1029" s="191">
        <f>IF(N1029="základní",J1029,0)</f>
        <v>0</v>
      </c>
      <c r="BF1029" s="191">
        <f>IF(N1029="snížená",J1029,0)</f>
        <v>0</v>
      </c>
      <c r="BG1029" s="191">
        <f>IF(N1029="zákl. přenesená",J1029,0)</f>
        <v>0</v>
      </c>
      <c r="BH1029" s="191">
        <f>IF(N1029="sníž. přenesená",J1029,0)</f>
        <v>0</v>
      </c>
      <c r="BI1029" s="191">
        <f>IF(N1029="nulová",J1029,0)</f>
        <v>0</v>
      </c>
      <c r="BJ1029" s="19" t="s">
        <v>81</v>
      </c>
      <c r="BK1029" s="191">
        <f>ROUND(I1029*H1029,1)</f>
        <v>0</v>
      </c>
      <c r="BL1029" s="19" t="s">
        <v>300</v>
      </c>
      <c r="BM1029" s="190" t="s">
        <v>1474</v>
      </c>
    </row>
    <row r="1030" spans="1:47" s="2" customFormat="1" ht="11.25">
      <c r="A1030" s="36"/>
      <c r="B1030" s="37"/>
      <c r="C1030" s="38"/>
      <c r="D1030" s="192" t="s">
        <v>216</v>
      </c>
      <c r="E1030" s="38"/>
      <c r="F1030" s="193" t="s">
        <v>1475</v>
      </c>
      <c r="G1030" s="38"/>
      <c r="H1030" s="38"/>
      <c r="I1030" s="194"/>
      <c r="J1030" s="38"/>
      <c r="K1030" s="38"/>
      <c r="L1030" s="41"/>
      <c r="M1030" s="195"/>
      <c r="N1030" s="196"/>
      <c r="O1030" s="66"/>
      <c r="P1030" s="66"/>
      <c r="Q1030" s="66"/>
      <c r="R1030" s="66"/>
      <c r="S1030" s="66"/>
      <c r="T1030" s="66"/>
      <c r="U1030" s="67"/>
      <c r="V1030" s="36"/>
      <c r="W1030" s="36"/>
      <c r="X1030" s="36"/>
      <c r="Y1030" s="36"/>
      <c r="Z1030" s="36"/>
      <c r="AA1030" s="36"/>
      <c r="AB1030" s="36"/>
      <c r="AC1030" s="36"/>
      <c r="AD1030" s="36"/>
      <c r="AE1030" s="36"/>
      <c r="AT1030" s="19" t="s">
        <v>216</v>
      </c>
      <c r="AU1030" s="19" t="s">
        <v>83</v>
      </c>
    </row>
    <row r="1031" spans="2:51" s="13" customFormat="1" ht="11.25">
      <c r="B1031" s="197"/>
      <c r="C1031" s="198"/>
      <c r="D1031" s="199" t="s">
        <v>218</v>
      </c>
      <c r="E1031" s="200" t="s">
        <v>21</v>
      </c>
      <c r="F1031" s="201" t="s">
        <v>1476</v>
      </c>
      <c r="G1031" s="198"/>
      <c r="H1031" s="202">
        <v>9.162</v>
      </c>
      <c r="I1031" s="203"/>
      <c r="J1031" s="198"/>
      <c r="K1031" s="198"/>
      <c r="L1031" s="204"/>
      <c r="M1031" s="205"/>
      <c r="N1031" s="206"/>
      <c r="O1031" s="206"/>
      <c r="P1031" s="206"/>
      <c r="Q1031" s="206"/>
      <c r="R1031" s="206"/>
      <c r="S1031" s="206"/>
      <c r="T1031" s="206"/>
      <c r="U1031" s="207"/>
      <c r="AT1031" s="208" t="s">
        <v>218</v>
      </c>
      <c r="AU1031" s="208" t="s">
        <v>83</v>
      </c>
      <c r="AV1031" s="13" t="s">
        <v>83</v>
      </c>
      <c r="AW1031" s="13" t="s">
        <v>34</v>
      </c>
      <c r="AX1031" s="13" t="s">
        <v>81</v>
      </c>
      <c r="AY1031" s="208" t="s">
        <v>204</v>
      </c>
    </row>
    <row r="1032" spans="1:65" s="2" customFormat="1" ht="24.2" customHeight="1">
      <c r="A1032" s="36"/>
      <c r="B1032" s="37"/>
      <c r="C1032" s="179" t="s">
        <v>1477</v>
      </c>
      <c r="D1032" s="179" t="s">
        <v>208</v>
      </c>
      <c r="E1032" s="180" t="s">
        <v>1478</v>
      </c>
      <c r="F1032" s="181" t="s">
        <v>1479</v>
      </c>
      <c r="G1032" s="182" t="s">
        <v>346</v>
      </c>
      <c r="H1032" s="183">
        <v>23.059</v>
      </c>
      <c r="I1032" s="184"/>
      <c r="J1032" s="185">
        <f>ROUND(I1032*H1032,1)</f>
        <v>0</v>
      </c>
      <c r="K1032" s="181" t="s">
        <v>212</v>
      </c>
      <c r="L1032" s="41"/>
      <c r="M1032" s="186" t="s">
        <v>21</v>
      </c>
      <c r="N1032" s="187" t="s">
        <v>44</v>
      </c>
      <c r="O1032" s="66"/>
      <c r="P1032" s="188">
        <f>O1032*H1032</f>
        <v>0</v>
      </c>
      <c r="Q1032" s="188">
        <v>0</v>
      </c>
      <c r="R1032" s="188">
        <f>Q1032*H1032</f>
        <v>0</v>
      </c>
      <c r="S1032" s="188">
        <v>0</v>
      </c>
      <c r="T1032" s="188">
        <f>S1032*H1032</f>
        <v>0</v>
      </c>
      <c r="U1032" s="189" t="s">
        <v>21</v>
      </c>
      <c r="V1032" s="36"/>
      <c r="W1032" s="36"/>
      <c r="X1032" s="36"/>
      <c r="Y1032" s="36"/>
      <c r="Z1032" s="36"/>
      <c r="AA1032" s="36"/>
      <c r="AB1032" s="36"/>
      <c r="AC1032" s="36"/>
      <c r="AD1032" s="36"/>
      <c r="AE1032" s="36"/>
      <c r="AR1032" s="190" t="s">
        <v>300</v>
      </c>
      <c r="AT1032" s="190" t="s">
        <v>208</v>
      </c>
      <c r="AU1032" s="190" t="s">
        <v>83</v>
      </c>
      <c r="AY1032" s="19" t="s">
        <v>204</v>
      </c>
      <c r="BE1032" s="191">
        <f>IF(N1032="základní",J1032,0)</f>
        <v>0</v>
      </c>
      <c r="BF1032" s="191">
        <f>IF(N1032="snížená",J1032,0)</f>
        <v>0</v>
      </c>
      <c r="BG1032" s="191">
        <f>IF(N1032="zákl. přenesená",J1032,0)</f>
        <v>0</v>
      </c>
      <c r="BH1032" s="191">
        <f>IF(N1032="sníž. přenesená",J1032,0)</f>
        <v>0</v>
      </c>
      <c r="BI1032" s="191">
        <f>IF(N1032="nulová",J1032,0)</f>
        <v>0</v>
      </c>
      <c r="BJ1032" s="19" t="s">
        <v>81</v>
      </c>
      <c r="BK1032" s="191">
        <f>ROUND(I1032*H1032,1)</f>
        <v>0</v>
      </c>
      <c r="BL1032" s="19" t="s">
        <v>300</v>
      </c>
      <c r="BM1032" s="190" t="s">
        <v>1480</v>
      </c>
    </row>
    <row r="1033" spans="1:47" s="2" customFormat="1" ht="11.25">
      <c r="A1033" s="36"/>
      <c r="B1033" s="37"/>
      <c r="C1033" s="38"/>
      <c r="D1033" s="192" t="s">
        <v>216</v>
      </c>
      <c r="E1033" s="38"/>
      <c r="F1033" s="193" t="s">
        <v>1481</v>
      </c>
      <c r="G1033" s="38"/>
      <c r="H1033" s="38"/>
      <c r="I1033" s="194"/>
      <c r="J1033" s="38"/>
      <c r="K1033" s="38"/>
      <c r="L1033" s="41"/>
      <c r="M1033" s="195"/>
      <c r="N1033" s="196"/>
      <c r="O1033" s="66"/>
      <c r="P1033" s="66"/>
      <c r="Q1033" s="66"/>
      <c r="R1033" s="66"/>
      <c r="S1033" s="66"/>
      <c r="T1033" s="66"/>
      <c r="U1033" s="67"/>
      <c r="V1033" s="36"/>
      <c r="W1033" s="36"/>
      <c r="X1033" s="36"/>
      <c r="Y1033" s="36"/>
      <c r="Z1033" s="36"/>
      <c r="AA1033" s="36"/>
      <c r="AB1033" s="36"/>
      <c r="AC1033" s="36"/>
      <c r="AD1033" s="36"/>
      <c r="AE1033" s="36"/>
      <c r="AT1033" s="19" t="s">
        <v>216</v>
      </c>
      <c r="AU1033" s="19" t="s">
        <v>83</v>
      </c>
    </row>
    <row r="1034" spans="2:51" s="13" customFormat="1" ht="11.25">
      <c r="B1034" s="197"/>
      <c r="C1034" s="198"/>
      <c r="D1034" s="199" t="s">
        <v>218</v>
      </c>
      <c r="E1034" s="200" t="s">
        <v>21</v>
      </c>
      <c r="F1034" s="201" t="s">
        <v>1482</v>
      </c>
      <c r="G1034" s="198"/>
      <c r="H1034" s="202">
        <v>10.72</v>
      </c>
      <c r="I1034" s="203"/>
      <c r="J1034" s="198"/>
      <c r="K1034" s="198"/>
      <c r="L1034" s="204"/>
      <c r="M1034" s="205"/>
      <c r="N1034" s="206"/>
      <c r="O1034" s="206"/>
      <c r="P1034" s="206"/>
      <c r="Q1034" s="206"/>
      <c r="R1034" s="206"/>
      <c r="S1034" s="206"/>
      <c r="T1034" s="206"/>
      <c r="U1034" s="207"/>
      <c r="AT1034" s="208" t="s">
        <v>218</v>
      </c>
      <c r="AU1034" s="208" t="s">
        <v>83</v>
      </c>
      <c r="AV1034" s="13" t="s">
        <v>83</v>
      </c>
      <c r="AW1034" s="13" t="s">
        <v>34</v>
      </c>
      <c r="AX1034" s="13" t="s">
        <v>73</v>
      </c>
      <c r="AY1034" s="208" t="s">
        <v>204</v>
      </c>
    </row>
    <row r="1035" spans="2:51" s="13" customFormat="1" ht="11.25">
      <c r="B1035" s="197"/>
      <c r="C1035" s="198"/>
      <c r="D1035" s="199" t="s">
        <v>218</v>
      </c>
      <c r="E1035" s="200" t="s">
        <v>21</v>
      </c>
      <c r="F1035" s="201" t="s">
        <v>1483</v>
      </c>
      <c r="G1035" s="198"/>
      <c r="H1035" s="202">
        <v>7.209</v>
      </c>
      <c r="I1035" s="203"/>
      <c r="J1035" s="198"/>
      <c r="K1035" s="198"/>
      <c r="L1035" s="204"/>
      <c r="M1035" s="205"/>
      <c r="N1035" s="206"/>
      <c r="O1035" s="206"/>
      <c r="P1035" s="206"/>
      <c r="Q1035" s="206"/>
      <c r="R1035" s="206"/>
      <c r="S1035" s="206"/>
      <c r="T1035" s="206"/>
      <c r="U1035" s="207"/>
      <c r="AT1035" s="208" t="s">
        <v>218</v>
      </c>
      <c r="AU1035" s="208" t="s">
        <v>83</v>
      </c>
      <c r="AV1035" s="13" t="s">
        <v>83</v>
      </c>
      <c r="AW1035" s="13" t="s">
        <v>34</v>
      </c>
      <c r="AX1035" s="13" t="s">
        <v>73</v>
      </c>
      <c r="AY1035" s="208" t="s">
        <v>204</v>
      </c>
    </row>
    <row r="1036" spans="2:51" s="13" customFormat="1" ht="11.25">
      <c r="B1036" s="197"/>
      <c r="C1036" s="198"/>
      <c r="D1036" s="199" t="s">
        <v>218</v>
      </c>
      <c r="E1036" s="200" t="s">
        <v>21</v>
      </c>
      <c r="F1036" s="201" t="s">
        <v>1484</v>
      </c>
      <c r="G1036" s="198"/>
      <c r="H1036" s="202">
        <v>5.13</v>
      </c>
      <c r="I1036" s="203"/>
      <c r="J1036" s="198"/>
      <c r="K1036" s="198"/>
      <c r="L1036" s="204"/>
      <c r="M1036" s="205"/>
      <c r="N1036" s="206"/>
      <c r="O1036" s="206"/>
      <c r="P1036" s="206"/>
      <c r="Q1036" s="206"/>
      <c r="R1036" s="206"/>
      <c r="S1036" s="206"/>
      <c r="T1036" s="206"/>
      <c r="U1036" s="207"/>
      <c r="AT1036" s="208" t="s">
        <v>218</v>
      </c>
      <c r="AU1036" s="208" t="s">
        <v>83</v>
      </c>
      <c r="AV1036" s="13" t="s">
        <v>83</v>
      </c>
      <c r="AW1036" s="13" t="s">
        <v>34</v>
      </c>
      <c r="AX1036" s="13" t="s">
        <v>73</v>
      </c>
      <c r="AY1036" s="208" t="s">
        <v>204</v>
      </c>
    </row>
    <row r="1037" spans="2:51" s="16" customFormat="1" ht="11.25">
      <c r="B1037" s="230"/>
      <c r="C1037" s="231"/>
      <c r="D1037" s="199" t="s">
        <v>218</v>
      </c>
      <c r="E1037" s="232" t="s">
        <v>21</v>
      </c>
      <c r="F1037" s="233" t="s">
        <v>1485</v>
      </c>
      <c r="G1037" s="231"/>
      <c r="H1037" s="234">
        <v>23.059</v>
      </c>
      <c r="I1037" s="235"/>
      <c r="J1037" s="231"/>
      <c r="K1037" s="231"/>
      <c r="L1037" s="236"/>
      <c r="M1037" s="237"/>
      <c r="N1037" s="238"/>
      <c r="O1037" s="238"/>
      <c r="P1037" s="238"/>
      <c r="Q1037" s="238"/>
      <c r="R1037" s="238"/>
      <c r="S1037" s="238"/>
      <c r="T1037" s="238"/>
      <c r="U1037" s="239"/>
      <c r="AT1037" s="240" t="s">
        <v>218</v>
      </c>
      <c r="AU1037" s="240" t="s">
        <v>83</v>
      </c>
      <c r="AV1037" s="16" t="s">
        <v>214</v>
      </c>
      <c r="AW1037" s="16" t="s">
        <v>34</v>
      </c>
      <c r="AX1037" s="16" t="s">
        <v>73</v>
      </c>
      <c r="AY1037" s="240" t="s">
        <v>204</v>
      </c>
    </row>
    <row r="1038" spans="2:51" s="14" customFormat="1" ht="11.25">
      <c r="B1038" s="209"/>
      <c r="C1038" s="210"/>
      <c r="D1038" s="199" t="s">
        <v>218</v>
      </c>
      <c r="E1038" s="211" t="s">
        <v>21</v>
      </c>
      <c r="F1038" s="212" t="s">
        <v>221</v>
      </c>
      <c r="G1038" s="210"/>
      <c r="H1038" s="213">
        <v>23.059</v>
      </c>
      <c r="I1038" s="214"/>
      <c r="J1038" s="210"/>
      <c r="K1038" s="210"/>
      <c r="L1038" s="215"/>
      <c r="M1038" s="216"/>
      <c r="N1038" s="217"/>
      <c r="O1038" s="217"/>
      <c r="P1038" s="217"/>
      <c r="Q1038" s="217"/>
      <c r="R1038" s="217"/>
      <c r="S1038" s="217"/>
      <c r="T1038" s="217"/>
      <c r="U1038" s="218"/>
      <c r="AT1038" s="219" t="s">
        <v>218</v>
      </c>
      <c r="AU1038" s="219" t="s">
        <v>83</v>
      </c>
      <c r="AV1038" s="14" t="s">
        <v>213</v>
      </c>
      <c r="AW1038" s="14" t="s">
        <v>34</v>
      </c>
      <c r="AX1038" s="14" t="s">
        <v>81</v>
      </c>
      <c r="AY1038" s="219" t="s">
        <v>204</v>
      </c>
    </row>
    <row r="1039" spans="1:65" s="2" customFormat="1" ht="16.5" customHeight="1">
      <c r="A1039" s="36"/>
      <c r="B1039" s="37"/>
      <c r="C1039" s="242" t="s">
        <v>1486</v>
      </c>
      <c r="D1039" s="242" t="s">
        <v>466</v>
      </c>
      <c r="E1039" s="243" t="s">
        <v>1383</v>
      </c>
      <c r="F1039" s="244" t="s">
        <v>1384</v>
      </c>
      <c r="G1039" s="245" t="s">
        <v>318</v>
      </c>
      <c r="H1039" s="246">
        <v>0.008</v>
      </c>
      <c r="I1039" s="247"/>
      <c r="J1039" s="248">
        <f>ROUND(I1039*H1039,1)</f>
        <v>0</v>
      </c>
      <c r="K1039" s="244" t="s">
        <v>212</v>
      </c>
      <c r="L1039" s="249"/>
      <c r="M1039" s="250" t="s">
        <v>21</v>
      </c>
      <c r="N1039" s="251" t="s">
        <v>44</v>
      </c>
      <c r="O1039" s="66"/>
      <c r="P1039" s="188">
        <f>O1039*H1039</f>
        <v>0</v>
      </c>
      <c r="Q1039" s="188">
        <v>1</v>
      </c>
      <c r="R1039" s="188">
        <f>Q1039*H1039</f>
        <v>0.008</v>
      </c>
      <c r="S1039" s="188">
        <v>0</v>
      </c>
      <c r="T1039" s="188">
        <f>S1039*H1039</f>
        <v>0</v>
      </c>
      <c r="U1039" s="189" t="s">
        <v>21</v>
      </c>
      <c r="V1039" s="36"/>
      <c r="W1039" s="36"/>
      <c r="X1039" s="36"/>
      <c r="Y1039" s="36"/>
      <c r="Z1039" s="36"/>
      <c r="AA1039" s="36"/>
      <c r="AB1039" s="36"/>
      <c r="AC1039" s="36"/>
      <c r="AD1039" s="36"/>
      <c r="AE1039" s="36"/>
      <c r="AR1039" s="190" t="s">
        <v>473</v>
      </c>
      <c r="AT1039" s="190" t="s">
        <v>466</v>
      </c>
      <c r="AU1039" s="190" t="s">
        <v>83</v>
      </c>
      <c r="AY1039" s="19" t="s">
        <v>204</v>
      </c>
      <c r="BE1039" s="191">
        <f>IF(N1039="základní",J1039,0)</f>
        <v>0</v>
      </c>
      <c r="BF1039" s="191">
        <f>IF(N1039="snížená",J1039,0)</f>
        <v>0</v>
      </c>
      <c r="BG1039" s="191">
        <f>IF(N1039="zákl. přenesená",J1039,0)</f>
        <v>0</v>
      </c>
      <c r="BH1039" s="191">
        <f>IF(N1039="sníž. přenesená",J1039,0)</f>
        <v>0</v>
      </c>
      <c r="BI1039" s="191">
        <f>IF(N1039="nulová",J1039,0)</f>
        <v>0</v>
      </c>
      <c r="BJ1039" s="19" t="s">
        <v>81</v>
      </c>
      <c r="BK1039" s="191">
        <f>ROUND(I1039*H1039,1)</f>
        <v>0</v>
      </c>
      <c r="BL1039" s="19" t="s">
        <v>300</v>
      </c>
      <c r="BM1039" s="190" t="s">
        <v>1487</v>
      </c>
    </row>
    <row r="1040" spans="1:47" s="2" customFormat="1" ht="11.25">
      <c r="A1040" s="36"/>
      <c r="B1040" s="37"/>
      <c r="C1040" s="38"/>
      <c r="D1040" s="192" t="s">
        <v>216</v>
      </c>
      <c r="E1040" s="38"/>
      <c r="F1040" s="193" t="s">
        <v>1386</v>
      </c>
      <c r="G1040" s="38"/>
      <c r="H1040" s="38"/>
      <c r="I1040" s="194"/>
      <c r="J1040" s="38"/>
      <c r="K1040" s="38"/>
      <c r="L1040" s="41"/>
      <c r="M1040" s="195"/>
      <c r="N1040" s="196"/>
      <c r="O1040" s="66"/>
      <c r="P1040" s="66"/>
      <c r="Q1040" s="66"/>
      <c r="R1040" s="66"/>
      <c r="S1040" s="66"/>
      <c r="T1040" s="66"/>
      <c r="U1040" s="67"/>
      <c r="V1040" s="36"/>
      <c r="W1040" s="36"/>
      <c r="X1040" s="36"/>
      <c r="Y1040" s="36"/>
      <c r="Z1040" s="36"/>
      <c r="AA1040" s="36"/>
      <c r="AB1040" s="36"/>
      <c r="AC1040" s="36"/>
      <c r="AD1040" s="36"/>
      <c r="AE1040" s="36"/>
      <c r="AT1040" s="19" t="s">
        <v>216</v>
      </c>
      <c r="AU1040" s="19" t="s">
        <v>83</v>
      </c>
    </row>
    <row r="1041" spans="2:51" s="13" customFormat="1" ht="11.25">
      <c r="B1041" s="197"/>
      <c r="C1041" s="198"/>
      <c r="D1041" s="199" t="s">
        <v>218</v>
      </c>
      <c r="E1041" s="200" t="s">
        <v>21</v>
      </c>
      <c r="F1041" s="201" t="s">
        <v>1488</v>
      </c>
      <c r="G1041" s="198"/>
      <c r="H1041" s="202">
        <v>0.008</v>
      </c>
      <c r="I1041" s="203"/>
      <c r="J1041" s="198"/>
      <c r="K1041" s="198"/>
      <c r="L1041" s="204"/>
      <c r="M1041" s="205"/>
      <c r="N1041" s="206"/>
      <c r="O1041" s="206"/>
      <c r="P1041" s="206"/>
      <c r="Q1041" s="206"/>
      <c r="R1041" s="206"/>
      <c r="S1041" s="206"/>
      <c r="T1041" s="206"/>
      <c r="U1041" s="207"/>
      <c r="AT1041" s="208" t="s">
        <v>218</v>
      </c>
      <c r="AU1041" s="208" t="s">
        <v>83</v>
      </c>
      <c r="AV1041" s="13" t="s">
        <v>83</v>
      </c>
      <c r="AW1041" s="13" t="s">
        <v>34</v>
      </c>
      <c r="AX1041" s="13" t="s">
        <v>81</v>
      </c>
      <c r="AY1041" s="208" t="s">
        <v>204</v>
      </c>
    </row>
    <row r="1042" spans="1:65" s="2" customFormat="1" ht="24.2" customHeight="1">
      <c r="A1042" s="36"/>
      <c r="B1042" s="37"/>
      <c r="C1042" s="179" t="s">
        <v>1489</v>
      </c>
      <c r="D1042" s="179" t="s">
        <v>208</v>
      </c>
      <c r="E1042" s="180" t="s">
        <v>1490</v>
      </c>
      <c r="F1042" s="181" t="s">
        <v>1491</v>
      </c>
      <c r="G1042" s="182" t="s">
        <v>346</v>
      </c>
      <c r="H1042" s="183">
        <v>23.059</v>
      </c>
      <c r="I1042" s="184"/>
      <c r="J1042" s="185">
        <f>ROUND(I1042*H1042,1)</f>
        <v>0</v>
      </c>
      <c r="K1042" s="181" t="s">
        <v>212</v>
      </c>
      <c r="L1042" s="41"/>
      <c r="M1042" s="186" t="s">
        <v>21</v>
      </c>
      <c r="N1042" s="187" t="s">
        <v>44</v>
      </c>
      <c r="O1042" s="66"/>
      <c r="P1042" s="188">
        <f>O1042*H1042</f>
        <v>0</v>
      </c>
      <c r="Q1042" s="188">
        <v>0.00094131</v>
      </c>
      <c r="R1042" s="188">
        <f>Q1042*H1042</f>
        <v>0.02170566729</v>
      </c>
      <c r="S1042" s="188">
        <v>0</v>
      </c>
      <c r="T1042" s="188">
        <f>S1042*H1042</f>
        <v>0</v>
      </c>
      <c r="U1042" s="189" t="s">
        <v>21</v>
      </c>
      <c r="V1042" s="36"/>
      <c r="W1042" s="36"/>
      <c r="X1042" s="36"/>
      <c r="Y1042" s="36"/>
      <c r="Z1042" s="36"/>
      <c r="AA1042" s="36"/>
      <c r="AB1042" s="36"/>
      <c r="AC1042" s="36"/>
      <c r="AD1042" s="36"/>
      <c r="AE1042" s="36"/>
      <c r="AR1042" s="190" t="s">
        <v>300</v>
      </c>
      <c r="AT1042" s="190" t="s">
        <v>208</v>
      </c>
      <c r="AU1042" s="190" t="s">
        <v>83</v>
      </c>
      <c r="AY1042" s="19" t="s">
        <v>204</v>
      </c>
      <c r="BE1042" s="191">
        <f>IF(N1042="základní",J1042,0)</f>
        <v>0</v>
      </c>
      <c r="BF1042" s="191">
        <f>IF(N1042="snížená",J1042,0)</f>
        <v>0</v>
      </c>
      <c r="BG1042" s="191">
        <f>IF(N1042="zákl. přenesená",J1042,0)</f>
        <v>0</v>
      </c>
      <c r="BH1042" s="191">
        <f>IF(N1042="sníž. přenesená",J1042,0)</f>
        <v>0</v>
      </c>
      <c r="BI1042" s="191">
        <f>IF(N1042="nulová",J1042,0)</f>
        <v>0</v>
      </c>
      <c r="BJ1042" s="19" t="s">
        <v>81</v>
      </c>
      <c r="BK1042" s="191">
        <f>ROUND(I1042*H1042,1)</f>
        <v>0</v>
      </c>
      <c r="BL1042" s="19" t="s">
        <v>300</v>
      </c>
      <c r="BM1042" s="190" t="s">
        <v>1492</v>
      </c>
    </row>
    <row r="1043" spans="1:47" s="2" customFormat="1" ht="11.25">
      <c r="A1043" s="36"/>
      <c r="B1043" s="37"/>
      <c r="C1043" s="38"/>
      <c r="D1043" s="192" t="s">
        <v>216</v>
      </c>
      <c r="E1043" s="38"/>
      <c r="F1043" s="193" t="s">
        <v>1493</v>
      </c>
      <c r="G1043" s="38"/>
      <c r="H1043" s="38"/>
      <c r="I1043" s="194"/>
      <c r="J1043" s="38"/>
      <c r="K1043" s="38"/>
      <c r="L1043" s="41"/>
      <c r="M1043" s="195"/>
      <c r="N1043" s="196"/>
      <c r="O1043" s="66"/>
      <c r="P1043" s="66"/>
      <c r="Q1043" s="66"/>
      <c r="R1043" s="66"/>
      <c r="S1043" s="66"/>
      <c r="T1043" s="66"/>
      <c r="U1043" s="67"/>
      <c r="V1043" s="36"/>
      <c r="W1043" s="36"/>
      <c r="X1043" s="36"/>
      <c r="Y1043" s="36"/>
      <c r="Z1043" s="36"/>
      <c r="AA1043" s="36"/>
      <c r="AB1043" s="36"/>
      <c r="AC1043" s="36"/>
      <c r="AD1043" s="36"/>
      <c r="AE1043" s="36"/>
      <c r="AT1043" s="19" t="s">
        <v>216</v>
      </c>
      <c r="AU1043" s="19" t="s">
        <v>83</v>
      </c>
    </row>
    <row r="1044" spans="2:51" s="13" customFormat="1" ht="11.25">
      <c r="B1044" s="197"/>
      <c r="C1044" s="198"/>
      <c r="D1044" s="199" t="s">
        <v>218</v>
      </c>
      <c r="E1044" s="200" t="s">
        <v>21</v>
      </c>
      <c r="F1044" s="201" t="s">
        <v>1494</v>
      </c>
      <c r="G1044" s="198"/>
      <c r="H1044" s="202">
        <v>10.72</v>
      </c>
      <c r="I1044" s="203"/>
      <c r="J1044" s="198"/>
      <c r="K1044" s="198"/>
      <c r="L1044" s="204"/>
      <c r="M1044" s="205"/>
      <c r="N1044" s="206"/>
      <c r="O1044" s="206"/>
      <c r="P1044" s="206"/>
      <c r="Q1044" s="206"/>
      <c r="R1044" s="206"/>
      <c r="S1044" s="206"/>
      <c r="T1044" s="206"/>
      <c r="U1044" s="207"/>
      <c r="AT1044" s="208" t="s">
        <v>218</v>
      </c>
      <c r="AU1044" s="208" t="s">
        <v>83</v>
      </c>
      <c r="AV1044" s="13" t="s">
        <v>83</v>
      </c>
      <c r="AW1044" s="13" t="s">
        <v>34</v>
      </c>
      <c r="AX1044" s="13" t="s">
        <v>73</v>
      </c>
      <c r="AY1044" s="208" t="s">
        <v>204</v>
      </c>
    </row>
    <row r="1045" spans="2:51" s="13" customFormat="1" ht="11.25">
      <c r="B1045" s="197"/>
      <c r="C1045" s="198"/>
      <c r="D1045" s="199" t="s">
        <v>218</v>
      </c>
      <c r="E1045" s="200" t="s">
        <v>21</v>
      </c>
      <c r="F1045" s="201" t="s">
        <v>1483</v>
      </c>
      <c r="G1045" s="198"/>
      <c r="H1045" s="202">
        <v>7.209</v>
      </c>
      <c r="I1045" s="203"/>
      <c r="J1045" s="198"/>
      <c r="K1045" s="198"/>
      <c r="L1045" s="204"/>
      <c r="M1045" s="205"/>
      <c r="N1045" s="206"/>
      <c r="O1045" s="206"/>
      <c r="P1045" s="206"/>
      <c r="Q1045" s="206"/>
      <c r="R1045" s="206"/>
      <c r="S1045" s="206"/>
      <c r="T1045" s="206"/>
      <c r="U1045" s="207"/>
      <c r="AT1045" s="208" t="s">
        <v>218</v>
      </c>
      <c r="AU1045" s="208" t="s">
        <v>83</v>
      </c>
      <c r="AV1045" s="13" t="s">
        <v>83</v>
      </c>
      <c r="AW1045" s="13" t="s">
        <v>34</v>
      </c>
      <c r="AX1045" s="13" t="s">
        <v>73</v>
      </c>
      <c r="AY1045" s="208" t="s">
        <v>204</v>
      </c>
    </row>
    <row r="1046" spans="2:51" s="13" customFormat="1" ht="11.25">
      <c r="B1046" s="197"/>
      <c r="C1046" s="198"/>
      <c r="D1046" s="199" t="s">
        <v>218</v>
      </c>
      <c r="E1046" s="200" t="s">
        <v>21</v>
      </c>
      <c r="F1046" s="201" t="s">
        <v>1484</v>
      </c>
      <c r="G1046" s="198"/>
      <c r="H1046" s="202">
        <v>5.13</v>
      </c>
      <c r="I1046" s="203"/>
      <c r="J1046" s="198"/>
      <c r="K1046" s="198"/>
      <c r="L1046" s="204"/>
      <c r="M1046" s="205"/>
      <c r="N1046" s="206"/>
      <c r="O1046" s="206"/>
      <c r="P1046" s="206"/>
      <c r="Q1046" s="206"/>
      <c r="R1046" s="206"/>
      <c r="S1046" s="206"/>
      <c r="T1046" s="206"/>
      <c r="U1046" s="207"/>
      <c r="AT1046" s="208" t="s">
        <v>218</v>
      </c>
      <c r="AU1046" s="208" t="s">
        <v>83</v>
      </c>
      <c r="AV1046" s="13" t="s">
        <v>83</v>
      </c>
      <c r="AW1046" s="13" t="s">
        <v>34</v>
      </c>
      <c r="AX1046" s="13" t="s">
        <v>73</v>
      </c>
      <c r="AY1046" s="208" t="s">
        <v>204</v>
      </c>
    </row>
    <row r="1047" spans="2:51" s="16" customFormat="1" ht="11.25">
      <c r="B1047" s="230"/>
      <c r="C1047" s="231"/>
      <c r="D1047" s="199" t="s">
        <v>218</v>
      </c>
      <c r="E1047" s="232" t="s">
        <v>21</v>
      </c>
      <c r="F1047" s="233" t="s">
        <v>1495</v>
      </c>
      <c r="G1047" s="231"/>
      <c r="H1047" s="234">
        <v>23.059</v>
      </c>
      <c r="I1047" s="235"/>
      <c r="J1047" s="231"/>
      <c r="K1047" s="231"/>
      <c r="L1047" s="236"/>
      <c r="M1047" s="237"/>
      <c r="N1047" s="238"/>
      <c r="O1047" s="238"/>
      <c r="P1047" s="238"/>
      <c r="Q1047" s="238"/>
      <c r="R1047" s="238"/>
      <c r="S1047" s="238"/>
      <c r="T1047" s="238"/>
      <c r="U1047" s="239"/>
      <c r="AT1047" s="240" t="s">
        <v>218</v>
      </c>
      <c r="AU1047" s="240" t="s">
        <v>83</v>
      </c>
      <c r="AV1047" s="16" t="s">
        <v>214</v>
      </c>
      <c r="AW1047" s="16" t="s">
        <v>34</v>
      </c>
      <c r="AX1047" s="16" t="s">
        <v>73</v>
      </c>
      <c r="AY1047" s="240" t="s">
        <v>204</v>
      </c>
    </row>
    <row r="1048" spans="2:51" s="14" customFormat="1" ht="11.25">
      <c r="B1048" s="209"/>
      <c r="C1048" s="210"/>
      <c r="D1048" s="199" t="s">
        <v>218</v>
      </c>
      <c r="E1048" s="211" t="s">
        <v>21</v>
      </c>
      <c r="F1048" s="212" t="s">
        <v>221</v>
      </c>
      <c r="G1048" s="210"/>
      <c r="H1048" s="213">
        <v>23.059</v>
      </c>
      <c r="I1048" s="214"/>
      <c r="J1048" s="210"/>
      <c r="K1048" s="210"/>
      <c r="L1048" s="215"/>
      <c r="M1048" s="216"/>
      <c r="N1048" s="217"/>
      <c r="O1048" s="217"/>
      <c r="P1048" s="217"/>
      <c r="Q1048" s="217"/>
      <c r="R1048" s="217"/>
      <c r="S1048" s="217"/>
      <c r="T1048" s="217"/>
      <c r="U1048" s="218"/>
      <c r="AT1048" s="219" t="s">
        <v>218</v>
      </c>
      <c r="AU1048" s="219" t="s">
        <v>83</v>
      </c>
      <c r="AV1048" s="14" t="s">
        <v>213</v>
      </c>
      <c r="AW1048" s="14" t="s">
        <v>34</v>
      </c>
      <c r="AX1048" s="14" t="s">
        <v>81</v>
      </c>
      <c r="AY1048" s="219" t="s">
        <v>204</v>
      </c>
    </row>
    <row r="1049" spans="1:65" s="2" customFormat="1" ht="24.2" customHeight="1">
      <c r="A1049" s="36"/>
      <c r="B1049" s="37"/>
      <c r="C1049" s="242" t="s">
        <v>1496</v>
      </c>
      <c r="D1049" s="242" t="s">
        <v>466</v>
      </c>
      <c r="E1049" s="243" t="s">
        <v>1434</v>
      </c>
      <c r="F1049" s="244" t="s">
        <v>1435</v>
      </c>
      <c r="G1049" s="245" t="s">
        <v>346</v>
      </c>
      <c r="H1049" s="246">
        <v>27.671</v>
      </c>
      <c r="I1049" s="247"/>
      <c r="J1049" s="248">
        <f>ROUND(I1049*H1049,1)</f>
        <v>0</v>
      </c>
      <c r="K1049" s="244" t="s">
        <v>212</v>
      </c>
      <c r="L1049" s="249"/>
      <c r="M1049" s="250" t="s">
        <v>21</v>
      </c>
      <c r="N1049" s="251" t="s">
        <v>44</v>
      </c>
      <c r="O1049" s="66"/>
      <c r="P1049" s="188">
        <f>O1049*H1049</f>
        <v>0</v>
      </c>
      <c r="Q1049" s="188">
        <v>0.0054</v>
      </c>
      <c r="R1049" s="188">
        <f>Q1049*H1049</f>
        <v>0.1494234</v>
      </c>
      <c r="S1049" s="188">
        <v>0</v>
      </c>
      <c r="T1049" s="188">
        <f>S1049*H1049</f>
        <v>0</v>
      </c>
      <c r="U1049" s="189" t="s">
        <v>21</v>
      </c>
      <c r="V1049" s="36"/>
      <c r="W1049" s="36"/>
      <c r="X1049" s="36"/>
      <c r="Y1049" s="36"/>
      <c r="Z1049" s="36"/>
      <c r="AA1049" s="36"/>
      <c r="AB1049" s="36"/>
      <c r="AC1049" s="36"/>
      <c r="AD1049" s="36"/>
      <c r="AE1049" s="36"/>
      <c r="AR1049" s="190" t="s">
        <v>473</v>
      </c>
      <c r="AT1049" s="190" t="s">
        <v>466</v>
      </c>
      <c r="AU1049" s="190" t="s">
        <v>83</v>
      </c>
      <c r="AY1049" s="19" t="s">
        <v>204</v>
      </c>
      <c r="BE1049" s="191">
        <f>IF(N1049="základní",J1049,0)</f>
        <v>0</v>
      </c>
      <c r="BF1049" s="191">
        <f>IF(N1049="snížená",J1049,0)</f>
        <v>0</v>
      </c>
      <c r="BG1049" s="191">
        <f>IF(N1049="zákl. přenesená",J1049,0)</f>
        <v>0</v>
      </c>
      <c r="BH1049" s="191">
        <f>IF(N1049="sníž. přenesená",J1049,0)</f>
        <v>0</v>
      </c>
      <c r="BI1049" s="191">
        <f>IF(N1049="nulová",J1049,0)</f>
        <v>0</v>
      </c>
      <c r="BJ1049" s="19" t="s">
        <v>81</v>
      </c>
      <c r="BK1049" s="191">
        <f>ROUND(I1049*H1049,1)</f>
        <v>0</v>
      </c>
      <c r="BL1049" s="19" t="s">
        <v>300</v>
      </c>
      <c r="BM1049" s="190" t="s">
        <v>1497</v>
      </c>
    </row>
    <row r="1050" spans="1:47" s="2" customFormat="1" ht="11.25">
      <c r="A1050" s="36"/>
      <c r="B1050" s="37"/>
      <c r="C1050" s="38"/>
      <c r="D1050" s="192" t="s">
        <v>216</v>
      </c>
      <c r="E1050" s="38"/>
      <c r="F1050" s="193" t="s">
        <v>1437</v>
      </c>
      <c r="G1050" s="38"/>
      <c r="H1050" s="38"/>
      <c r="I1050" s="194"/>
      <c r="J1050" s="38"/>
      <c r="K1050" s="38"/>
      <c r="L1050" s="41"/>
      <c r="M1050" s="195"/>
      <c r="N1050" s="196"/>
      <c r="O1050" s="66"/>
      <c r="P1050" s="66"/>
      <c r="Q1050" s="66"/>
      <c r="R1050" s="66"/>
      <c r="S1050" s="66"/>
      <c r="T1050" s="66"/>
      <c r="U1050" s="67"/>
      <c r="V1050" s="36"/>
      <c r="W1050" s="36"/>
      <c r="X1050" s="36"/>
      <c r="Y1050" s="36"/>
      <c r="Z1050" s="36"/>
      <c r="AA1050" s="36"/>
      <c r="AB1050" s="36"/>
      <c r="AC1050" s="36"/>
      <c r="AD1050" s="36"/>
      <c r="AE1050" s="36"/>
      <c r="AT1050" s="19" t="s">
        <v>216</v>
      </c>
      <c r="AU1050" s="19" t="s">
        <v>83</v>
      </c>
    </row>
    <row r="1051" spans="2:51" s="13" customFormat="1" ht="11.25">
      <c r="B1051" s="197"/>
      <c r="C1051" s="198"/>
      <c r="D1051" s="199" t="s">
        <v>218</v>
      </c>
      <c r="E1051" s="200" t="s">
        <v>21</v>
      </c>
      <c r="F1051" s="201" t="s">
        <v>1498</v>
      </c>
      <c r="G1051" s="198"/>
      <c r="H1051" s="202">
        <v>27.671</v>
      </c>
      <c r="I1051" s="203"/>
      <c r="J1051" s="198"/>
      <c r="K1051" s="198"/>
      <c r="L1051" s="204"/>
      <c r="M1051" s="205"/>
      <c r="N1051" s="206"/>
      <c r="O1051" s="206"/>
      <c r="P1051" s="206"/>
      <c r="Q1051" s="206"/>
      <c r="R1051" s="206"/>
      <c r="S1051" s="206"/>
      <c r="T1051" s="206"/>
      <c r="U1051" s="207"/>
      <c r="AT1051" s="208" t="s">
        <v>218</v>
      </c>
      <c r="AU1051" s="208" t="s">
        <v>83</v>
      </c>
      <c r="AV1051" s="13" t="s">
        <v>83</v>
      </c>
      <c r="AW1051" s="13" t="s">
        <v>34</v>
      </c>
      <c r="AX1051" s="13" t="s">
        <v>81</v>
      </c>
      <c r="AY1051" s="208" t="s">
        <v>204</v>
      </c>
    </row>
    <row r="1052" spans="1:65" s="2" customFormat="1" ht="24.2" customHeight="1">
      <c r="A1052" s="36"/>
      <c r="B1052" s="37"/>
      <c r="C1052" s="179" t="s">
        <v>1499</v>
      </c>
      <c r="D1052" s="179" t="s">
        <v>208</v>
      </c>
      <c r="E1052" s="180" t="s">
        <v>1500</v>
      </c>
      <c r="F1052" s="181" t="s">
        <v>1501</v>
      </c>
      <c r="G1052" s="182" t="s">
        <v>346</v>
      </c>
      <c r="H1052" s="183">
        <v>16.5</v>
      </c>
      <c r="I1052" s="184"/>
      <c r="J1052" s="185">
        <f>ROUND(I1052*H1052,1)</f>
        <v>0</v>
      </c>
      <c r="K1052" s="181" t="s">
        <v>212</v>
      </c>
      <c r="L1052" s="41"/>
      <c r="M1052" s="186" t="s">
        <v>21</v>
      </c>
      <c r="N1052" s="187" t="s">
        <v>44</v>
      </c>
      <c r="O1052" s="66"/>
      <c r="P1052" s="188">
        <f>O1052*H1052</f>
        <v>0</v>
      </c>
      <c r="Q1052" s="188">
        <v>0.00077</v>
      </c>
      <c r="R1052" s="188">
        <f>Q1052*H1052</f>
        <v>0.012705</v>
      </c>
      <c r="S1052" s="188">
        <v>0</v>
      </c>
      <c r="T1052" s="188">
        <f>S1052*H1052</f>
        <v>0</v>
      </c>
      <c r="U1052" s="189" t="s">
        <v>21</v>
      </c>
      <c r="V1052" s="36"/>
      <c r="W1052" s="36"/>
      <c r="X1052" s="36"/>
      <c r="Y1052" s="36"/>
      <c r="Z1052" s="36"/>
      <c r="AA1052" s="36"/>
      <c r="AB1052" s="36"/>
      <c r="AC1052" s="36"/>
      <c r="AD1052" s="36"/>
      <c r="AE1052" s="36"/>
      <c r="AR1052" s="190" t="s">
        <v>300</v>
      </c>
      <c r="AT1052" s="190" t="s">
        <v>208</v>
      </c>
      <c r="AU1052" s="190" t="s">
        <v>83</v>
      </c>
      <c r="AY1052" s="19" t="s">
        <v>204</v>
      </c>
      <c r="BE1052" s="191">
        <f>IF(N1052="základní",J1052,0)</f>
        <v>0</v>
      </c>
      <c r="BF1052" s="191">
        <f>IF(N1052="snížená",J1052,0)</f>
        <v>0</v>
      </c>
      <c r="BG1052" s="191">
        <f>IF(N1052="zákl. přenesená",J1052,0)</f>
        <v>0</v>
      </c>
      <c r="BH1052" s="191">
        <f>IF(N1052="sníž. přenesená",J1052,0)</f>
        <v>0</v>
      </c>
      <c r="BI1052" s="191">
        <f>IF(N1052="nulová",J1052,0)</f>
        <v>0</v>
      </c>
      <c r="BJ1052" s="19" t="s">
        <v>81</v>
      </c>
      <c r="BK1052" s="191">
        <f>ROUND(I1052*H1052,1)</f>
        <v>0</v>
      </c>
      <c r="BL1052" s="19" t="s">
        <v>300</v>
      </c>
      <c r="BM1052" s="190" t="s">
        <v>1502</v>
      </c>
    </row>
    <row r="1053" spans="1:47" s="2" customFormat="1" ht="11.25">
      <c r="A1053" s="36"/>
      <c r="B1053" s="37"/>
      <c r="C1053" s="38"/>
      <c r="D1053" s="192" t="s">
        <v>216</v>
      </c>
      <c r="E1053" s="38"/>
      <c r="F1053" s="193" t="s">
        <v>1503</v>
      </c>
      <c r="G1053" s="38"/>
      <c r="H1053" s="38"/>
      <c r="I1053" s="194"/>
      <c r="J1053" s="38"/>
      <c r="K1053" s="38"/>
      <c r="L1053" s="41"/>
      <c r="M1053" s="195"/>
      <c r="N1053" s="196"/>
      <c r="O1053" s="66"/>
      <c r="P1053" s="66"/>
      <c r="Q1053" s="66"/>
      <c r="R1053" s="66"/>
      <c r="S1053" s="66"/>
      <c r="T1053" s="66"/>
      <c r="U1053" s="67"/>
      <c r="V1053" s="36"/>
      <c r="W1053" s="36"/>
      <c r="X1053" s="36"/>
      <c r="Y1053" s="36"/>
      <c r="Z1053" s="36"/>
      <c r="AA1053" s="36"/>
      <c r="AB1053" s="36"/>
      <c r="AC1053" s="36"/>
      <c r="AD1053" s="36"/>
      <c r="AE1053" s="36"/>
      <c r="AT1053" s="19" t="s">
        <v>216</v>
      </c>
      <c r="AU1053" s="19" t="s">
        <v>83</v>
      </c>
    </row>
    <row r="1054" spans="2:51" s="13" customFormat="1" ht="11.25">
      <c r="B1054" s="197"/>
      <c r="C1054" s="198"/>
      <c r="D1054" s="199" t="s">
        <v>218</v>
      </c>
      <c r="E1054" s="200" t="s">
        <v>21</v>
      </c>
      <c r="F1054" s="201" t="s">
        <v>1504</v>
      </c>
      <c r="G1054" s="198"/>
      <c r="H1054" s="202">
        <v>16.5</v>
      </c>
      <c r="I1054" s="203"/>
      <c r="J1054" s="198"/>
      <c r="K1054" s="198"/>
      <c r="L1054" s="204"/>
      <c r="M1054" s="205"/>
      <c r="N1054" s="206"/>
      <c r="O1054" s="206"/>
      <c r="P1054" s="206"/>
      <c r="Q1054" s="206"/>
      <c r="R1054" s="206"/>
      <c r="S1054" s="206"/>
      <c r="T1054" s="206"/>
      <c r="U1054" s="207"/>
      <c r="AT1054" s="208" t="s">
        <v>218</v>
      </c>
      <c r="AU1054" s="208" t="s">
        <v>83</v>
      </c>
      <c r="AV1054" s="13" t="s">
        <v>83</v>
      </c>
      <c r="AW1054" s="13" t="s">
        <v>34</v>
      </c>
      <c r="AX1054" s="13" t="s">
        <v>81</v>
      </c>
      <c r="AY1054" s="208" t="s">
        <v>204</v>
      </c>
    </row>
    <row r="1055" spans="1:65" s="2" customFormat="1" ht="24.2" customHeight="1">
      <c r="A1055" s="36"/>
      <c r="B1055" s="37"/>
      <c r="C1055" s="242" t="s">
        <v>1505</v>
      </c>
      <c r="D1055" s="242" t="s">
        <v>466</v>
      </c>
      <c r="E1055" s="243" t="s">
        <v>1451</v>
      </c>
      <c r="F1055" s="244" t="s">
        <v>1452</v>
      </c>
      <c r="G1055" s="245" t="s">
        <v>346</v>
      </c>
      <c r="H1055" s="246">
        <v>19.8</v>
      </c>
      <c r="I1055" s="247"/>
      <c r="J1055" s="248">
        <f>ROUND(I1055*H1055,1)</f>
        <v>0</v>
      </c>
      <c r="K1055" s="244" t="s">
        <v>21</v>
      </c>
      <c r="L1055" s="249"/>
      <c r="M1055" s="250" t="s">
        <v>21</v>
      </c>
      <c r="N1055" s="251" t="s">
        <v>44</v>
      </c>
      <c r="O1055" s="66"/>
      <c r="P1055" s="188">
        <f>O1055*H1055</f>
        <v>0</v>
      </c>
      <c r="Q1055" s="188">
        <v>0.0019</v>
      </c>
      <c r="R1055" s="188">
        <f>Q1055*H1055</f>
        <v>0.03762</v>
      </c>
      <c r="S1055" s="188">
        <v>0</v>
      </c>
      <c r="T1055" s="188">
        <f>S1055*H1055</f>
        <v>0</v>
      </c>
      <c r="U1055" s="189" t="s">
        <v>21</v>
      </c>
      <c r="V1055" s="36"/>
      <c r="W1055" s="36"/>
      <c r="X1055" s="36"/>
      <c r="Y1055" s="36"/>
      <c r="Z1055" s="36"/>
      <c r="AA1055" s="36"/>
      <c r="AB1055" s="36"/>
      <c r="AC1055" s="36"/>
      <c r="AD1055" s="36"/>
      <c r="AE1055" s="36"/>
      <c r="AR1055" s="190" t="s">
        <v>473</v>
      </c>
      <c r="AT1055" s="190" t="s">
        <v>466</v>
      </c>
      <c r="AU1055" s="190" t="s">
        <v>83</v>
      </c>
      <c r="AY1055" s="19" t="s">
        <v>204</v>
      </c>
      <c r="BE1055" s="191">
        <f>IF(N1055="základní",J1055,0)</f>
        <v>0</v>
      </c>
      <c r="BF1055" s="191">
        <f>IF(N1055="snížená",J1055,0)</f>
        <v>0</v>
      </c>
      <c r="BG1055" s="191">
        <f>IF(N1055="zákl. přenesená",J1055,0)</f>
        <v>0</v>
      </c>
      <c r="BH1055" s="191">
        <f>IF(N1055="sníž. přenesená",J1055,0)</f>
        <v>0</v>
      </c>
      <c r="BI1055" s="191">
        <f>IF(N1055="nulová",J1055,0)</f>
        <v>0</v>
      </c>
      <c r="BJ1055" s="19" t="s">
        <v>81</v>
      </c>
      <c r="BK1055" s="191">
        <f>ROUND(I1055*H1055,1)</f>
        <v>0</v>
      </c>
      <c r="BL1055" s="19" t="s">
        <v>300</v>
      </c>
      <c r="BM1055" s="190" t="s">
        <v>1506</v>
      </c>
    </row>
    <row r="1056" spans="2:51" s="13" customFormat="1" ht="11.25">
      <c r="B1056" s="197"/>
      <c r="C1056" s="198"/>
      <c r="D1056" s="199" t="s">
        <v>218</v>
      </c>
      <c r="E1056" s="200" t="s">
        <v>21</v>
      </c>
      <c r="F1056" s="201" t="s">
        <v>1507</v>
      </c>
      <c r="G1056" s="198"/>
      <c r="H1056" s="202">
        <v>19.8</v>
      </c>
      <c r="I1056" s="203"/>
      <c r="J1056" s="198"/>
      <c r="K1056" s="198"/>
      <c r="L1056" s="204"/>
      <c r="M1056" s="205"/>
      <c r="N1056" s="206"/>
      <c r="O1056" s="206"/>
      <c r="P1056" s="206"/>
      <c r="Q1056" s="206"/>
      <c r="R1056" s="206"/>
      <c r="S1056" s="206"/>
      <c r="T1056" s="206"/>
      <c r="U1056" s="207"/>
      <c r="AT1056" s="208" t="s">
        <v>218</v>
      </c>
      <c r="AU1056" s="208" t="s">
        <v>83</v>
      </c>
      <c r="AV1056" s="13" t="s">
        <v>83</v>
      </c>
      <c r="AW1056" s="13" t="s">
        <v>34</v>
      </c>
      <c r="AX1056" s="13" t="s">
        <v>81</v>
      </c>
      <c r="AY1056" s="208" t="s">
        <v>204</v>
      </c>
    </row>
    <row r="1057" spans="1:65" s="2" customFormat="1" ht="24.2" customHeight="1">
      <c r="A1057" s="36"/>
      <c r="B1057" s="37"/>
      <c r="C1057" s="179" t="s">
        <v>1508</v>
      </c>
      <c r="D1057" s="179" t="s">
        <v>208</v>
      </c>
      <c r="E1057" s="180" t="s">
        <v>1509</v>
      </c>
      <c r="F1057" s="181" t="s">
        <v>1510</v>
      </c>
      <c r="G1057" s="182" t="s">
        <v>346</v>
      </c>
      <c r="H1057" s="183">
        <v>2.837</v>
      </c>
      <c r="I1057" s="184"/>
      <c r="J1057" s="185">
        <f>ROUND(I1057*H1057,1)</f>
        <v>0</v>
      </c>
      <c r="K1057" s="181" t="s">
        <v>212</v>
      </c>
      <c r="L1057" s="41"/>
      <c r="M1057" s="186" t="s">
        <v>21</v>
      </c>
      <c r="N1057" s="187" t="s">
        <v>44</v>
      </c>
      <c r="O1057" s="66"/>
      <c r="P1057" s="188">
        <f>O1057*H1057</f>
        <v>0</v>
      </c>
      <c r="Q1057" s="188">
        <v>0</v>
      </c>
      <c r="R1057" s="188">
        <f>Q1057*H1057</f>
        <v>0</v>
      </c>
      <c r="S1057" s="188">
        <v>0</v>
      </c>
      <c r="T1057" s="188">
        <f>S1057*H1057</f>
        <v>0</v>
      </c>
      <c r="U1057" s="189" t="s">
        <v>21</v>
      </c>
      <c r="V1057" s="36"/>
      <c r="W1057" s="36"/>
      <c r="X1057" s="36"/>
      <c r="Y1057" s="36"/>
      <c r="Z1057" s="36"/>
      <c r="AA1057" s="36"/>
      <c r="AB1057" s="36"/>
      <c r="AC1057" s="36"/>
      <c r="AD1057" s="36"/>
      <c r="AE1057" s="36"/>
      <c r="AR1057" s="190" t="s">
        <v>300</v>
      </c>
      <c r="AT1057" s="190" t="s">
        <v>208</v>
      </c>
      <c r="AU1057" s="190" t="s">
        <v>83</v>
      </c>
      <c r="AY1057" s="19" t="s">
        <v>204</v>
      </c>
      <c r="BE1057" s="191">
        <f>IF(N1057="základní",J1057,0)</f>
        <v>0</v>
      </c>
      <c r="BF1057" s="191">
        <f>IF(N1057="snížená",J1057,0)</f>
        <v>0</v>
      </c>
      <c r="BG1057" s="191">
        <f>IF(N1057="zákl. přenesená",J1057,0)</f>
        <v>0</v>
      </c>
      <c r="BH1057" s="191">
        <f>IF(N1057="sníž. přenesená",J1057,0)</f>
        <v>0</v>
      </c>
      <c r="BI1057" s="191">
        <f>IF(N1057="nulová",J1057,0)</f>
        <v>0</v>
      </c>
      <c r="BJ1057" s="19" t="s">
        <v>81</v>
      </c>
      <c r="BK1057" s="191">
        <f>ROUND(I1057*H1057,1)</f>
        <v>0</v>
      </c>
      <c r="BL1057" s="19" t="s">
        <v>300</v>
      </c>
      <c r="BM1057" s="190" t="s">
        <v>1511</v>
      </c>
    </row>
    <row r="1058" spans="1:47" s="2" customFormat="1" ht="11.25">
      <c r="A1058" s="36"/>
      <c r="B1058" s="37"/>
      <c r="C1058" s="38"/>
      <c r="D1058" s="192" t="s">
        <v>216</v>
      </c>
      <c r="E1058" s="38"/>
      <c r="F1058" s="193" t="s">
        <v>1512</v>
      </c>
      <c r="G1058" s="38"/>
      <c r="H1058" s="38"/>
      <c r="I1058" s="194"/>
      <c r="J1058" s="38"/>
      <c r="K1058" s="38"/>
      <c r="L1058" s="41"/>
      <c r="M1058" s="195"/>
      <c r="N1058" s="196"/>
      <c r="O1058" s="66"/>
      <c r="P1058" s="66"/>
      <c r="Q1058" s="66"/>
      <c r="R1058" s="66"/>
      <c r="S1058" s="66"/>
      <c r="T1058" s="66"/>
      <c r="U1058" s="67"/>
      <c r="V1058" s="36"/>
      <c r="W1058" s="36"/>
      <c r="X1058" s="36"/>
      <c r="Y1058" s="36"/>
      <c r="Z1058" s="36"/>
      <c r="AA1058" s="36"/>
      <c r="AB1058" s="36"/>
      <c r="AC1058" s="36"/>
      <c r="AD1058" s="36"/>
      <c r="AE1058" s="36"/>
      <c r="AT1058" s="19" t="s">
        <v>216</v>
      </c>
      <c r="AU1058" s="19" t="s">
        <v>83</v>
      </c>
    </row>
    <row r="1059" spans="2:51" s="13" customFormat="1" ht="11.25">
      <c r="B1059" s="197"/>
      <c r="C1059" s="198"/>
      <c r="D1059" s="199" t="s">
        <v>218</v>
      </c>
      <c r="E1059" s="200" t="s">
        <v>21</v>
      </c>
      <c r="F1059" s="201" t="s">
        <v>1513</v>
      </c>
      <c r="G1059" s="198"/>
      <c r="H1059" s="202">
        <v>2.837</v>
      </c>
      <c r="I1059" s="203"/>
      <c r="J1059" s="198"/>
      <c r="K1059" s="198"/>
      <c r="L1059" s="204"/>
      <c r="M1059" s="205"/>
      <c r="N1059" s="206"/>
      <c r="O1059" s="206"/>
      <c r="P1059" s="206"/>
      <c r="Q1059" s="206"/>
      <c r="R1059" s="206"/>
      <c r="S1059" s="206"/>
      <c r="T1059" s="206"/>
      <c r="U1059" s="207"/>
      <c r="AT1059" s="208" t="s">
        <v>218</v>
      </c>
      <c r="AU1059" s="208" t="s">
        <v>83</v>
      </c>
      <c r="AV1059" s="13" t="s">
        <v>83</v>
      </c>
      <c r="AW1059" s="13" t="s">
        <v>34</v>
      </c>
      <c r="AX1059" s="13" t="s">
        <v>81</v>
      </c>
      <c r="AY1059" s="208" t="s">
        <v>204</v>
      </c>
    </row>
    <row r="1060" spans="1:65" s="2" customFormat="1" ht="16.5" customHeight="1">
      <c r="A1060" s="36"/>
      <c r="B1060" s="37"/>
      <c r="C1060" s="242" t="s">
        <v>1514</v>
      </c>
      <c r="D1060" s="242" t="s">
        <v>466</v>
      </c>
      <c r="E1060" s="243" t="s">
        <v>1461</v>
      </c>
      <c r="F1060" s="244" t="s">
        <v>1462</v>
      </c>
      <c r="G1060" s="245" t="s">
        <v>346</v>
      </c>
      <c r="H1060" s="246">
        <v>3.404</v>
      </c>
      <c r="I1060" s="247"/>
      <c r="J1060" s="248">
        <f>ROUND(I1060*H1060,1)</f>
        <v>0</v>
      </c>
      <c r="K1060" s="244" t="s">
        <v>212</v>
      </c>
      <c r="L1060" s="249"/>
      <c r="M1060" s="250" t="s">
        <v>21</v>
      </c>
      <c r="N1060" s="251" t="s">
        <v>44</v>
      </c>
      <c r="O1060" s="66"/>
      <c r="P1060" s="188">
        <f>O1060*H1060</f>
        <v>0</v>
      </c>
      <c r="Q1060" s="188">
        <v>0.0003</v>
      </c>
      <c r="R1060" s="188">
        <f>Q1060*H1060</f>
        <v>0.0010211999999999999</v>
      </c>
      <c r="S1060" s="188">
        <v>0</v>
      </c>
      <c r="T1060" s="188">
        <f>S1060*H1060</f>
        <v>0</v>
      </c>
      <c r="U1060" s="189" t="s">
        <v>21</v>
      </c>
      <c r="V1060" s="36"/>
      <c r="W1060" s="36"/>
      <c r="X1060" s="36"/>
      <c r="Y1060" s="36"/>
      <c r="Z1060" s="36"/>
      <c r="AA1060" s="36"/>
      <c r="AB1060" s="36"/>
      <c r="AC1060" s="36"/>
      <c r="AD1060" s="36"/>
      <c r="AE1060" s="36"/>
      <c r="AR1060" s="190" t="s">
        <v>473</v>
      </c>
      <c r="AT1060" s="190" t="s">
        <v>466</v>
      </c>
      <c r="AU1060" s="190" t="s">
        <v>83</v>
      </c>
      <c r="AY1060" s="19" t="s">
        <v>204</v>
      </c>
      <c r="BE1060" s="191">
        <f>IF(N1060="základní",J1060,0)</f>
        <v>0</v>
      </c>
      <c r="BF1060" s="191">
        <f>IF(N1060="snížená",J1060,0)</f>
        <v>0</v>
      </c>
      <c r="BG1060" s="191">
        <f>IF(N1060="zákl. přenesená",J1060,0)</f>
        <v>0</v>
      </c>
      <c r="BH1060" s="191">
        <f>IF(N1060="sníž. přenesená",J1060,0)</f>
        <v>0</v>
      </c>
      <c r="BI1060" s="191">
        <f>IF(N1060="nulová",J1060,0)</f>
        <v>0</v>
      </c>
      <c r="BJ1060" s="19" t="s">
        <v>81</v>
      </c>
      <c r="BK1060" s="191">
        <f>ROUND(I1060*H1060,1)</f>
        <v>0</v>
      </c>
      <c r="BL1060" s="19" t="s">
        <v>300</v>
      </c>
      <c r="BM1060" s="190" t="s">
        <v>1515</v>
      </c>
    </row>
    <row r="1061" spans="1:47" s="2" customFormat="1" ht="11.25">
      <c r="A1061" s="36"/>
      <c r="B1061" s="37"/>
      <c r="C1061" s="38"/>
      <c r="D1061" s="192" t="s">
        <v>216</v>
      </c>
      <c r="E1061" s="38"/>
      <c r="F1061" s="193" t="s">
        <v>1464</v>
      </c>
      <c r="G1061" s="38"/>
      <c r="H1061" s="38"/>
      <c r="I1061" s="194"/>
      <c r="J1061" s="38"/>
      <c r="K1061" s="38"/>
      <c r="L1061" s="41"/>
      <c r="M1061" s="195"/>
      <c r="N1061" s="196"/>
      <c r="O1061" s="66"/>
      <c r="P1061" s="66"/>
      <c r="Q1061" s="66"/>
      <c r="R1061" s="66"/>
      <c r="S1061" s="66"/>
      <c r="T1061" s="66"/>
      <c r="U1061" s="67"/>
      <c r="V1061" s="36"/>
      <c r="W1061" s="36"/>
      <c r="X1061" s="36"/>
      <c r="Y1061" s="36"/>
      <c r="Z1061" s="36"/>
      <c r="AA1061" s="36"/>
      <c r="AB1061" s="36"/>
      <c r="AC1061" s="36"/>
      <c r="AD1061" s="36"/>
      <c r="AE1061" s="36"/>
      <c r="AT1061" s="19" t="s">
        <v>216</v>
      </c>
      <c r="AU1061" s="19" t="s">
        <v>83</v>
      </c>
    </row>
    <row r="1062" spans="2:51" s="13" customFormat="1" ht="11.25">
      <c r="B1062" s="197"/>
      <c r="C1062" s="198"/>
      <c r="D1062" s="199" t="s">
        <v>218</v>
      </c>
      <c r="E1062" s="200" t="s">
        <v>21</v>
      </c>
      <c r="F1062" s="201" t="s">
        <v>1516</v>
      </c>
      <c r="G1062" s="198"/>
      <c r="H1062" s="202">
        <v>3.404</v>
      </c>
      <c r="I1062" s="203"/>
      <c r="J1062" s="198"/>
      <c r="K1062" s="198"/>
      <c r="L1062" s="204"/>
      <c r="M1062" s="205"/>
      <c r="N1062" s="206"/>
      <c r="O1062" s="206"/>
      <c r="P1062" s="206"/>
      <c r="Q1062" s="206"/>
      <c r="R1062" s="206"/>
      <c r="S1062" s="206"/>
      <c r="T1062" s="206"/>
      <c r="U1062" s="207"/>
      <c r="AT1062" s="208" t="s">
        <v>218</v>
      </c>
      <c r="AU1062" s="208" t="s">
        <v>83</v>
      </c>
      <c r="AV1062" s="13" t="s">
        <v>83</v>
      </c>
      <c r="AW1062" s="13" t="s">
        <v>34</v>
      </c>
      <c r="AX1062" s="13" t="s">
        <v>81</v>
      </c>
      <c r="AY1062" s="208" t="s">
        <v>204</v>
      </c>
    </row>
    <row r="1063" spans="1:65" s="2" customFormat="1" ht="16.5" customHeight="1">
      <c r="A1063" s="36"/>
      <c r="B1063" s="37"/>
      <c r="C1063" s="179" t="s">
        <v>1517</v>
      </c>
      <c r="D1063" s="179" t="s">
        <v>208</v>
      </c>
      <c r="E1063" s="180" t="s">
        <v>1518</v>
      </c>
      <c r="F1063" s="181" t="s">
        <v>1519</v>
      </c>
      <c r="G1063" s="182" t="s">
        <v>211</v>
      </c>
      <c r="H1063" s="183">
        <v>2</v>
      </c>
      <c r="I1063" s="184"/>
      <c r="J1063" s="185">
        <f>ROUND(I1063*H1063,1)</f>
        <v>0</v>
      </c>
      <c r="K1063" s="181" t="s">
        <v>212</v>
      </c>
      <c r="L1063" s="41"/>
      <c r="M1063" s="186" t="s">
        <v>21</v>
      </c>
      <c r="N1063" s="187" t="s">
        <v>44</v>
      </c>
      <c r="O1063" s="66"/>
      <c r="P1063" s="188">
        <f>O1063*H1063</f>
        <v>0</v>
      </c>
      <c r="Q1063" s="188">
        <v>0.00115</v>
      </c>
      <c r="R1063" s="188">
        <f>Q1063*H1063</f>
        <v>0.0023</v>
      </c>
      <c r="S1063" s="188">
        <v>0</v>
      </c>
      <c r="T1063" s="188">
        <f>S1063*H1063</f>
        <v>0</v>
      </c>
      <c r="U1063" s="189" t="s">
        <v>21</v>
      </c>
      <c r="V1063" s="36"/>
      <c r="W1063" s="36"/>
      <c r="X1063" s="36"/>
      <c r="Y1063" s="36"/>
      <c r="Z1063" s="36"/>
      <c r="AA1063" s="36"/>
      <c r="AB1063" s="36"/>
      <c r="AC1063" s="36"/>
      <c r="AD1063" s="36"/>
      <c r="AE1063" s="36"/>
      <c r="AR1063" s="190" t="s">
        <v>300</v>
      </c>
      <c r="AT1063" s="190" t="s">
        <v>208</v>
      </c>
      <c r="AU1063" s="190" t="s">
        <v>83</v>
      </c>
      <c r="AY1063" s="19" t="s">
        <v>204</v>
      </c>
      <c r="BE1063" s="191">
        <f>IF(N1063="základní",J1063,0)</f>
        <v>0</v>
      </c>
      <c r="BF1063" s="191">
        <f>IF(N1063="snížená",J1063,0)</f>
        <v>0</v>
      </c>
      <c r="BG1063" s="191">
        <f>IF(N1063="zákl. přenesená",J1063,0)</f>
        <v>0</v>
      </c>
      <c r="BH1063" s="191">
        <f>IF(N1063="sníž. přenesená",J1063,0)</f>
        <v>0</v>
      </c>
      <c r="BI1063" s="191">
        <f>IF(N1063="nulová",J1063,0)</f>
        <v>0</v>
      </c>
      <c r="BJ1063" s="19" t="s">
        <v>81</v>
      </c>
      <c r="BK1063" s="191">
        <f>ROUND(I1063*H1063,1)</f>
        <v>0</v>
      </c>
      <c r="BL1063" s="19" t="s">
        <v>300</v>
      </c>
      <c r="BM1063" s="190" t="s">
        <v>1520</v>
      </c>
    </row>
    <row r="1064" spans="1:47" s="2" customFormat="1" ht="11.25">
      <c r="A1064" s="36"/>
      <c r="B1064" s="37"/>
      <c r="C1064" s="38"/>
      <c r="D1064" s="192" t="s">
        <v>216</v>
      </c>
      <c r="E1064" s="38"/>
      <c r="F1064" s="193" t="s">
        <v>1521</v>
      </c>
      <c r="G1064" s="38"/>
      <c r="H1064" s="38"/>
      <c r="I1064" s="194"/>
      <c r="J1064" s="38"/>
      <c r="K1064" s="38"/>
      <c r="L1064" s="41"/>
      <c r="M1064" s="195"/>
      <c r="N1064" s="196"/>
      <c r="O1064" s="66"/>
      <c r="P1064" s="66"/>
      <c r="Q1064" s="66"/>
      <c r="R1064" s="66"/>
      <c r="S1064" s="66"/>
      <c r="T1064" s="66"/>
      <c r="U1064" s="67"/>
      <c r="V1064" s="36"/>
      <c r="W1064" s="36"/>
      <c r="X1064" s="36"/>
      <c r="Y1064" s="36"/>
      <c r="Z1064" s="36"/>
      <c r="AA1064" s="36"/>
      <c r="AB1064" s="36"/>
      <c r="AC1064" s="36"/>
      <c r="AD1064" s="36"/>
      <c r="AE1064" s="36"/>
      <c r="AT1064" s="19" t="s">
        <v>216</v>
      </c>
      <c r="AU1064" s="19" t="s">
        <v>83</v>
      </c>
    </row>
    <row r="1065" spans="1:65" s="2" customFormat="1" ht="33" customHeight="1">
      <c r="A1065" s="36"/>
      <c r="B1065" s="37"/>
      <c r="C1065" s="242" t="s">
        <v>1522</v>
      </c>
      <c r="D1065" s="242" t="s">
        <v>466</v>
      </c>
      <c r="E1065" s="243" t="s">
        <v>1523</v>
      </c>
      <c r="F1065" s="244" t="s">
        <v>1524</v>
      </c>
      <c r="G1065" s="245" t="s">
        <v>211</v>
      </c>
      <c r="H1065" s="246">
        <v>1</v>
      </c>
      <c r="I1065" s="247"/>
      <c r="J1065" s="248">
        <f>ROUND(I1065*H1065,1)</f>
        <v>0</v>
      </c>
      <c r="K1065" s="244" t="s">
        <v>21</v>
      </c>
      <c r="L1065" s="249"/>
      <c r="M1065" s="250" t="s">
        <v>21</v>
      </c>
      <c r="N1065" s="251" t="s">
        <v>44</v>
      </c>
      <c r="O1065" s="66"/>
      <c r="P1065" s="188">
        <f>O1065*H1065</f>
        <v>0</v>
      </c>
      <c r="Q1065" s="188">
        <v>0.00115</v>
      </c>
      <c r="R1065" s="188">
        <f>Q1065*H1065</f>
        <v>0.00115</v>
      </c>
      <c r="S1065" s="188">
        <v>0</v>
      </c>
      <c r="T1065" s="188">
        <f>S1065*H1065</f>
        <v>0</v>
      </c>
      <c r="U1065" s="189" t="s">
        <v>21</v>
      </c>
      <c r="V1065" s="36"/>
      <c r="W1065" s="36"/>
      <c r="X1065" s="36"/>
      <c r="Y1065" s="36"/>
      <c r="Z1065" s="36"/>
      <c r="AA1065" s="36"/>
      <c r="AB1065" s="36"/>
      <c r="AC1065" s="36"/>
      <c r="AD1065" s="36"/>
      <c r="AE1065" s="36"/>
      <c r="AR1065" s="190" t="s">
        <v>473</v>
      </c>
      <c r="AT1065" s="190" t="s">
        <v>466</v>
      </c>
      <c r="AU1065" s="190" t="s">
        <v>83</v>
      </c>
      <c r="AY1065" s="19" t="s">
        <v>204</v>
      </c>
      <c r="BE1065" s="191">
        <f>IF(N1065="základní",J1065,0)</f>
        <v>0</v>
      </c>
      <c r="BF1065" s="191">
        <f>IF(N1065="snížená",J1065,0)</f>
        <v>0</v>
      </c>
      <c r="BG1065" s="191">
        <f>IF(N1065="zákl. přenesená",J1065,0)</f>
        <v>0</v>
      </c>
      <c r="BH1065" s="191">
        <f>IF(N1065="sníž. přenesená",J1065,0)</f>
        <v>0</v>
      </c>
      <c r="BI1065" s="191">
        <f>IF(N1065="nulová",J1065,0)</f>
        <v>0</v>
      </c>
      <c r="BJ1065" s="19" t="s">
        <v>81</v>
      </c>
      <c r="BK1065" s="191">
        <f>ROUND(I1065*H1065,1)</f>
        <v>0</v>
      </c>
      <c r="BL1065" s="19" t="s">
        <v>300</v>
      </c>
      <c r="BM1065" s="190" t="s">
        <v>1525</v>
      </c>
    </row>
    <row r="1066" spans="1:65" s="2" customFormat="1" ht="24.2" customHeight="1">
      <c r="A1066" s="36"/>
      <c r="B1066" s="37"/>
      <c r="C1066" s="242" t="s">
        <v>1526</v>
      </c>
      <c r="D1066" s="242" t="s">
        <v>466</v>
      </c>
      <c r="E1066" s="243" t="s">
        <v>1527</v>
      </c>
      <c r="F1066" s="244" t="s">
        <v>1528</v>
      </c>
      <c r="G1066" s="245" t="s">
        <v>211</v>
      </c>
      <c r="H1066" s="246">
        <v>1</v>
      </c>
      <c r="I1066" s="247"/>
      <c r="J1066" s="248">
        <f>ROUND(I1066*H1066,1)</f>
        <v>0</v>
      </c>
      <c r="K1066" s="244" t="s">
        <v>21</v>
      </c>
      <c r="L1066" s="249"/>
      <c r="M1066" s="250" t="s">
        <v>21</v>
      </c>
      <c r="N1066" s="251" t="s">
        <v>44</v>
      </c>
      <c r="O1066" s="66"/>
      <c r="P1066" s="188">
        <f>O1066*H1066</f>
        <v>0</v>
      </c>
      <c r="Q1066" s="188">
        <v>0.00115</v>
      </c>
      <c r="R1066" s="188">
        <f>Q1066*H1066</f>
        <v>0.00115</v>
      </c>
      <c r="S1066" s="188">
        <v>0</v>
      </c>
      <c r="T1066" s="188">
        <f>S1066*H1066</f>
        <v>0</v>
      </c>
      <c r="U1066" s="189" t="s">
        <v>21</v>
      </c>
      <c r="V1066" s="36"/>
      <c r="W1066" s="36"/>
      <c r="X1066" s="36"/>
      <c r="Y1066" s="36"/>
      <c r="Z1066" s="36"/>
      <c r="AA1066" s="36"/>
      <c r="AB1066" s="36"/>
      <c r="AC1066" s="36"/>
      <c r="AD1066" s="36"/>
      <c r="AE1066" s="36"/>
      <c r="AR1066" s="190" t="s">
        <v>473</v>
      </c>
      <c r="AT1066" s="190" t="s">
        <v>466</v>
      </c>
      <c r="AU1066" s="190" t="s">
        <v>83</v>
      </c>
      <c r="AY1066" s="19" t="s">
        <v>204</v>
      </c>
      <c r="BE1066" s="191">
        <f>IF(N1066="základní",J1066,0)</f>
        <v>0</v>
      </c>
      <c r="BF1066" s="191">
        <f>IF(N1066="snížená",J1066,0)</f>
        <v>0</v>
      </c>
      <c r="BG1066" s="191">
        <f>IF(N1066="zákl. přenesená",J1066,0)</f>
        <v>0</v>
      </c>
      <c r="BH1066" s="191">
        <f>IF(N1066="sníž. přenesená",J1066,0)</f>
        <v>0</v>
      </c>
      <c r="BI1066" s="191">
        <f>IF(N1066="nulová",J1066,0)</f>
        <v>0</v>
      </c>
      <c r="BJ1066" s="19" t="s">
        <v>81</v>
      </c>
      <c r="BK1066" s="191">
        <f>ROUND(I1066*H1066,1)</f>
        <v>0</v>
      </c>
      <c r="BL1066" s="19" t="s">
        <v>300</v>
      </c>
      <c r="BM1066" s="190" t="s">
        <v>1529</v>
      </c>
    </row>
    <row r="1067" spans="1:65" s="2" customFormat="1" ht="16.5" customHeight="1">
      <c r="A1067" s="36"/>
      <c r="B1067" s="37"/>
      <c r="C1067" s="179" t="s">
        <v>1530</v>
      </c>
      <c r="D1067" s="179" t="s">
        <v>208</v>
      </c>
      <c r="E1067" s="180" t="s">
        <v>1531</v>
      </c>
      <c r="F1067" s="181" t="s">
        <v>1532</v>
      </c>
      <c r="G1067" s="182" t="s">
        <v>469</v>
      </c>
      <c r="H1067" s="183">
        <v>1</v>
      </c>
      <c r="I1067" s="184"/>
      <c r="J1067" s="185">
        <f>ROUND(I1067*H1067,1)</f>
        <v>0</v>
      </c>
      <c r="K1067" s="181" t="s">
        <v>212</v>
      </c>
      <c r="L1067" s="41"/>
      <c r="M1067" s="186" t="s">
        <v>21</v>
      </c>
      <c r="N1067" s="187" t="s">
        <v>44</v>
      </c>
      <c r="O1067" s="66"/>
      <c r="P1067" s="188">
        <f>O1067*H1067</f>
        <v>0</v>
      </c>
      <c r="Q1067" s="188">
        <v>0.00168</v>
      </c>
      <c r="R1067" s="188">
        <f>Q1067*H1067</f>
        <v>0.00168</v>
      </c>
      <c r="S1067" s="188">
        <v>0</v>
      </c>
      <c r="T1067" s="188">
        <f>S1067*H1067</f>
        <v>0</v>
      </c>
      <c r="U1067" s="189" t="s">
        <v>21</v>
      </c>
      <c r="V1067" s="36"/>
      <c r="W1067" s="36"/>
      <c r="X1067" s="36"/>
      <c r="Y1067" s="36"/>
      <c r="Z1067" s="36"/>
      <c r="AA1067" s="36"/>
      <c r="AB1067" s="36"/>
      <c r="AC1067" s="36"/>
      <c r="AD1067" s="36"/>
      <c r="AE1067" s="36"/>
      <c r="AR1067" s="190" t="s">
        <v>300</v>
      </c>
      <c r="AT1067" s="190" t="s">
        <v>208</v>
      </c>
      <c r="AU1067" s="190" t="s">
        <v>83</v>
      </c>
      <c r="AY1067" s="19" t="s">
        <v>204</v>
      </c>
      <c r="BE1067" s="191">
        <f>IF(N1067="základní",J1067,0)</f>
        <v>0</v>
      </c>
      <c r="BF1067" s="191">
        <f>IF(N1067="snížená",J1067,0)</f>
        <v>0</v>
      </c>
      <c r="BG1067" s="191">
        <f>IF(N1067="zákl. přenesená",J1067,0)</f>
        <v>0</v>
      </c>
      <c r="BH1067" s="191">
        <f>IF(N1067="sníž. přenesená",J1067,0)</f>
        <v>0</v>
      </c>
      <c r="BI1067" s="191">
        <f>IF(N1067="nulová",J1067,0)</f>
        <v>0</v>
      </c>
      <c r="BJ1067" s="19" t="s">
        <v>81</v>
      </c>
      <c r="BK1067" s="191">
        <f>ROUND(I1067*H1067,1)</f>
        <v>0</v>
      </c>
      <c r="BL1067" s="19" t="s">
        <v>300</v>
      </c>
      <c r="BM1067" s="190" t="s">
        <v>1533</v>
      </c>
    </row>
    <row r="1068" spans="1:47" s="2" customFormat="1" ht="11.25">
      <c r="A1068" s="36"/>
      <c r="B1068" s="37"/>
      <c r="C1068" s="38"/>
      <c r="D1068" s="192" t="s">
        <v>216</v>
      </c>
      <c r="E1068" s="38"/>
      <c r="F1068" s="193" t="s">
        <v>1534</v>
      </c>
      <c r="G1068" s="38"/>
      <c r="H1068" s="38"/>
      <c r="I1068" s="194"/>
      <c r="J1068" s="38"/>
      <c r="K1068" s="38"/>
      <c r="L1068" s="41"/>
      <c r="M1068" s="195"/>
      <c r="N1068" s="196"/>
      <c r="O1068" s="66"/>
      <c r="P1068" s="66"/>
      <c r="Q1068" s="66"/>
      <c r="R1068" s="66"/>
      <c r="S1068" s="66"/>
      <c r="T1068" s="66"/>
      <c r="U1068" s="67"/>
      <c r="V1068" s="36"/>
      <c r="W1068" s="36"/>
      <c r="X1068" s="36"/>
      <c r="Y1068" s="36"/>
      <c r="Z1068" s="36"/>
      <c r="AA1068" s="36"/>
      <c r="AB1068" s="36"/>
      <c r="AC1068" s="36"/>
      <c r="AD1068" s="36"/>
      <c r="AE1068" s="36"/>
      <c r="AT1068" s="19" t="s">
        <v>216</v>
      </c>
      <c r="AU1068" s="19" t="s">
        <v>83</v>
      </c>
    </row>
    <row r="1069" spans="2:51" s="13" customFormat="1" ht="11.25">
      <c r="B1069" s="197"/>
      <c r="C1069" s="198"/>
      <c r="D1069" s="199" t="s">
        <v>218</v>
      </c>
      <c r="E1069" s="200" t="s">
        <v>21</v>
      </c>
      <c r="F1069" s="201" t="s">
        <v>1535</v>
      </c>
      <c r="G1069" s="198"/>
      <c r="H1069" s="202">
        <v>1</v>
      </c>
      <c r="I1069" s="203"/>
      <c r="J1069" s="198"/>
      <c r="K1069" s="198"/>
      <c r="L1069" s="204"/>
      <c r="M1069" s="205"/>
      <c r="N1069" s="206"/>
      <c r="O1069" s="206"/>
      <c r="P1069" s="206"/>
      <c r="Q1069" s="206"/>
      <c r="R1069" s="206"/>
      <c r="S1069" s="206"/>
      <c r="T1069" s="206"/>
      <c r="U1069" s="207"/>
      <c r="AT1069" s="208" t="s">
        <v>218</v>
      </c>
      <c r="AU1069" s="208" t="s">
        <v>83</v>
      </c>
      <c r="AV1069" s="13" t="s">
        <v>83</v>
      </c>
      <c r="AW1069" s="13" t="s">
        <v>34</v>
      </c>
      <c r="AX1069" s="13" t="s">
        <v>81</v>
      </c>
      <c r="AY1069" s="208" t="s">
        <v>204</v>
      </c>
    </row>
    <row r="1070" spans="1:65" s="2" customFormat="1" ht="24.2" customHeight="1">
      <c r="A1070" s="36"/>
      <c r="B1070" s="37"/>
      <c r="C1070" s="179" t="s">
        <v>1536</v>
      </c>
      <c r="D1070" s="179" t="s">
        <v>208</v>
      </c>
      <c r="E1070" s="180" t="s">
        <v>1537</v>
      </c>
      <c r="F1070" s="181" t="s">
        <v>1538</v>
      </c>
      <c r="G1070" s="182" t="s">
        <v>469</v>
      </c>
      <c r="H1070" s="183">
        <v>18.8</v>
      </c>
      <c r="I1070" s="184"/>
      <c r="J1070" s="185">
        <f>ROUND(I1070*H1070,1)</f>
        <v>0</v>
      </c>
      <c r="K1070" s="181" t="s">
        <v>212</v>
      </c>
      <c r="L1070" s="41"/>
      <c r="M1070" s="186" t="s">
        <v>21</v>
      </c>
      <c r="N1070" s="187" t="s">
        <v>44</v>
      </c>
      <c r="O1070" s="66"/>
      <c r="P1070" s="188">
        <f>O1070*H1070</f>
        <v>0</v>
      </c>
      <c r="Q1070" s="188">
        <v>0.0006048</v>
      </c>
      <c r="R1070" s="188">
        <f>Q1070*H1070</f>
        <v>0.01137024</v>
      </c>
      <c r="S1070" s="188">
        <v>0</v>
      </c>
      <c r="T1070" s="188">
        <f>S1070*H1070</f>
        <v>0</v>
      </c>
      <c r="U1070" s="189" t="s">
        <v>21</v>
      </c>
      <c r="V1070" s="36"/>
      <c r="W1070" s="36"/>
      <c r="X1070" s="36"/>
      <c r="Y1070" s="36"/>
      <c r="Z1070" s="36"/>
      <c r="AA1070" s="36"/>
      <c r="AB1070" s="36"/>
      <c r="AC1070" s="36"/>
      <c r="AD1070" s="36"/>
      <c r="AE1070" s="36"/>
      <c r="AR1070" s="190" t="s">
        <v>300</v>
      </c>
      <c r="AT1070" s="190" t="s">
        <v>208</v>
      </c>
      <c r="AU1070" s="190" t="s">
        <v>83</v>
      </c>
      <c r="AY1070" s="19" t="s">
        <v>204</v>
      </c>
      <c r="BE1070" s="191">
        <f>IF(N1070="základní",J1070,0)</f>
        <v>0</v>
      </c>
      <c r="BF1070" s="191">
        <f>IF(N1070="snížená",J1070,0)</f>
        <v>0</v>
      </c>
      <c r="BG1070" s="191">
        <f>IF(N1070="zákl. přenesená",J1070,0)</f>
        <v>0</v>
      </c>
      <c r="BH1070" s="191">
        <f>IF(N1070="sníž. přenesená",J1070,0)</f>
        <v>0</v>
      </c>
      <c r="BI1070" s="191">
        <f>IF(N1070="nulová",J1070,0)</f>
        <v>0</v>
      </c>
      <c r="BJ1070" s="19" t="s">
        <v>81</v>
      </c>
      <c r="BK1070" s="191">
        <f>ROUND(I1070*H1070,1)</f>
        <v>0</v>
      </c>
      <c r="BL1070" s="19" t="s">
        <v>300</v>
      </c>
      <c r="BM1070" s="190" t="s">
        <v>1539</v>
      </c>
    </row>
    <row r="1071" spans="1:47" s="2" customFormat="1" ht="11.25">
      <c r="A1071" s="36"/>
      <c r="B1071" s="37"/>
      <c r="C1071" s="38"/>
      <c r="D1071" s="192" t="s">
        <v>216</v>
      </c>
      <c r="E1071" s="38"/>
      <c r="F1071" s="193" t="s">
        <v>1540</v>
      </c>
      <c r="G1071" s="38"/>
      <c r="H1071" s="38"/>
      <c r="I1071" s="194"/>
      <c r="J1071" s="38"/>
      <c r="K1071" s="38"/>
      <c r="L1071" s="41"/>
      <c r="M1071" s="195"/>
      <c r="N1071" s="196"/>
      <c r="O1071" s="66"/>
      <c r="P1071" s="66"/>
      <c r="Q1071" s="66"/>
      <c r="R1071" s="66"/>
      <c r="S1071" s="66"/>
      <c r="T1071" s="66"/>
      <c r="U1071" s="67"/>
      <c r="V1071" s="36"/>
      <c r="W1071" s="36"/>
      <c r="X1071" s="36"/>
      <c r="Y1071" s="36"/>
      <c r="Z1071" s="36"/>
      <c r="AA1071" s="36"/>
      <c r="AB1071" s="36"/>
      <c r="AC1071" s="36"/>
      <c r="AD1071" s="36"/>
      <c r="AE1071" s="36"/>
      <c r="AT1071" s="19" t="s">
        <v>216</v>
      </c>
      <c r="AU1071" s="19" t="s">
        <v>83</v>
      </c>
    </row>
    <row r="1072" spans="1:47" s="2" customFormat="1" ht="39">
      <c r="A1072" s="36"/>
      <c r="B1072" s="37"/>
      <c r="C1072" s="38"/>
      <c r="D1072" s="199" t="s">
        <v>306</v>
      </c>
      <c r="E1072" s="38"/>
      <c r="F1072" s="241" t="s">
        <v>1541</v>
      </c>
      <c r="G1072" s="38"/>
      <c r="H1072" s="38"/>
      <c r="I1072" s="194"/>
      <c r="J1072" s="38"/>
      <c r="K1072" s="38"/>
      <c r="L1072" s="41"/>
      <c r="M1072" s="195"/>
      <c r="N1072" s="196"/>
      <c r="O1072" s="66"/>
      <c r="P1072" s="66"/>
      <c r="Q1072" s="66"/>
      <c r="R1072" s="66"/>
      <c r="S1072" s="66"/>
      <c r="T1072" s="66"/>
      <c r="U1072" s="67"/>
      <c r="V1072" s="36"/>
      <c r="W1072" s="36"/>
      <c r="X1072" s="36"/>
      <c r="Y1072" s="36"/>
      <c r="Z1072" s="36"/>
      <c r="AA1072" s="36"/>
      <c r="AB1072" s="36"/>
      <c r="AC1072" s="36"/>
      <c r="AD1072" s="36"/>
      <c r="AE1072" s="36"/>
      <c r="AT1072" s="19" t="s">
        <v>306</v>
      </c>
      <c r="AU1072" s="19" t="s">
        <v>83</v>
      </c>
    </row>
    <row r="1073" spans="2:51" s="13" customFormat="1" ht="11.25">
      <c r="B1073" s="197"/>
      <c r="C1073" s="198"/>
      <c r="D1073" s="199" t="s">
        <v>218</v>
      </c>
      <c r="E1073" s="200" t="s">
        <v>21</v>
      </c>
      <c r="F1073" s="201" t="s">
        <v>1542</v>
      </c>
      <c r="G1073" s="198"/>
      <c r="H1073" s="202">
        <v>13.4</v>
      </c>
      <c r="I1073" s="203"/>
      <c r="J1073" s="198"/>
      <c r="K1073" s="198"/>
      <c r="L1073" s="204"/>
      <c r="M1073" s="205"/>
      <c r="N1073" s="206"/>
      <c r="O1073" s="206"/>
      <c r="P1073" s="206"/>
      <c r="Q1073" s="206"/>
      <c r="R1073" s="206"/>
      <c r="S1073" s="206"/>
      <c r="T1073" s="206"/>
      <c r="U1073" s="207"/>
      <c r="AT1073" s="208" t="s">
        <v>218</v>
      </c>
      <c r="AU1073" s="208" t="s">
        <v>83</v>
      </c>
      <c r="AV1073" s="13" t="s">
        <v>83</v>
      </c>
      <c r="AW1073" s="13" t="s">
        <v>34</v>
      </c>
      <c r="AX1073" s="13" t="s">
        <v>73</v>
      </c>
      <c r="AY1073" s="208" t="s">
        <v>204</v>
      </c>
    </row>
    <row r="1074" spans="2:51" s="13" customFormat="1" ht="11.25">
      <c r="B1074" s="197"/>
      <c r="C1074" s="198"/>
      <c r="D1074" s="199" t="s">
        <v>218</v>
      </c>
      <c r="E1074" s="200" t="s">
        <v>21</v>
      </c>
      <c r="F1074" s="201" t="s">
        <v>1543</v>
      </c>
      <c r="G1074" s="198"/>
      <c r="H1074" s="202">
        <v>5.4</v>
      </c>
      <c r="I1074" s="203"/>
      <c r="J1074" s="198"/>
      <c r="K1074" s="198"/>
      <c r="L1074" s="204"/>
      <c r="M1074" s="205"/>
      <c r="N1074" s="206"/>
      <c r="O1074" s="206"/>
      <c r="P1074" s="206"/>
      <c r="Q1074" s="206"/>
      <c r="R1074" s="206"/>
      <c r="S1074" s="206"/>
      <c r="T1074" s="206"/>
      <c r="U1074" s="207"/>
      <c r="AT1074" s="208" t="s">
        <v>218</v>
      </c>
      <c r="AU1074" s="208" t="s">
        <v>83</v>
      </c>
      <c r="AV1074" s="13" t="s">
        <v>83</v>
      </c>
      <c r="AW1074" s="13" t="s">
        <v>34</v>
      </c>
      <c r="AX1074" s="13" t="s">
        <v>73</v>
      </c>
      <c r="AY1074" s="208" t="s">
        <v>204</v>
      </c>
    </row>
    <row r="1075" spans="2:51" s="14" customFormat="1" ht="11.25">
      <c r="B1075" s="209"/>
      <c r="C1075" s="210"/>
      <c r="D1075" s="199" t="s">
        <v>218</v>
      </c>
      <c r="E1075" s="211" t="s">
        <v>21</v>
      </c>
      <c r="F1075" s="212" t="s">
        <v>221</v>
      </c>
      <c r="G1075" s="210"/>
      <c r="H1075" s="213">
        <v>18.8</v>
      </c>
      <c r="I1075" s="214"/>
      <c r="J1075" s="210"/>
      <c r="K1075" s="210"/>
      <c r="L1075" s="215"/>
      <c r="M1075" s="216"/>
      <c r="N1075" s="217"/>
      <c r="O1075" s="217"/>
      <c r="P1075" s="217"/>
      <c r="Q1075" s="217"/>
      <c r="R1075" s="217"/>
      <c r="S1075" s="217"/>
      <c r="T1075" s="217"/>
      <c r="U1075" s="218"/>
      <c r="AT1075" s="219" t="s">
        <v>218</v>
      </c>
      <c r="AU1075" s="219" t="s">
        <v>83</v>
      </c>
      <c r="AV1075" s="14" t="s">
        <v>213</v>
      </c>
      <c r="AW1075" s="14" t="s">
        <v>34</v>
      </c>
      <c r="AX1075" s="14" t="s">
        <v>81</v>
      </c>
      <c r="AY1075" s="219" t="s">
        <v>204</v>
      </c>
    </row>
    <row r="1076" spans="1:65" s="2" customFormat="1" ht="24.2" customHeight="1">
      <c r="A1076" s="36"/>
      <c r="B1076" s="37"/>
      <c r="C1076" s="179" t="s">
        <v>1544</v>
      </c>
      <c r="D1076" s="179" t="s">
        <v>208</v>
      </c>
      <c r="E1076" s="180" t="s">
        <v>1545</v>
      </c>
      <c r="F1076" s="181" t="s">
        <v>1546</v>
      </c>
      <c r="G1076" s="182" t="s">
        <v>469</v>
      </c>
      <c r="H1076" s="183">
        <v>18.8</v>
      </c>
      <c r="I1076" s="184"/>
      <c r="J1076" s="185">
        <f>ROUND(I1076*H1076,1)</f>
        <v>0</v>
      </c>
      <c r="K1076" s="181" t="s">
        <v>212</v>
      </c>
      <c r="L1076" s="41"/>
      <c r="M1076" s="186" t="s">
        <v>21</v>
      </c>
      <c r="N1076" s="187" t="s">
        <v>44</v>
      </c>
      <c r="O1076" s="66"/>
      <c r="P1076" s="188">
        <f>O1076*H1076</f>
        <v>0</v>
      </c>
      <c r="Q1076" s="188">
        <v>0.0006</v>
      </c>
      <c r="R1076" s="188">
        <f>Q1076*H1076</f>
        <v>0.01128</v>
      </c>
      <c r="S1076" s="188">
        <v>0</v>
      </c>
      <c r="T1076" s="188">
        <f>S1076*H1076</f>
        <v>0</v>
      </c>
      <c r="U1076" s="189" t="s">
        <v>21</v>
      </c>
      <c r="V1076" s="36"/>
      <c r="W1076" s="36"/>
      <c r="X1076" s="36"/>
      <c r="Y1076" s="36"/>
      <c r="Z1076" s="36"/>
      <c r="AA1076" s="36"/>
      <c r="AB1076" s="36"/>
      <c r="AC1076" s="36"/>
      <c r="AD1076" s="36"/>
      <c r="AE1076" s="36"/>
      <c r="AR1076" s="190" t="s">
        <v>300</v>
      </c>
      <c r="AT1076" s="190" t="s">
        <v>208</v>
      </c>
      <c r="AU1076" s="190" t="s">
        <v>83</v>
      </c>
      <c r="AY1076" s="19" t="s">
        <v>204</v>
      </c>
      <c r="BE1076" s="191">
        <f>IF(N1076="základní",J1076,0)</f>
        <v>0</v>
      </c>
      <c r="BF1076" s="191">
        <f>IF(N1076="snížená",J1076,0)</f>
        <v>0</v>
      </c>
      <c r="BG1076" s="191">
        <f>IF(N1076="zákl. přenesená",J1076,0)</f>
        <v>0</v>
      </c>
      <c r="BH1076" s="191">
        <f>IF(N1076="sníž. přenesená",J1076,0)</f>
        <v>0</v>
      </c>
      <c r="BI1076" s="191">
        <f>IF(N1076="nulová",J1076,0)</f>
        <v>0</v>
      </c>
      <c r="BJ1076" s="19" t="s">
        <v>81</v>
      </c>
      <c r="BK1076" s="191">
        <f>ROUND(I1076*H1076,1)</f>
        <v>0</v>
      </c>
      <c r="BL1076" s="19" t="s">
        <v>300</v>
      </c>
      <c r="BM1076" s="190" t="s">
        <v>1547</v>
      </c>
    </row>
    <row r="1077" spans="1:47" s="2" customFormat="1" ht="11.25">
      <c r="A1077" s="36"/>
      <c r="B1077" s="37"/>
      <c r="C1077" s="38"/>
      <c r="D1077" s="192" t="s">
        <v>216</v>
      </c>
      <c r="E1077" s="38"/>
      <c r="F1077" s="193" t="s">
        <v>1548</v>
      </c>
      <c r="G1077" s="38"/>
      <c r="H1077" s="38"/>
      <c r="I1077" s="194"/>
      <c r="J1077" s="38"/>
      <c r="K1077" s="38"/>
      <c r="L1077" s="41"/>
      <c r="M1077" s="195"/>
      <c r="N1077" s="196"/>
      <c r="O1077" s="66"/>
      <c r="P1077" s="66"/>
      <c r="Q1077" s="66"/>
      <c r="R1077" s="66"/>
      <c r="S1077" s="66"/>
      <c r="T1077" s="66"/>
      <c r="U1077" s="67"/>
      <c r="V1077" s="36"/>
      <c r="W1077" s="36"/>
      <c r="X1077" s="36"/>
      <c r="Y1077" s="36"/>
      <c r="Z1077" s="36"/>
      <c r="AA1077" s="36"/>
      <c r="AB1077" s="36"/>
      <c r="AC1077" s="36"/>
      <c r="AD1077" s="36"/>
      <c r="AE1077" s="36"/>
      <c r="AT1077" s="19" t="s">
        <v>216</v>
      </c>
      <c r="AU1077" s="19" t="s">
        <v>83</v>
      </c>
    </row>
    <row r="1078" spans="2:51" s="13" customFormat="1" ht="11.25">
      <c r="B1078" s="197"/>
      <c r="C1078" s="198"/>
      <c r="D1078" s="199" t="s">
        <v>218</v>
      </c>
      <c r="E1078" s="200" t="s">
        <v>21</v>
      </c>
      <c r="F1078" s="201" t="s">
        <v>1542</v>
      </c>
      <c r="G1078" s="198"/>
      <c r="H1078" s="202">
        <v>13.4</v>
      </c>
      <c r="I1078" s="203"/>
      <c r="J1078" s="198"/>
      <c r="K1078" s="198"/>
      <c r="L1078" s="204"/>
      <c r="M1078" s="205"/>
      <c r="N1078" s="206"/>
      <c r="O1078" s="206"/>
      <c r="P1078" s="206"/>
      <c r="Q1078" s="206"/>
      <c r="R1078" s="206"/>
      <c r="S1078" s="206"/>
      <c r="T1078" s="206"/>
      <c r="U1078" s="207"/>
      <c r="AT1078" s="208" t="s">
        <v>218</v>
      </c>
      <c r="AU1078" s="208" t="s">
        <v>83</v>
      </c>
      <c r="AV1078" s="13" t="s">
        <v>83</v>
      </c>
      <c r="AW1078" s="13" t="s">
        <v>34</v>
      </c>
      <c r="AX1078" s="13" t="s">
        <v>73</v>
      </c>
      <c r="AY1078" s="208" t="s">
        <v>204</v>
      </c>
    </row>
    <row r="1079" spans="2:51" s="13" customFormat="1" ht="11.25">
      <c r="B1079" s="197"/>
      <c r="C1079" s="198"/>
      <c r="D1079" s="199" t="s">
        <v>218</v>
      </c>
      <c r="E1079" s="200" t="s">
        <v>21</v>
      </c>
      <c r="F1079" s="201" t="s">
        <v>1543</v>
      </c>
      <c r="G1079" s="198"/>
      <c r="H1079" s="202">
        <v>5.4</v>
      </c>
      <c r="I1079" s="203"/>
      <c r="J1079" s="198"/>
      <c r="K1079" s="198"/>
      <c r="L1079" s="204"/>
      <c r="M1079" s="205"/>
      <c r="N1079" s="206"/>
      <c r="O1079" s="206"/>
      <c r="P1079" s="206"/>
      <c r="Q1079" s="206"/>
      <c r="R1079" s="206"/>
      <c r="S1079" s="206"/>
      <c r="T1079" s="206"/>
      <c r="U1079" s="207"/>
      <c r="AT1079" s="208" t="s">
        <v>218</v>
      </c>
      <c r="AU1079" s="208" t="s">
        <v>83</v>
      </c>
      <c r="AV1079" s="13" t="s">
        <v>83</v>
      </c>
      <c r="AW1079" s="13" t="s">
        <v>34</v>
      </c>
      <c r="AX1079" s="13" t="s">
        <v>73</v>
      </c>
      <c r="AY1079" s="208" t="s">
        <v>204</v>
      </c>
    </row>
    <row r="1080" spans="2:51" s="14" customFormat="1" ht="11.25">
      <c r="B1080" s="209"/>
      <c r="C1080" s="210"/>
      <c r="D1080" s="199" t="s">
        <v>218</v>
      </c>
      <c r="E1080" s="211" t="s">
        <v>21</v>
      </c>
      <c r="F1080" s="212" t="s">
        <v>221</v>
      </c>
      <c r="G1080" s="210"/>
      <c r="H1080" s="213">
        <v>18.8</v>
      </c>
      <c r="I1080" s="214"/>
      <c r="J1080" s="210"/>
      <c r="K1080" s="210"/>
      <c r="L1080" s="215"/>
      <c r="M1080" s="216"/>
      <c r="N1080" s="217"/>
      <c r="O1080" s="217"/>
      <c r="P1080" s="217"/>
      <c r="Q1080" s="217"/>
      <c r="R1080" s="217"/>
      <c r="S1080" s="217"/>
      <c r="T1080" s="217"/>
      <c r="U1080" s="218"/>
      <c r="AT1080" s="219" t="s">
        <v>218</v>
      </c>
      <c r="AU1080" s="219" t="s">
        <v>83</v>
      </c>
      <c r="AV1080" s="14" t="s">
        <v>213</v>
      </c>
      <c r="AW1080" s="14" t="s">
        <v>34</v>
      </c>
      <c r="AX1080" s="14" t="s">
        <v>81</v>
      </c>
      <c r="AY1080" s="219" t="s">
        <v>204</v>
      </c>
    </row>
    <row r="1081" spans="1:65" s="2" customFormat="1" ht="21.75" customHeight="1">
      <c r="A1081" s="36"/>
      <c r="B1081" s="37"/>
      <c r="C1081" s="179" t="s">
        <v>1549</v>
      </c>
      <c r="D1081" s="179" t="s">
        <v>208</v>
      </c>
      <c r="E1081" s="180" t="s">
        <v>1550</v>
      </c>
      <c r="F1081" s="181" t="s">
        <v>1551</v>
      </c>
      <c r="G1081" s="182" t="s">
        <v>469</v>
      </c>
      <c r="H1081" s="183">
        <v>18.8</v>
      </c>
      <c r="I1081" s="184"/>
      <c r="J1081" s="185">
        <f>ROUND(I1081*H1081,1)</f>
        <v>0</v>
      </c>
      <c r="K1081" s="181" t="s">
        <v>212</v>
      </c>
      <c r="L1081" s="41"/>
      <c r="M1081" s="186" t="s">
        <v>21</v>
      </c>
      <c r="N1081" s="187" t="s">
        <v>44</v>
      </c>
      <c r="O1081" s="66"/>
      <c r="P1081" s="188">
        <f>O1081*H1081</f>
        <v>0</v>
      </c>
      <c r="Q1081" s="188">
        <v>0.0003</v>
      </c>
      <c r="R1081" s="188">
        <f>Q1081*H1081</f>
        <v>0.00564</v>
      </c>
      <c r="S1081" s="188">
        <v>0</v>
      </c>
      <c r="T1081" s="188">
        <f>S1081*H1081</f>
        <v>0</v>
      </c>
      <c r="U1081" s="189" t="s">
        <v>21</v>
      </c>
      <c r="V1081" s="36"/>
      <c r="W1081" s="36"/>
      <c r="X1081" s="36"/>
      <c r="Y1081" s="36"/>
      <c r="Z1081" s="36"/>
      <c r="AA1081" s="36"/>
      <c r="AB1081" s="36"/>
      <c r="AC1081" s="36"/>
      <c r="AD1081" s="36"/>
      <c r="AE1081" s="36"/>
      <c r="AR1081" s="190" t="s">
        <v>300</v>
      </c>
      <c r="AT1081" s="190" t="s">
        <v>208</v>
      </c>
      <c r="AU1081" s="190" t="s">
        <v>83</v>
      </c>
      <c r="AY1081" s="19" t="s">
        <v>204</v>
      </c>
      <c r="BE1081" s="191">
        <f>IF(N1081="základní",J1081,0)</f>
        <v>0</v>
      </c>
      <c r="BF1081" s="191">
        <f>IF(N1081="snížená",J1081,0)</f>
        <v>0</v>
      </c>
      <c r="BG1081" s="191">
        <f>IF(N1081="zákl. přenesená",J1081,0)</f>
        <v>0</v>
      </c>
      <c r="BH1081" s="191">
        <f>IF(N1081="sníž. přenesená",J1081,0)</f>
        <v>0</v>
      </c>
      <c r="BI1081" s="191">
        <f>IF(N1081="nulová",J1081,0)</f>
        <v>0</v>
      </c>
      <c r="BJ1081" s="19" t="s">
        <v>81</v>
      </c>
      <c r="BK1081" s="191">
        <f>ROUND(I1081*H1081,1)</f>
        <v>0</v>
      </c>
      <c r="BL1081" s="19" t="s">
        <v>300</v>
      </c>
      <c r="BM1081" s="190" t="s">
        <v>1552</v>
      </c>
    </row>
    <row r="1082" spans="1:47" s="2" customFormat="1" ht="11.25">
      <c r="A1082" s="36"/>
      <c r="B1082" s="37"/>
      <c r="C1082" s="38"/>
      <c r="D1082" s="192" t="s">
        <v>216</v>
      </c>
      <c r="E1082" s="38"/>
      <c r="F1082" s="193" t="s">
        <v>1553</v>
      </c>
      <c r="G1082" s="38"/>
      <c r="H1082" s="38"/>
      <c r="I1082" s="194"/>
      <c r="J1082" s="38"/>
      <c r="K1082" s="38"/>
      <c r="L1082" s="41"/>
      <c r="M1082" s="195"/>
      <c r="N1082" s="196"/>
      <c r="O1082" s="66"/>
      <c r="P1082" s="66"/>
      <c r="Q1082" s="66"/>
      <c r="R1082" s="66"/>
      <c r="S1082" s="66"/>
      <c r="T1082" s="66"/>
      <c r="U1082" s="67"/>
      <c r="V1082" s="36"/>
      <c r="W1082" s="36"/>
      <c r="X1082" s="36"/>
      <c r="Y1082" s="36"/>
      <c r="Z1082" s="36"/>
      <c r="AA1082" s="36"/>
      <c r="AB1082" s="36"/>
      <c r="AC1082" s="36"/>
      <c r="AD1082" s="36"/>
      <c r="AE1082" s="36"/>
      <c r="AT1082" s="19" t="s">
        <v>216</v>
      </c>
      <c r="AU1082" s="19" t="s">
        <v>83</v>
      </c>
    </row>
    <row r="1083" spans="2:51" s="13" customFormat="1" ht="11.25">
      <c r="B1083" s="197"/>
      <c r="C1083" s="198"/>
      <c r="D1083" s="199" t="s">
        <v>218</v>
      </c>
      <c r="E1083" s="200" t="s">
        <v>21</v>
      </c>
      <c r="F1083" s="201" t="s">
        <v>1542</v>
      </c>
      <c r="G1083" s="198"/>
      <c r="H1083" s="202">
        <v>13.4</v>
      </c>
      <c r="I1083" s="203"/>
      <c r="J1083" s="198"/>
      <c r="K1083" s="198"/>
      <c r="L1083" s="204"/>
      <c r="M1083" s="205"/>
      <c r="N1083" s="206"/>
      <c r="O1083" s="206"/>
      <c r="P1083" s="206"/>
      <c r="Q1083" s="206"/>
      <c r="R1083" s="206"/>
      <c r="S1083" s="206"/>
      <c r="T1083" s="206"/>
      <c r="U1083" s="207"/>
      <c r="AT1083" s="208" t="s">
        <v>218</v>
      </c>
      <c r="AU1083" s="208" t="s">
        <v>83</v>
      </c>
      <c r="AV1083" s="13" t="s">
        <v>83</v>
      </c>
      <c r="AW1083" s="13" t="s">
        <v>34</v>
      </c>
      <c r="AX1083" s="13" t="s">
        <v>73</v>
      </c>
      <c r="AY1083" s="208" t="s">
        <v>204</v>
      </c>
    </row>
    <row r="1084" spans="2:51" s="13" customFormat="1" ht="11.25">
      <c r="B1084" s="197"/>
      <c r="C1084" s="198"/>
      <c r="D1084" s="199" t="s">
        <v>218</v>
      </c>
      <c r="E1084" s="200" t="s">
        <v>21</v>
      </c>
      <c r="F1084" s="201" t="s">
        <v>1543</v>
      </c>
      <c r="G1084" s="198"/>
      <c r="H1084" s="202">
        <v>5.4</v>
      </c>
      <c r="I1084" s="203"/>
      <c r="J1084" s="198"/>
      <c r="K1084" s="198"/>
      <c r="L1084" s="204"/>
      <c r="M1084" s="205"/>
      <c r="N1084" s="206"/>
      <c r="O1084" s="206"/>
      <c r="P1084" s="206"/>
      <c r="Q1084" s="206"/>
      <c r="R1084" s="206"/>
      <c r="S1084" s="206"/>
      <c r="T1084" s="206"/>
      <c r="U1084" s="207"/>
      <c r="AT1084" s="208" t="s">
        <v>218</v>
      </c>
      <c r="AU1084" s="208" t="s">
        <v>83</v>
      </c>
      <c r="AV1084" s="13" t="s">
        <v>83</v>
      </c>
      <c r="AW1084" s="13" t="s">
        <v>34</v>
      </c>
      <c r="AX1084" s="13" t="s">
        <v>73</v>
      </c>
      <c r="AY1084" s="208" t="s">
        <v>204</v>
      </c>
    </row>
    <row r="1085" spans="2:51" s="14" customFormat="1" ht="11.25">
      <c r="B1085" s="209"/>
      <c r="C1085" s="210"/>
      <c r="D1085" s="199" t="s">
        <v>218</v>
      </c>
      <c r="E1085" s="211" t="s">
        <v>21</v>
      </c>
      <c r="F1085" s="212" t="s">
        <v>221</v>
      </c>
      <c r="G1085" s="210"/>
      <c r="H1085" s="213">
        <v>18.8</v>
      </c>
      <c r="I1085" s="214"/>
      <c r="J1085" s="210"/>
      <c r="K1085" s="210"/>
      <c r="L1085" s="215"/>
      <c r="M1085" s="216"/>
      <c r="N1085" s="217"/>
      <c r="O1085" s="217"/>
      <c r="P1085" s="217"/>
      <c r="Q1085" s="217"/>
      <c r="R1085" s="217"/>
      <c r="S1085" s="217"/>
      <c r="T1085" s="217"/>
      <c r="U1085" s="218"/>
      <c r="AT1085" s="219" t="s">
        <v>218</v>
      </c>
      <c r="AU1085" s="219" t="s">
        <v>83</v>
      </c>
      <c r="AV1085" s="14" t="s">
        <v>213</v>
      </c>
      <c r="AW1085" s="14" t="s">
        <v>34</v>
      </c>
      <c r="AX1085" s="14" t="s">
        <v>81</v>
      </c>
      <c r="AY1085" s="219" t="s">
        <v>204</v>
      </c>
    </row>
    <row r="1086" spans="1:65" s="2" customFormat="1" ht="24.2" customHeight="1">
      <c r="A1086" s="36"/>
      <c r="B1086" s="37"/>
      <c r="C1086" s="179" t="s">
        <v>1554</v>
      </c>
      <c r="D1086" s="179" t="s">
        <v>208</v>
      </c>
      <c r="E1086" s="180" t="s">
        <v>1555</v>
      </c>
      <c r="F1086" s="181" t="s">
        <v>1556</v>
      </c>
      <c r="G1086" s="182" t="s">
        <v>1412</v>
      </c>
      <c r="H1086" s="252"/>
      <c r="I1086" s="184"/>
      <c r="J1086" s="185">
        <f>ROUND(I1086*H1086,1)</f>
        <v>0</v>
      </c>
      <c r="K1086" s="181" t="s">
        <v>212</v>
      </c>
      <c r="L1086" s="41"/>
      <c r="M1086" s="186" t="s">
        <v>21</v>
      </c>
      <c r="N1086" s="187" t="s">
        <v>44</v>
      </c>
      <c r="O1086" s="66"/>
      <c r="P1086" s="188">
        <f>O1086*H1086</f>
        <v>0</v>
      </c>
      <c r="Q1086" s="188">
        <v>0</v>
      </c>
      <c r="R1086" s="188">
        <f>Q1086*H1086</f>
        <v>0</v>
      </c>
      <c r="S1086" s="188">
        <v>0</v>
      </c>
      <c r="T1086" s="188">
        <f>S1086*H1086</f>
        <v>0</v>
      </c>
      <c r="U1086" s="189" t="s">
        <v>21</v>
      </c>
      <c r="V1086" s="36"/>
      <c r="W1086" s="36"/>
      <c r="X1086" s="36"/>
      <c r="Y1086" s="36"/>
      <c r="Z1086" s="36"/>
      <c r="AA1086" s="36"/>
      <c r="AB1086" s="36"/>
      <c r="AC1086" s="36"/>
      <c r="AD1086" s="36"/>
      <c r="AE1086" s="36"/>
      <c r="AR1086" s="190" t="s">
        <v>300</v>
      </c>
      <c r="AT1086" s="190" t="s">
        <v>208</v>
      </c>
      <c r="AU1086" s="190" t="s">
        <v>83</v>
      </c>
      <c r="AY1086" s="19" t="s">
        <v>204</v>
      </c>
      <c r="BE1086" s="191">
        <f>IF(N1086="základní",J1086,0)</f>
        <v>0</v>
      </c>
      <c r="BF1086" s="191">
        <f>IF(N1086="snížená",J1086,0)</f>
        <v>0</v>
      </c>
      <c r="BG1086" s="191">
        <f>IF(N1086="zákl. přenesená",J1086,0)</f>
        <v>0</v>
      </c>
      <c r="BH1086" s="191">
        <f>IF(N1086="sníž. přenesená",J1086,0)</f>
        <v>0</v>
      </c>
      <c r="BI1086" s="191">
        <f>IF(N1086="nulová",J1086,0)</f>
        <v>0</v>
      </c>
      <c r="BJ1086" s="19" t="s">
        <v>81</v>
      </c>
      <c r="BK1086" s="191">
        <f>ROUND(I1086*H1086,1)</f>
        <v>0</v>
      </c>
      <c r="BL1086" s="19" t="s">
        <v>300</v>
      </c>
      <c r="BM1086" s="190" t="s">
        <v>1557</v>
      </c>
    </row>
    <row r="1087" spans="1:47" s="2" customFormat="1" ht="11.25">
      <c r="A1087" s="36"/>
      <c r="B1087" s="37"/>
      <c r="C1087" s="38"/>
      <c r="D1087" s="192" t="s">
        <v>216</v>
      </c>
      <c r="E1087" s="38"/>
      <c r="F1087" s="193" t="s">
        <v>1558</v>
      </c>
      <c r="G1087" s="38"/>
      <c r="H1087" s="38"/>
      <c r="I1087" s="194"/>
      <c r="J1087" s="38"/>
      <c r="K1087" s="38"/>
      <c r="L1087" s="41"/>
      <c r="M1087" s="195"/>
      <c r="N1087" s="196"/>
      <c r="O1087" s="66"/>
      <c r="P1087" s="66"/>
      <c r="Q1087" s="66"/>
      <c r="R1087" s="66"/>
      <c r="S1087" s="66"/>
      <c r="T1087" s="66"/>
      <c r="U1087" s="67"/>
      <c r="V1087" s="36"/>
      <c r="W1087" s="36"/>
      <c r="X1087" s="36"/>
      <c r="Y1087" s="36"/>
      <c r="Z1087" s="36"/>
      <c r="AA1087" s="36"/>
      <c r="AB1087" s="36"/>
      <c r="AC1087" s="36"/>
      <c r="AD1087" s="36"/>
      <c r="AE1087" s="36"/>
      <c r="AT1087" s="19" t="s">
        <v>216</v>
      </c>
      <c r="AU1087" s="19" t="s">
        <v>83</v>
      </c>
    </row>
    <row r="1088" spans="1:47" s="2" customFormat="1" ht="78">
      <c r="A1088" s="36"/>
      <c r="B1088" s="37"/>
      <c r="C1088" s="38"/>
      <c r="D1088" s="199" t="s">
        <v>306</v>
      </c>
      <c r="E1088" s="38"/>
      <c r="F1088" s="241" t="s">
        <v>1559</v>
      </c>
      <c r="G1088" s="38"/>
      <c r="H1088" s="38"/>
      <c r="I1088" s="194"/>
      <c r="J1088" s="38"/>
      <c r="K1088" s="38"/>
      <c r="L1088" s="41"/>
      <c r="M1088" s="195"/>
      <c r="N1088" s="196"/>
      <c r="O1088" s="66"/>
      <c r="P1088" s="66"/>
      <c r="Q1088" s="66"/>
      <c r="R1088" s="66"/>
      <c r="S1088" s="66"/>
      <c r="T1088" s="66"/>
      <c r="U1088" s="67"/>
      <c r="V1088" s="36"/>
      <c r="W1088" s="36"/>
      <c r="X1088" s="36"/>
      <c r="Y1088" s="36"/>
      <c r="Z1088" s="36"/>
      <c r="AA1088" s="36"/>
      <c r="AB1088" s="36"/>
      <c r="AC1088" s="36"/>
      <c r="AD1088" s="36"/>
      <c r="AE1088" s="36"/>
      <c r="AT1088" s="19" t="s">
        <v>306</v>
      </c>
      <c r="AU1088" s="19" t="s">
        <v>83</v>
      </c>
    </row>
    <row r="1089" spans="2:63" s="12" customFormat="1" ht="22.9" customHeight="1">
      <c r="B1089" s="163"/>
      <c r="C1089" s="164"/>
      <c r="D1089" s="165" t="s">
        <v>72</v>
      </c>
      <c r="E1089" s="177" t="s">
        <v>1560</v>
      </c>
      <c r="F1089" s="177" t="s">
        <v>1561</v>
      </c>
      <c r="G1089" s="164"/>
      <c r="H1089" s="164"/>
      <c r="I1089" s="167"/>
      <c r="J1089" s="178">
        <f>BK1089</f>
        <v>0</v>
      </c>
      <c r="K1089" s="164"/>
      <c r="L1089" s="169"/>
      <c r="M1089" s="170"/>
      <c r="N1089" s="171"/>
      <c r="O1089" s="171"/>
      <c r="P1089" s="172">
        <f>SUM(P1090:P1118)</f>
        <v>0</v>
      </c>
      <c r="Q1089" s="171"/>
      <c r="R1089" s="172">
        <f>SUM(R1090:R1118)</f>
        <v>0.41618415</v>
      </c>
      <c r="S1089" s="171"/>
      <c r="T1089" s="172">
        <f>SUM(T1090:T1118)</f>
        <v>0</v>
      </c>
      <c r="U1089" s="173"/>
      <c r="AR1089" s="174" t="s">
        <v>83</v>
      </c>
      <c r="AT1089" s="175" t="s">
        <v>72</v>
      </c>
      <c r="AU1089" s="175" t="s">
        <v>81</v>
      </c>
      <c r="AY1089" s="174" t="s">
        <v>204</v>
      </c>
      <c r="BK1089" s="176">
        <f>SUM(BK1090:BK1118)</f>
        <v>0</v>
      </c>
    </row>
    <row r="1090" spans="1:65" s="2" customFormat="1" ht="24.2" customHeight="1">
      <c r="A1090" s="36"/>
      <c r="B1090" s="37"/>
      <c r="C1090" s="179" t="s">
        <v>1562</v>
      </c>
      <c r="D1090" s="179" t="s">
        <v>208</v>
      </c>
      <c r="E1090" s="180" t="s">
        <v>1563</v>
      </c>
      <c r="F1090" s="181" t="s">
        <v>1564</v>
      </c>
      <c r="G1090" s="182" t="s">
        <v>346</v>
      </c>
      <c r="H1090" s="183">
        <v>50.8</v>
      </c>
      <c r="I1090" s="184"/>
      <c r="J1090" s="185">
        <f>ROUND(I1090*H1090,1)</f>
        <v>0</v>
      </c>
      <c r="K1090" s="181" t="s">
        <v>212</v>
      </c>
      <c r="L1090" s="41"/>
      <c r="M1090" s="186" t="s">
        <v>21</v>
      </c>
      <c r="N1090" s="187" t="s">
        <v>44</v>
      </c>
      <c r="O1090" s="66"/>
      <c r="P1090" s="188">
        <f>O1090*H1090</f>
        <v>0</v>
      </c>
      <c r="Q1090" s="188">
        <v>0</v>
      </c>
      <c r="R1090" s="188">
        <f>Q1090*H1090</f>
        <v>0</v>
      </c>
      <c r="S1090" s="188">
        <v>0</v>
      </c>
      <c r="T1090" s="188">
        <f>S1090*H1090</f>
        <v>0</v>
      </c>
      <c r="U1090" s="189" t="s">
        <v>21</v>
      </c>
      <c r="V1090" s="36"/>
      <c r="W1090" s="36"/>
      <c r="X1090" s="36"/>
      <c r="Y1090" s="36"/>
      <c r="Z1090" s="36"/>
      <c r="AA1090" s="36"/>
      <c r="AB1090" s="36"/>
      <c r="AC1090" s="36"/>
      <c r="AD1090" s="36"/>
      <c r="AE1090" s="36"/>
      <c r="AR1090" s="190" t="s">
        <v>300</v>
      </c>
      <c r="AT1090" s="190" t="s">
        <v>208</v>
      </c>
      <c r="AU1090" s="190" t="s">
        <v>83</v>
      </c>
      <c r="AY1090" s="19" t="s">
        <v>204</v>
      </c>
      <c r="BE1090" s="191">
        <f>IF(N1090="základní",J1090,0)</f>
        <v>0</v>
      </c>
      <c r="BF1090" s="191">
        <f>IF(N1090="snížená",J1090,0)</f>
        <v>0</v>
      </c>
      <c r="BG1090" s="191">
        <f>IF(N1090="zákl. přenesená",J1090,0)</f>
        <v>0</v>
      </c>
      <c r="BH1090" s="191">
        <f>IF(N1090="sníž. přenesená",J1090,0)</f>
        <v>0</v>
      </c>
      <c r="BI1090" s="191">
        <f>IF(N1090="nulová",J1090,0)</f>
        <v>0</v>
      </c>
      <c r="BJ1090" s="19" t="s">
        <v>81</v>
      </c>
      <c r="BK1090" s="191">
        <f>ROUND(I1090*H1090,1)</f>
        <v>0</v>
      </c>
      <c r="BL1090" s="19" t="s">
        <v>300</v>
      </c>
      <c r="BM1090" s="190" t="s">
        <v>1565</v>
      </c>
    </row>
    <row r="1091" spans="1:47" s="2" customFormat="1" ht="11.25">
      <c r="A1091" s="36"/>
      <c r="B1091" s="37"/>
      <c r="C1091" s="38"/>
      <c r="D1091" s="192" t="s">
        <v>216</v>
      </c>
      <c r="E1091" s="38"/>
      <c r="F1091" s="193" t="s">
        <v>1566</v>
      </c>
      <c r="G1091" s="38"/>
      <c r="H1091" s="38"/>
      <c r="I1091" s="194"/>
      <c r="J1091" s="38"/>
      <c r="K1091" s="38"/>
      <c r="L1091" s="41"/>
      <c r="M1091" s="195"/>
      <c r="N1091" s="196"/>
      <c r="O1091" s="66"/>
      <c r="P1091" s="66"/>
      <c r="Q1091" s="66"/>
      <c r="R1091" s="66"/>
      <c r="S1091" s="66"/>
      <c r="T1091" s="66"/>
      <c r="U1091" s="67"/>
      <c r="V1091" s="36"/>
      <c r="W1091" s="36"/>
      <c r="X1091" s="36"/>
      <c r="Y1091" s="36"/>
      <c r="Z1091" s="36"/>
      <c r="AA1091" s="36"/>
      <c r="AB1091" s="36"/>
      <c r="AC1091" s="36"/>
      <c r="AD1091" s="36"/>
      <c r="AE1091" s="36"/>
      <c r="AT1091" s="19" t="s">
        <v>216</v>
      </c>
      <c r="AU1091" s="19" t="s">
        <v>83</v>
      </c>
    </row>
    <row r="1092" spans="1:47" s="2" customFormat="1" ht="39">
      <c r="A1092" s="36"/>
      <c r="B1092" s="37"/>
      <c r="C1092" s="38"/>
      <c r="D1092" s="199" t="s">
        <v>306</v>
      </c>
      <c r="E1092" s="38"/>
      <c r="F1092" s="241" t="s">
        <v>1567</v>
      </c>
      <c r="G1092" s="38"/>
      <c r="H1092" s="38"/>
      <c r="I1092" s="194"/>
      <c r="J1092" s="38"/>
      <c r="K1092" s="38"/>
      <c r="L1092" s="41"/>
      <c r="M1092" s="195"/>
      <c r="N1092" s="196"/>
      <c r="O1092" s="66"/>
      <c r="P1092" s="66"/>
      <c r="Q1092" s="66"/>
      <c r="R1092" s="66"/>
      <c r="S1092" s="66"/>
      <c r="T1092" s="66"/>
      <c r="U1092" s="67"/>
      <c r="V1092" s="36"/>
      <c r="W1092" s="36"/>
      <c r="X1092" s="36"/>
      <c r="Y1092" s="36"/>
      <c r="Z1092" s="36"/>
      <c r="AA1092" s="36"/>
      <c r="AB1092" s="36"/>
      <c r="AC1092" s="36"/>
      <c r="AD1092" s="36"/>
      <c r="AE1092" s="36"/>
      <c r="AT1092" s="19" t="s">
        <v>306</v>
      </c>
      <c r="AU1092" s="19" t="s">
        <v>83</v>
      </c>
    </row>
    <row r="1093" spans="2:51" s="13" customFormat="1" ht="11.25">
      <c r="B1093" s="197"/>
      <c r="C1093" s="198"/>
      <c r="D1093" s="199" t="s">
        <v>218</v>
      </c>
      <c r="E1093" s="200" t="s">
        <v>21</v>
      </c>
      <c r="F1093" s="201" t="s">
        <v>1568</v>
      </c>
      <c r="G1093" s="198"/>
      <c r="H1093" s="202">
        <v>50.8</v>
      </c>
      <c r="I1093" s="203"/>
      <c r="J1093" s="198"/>
      <c r="K1093" s="198"/>
      <c r="L1093" s="204"/>
      <c r="M1093" s="205"/>
      <c r="N1093" s="206"/>
      <c r="O1093" s="206"/>
      <c r="P1093" s="206"/>
      <c r="Q1093" s="206"/>
      <c r="R1093" s="206"/>
      <c r="S1093" s="206"/>
      <c r="T1093" s="206"/>
      <c r="U1093" s="207"/>
      <c r="AT1093" s="208" t="s">
        <v>218</v>
      </c>
      <c r="AU1093" s="208" t="s">
        <v>83</v>
      </c>
      <c r="AV1093" s="13" t="s">
        <v>83</v>
      </c>
      <c r="AW1093" s="13" t="s">
        <v>34</v>
      </c>
      <c r="AX1093" s="13" t="s">
        <v>81</v>
      </c>
      <c r="AY1093" s="208" t="s">
        <v>204</v>
      </c>
    </row>
    <row r="1094" spans="1:65" s="2" customFormat="1" ht="16.5" customHeight="1">
      <c r="A1094" s="36"/>
      <c r="B1094" s="37"/>
      <c r="C1094" s="242" t="s">
        <v>1569</v>
      </c>
      <c r="D1094" s="242" t="s">
        <v>466</v>
      </c>
      <c r="E1094" s="243" t="s">
        <v>1570</v>
      </c>
      <c r="F1094" s="244" t="s">
        <v>1571</v>
      </c>
      <c r="G1094" s="245" t="s">
        <v>346</v>
      </c>
      <c r="H1094" s="246">
        <v>51.816</v>
      </c>
      <c r="I1094" s="247"/>
      <c r="J1094" s="248">
        <f>ROUND(I1094*H1094,1)</f>
        <v>0</v>
      </c>
      <c r="K1094" s="244" t="s">
        <v>212</v>
      </c>
      <c r="L1094" s="249"/>
      <c r="M1094" s="250" t="s">
        <v>21</v>
      </c>
      <c r="N1094" s="251" t="s">
        <v>44</v>
      </c>
      <c r="O1094" s="66"/>
      <c r="P1094" s="188">
        <f>O1094*H1094</f>
        <v>0</v>
      </c>
      <c r="Q1094" s="188">
        <v>0.0029</v>
      </c>
      <c r="R1094" s="188">
        <f>Q1094*H1094</f>
        <v>0.1502664</v>
      </c>
      <c r="S1094" s="188">
        <v>0</v>
      </c>
      <c r="T1094" s="188">
        <f>S1094*H1094</f>
        <v>0</v>
      </c>
      <c r="U1094" s="189" t="s">
        <v>21</v>
      </c>
      <c r="V1094" s="36"/>
      <c r="W1094" s="36"/>
      <c r="X1094" s="36"/>
      <c r="Y1094" s="36"/>
      <c r="Z1094" s="36"/>
      <c r="AA1094" s="36"/>
      <c r="AB1094" s="36"/>
      <c r="AC1094" s="36"/>
      <c r="AD1094" s="36"/>
      <c r="AE1094" s="36"/>
      <c r="AR1094" s="190" t="s">
        <v>473</v>
      </c>
      <c r="AT1094" s="190" t="s">
        <v>466</v>
      </c>
      <c r="AU1094" s="190" t="s">
        <v>83</v>
      </c>
      <c r="AY1094" s="19" t="s">
        <v>204</v>
      </c>
      <c r="BE1094" s="191">
        <f>IF(N1094="základní",J1094,0)</f>
        <v>0</v>
      </c>
      <c r="BF1094" s="191">
        <f>IF(N1094="snížená",J1094,0)</f>
        <v>0</v>
      </c>
      <c r="BG1094" s="191">
        <f>IF(N1094="zákl. přenesená",J1094,0)</f>
        <v>0</v>
      </c>
      <c r="BH1094" s="191">
        <f>IF(N1094="sníž. přenesená",J1094,0)</f>
        <v>0</v>
      </c>
      <c r="BI1094" s="191">
        <f>IF(N1094="nulová",J1094,0)</f>
        <v>0</v>
      </c>
      <c r="BJ1094" s="19" t="s">
        <v>81</v>
      </c>
      <c r="BK1094" s="191">
        <f>ROUND(I1094*H1094,1)</f>
        <v>0</v>
      </c>
      <c r="BL1094" s="19" t="s">
        <v>300</v>
      </c>
      <c r="BM1094" s="190" t="s">
        <v>1572</v>
      </c>
    </row>
    <row r="1095" spans="1:47" s="2" customFormat="1" ht="11.25">
      <c r="A1095" s="36"/>
      <c r="B1095" s="37"/>
      <c r="C1095" s="38"/>
      <c r="D1095" s="192" t="s">
        <v>216</v>
      </c>
      <c r="E1095" s="38"/>
      <c r="F1095" s="193" t="s">
        <v>1573</v>
      </c>
      <c r="G1095" s="38"/>
      <c r="H1095" s="38"/>
      <c r="I1095" s="194"/>
      <c r="J1095" s="38"/>
      <c r="K1095" s="38"/>
      <c r="L1095" s="41"/>
      <c r="M1095" s="195"/>
      <c r="N1095" s="196"/>
      <c r="O1095" s="66"/>
      <c r="P1095" s="66"/>
      <c r="Q1095" s="66"/>
      <c r="R1095" s="66"/>
      <c r="S1095" s="66"/>
      <c r="T1095" s="66"/>
      <c r="U1095" s="67"/>
      <c r="V1095" s="36"/>
      <c r="W1095" s="36"/>
      <c r="X1095" s="36"/>
      <c r="Y1095" s="36"/>
      <c r="Z1095" s="36"/>
      <c r="AA1095" s="36"/>
      <c r="AB1095" s="36"/>
      <c r="AC1095" s="36"/>
      <c r="AD1095" s="36"/>
      <c r="AE1095" s="36"/>
      <c r="AT1095" s="19" t="s">
        <v>216</v>
      </c>
      <c r="AU1095" s="19" t="s">
        <v>83</v>
      </c>
    </row>
    <row r="1096" spans="2:51" s="13" customFormat="1" ht="11.25">
      <c r="B1096" s="197"/>
      <c r="C1096" s="198"/>
      <c r="D1096" s="199" t="s">
        <v>218</v>
      </c>
      <c r="E1096" s="200" t="s">
        <v>21</v>
      </c>
      <c r="F1096" s="201" t="s">
        <v>1574</v>
      </c>
      <c r="G1096" s="198"/>
      <c r="H1096" s="202">
        <v>51.816</v>
      </c>
      <c r="I1096" s="203"/>
      <c r="J1096" s="198"/>
      <c r="K1096" s="198"/>
      <c r="L1096" s="204"/>
      <c r="M1096" s="205"/>
      <c r="N1096" s="206"/>
      <c r="O1096" s="206"/>
      <c r="P1096" s="206"/>
      <c r="Q1096" s="206"/>
      <c r="R1096" s="206"/>
      <c r="S1096" s="206"/>
      <c r="T1096" s="206"/>
      <c r="U1096" s="207"/>
      <c r="AT1096" s="208" t="s">
        <v>218</v>
      </c>
      <c r="AU1096" s="208" t="s">
        <v>83</v>
      </c>
      <c r="AV1096" s="13" t="s">
        <v>83</v>
      </c>
      <c r="AW1096" s="13" t="s">
        <v>34</v>
      </c>
      <c r="AX1096" s="13" t="s">
        <v>81</v>
      </c>
      <c r="AY1096" s="208" t="s">
        <v>204</v>
      </c>
    </row>
    <row r="1097" spans="1:65" s="2" customFormat="1" ht="24.2" customHeight="1">
      <c r="A1097" s="36"/>
      <c r="B1097" s="37"/>
      <c r="C1097" s="179" t="s">
        <v>1575</v>
      </c>
      <c r="D1097" s="179" t="s">
        <v>208</v>
      </c>
      <c r="E1097" s="180" t="s">
        <v>1576</v>
      </c>
      <c r="F1097" s="181" t="s">
        <v>1577</v>
      </c>
      <c r="G1097" s="182" t="s">
        <v>346</v>
      </c>
      <c r="H1097" s="183">
        <v>47.5</v>
      </c>
      <c r="I1097" s="184"/>
      <c r="J1097" s="185">
        <f>ROUND(I1097*H1097,1)</f>
        <v>0</v>
      </c>
      <c r="K1097" s="181" t="s">
        <v>212</v>
      </c>
      <c r="L1097" s="41"/>
      <c r="M1097" s="186" t="s">
        <v>21</v>
      </c>
      <c r="N1097" s="187" t="s">
        <v>44</v>
      </c>
      <c r="O1097" s="66"/>
      <c r="P1097" s="188">
        <f>O1097*H1097</f>
        <v>0</v>
      </c>
      <c r="Q1097" s="188">
        <v>0.0001235</v>
      </c>
      <c r="R1097" s="188">
        <f>Q1097*H1097</f>
        <v>0.00586625</v>
      </c>
      <c r="S1097" s="188">
        <v>0</v>
      </c>
      <c r="T1097" s="188">
        <f>S1097*H1097</f>
        <v>0</v>
      </c>
      <c r="U1097" s="189" t="s">
        <v>21</v>
      </c>
      <c r="V1097" s="36"/>
      <c r="W1097" s="36"/>
      <c r="X1097" s="36"/>
      <c r="Y1097" s="36"/>
      <c r="Z1097" s="36"/>
      <c r="AA1097" s="36"/>
      <c r="AB1097" s="36"/>
      <c r="AC1097" s="36"/>
      <c r="AD1097" s="36"/>
      <c r="AE1097" s="36"/>
      <c r="AR1097" s="190" t="s">
        <v>300</v>
      </c>
      <c r="AT1097" s="190" t="s">
        <v>208</v>
      </c>
      <c r="AU1097" s="190" t="s">
        <v>83</v>
      </c>
      <c r="AY1097" s="19" t="s">
        <v>204</v>
      </c>
      <c r="BE1097" s="191">
        <f>IF(N1097="základní",J1097,0)</f>
        <v>0</v>
      </c>
      <c r="BF1097" s="191">
        <f>IF(N1097="snížená",J1097,0)</f>
        <v>0</v>
      </c>
      <c r="BG1097" s="191">
        <f>IF(N1097="zákl. přenesená",J1097,0)</f>
        <v>0</v>
      </c>
      <c r="BH1097" s="191">
        <f>IF(N1097="sníž. přenesená",J1097,0)</f>
        <v>0</v>
      </c>
      <c r="BI1097" s="191">
        <f>IF(N1097="nulová",J1097,0)</f>
        <v>0</v>
      </c>
      <c r="BJ1097" s="19" t="s">
        <v>81</v>
      </c>
      <c r="BK1097" s="191">
        <f>ROUND(I1097*H1097,1)</f>
        <v>0</v>
      </c>
      <c r="BL1097" s="19" t="s">
        <v>300</v>
      </c>
      <c r="BM1097" s="190" t="s">
        <v>1578</v>
      </c>
    </row>
    <row r="1098" spans="1:47" s="2" customFormat="1" ht="11.25">
      <c r="A1098" s="36"/>
      <c r="B1098" s="37"/>
      <c r="C1098" s="38"/>
      <c r="D1098" s="192" t="s">
        <v>216</v>
      </c>
      <c r="E1098" s="38"/>
      <c r="F1098" s="193" t="s">
        <v>1579</v>
      </c>
      <c r="G1098" s="38"/>
      <c r="H1098" s="38"/>
      <c r="I1098" s="194"/>
      <c r="J1098" s="38"/>
      <c r="K1098" s="38"/>
      <c r="L1098" s="41"/>
      <c r="M1098" s="195"/>
      <c r="N1098" s="196"/>
      <c r="O1098" s="66"/>
      <c r="P1098" s="66"/>
      <c r="Q1098" s="66"/>
      <c r="R1098" s="66"/>
      <c r="S1098" s="66"/>
      <c r="T1098" s="66"/>
      <c r="U1098" s="67"/>
      <c r="V1098" s="36"/>
      <c r="W1098" s="36"/>
      <c r="X1098" s="36"/>
      <c r="Y1098" s="36"/>
      <c r="Z1098" s="36"/>
      <c r="AA1098" s="36"/>
      <c r="AB1098" s="36"/>
      <c r="AC1098" s="36"/>
      <c r="AD1098" s="36"/>
      <c r="AE1098" s="36"/>
      <c r="AT1098" s="19" t="s">
        <v>216</v>
      </c>
      <c r="AU1098" s="19" t="s">
        <v>83</v>
      </c>
    </row>
    <row r="1099" spans="2:51" s="13" customFormat="1" ht="11.25">
      <c r="B1099" s="197"/>
      <c r="C1099" s="198"/>
      <c r="D1099" s="199" t="s">
        <v>218</v>
      </c>
      <c r="E1099" s="200" t="s">
        <v>21</v>
      </c>
      <c r="F1099" s="201" t="s">
        <v>1580</v>
      </c>
      <c r="G1099" s="198"/>
      <c r="H1099" s="202">
        <v>47.5</v>
      </c>
      <c r="I1099" s="203"/>
      <c r="J1099" s="198"/>
      <c r="K1099" s="198"/>
      <c r="L1099" s="204"/>
      <c r="M1099" s="205"/>
      <c r="N1099" s="206"/>
      <c r="O1099" s="206"/>
      <c r="P1099" s="206"/>
      <c r="Q1099" s="206"/>
      <c r="R1099" s="206"/>
      <c r="S1099" s="206"/>
      <c r="T1099" s="206"/>
      <c r="U1099" s="207"/>
      <c r="AT1099" s="208" t="s">
        <v>218</v>
      </c>
      <c r="AU1099" s="208" t="s">
        <v>83</v>
      </c>
      <c r="AV1099" s="13" t="s">
        <v>83</v>
      </c>
      <c r="AW1099" s="13" t="s">
        <v>34</v>
      </c>
      <c r="AX1099" s="13" t="s">
        <v>81</v>
      </c>
      <c r="AY1099" s="208" t="s">
        <v>204</v>
      </c>
    </row>
    <row r="1100" spans="1:65" s="2" customFormat="1" ht="16.5" customHeight="1">
      <c r="A1100" s="36"/>
      <c r="B1100" s="37"/>
      <c r="C1100" s="242" t="s">
        <v>1581</v>
      </c>
      <c r="D1100" s="242" t="s">
        <v>466</v>
      </c>
      <c r="E1100" s="243" t="s">
        <v>1582</v>
      </c>
      <c r="F1100" s="244" t="s">
        <v>1583</v>
      </c>
      <c r="G1100" s="245" t="s">
        <v>260</v>
      </c>
      <c r="H1100" s="246">
        <v>3.149</v>
      </c>
      <c r="I1100" s="247"/>
      <c r="J1100" s="248">
        <f>ROUND(I1100*H1100,1)</f>
        <v>0</v>
      </c>
      <c r="K1100" s="244" t="s">
        <v>212</v>
      </c>
      <c r="L1100" s="249"/>
      <c r="M1100" s="250" t="s">
        <v>21</v>
      </c>
      <c r="N1100" s="251" t="s">
        <v>44</v>
      </c>
      <c r="O1100" s="66"/>
      <c r="P1100" s="188">
        <f>O1100*H1100</f>
        <v>0</v>
      </c>
      <c r="Q1100" s="188">
        <v>0.02</v>
      </c>
      <c r="R1100" s="188">
        <f>Q1100*H1100</f>
        <v>0.06298000000000001</v>
      </c>
      <c r="S1100" s="188">
        <v>0</v>
      </c>
      <c r="T1100" s="188">
        <f>S1100*H1100</f>
        <v>0</v>
      </c>
      <c r="U1100" s="189" t="s">
        <v>21</v>
      </c>
      <c r="V1100" s="36"/>
      <c r="W1100" s="36"/>
      <c r="X1100" s="36"/>
      <c r="Y1100" s="36"/>
      <c r="Z1100" s="36"/>
      <c r="AA1100" s="36"/>
      <c r="AB1100" s="36"/>
      <c r="AC1100" s="36"/>
      <c r="AD1100" s="36"/>
      <c r="AE1100" s="36"/>
      <c r="AR1100" s="190" t="s">
        <v>473</v>
      </c>
      <c r="AT1100" s="190" t="s">
        <v>466</v>
      </c>
      <c r="AU1100" s="190" t="s">
        <v>83</v>
      </c>
      <c r="AY1100" s="19" t="s">
        <v>204</v>
      </c>
      <c r="BE1100" s="191">
        <f>IF(N1100="základní",J1100,0)</f>
        <v>0</v>
      </c>
      <c r="BF1100" s="191">
        <f>IF(N1100="snížená",J1100,0)</f>
        <v>0</v>
      </c>
      <c r="BG1100" s="191">
        <f>IF(N1100="zákl. přenesená",J1100,0)</f>
        <v>0</v>
      </c>
      <c r="BH1100" s="191">
        <f>IF(N1100="sníž. přenesená",J1100,0)</f>
        <v>0</v>
      </c>
      <c r="BI1100" s="191">
        <f>IF(N1100="nulová",J1100,0)</f>
        <v>0</v>
      </c>
      <c r="BJ1100" s="19" t="s">
        <v>81</v>
      </c>
      <c r="BK1100" s="191">
        <f>ROUND(I1100*H1100,1)</f>
        <v>0</v>
      </c>
      <c r="BL1100" s="19" t="s">
        <v>300</v>
      </c>
      <c r="BM1100" s="190" t="s">
        <v>1584</v>
      </c>
    </row>
    <row r="1101" spans="1:47" s="2" customFormat="1" ht="11.25">
      <c r="A1101" s="36"/>
      <c r="B1101" s="37"/>
      <c r="C1101" s="38"/>
      <c r="D1101" s="192" t="s">
        <v>216</v>
      </c>
      <c r="E1101" s="38"/>
      <c r="F1101" s="193" t="s">
        <v>1585</v>
      </c>
      <c r="G1101" s="38"/>
      <c r="H1101" s="38"/>
      <c r="I1101" s="194"/>
      <c r="J1101" s="38"/>
      <c r="K1101" s="38"/>
      <c r="L1101" s="41"/>
      <c r="M1101" s="195"/>
      <c r="N1101" s="196"/>
      <c r="O1101" s="66"/>
      <c r="P1101" s="66"/>
      <c r="Q1101" s="66"/>
      <c r="R1101" s="66"/>
      <c r="S1101" s="66"/>
      <c r="T1101" s="66"/>
      <c r="U1101" s="67"/>
      <c r="V1101" s="36"/>
      <c r="W1101" s="36"/>
      <c r="X1101" s="36"/>
      <c r="Y1101" s="36"/>
      <c r="Z1101" s="36"/>
      <c r="AA1101" s="36"/>
      <c r="AB1101" s="36"/>
      <c r="AC1101" s="36"/>
      <c r="AD1101" s="36"/>
      <c r="AE1101" s="36"/>
      <c r="AT1101" s="19" t="s">
        <v>216</v>
      </c>
      <c r="AU1101" s="19" t="s">
        <v>83</v>
      </c>
    </row>
    <row r="1102" spans="2:51" s="13" customFormat="1" ht="11.25">
      <c r="B1102" s="197"/>
      <c r="C1102" s="198"/>
      <c r="D1102" s="199" t="s">
        <v>218</v>
      </c>
      <c r="E1102" s="200" t="s">
        <v>21</v>
      </c>
      <c r="F1102" s="201" t="s">
        <v>1586</v>
      </c>
      <c r="G1102" s="198"/>
      <c r="H1102" s="202">
        <v>3.149</v>
      </c>
      <c r="I1102" s="203"/>
      <c r="J1102" s="198"/>
      <c r="K1102" s="198"/>
      <c r="L1102" s="204"/>
      <c r="M1102" s="205"/>
      <c r="N1102" s="206"/>
      <c r="O1102" s="206"/>
      <c r="P1102" s="206"/>
      <c r="Q1102" s="206"/>
      <c r="R1102" s="206"/>
      <c r="S1102" s="206"/>
      <c r="T1102" s="206"/>
      <c r="U1102" s="207"/>
      <c r="AT1102" s="208" t="s">
        <v>218</v>
      </c>
      <c r="AU1102" s="208" t="s">
        <v>83</v>
      </c>
      <c r="AV1102" s="13" t="s">
        <v>83</v>
      </c>
      <c r="AW1102" s="13" t="s">
        <v>34</v>
      </c>
      <c r="AX1102" s="13" t="s">
        <v>81</v>
      </c>
      <c r="AY1102" s="208" t="s">
        <v>204</v>
      </c>
    </row>
    <row r="1103" spans="1:65" s="2" customFormat="1" ht="24.2" customHeight="1">
      <c r="A1103" s="36"/>
      <c r="B1103" s="37"/>
      <c r="C1103" s="179" t="s">
        <v>1587</v>
      </c>
      <c r="D1103" s="179" t="s">
        <v>208</v>
      </c>
      <c r="E1103" s="180" t="s">
        <v>1588</v>
      </c>
      <c r="F1103" s="181" t="s">
        <v>1589</v>
      </c>
      <c r="G1103" s="182" t="s">
        <v>346</v>
      </c>
      <c r="H1103" s="183">
        <v>47.5</v>
      </c>
      <c r="I1103" s="184"/>
      <c r="J1103" s="185">
        <f>ROUND(I1103*H1103,1)</f>
        <v>0</v>
      </c>
      <c r="K1103" s="181" t="s">
        <v>212</v>
      </c>
      <c r="L1103" s="41"/>
      <c r="M1103" s="186" t="s">
        <v>21</v>
      </c>
      <c r="N1103" s="187" t="s">
        <v>44</v>
      </c>
      <c r="O1103" s="66"/>
      <c r="P1103" s="188">
        <f>O1103*H1103</f>
        <v>0</v>
      </c>
      <c r="Q1103" s="188">
        <v>0.00012</v>
      </c>
      <c r="R1103" s="188">
        <f>Q1103*H1103</f>
        <v>0.0057</v>
      </c>
      <c r="S1103" s="188">
        <v>0</v>
      </c>
      <c r="T1103" s="188">
        <f>S1103*H1103</f>
        <v>0</v>
      </c>
      <c r="U1103" s="189" t="s">
        <v>21</v>
      </c>
      <c r="V1103" s="36"/>
      <c r="W1103" s="36"/>
      <c r="X1103" s="36"/>
      <c r="Y1103" s="36"/>
      <c r="Z1103" s="36"/>
      <c r="AA1103" s="36"/>
      <c r="AB1103" s="36"/>
      <c r="AC1103" s="36"/>
      <c r="AD1103" s="36"/>
      <c r="AE1103" s="36"/>
      <c r="AR1103" s="190" t="s">
        <v>300</v>
      </c>
      <c r="AT1103" s="190" t="s">
        <v>208</v>
      </c>
      <c r="AU1103" s="190" t="s">
        <v>83</v>
      </c>
      <c r="AY1103" s="19" t="s">
        <v>204</v>
      </c>
      <c r="BE1103" s="191">
        <f>IF(N1103="základní",J1103,0)</f>
        <v>0</v>
      </c>
      <c r="BF1103" s="191">
        <f>IF(N1103="snížená",J1103,0)</f>
        <v>0</v>
      </c>
      <c r="BG1103" s="191">
        <f>IF(N1103="zákl. přenesená",J1103,0)</f>
        <v>0</v>
      </c>
      <c r="BH1103" s="191">
        <f>IF(N1103="sníž. přenesená",J1103,0)</f>
        <v>0</v>
      </c>
      <c r="BI1103" s="191">
        <f>IF(N1103="nulová",J1103,0)</f>
        <v>0</v>
      </c>
      <c r="BJ1103" s="19" t="s">
        <v>81</v>
      </c>
      <c r="BK1103" s="191">
        <f>ROUND(I1103*H1103,1)</f>
        <v>0</v>
      </c>
      <c r="BL1103" s="19" t="s">
        <v>300</v>
      </c>
      <c r="BM1103" s="190" t="s">
        <v>1590</v>
      </c>
    </row>
    <row r="1104" spans="1:47" s="2" customFormat="1" ht="11.25">
      <c r="A1104" s="36"/>
      <c r="B1104" s="37"/>
      <c r="C1104" s="38"/>
      <c r="D1104" s="192" t="s">
        <v>216</v>
      </c>
      <c r="E1104" s="38"/>
      <c r="F1104" s="193" t="s">
        <v>1591</v>
      </c>
      <c r="G1104" s="38"/>
      <c r="H1104" s="38"/>
      <c r="I1104" s="194"/>
      <c r="J1104" s="38"/>
      <c r="K1104" s="38"/>
      <c r="L1104" s="41"/>
      <c r="M1104" s="195"/>
      <c r="N1104" s="196"/>
      <c r="O1104" s="66"/>
      <c r="P1104" s="66"/>
      <c r="Q1104" s="66"/>
      <c r="R1104" s="66"/>
      <c r="S1104" s="66"/>
      <c r="T1104" s="66"/>
      <c r="U1104" s="67"/>
      <c r="V1104" s="36"/>
      <c r="W1104" s="36"/>
      <c r="X1104" s="36"/>
      <c r="Y1104" s="36"/>
      <c r="Z1104" s="36"/>
      <c r="AA1104" s="36"/>
      <c r="AB1104" s="36"/>
      <c r="AC1104" s="36"/>
      <c r="AD1104" s="36"/>
      <c r="AE1104" s="36"/>
      <c r="AT1104" s="19" t="s">
        <v>216</v>
      </c>
      <c r="AU1104" s="19" t="s">
        <v>83</v>
      </c>
    </row>
    <row r="1105" spans="2:51" s="13" customFormat="1" ht="11.25">
      <c r="B1105" s="197"/>
      <c r="C1105" s="198"/>
      <c r="D1105" s="199" t="s">
        <v>218</v>
      </c>
      <c r="E1105" s="200" t="s">
        <v>21</v>
      </c>
      <c r="F1105" s="201" t="s">
        <v>1580</v>
      </c>
      <c r="G1105" s="198"/>
      <c r="H1105" s="202">
        <v>47.5</v>
      </c>
      <c r="I1105" s="203"/>
      <c r="J1105" s="198"/>
      <c r="K1105" s="198"/>
      <c r="L1105" s="204"/>
      <c r="M1105" s="205"/>
      <c r="N1105" s="206"/>
      <c r="O1105" s="206"/>
      <c r="P1105" s="206"/>
      <c r="Q1105" s="206"/>
      <c r="R1105" s="206"/>
      <c r="S1105" s="206"/>
      <c r="T1105" s="206"/>
      <c r="U1105" s="207"/>
      <c r="AT1105" s="208" t="s">
        <v>218</v>
      </c>
      <c r="AU1105" s="208" t="s">
        <v>83</v>
      </c>
      <c r="AV1105" s="13" t="s">
        <v>83</v>
      </c>
      <c r="AW1105" s="13" t="s">
        <v>34</v>
      </c>
      <c r="AX1105" s="13" t="s">
        <v>81</v>
      </c>
      <c r="AY1105" s="208" t="s">
        <v>204</v>
      </c>
    </row>
    <row r="1106" spans="1:65" s="2" customFormat="1" ht="16.5" customHeight="1">
      <c r="A1106" s="36"/>
      <c r="B1106" s="37"/>
      <c r="C1106" s="242" t="s">
        <v>1592</v>
      </c>
      <c r="D1106" s="242" t="s">
        <v>466</v>
      </c>
      <c r="E1106" s="243" t="s">
        <v>1593</v>
      </c>
      <c r="F1106" s="244" t="s">
        <v>1594</v>
      </c>
      <c r="G1106" s="245" t="s">
        <v>346</v>
      </c>
      <c r="H1106" s="246">
        <v>48.45</v>
      </c>
      <c r="I1106" s="247"/>
      <c r="J1106" s="248">
        <f>ROUND(I1106*H1106,1)</f>
        <v>0</v>
      </c>
      <c r="K1106" s="244" t="s">
        <v>212</v>
      </c>
      <c r="L1106" s="249"/>
      <c r="M1106" s="250" t="s">
        <v>21</v>
      </c>
      <c r="N1106" s="251" t="s">
        <v>44</v>
      </c>
      <c r="O1106" s="66"/>
      <c r="P1106" s="188">
        <f>O1106*H1106</f>
        <v>0</v>
      </c>
      <c r="Q1106" s="188">
        <v>0.0029</v>
      </c>
      <c r="R1106" s="188">
        <f>Q1106*H1106</f>
        <v>0.140505</v>
      </c>
      <c r="S1106" s="188">
        <v>0</v>
      </c>
      <c r="T1106" s="188">
        <f>S1106*H1106</f>
        <v>0</v>
      </c>
      <c r="U1106" s="189" t="s">
        <v>21</v>
      </c>
      <c r="V1106" s="36"/>
      <c r="W1106" s="36"/>
      <c r="X1106" s="36"/>
      <c r="Y1106" s="36"/>
      <c r="Z1106" s="36"/>
      <c r="AA1106" s="36"/>
      <c r="AB1106" s="36"/>
      <c r="AC1106" s="36"/>
      <c r="AD1106" s="36"/>
      <c r="AE1106" s="36"/>
      <c r="AR1106" s="190" t="s">
        <v>473</v>
      </c>
      <c r="AT1106" s="190" t="s">
        <v>466</v>
      </c>
      <c r="AU1106" s="190" t="s">
        <v>83</v>
      </c>
      <c r="AY1106" s="19" t="s">
        <v>204</v>
      </c>
      <c r="BE1106" s="191">
        <f>IF(N1106="základní",J1106,0)</f>
        <v>0</v>
      </c>
      <c r="BF1106" s="191">
        <f>IF(N1106="snížená",J1106,0)</f>
        <v>0</v>
      </c>
      <c r="BG1106" s="191">
        <f>IF(N1106="zákl. přenesená",J1106,0)</f>
        <v>0</v>
      </c>
      <c r="BH1106" s="191">
        <f>IF(N1106="sníž. přenesená",J1106,0)</f>
        <v>0</v>
      </c>
      <c r="BI1106" s="191">
        <f>IF(N1106="nulová",J1106,0)</f>
        <v>0</v>
      </c>
      <c r="BJ1106" s="19" t="s">
        <v>81</v>
      </c>
      <c r="BK1106" s="191">
        <f>ROUND(I1106*H1106,1)</f>
        <v>0</v>
      </c>
      <c r="BL1106" s="19" t="s">
        <v>300</v>
      </c>
      <c r="BM1106" s="190" t="s">
        <v>1595</v>
      </c>
    </row>
    <row r="1107" spans="1:47" s="2" customFormat="1" ht="11.25">
      <c r="A1107" s="36"/>
      <c r="B1107" s="37"/>
      <c r="C1107" s="38"/>
      <c r="D1107" s="192" t="s">
        <v>216</v>
      </c>
      <c r="E1107" s="38"/>
      <c r="F1107" s="193" t="s">
        <v>1596</v>
      </c>
      <c r="G1107" s="38"/>
      <c r="H1107" s="38"/>
      <c r="I1107" s="194"/>
      <c r="J1107" s="38"/>
      <c r="K1107" s="38"/>
      <c r="L1107" s="41"/>
      <c r="M1107" s="195"/>
      <c r="N1107" s="196"/>
      <c r="O1107" s="66"/>
      <c r="P1107" s="66"/>
      <c r="Q1107" s="66"/>
      <c r="R1107" s="66"/>
      <c r="S1107" s="66"/>
      <c r="T1107" s="66"/>
      <c r="U1107" s="67"/>
      <c r="V1107" s="36"/>
      <c r="W1107" s="36"/>
      <c r="X1107" s="36"/>
      <c r="Y1107" s="36"/>
      <c r="Z1107" s="36"/>
      <c r="AA1107" s="36"/>
      <c r="AB1107" s="36"/>
      <c r="AC1107" s="36"/>
      <c r="AD1107" s="36"/>
      <c r="AE1107" s="36"/>
      <c r="AT1107" s="19" t="s">
        <v>216</v>
      </c>
      <c r="AU1107" s="19" t="s">
        <v>83</v>
      </c>
    </row>
    <row r="1108" spans="2:51" s="13" customFormat="1" ht="11.25">
      <c r="B1108" s="197"/>
      <c r="C1108" s="198"/>
      <c r="D1108" s="199" t="s">
        <v>218</v>
      </c>
      <c r="E1108" s="200" t="s">
        <v>21</v>
      </c>
      <c r="F1108" s="201" t="s">
        <v>1597</v>
      </c>
      <c r="G1108" s="198"/>
      <c r="H1108" s="202">
        <v>48.45</v>
      </c>
      <c r="I1108" s="203"/>
      <c r="J1108" s="198"/>
      <c r="K1108" s="198"/>
      <c r="L1108" s="204"/>
      <c r="M1108" s="205"/>
      <c r="N1108" s="206"/>
      <c r="O1108" s="206"/>
      <c r="P1108" s="206"/>
      <c r="Q1108" s="206"/>
      <c r="R1108" s="206"/>
      <c r="S1108" s="206"/>
      <c r="T1108" s="206"/>
      <c r="U1108" s="207"/>
      <c r="AT1108" s="208" t="s">
        <v>218</v>
      </c>
      <c r="AU1108" s="208" t="s">
        <v>83</v>
      </c>
      <c r="AV1108" s="13" t="s">
        <v>83</v>
      </c>
      <c r="AW1108" s="13" t="s">
        <v>34</v>
      </c>
      <c r="AX1108" s="13" t="s">
        <v>81</v>
      </c>
      <c r="AY1108" s="208" t="s">
        <v>204</v>
      </c>
    </row>
    <row r="1109" spans="1:65" s="2" customFormat="1" ht="24.2" customHeight="1">
      <c r="A1109" s="36"/>
      <c r="B1109" s="37"/>
      <c r="C1109" s="179" t="s">
        <v>1598</v>
      </c>
      <c r="D1109" s="179" t="s">
        <v>208</v>
      </c>
      <c r="E1109" s="180" t="s">
        <v>1599</v>
      </c>
      <c r="F1109" s="181" t="s">
        <v>1600</v>
      </c>
      <c r="G1109" s="182" t="s">
        <v>346</v>
      </c>
      <c r="H1109" s="183">
        <v>6.715</v>
      </c>
      <c r="I1109" s="184"/>
      <c r="J1109" s="185">
        <f>ROUND(I1109*H1109,1)</f>
        <v>0</v>
      </c>
      <c r="K1109" s="181" t="s">
        <v>212</v>
      </c>
      <c r="L1109" s="41"/>
      <c r="M1109" s="186" t="s">
        <v>21</v>
      </c>
      <c r="N1109" s="187" t="s">
        <v>44</v>
      </c>
      <c r="O1109" s="66"/>
      <c r="P1109" s="188">
        <f>O1109*H1109</f>
        <v>0</v>
      </c>
      <c r="Q1109" s="188">
        <v>0.006</v>
      </c>
      <c r="R1109" s="188">
        <f>Q1109*H1109</f>
        <v>0.04029</v>
      </c>
      <c r="S1109" s="188">
        <v>0</v>
      </c>
      <c r="T1109" s="188">
        <f>S1109*H1109</f>
        <v>0</v>
      </c>
      <c r="U1109" s="189" t="s">
        <v>21</v>
      </c>
      <c r="V1109" s="36"/>
      <c r="W1109" s="36"/>
      <c r="X1109" s="36"/>
      <c r="Y1109" s="36"/>
      <c r="Z1109" s="36"/>
      <c r="AA1109" s="36"/>
      <c r="AB1109" s="36"/>
      <c r="AC1109" s="36"/>
      <c r="AD1109" s="36"/>
      <c r="AE1109" s="36"/>
      <c r="AR1109" s="190" t="s">
        <v>300</v>
      </c>
      <c r="AT1109" s="190" t="s">
        <v>208</v>
      </c>
      <c r="AU1109" s="190" t="s">
        <v>83</v>
      </c>
      <c r="AY1109" s="19" t="s">
        <v>204</v>
      </c>
      <c r="BE1109" s="191">
        <f>IF(N1109="základní",J1109,0)</f>
        <v>0</v>
      </c>
      <c r="BF1109" s="191">
        <f>IF(N1109="snížená",J1109,0)</f>
        <v>0</v>
      </c>
      <c r="BG1109" s="191">
        <f>IF(N1109="zákl. přenesená",J1109,0)</f>
        <v>0</v>
      </c>
      <c r="BH1109" s="191">
        <f>IF(N1109="sníž. přenesená",J1109,0)</f>
        <v>0</v>
      </c>
      <c r="BI1109" s="191">
        <f>IF(N1109="nulová",J1109,0)</f>
        <v>0</v>
      </c>
      <c r="BJ1109" s="19" t="s">
        <v>81</v>
      </c>
      <c r="BK1109" s="191">
        <f>ROUND(I1109*H1109,1)</f>
        <v>0</v>
      </c>
      <c r="BL1109" s="19" t="s">
        <v>300</v>
      </c>
      <c r="BM1109" s="190" t="s">
        <v>1601</v>
      </c>
    </row>
    <row r="1110" spans="1:47" s="2" customFormat="1" ht="11.25">
      <c r="A1110" s="36"/>
      <c r="B1110" s="37"/>
      <c r="C1110" s="38"/>
      <c r="D1110" s="192" t="s">
        <v>216</v>
      </c>
      <c r="E1110" s="38"/>
      <c r="F1110" s="193" t="s">
        <v>1602</v>
      </c>
      <c r="G1110" s="38"/>
      <c r="H1110" s="38"/>
      <c r="I1110" s="194"/>
      <c r="J1110" s="38"/>
      <c r="K1110" s="38"/>
      <c r="L1110" s="41"/>
      <c r="M1110" s="195"/>
      <c r="N1110" s="196"/>
      <c r="O1110" s="66"/>
      <c r="P1110" s="66"/>
      <c r="Q1110" s="66"/>
      <c r="R1110" s="66"/>
      <c r="S1110" s="66"/>
      <c r="T1110" s="66"/>
      <c r="U1110" s="67"/>
      <c r="V1110" s="36"/>
      <c r="W1110" s="36"/>
      <c r="X1110" s="36"/>
      <c r="Y1110" s="36"/>
      <c r="Z1110" s="36"/>
      <c r="AA1110" s="36"/>
      <c r="AB1110" s="36"/>
      <c r="AC1110" s="36"/>
      <c r="AD1110" s="36"/>
      <c r="AE1110" s="36"/>
      <c r="AT1110" s="19" t="s">
        <v>216</v>
      </c>
      <c r="AU1110" s="19" t="s">
        <v>83</v>
      </c>
    </row>
    <row r="1111" spans="1:47" s="2" customFormat="1" ht="68.25">
      <c r="A1111" s="36"/>
      <c r="B1111" s="37"/>
      <c r="C1111" s="38"/>
      <c r="D1111" s="199" t="s">
        <v>306</v>
      </c>
      <c r="E1111" s="38"/>
      <c r="F1111" s="241" t="s">
        <v>906</v>
      </c>
      <c r="G1111" s="38"/>
      <c r="H1111" s="38"/>
      <c r="I1111" s="194"/>
      <c r="J1111" s="38"/>
      <c r="K1111" s="38"/>
      <c r="L1111" s="41"/>
      <c r="M1111" s="195"/>
      <c r="N1111" s="196"/>
      <c r="O1111" s="66"/>
      <c r="P1111" s="66"/>
      <c r="Q1111" s="66"/>
      <c r="R1111" s="66"/>
      <c r="S1111" s="66"/>
      <c r="T1111" s="66"/>
      <c r="U1111" s="67"/>
      <c r="V1111" s="36"/>
      <c r="W1111" s="36"/>
      <c r="X1111" s="36"/>
      <c r="Y1111" s="36"/>
      <c r="Z1111" s="36"/>
      <c r="AA1111" s="36"/>
      <c r="AB1111" s="36"/>
      <c r="AC1111" s="36"/>
      <c r="AD1111" s="36"/>
      <c r="AE1111" s="36"/>
      <c r="AT1111" s="19" t="s">
        <v>306</v>
      </c>
      <c r="AU1111" s="19" t="s">
        <v>83</v>
      </c>
    </row>
    <row r="1112" spans="2:51" s="13" customFormat="1" ht="11.25">
      <c r="B1112" s="197"/>
      <c r="C1112" s="198"/>
      <c r="D1112" s="199" t="s">
        <v>218</v>
      </c>
      <c r="E1112" s="200" t="s">
        <v>21</v>
      </c>
      <c r="F1112" s="201" t="s">
        <v>1603</v>
      </c>
      <c r="G1112" s="198"/>
      <c r="H1112" s="202">
        <v>6.715</v>
      </c>
      <c r="I1112" s="203"/>
      <c r="J1112" s="198"/>
      <c r="K1112" s="198"/>
      <c r="L1112" s="204"/>
      <c r="M1112" s="205"/>
      <c r="N1112" s="206"/>
      <c r="O1112" s="206"/>
      <c r="P1112" s="206"/>
      <c r="Q1112" s="206"/>
      <c r="R1112" s="206"/>
      <c r="S1112" s="206"/>
      <c r="T1112" s="206"/>
      <c r="U1112" s="207"/>
      <c r="AT1112" s="208" t="s">
        <v>218</v>
      </c>
      <c r="AU1112" s="208" t="s">
        <v>83</v>
      </c>
      <c r="AV1112" s="13" t="s">
        <v>83</v>
      </c>
      <c r="AW1112" s="13" t="s">
        <v>34</v>
      </c>
      <c r="AX1112" s="13" t="s">
        <v>81</v>
      </c>
      <c r="AY1112" s="208" t="s">
        <v>204</v>
      </c>
    </row>
    <row r="1113" spans="1:65" s="2" customFormat="1" ht="16.5" customHeight="1">
      <c r="A1113" s="36"/>
      <c r="B1113" s="37"/>
      <c r="C1113" s="242" t="s">
        <v>1604</v>
      </c>
      <c r="D1113" s="242" t="s">
        <v>466</v>
      </c>
      <c r="E1113" s="243" t="s">
        <v>911</v>
      </c>
      <c r="F1113" s="244" t="s">
        <v>912</v>
      </c>
      <c r="G1113" s="245" t="s">
        <v>346</v>
      </c>
      <c r="H1113" s="246">
        <v>7.051</v>
      </c>
      <c r="I1113" s="247"/>
      <c r="J1113" s="248">
        <f>ROUND(I1113*H1113,1)</f>
        <v>0</v>
      </c>
      <c r="K1113" s="244" t="s">
        <v>913</v>
      </c>
      <c r="L1113" s="249"/>
      <c r="M1113" s="250" t="s">
        <v>21</v>
      </c>
      <c r="N1113" s="251" t="s">
        <v>44</v>
      </c>
      <c r="O1113" s="66"/>
      <c r="P1113" s="188">
        <f>O1113*H1113</f>
        <v>0</v>
      </c>
      <c r="Q1113" s="188">
        <v>0.0015</v>
      </c>
      <c r="R1113" s="188">
        <f>Q1113*H1113</f>
        <v>0.0105765</v>
      </c>
      <c r="S1113" s="188">
        <v>0</v>
      </c>
      <c r="T1113" s="188">
        <f>S1113*H1113</f>
        <v>0</v>
      </c>
      <c r="U1113" s="189" t="s">
        <v>21</v>
      </c>
      <c r="V1113" s="36"/>
      <c r="W1113" s="36"/>
      <c r="X1113" s="36"/>
      <c r="Y1113" s="36"/>
      <c r="Z1113" s="36"/>
      <c r="AA1113" s="36"/>
      <c r="AB1113" s="36"/>
      <c r="AC1113" s="36"/>
      <c r="AD1113" s="36"/>
      <c r="AE1113" s="36"/>
      <c r="AR1113" s="190" t="s">
        <v>473</v>
      </c>
      <c r="AT1113" s="190" t="s">
        <v>466</v>
      </c>
      <c r="AU1113" s="190" t="s">
        <v>83</v>
      </c>
      <c r="AY1113" s="19" t="s">
        <v>204</v>
      </c>
      <c r="BE1113" s="191">
        <f>IF(N1113="základní",J1113,0)</f>
        <v>0</v>
      </c>
      <c r="BF1113" s="191">
        <f>IF(N1113="snížená",J1113,0)</f>
        <v>0</v>
      </c>
      <c r="BG1113" s="191">
        <f>IF(N1113="zákl. přenesená",J1113,0)</f>
        <v>0</v>
      </c>
      <c r="BH1113" s="191">
        <f>IF(N1113="sníž. přenesená",J1113,0)</f>
        <v>0</v>
      </c>
      <c r="BI1113" s="191">
        <f>IF(N1113="nulová",J1113,0)</f>
        <v>0</v>
      </c>
      <c r="BJ1113" s="19" t="s">
        <v>81</v>
      </c>
      <c r="BK1113" s="191">
        <f>ROUND(I1113*H1113,1)</f>
        <v>0</v>
      </c>
      <c r="BL1113" s="19" t="s">
        <v>300</v>
      </c>
      <c r="BM1113" s="190" t="s">
        <v>1605</v>
      </c>
    </row>
    <row r="1114" spans="1:47" s="2" customFormat="1" ht="11.25">
      <c r="A1114" s="36"/>
      <c r="B1114" s="37"/>
      <c r="C1114" s="38"/>
      <c r="D1114" s="192" t="s">
        <v>216</v>
      </c>
      <c r="E1114" s="38"/>
      <c r="F1114" s="193" t="s">
        <v>915</v>
      </c>
      <c r="G1114" s="38"/>
      <c r="H1114" s="38"/>
      <c r="I1114" s="194"/>
      <c r="J1114" s="38"/>
      <c r="K1114" s="38"/>
      <c r="L1114" s="41"/>
      <c r="M1114" s="195"/>
      <c r="N1114" s="196"/>
      <c r="O1114" s="66"/>
      <c r="P1114" s="66"/>
      <c r="Q1114" s="66"/>
      <c r="R1114" s="66"/>
      <c r="S1114" s="66"/>
      <c r="T1114" s="66"/>
      <c r="U1114" s="67"/>
      <c r="V1114" s="36"/>
      <c r="W1114" s="36"/>
      <c r="X1114" s="36"/>
      <c r="Y1114" s="36"/>
      <c r="Z1114" s="36"/>
      <c r="AA1114" s="36"/>
      <c r="AB1114" s="36"/>
      <c r="AC1114" s="36"/>
      <c r="AD1114" s="36"/>
      <c r="AE1114" s="36"/>
      <c r="AT1114" s="19" t="s">
        <v>216</v>
      </c>
      <c r="AU1114" s="19" t="s">
        <v>83</v>
      </c>
    </row>
    <row r="1115" spans="2:51" s="13" customFormat="1" ht="11.25">
      <c r="B1115" s="197"/>
      <c r="C1115" s="198"/>
      <c r="D1115" s="199" t="s">
        <v>218</v>
      </c>
      <c r="E1115" s="200" t="s">
        <v>21</v>
      </c>
      <c r="F1115" s="201" t="s">
        <v>1606</v>
      </c>
      <c r="G1115" s="198"/>
      <c r="H1115" s="202">
        <v>7.051</v>
      </c>
      <c r="I1115" s="203"/>
      <c r="J1115" s="198"/>
      <c r="K1115" s="198"/>
      <c r="L1115" s="204"/>
      <c r="M1115" s="205"/>
      <c r="N1115" s="206"/>
      <c r="O1115" s="206"/>
      <c r="P1115" s="206"/>
      <c r="Q1115" s="206"/>
      <c r="R1115" s="206"/>
      <c r="S1115" s="206"/>
      <c r="T1115" s="206"/>
      <c r="U1115" s="207"/>
      <c r="AT1115" s="208" t="s">
        <v>218</v>
      </c>
      <c r="AU1115" s="208" t="s">
        <v>83</v>
      </c>
      <c r="AV1115" s="13" t="s">
        <v>83</v>
      </c>
      <c r="AW1115" s="13" t="s">
        <v>34</v>
      </c>
      <c r="AX1115" s="13" t="s">
        <v>81</v>
      </c>
      <c r="AY1115" s="208" t="s">
        <v>204</v>
      </c>
    </row>
    <row r="1116" spans="1:65" s="2" customFormat="1" ht="24.2" customHeight="1">
      <c r="A1116" s="36"/>
      <c r="B1116" s="37"/>
      <c r="C1116" s="179" t="s">
        <v>1607</v>
      </c>
      <c r="D1116" s="179" t="s">
        <v>208</v>
      </c>
      <c r="E1116" s="180" t="s">
        <v>1608</v>
      </c>
      <c r="F1116" s="181" t="s">
        <v>1609</v>
      </c>
      <c r="G1116" s="182" t="s">
        <v>1412</v>
      </c>
      <c r="H1116" s="252"/>
      <c r="I1116" s="184"/>
      <c r="J1116" s="185">
        <f>ROUND(I1116*H1116,1)</f>
        <v>0</v>
      </c>
      <c r="K1116" s="181" t="s">
        <v>212</v>
      </c>
      <c r="L1116" s="41"/>
      <c r="M1116" s="186" t="s">
        <v>21</v>
      </c>
      <c r="N1116" s="187" t="s">
        <v>44</v>
      </c>
      <c r="O1116" s="66"/>
      <c r="P1116" s="188">
        <f>O1116*H1116</f>
        <v>0</v>
      </c>
      <c r="Q1116" s="188">
        <v>0</v>
      </c>
      <c r="R1116" s="188">
        <f>Q1116*H1116</f>
        <v>0</v>
      </c>
      <c r="S1116" s="188">
        <v>0</v>
      </c>
      <c r="T1116" s="188">
        <f>S1116*H1116</f>
        <v>0</v>
      </c>
      <c r="U1116" s="189" t="s">
        <v>21</v>
      </c>
      <c r="V1116" s="36"/>
      <c r="W1116" s="36"/>
      <c r="X1116" s="36"/>
      <c r="Y1116" s="36"/>
      <c r="Z1116" s="36"/>
      <c r="AA1116" s="36"/>
      <c r="AB1116" s="36"/>
      <c r="AC1116" s="36"/>
      <c r="AD1116" s="36"/>
      <c r="AE1116" s="36"/>
      <c r="AR1116" s="190" t="s">
        <v>300</v>
      </c>
      <c r="AT1116" s="190" t="s">
        <v>208</v>
      </c>
      <c r="AU1116" s="190" t="s">
        <v>83</v>
      </c>
      <c r="AY1116" s="19" t="s">
        <v>204</v>
      </c>
      <c r="BE1116" s="191">
        <f>IF(N1116="základní",J1116,0)</f>
        <v>0</v>
      </c>
      <c r="BF1116" s="191">
        <f>IF(N1116="snížená",J1116,0)</f>
        <v>0</v>
      </c>
      <c r="BG1116" s="191">
        <f>IF(N1116="zákl. přenesená",J1116,0)</f>
        <v>0</v>
      </c>
      <c r="BH1116" s="191">
        <f>IF(N1116="sníž. přenesená",J1116,0)</f>
        <v>0</v>
      </c>
      <c r="BI1116" s="191">
        <f>IF(N1116="nulová",J1116,0)</f>
        <v>0</v>
      </c>
      <c r="BJ1116" s="19" t="s">
        <v>81</v>
      </c>
      <c r="BK1116" s="191">
        <f>ROUND(I1116*H1116,1)</f>
        <v>0</v>
      </c>
      <c r="BL1116" s="19" t="s">
        <v>300</v>
      </c>
      <c r="BM1116" s="190" t="s">
        <v>1610</v>
      </c>
    </row>
    <row r="1117" spans="1:47" s="2" customFormat="1" ht="11.25">
      <c r="A1117" s="36"/>
      <c r="B1117" s="37"/>
      <c r="C1117" s="38"/>
      <c r="D1117" s="192" t="s">
        <v>216</v>
      </c>
      <c r="E1117" s="38"/>
      <c r="F1117" s="193" t="s">
        <v>1611</v>
      </c>
      <c r="G1117" s="38"/>
      <c r="H1117" s="38"/>
      <c r="I1117" s="194"/>
      <c r="J1117" s="38"/>
      <c r="K1117" s="38"/>
      <c r="L1117" s="41"/>
      <c r="M1117" s="195"/>
      <c r="N1117" s="196"/>
      <c r="O1117" s="66"/>
      <c r="P1117" s="66"/>
      <c r="Q1117" s="66"/>
      <c r="R1117" s="66"/>
      <c r="S1117" s="66"/>
      <c r="T1117" s="66"/>
      <c r="U1117" s="67"/>
      <c r="V1117" s="36"/>
      <c r="W1117" s="36"/>
      <c r="X1117" s="36"/>
      <c r="Y1117" s="36"/>
      <c r="Z1117" s="36"/>
      <c r="AA1117" s="36"/>
      <c r="AB1117" s="36"/>
      <c r="AC1117" s="36"/>
      <c r="AD1117" s="36"/>
      <c r="AE1117" s="36"/>
      <c r="AT1117" s="19" t="s">
        <v>216</v>
      </c>
      <c r="AU1117" s="19" t="s">
        <v>83</v>
      </c>
    </row>
    <row r="1118" spans="1:47" s="2" customFormat="1" ht="78">
      <c r="A1118" s="36"/>
      <c r="B1118" s="37"/>
      <c r="C1118" s="38"/>
      <c r="D1118" s="199" t="s">
        <v>306</v>
      </c>
      <c r="E1118" s="38"/>
      <c r="F1118" s="241" t="s">
        <v>1612</v>
      </c>
      <c r="G1118" s="38"/>
      <c r="H1118" s="38"/>
      <c r="I1118" s="194"/>
      <c r="J1118" s="38"/>
      <c r="K1118" s="38"/>
      <c r="L1118" s="41"/>
      <c r="M1118" s="195"/>
      <c r="N1118" s="196"/>
      <c r="O1118" s="66"/>
      <c r="P1118" s="66"/>
      <c r="Q1118" s="66"/>
      <c r="R1118" s="66"/>
      <c r="S1118" s="66"/>
      <c r="T1118" s="66"/>
      <c r="U1118" s="67"/>
      <c r="V1118" s="36"/>
      <c r="W1118" s="36"/>
      <c r="X1118" s="36"/>
      <c r="Y1118" s="36"/>
      <c r="Z1118" s="36"/>
      <c r="AA1118" s="36"/>
      <c r="AB1118" s="36"/>
      <c r="AC1118" s="36"/>
      <c r="AD1118" s="36"/>
      <c r="AE1118" s="36"/>
      <c r="AT1118" s="19" t="s">
        <v>306</v>
      </c>
      <c r="AU1118" s="19" t="s">
        <v>83</v>
      </c>
    </row>
    <row r="1119" spans="2:63" s="12" customFormat="1" ht="22.9" customHeight="1">
      <c r="B1119" s="163"/>
      <c r="C1119" s="164"/>
      <c r="D1119" s="165" t="s">
        <v>72</v>
      </c>
      <c r="E1119" s="177" t="s">
        <v>1613</v>
      </c>
      <c r="F1119" s="177" t="s">
        <v>1614</v>
      </c>
      <c r="G1119" s="164"/>
      <c r="H1119" s="164"/>
      <c r="I1119" s="167"/>
      <c r="J1119" s="178">
        <f>BK1119</f>
        <v>0</v>
      </c>
      <c r="K1119" s="164"/>
      <c r="L1119" s="169"/>
      <c r="M1119" s="170"/>
      <c r="N1119" s="171"/>
      <c r="O1119" s="171"/>
      <c r="P1119" s="172">
        <f>SUM(P1120:P1147)</f>
        <v>0</v>
      </c>
      <c r="Q1119" s="171"/>
      <c r="R1119" s="172">
        <f>SUM(R1120:R1147)</f>
        <v>0.13253994539</v>
      </c>
      <c r="S1119" s="171"/>
      <c r="T1119" s="172">
        <f>SUM(T1120:T1147)</f>
        <v>0</v>
      </c>
      <c r="U1119" s="173"/>
      <c r="AR1119" s="174" t="s">
        <v>83</v>
      </c>
      <c r="AT1119" s="175" t="s">
        <v>72</v>
      </c>
      <c r="AU1119" s="175" t="s">
        <v>81</v>
      </c>
      <c r="AY1119" s="174" t="s">
        <v>204</v>
      </c>
      <c r="BK1119" s="176">
        <f>SUM(BK1120:BK1147)</f>
        <v>0</v>
      </c>
    </row>
    <row r="1120" spans="1:65" s="2" customFormat="1" ht="24.2" customHeight="1">
      <c r="A1120" s="36"/>
      <c r="B1120" s="37"/>
      <c r="C1120" s="179" t="s">
        <v>1615</v>
      </c>
      <c r="D1120" s="179" t="s">
        <v>208</v>
      </c>
      <c r="E1120" s="180" t="s">
        <v>1616</v>
      </c>
      <c r="F1120" s="181" t="s">
        <v>1617</v>
      </c>
      <c r="G1120" s="182" t="s">
        <v>346</v>
      </c>
      <c r="H1120" s="183">
        <v>8.998</v>
      </c>
      <c r="I1120" s="184"/>
      <c r="J1120" s="185">
        <f>ROUND(I1120*H1120,1)</f>
        <v>0</v>
      </c>
      <c r="K1120" s="181" t="s">
        <v>212</v>
      </c>
      <c r="L1120" s="41"/>
      <c r="M1120" s="186" t="s">
        <v>21</v>
      </c>
      <c r="N1120" s="187" t="s">
        <v>44</v>
      </c>
      <c r="O1120" s="66"/>
      <c r="P1120" s="188">
        <f>O1120*H1120</f>
        <v>0</v>
      </c>
      <c r="Q1120" s="188">
        <v>0.01396</v>
      </c>
      <c r="R1120" s="188">
        <f>Q1120*H1120</f>
        <v>0.12561208</v>
      </c>
      <c r="S1120" s="188">
        <v>0</v>
      </c>
      <c r="T1120" s="188">
        <f>S1120*H1120</f>
        <v>0</v>
      </c>
      <c r="U1120" s="189" t="s">
        <v>21</v>
      </c>
      <c r="V1120" s="36"/>
      <c r="W1120" s="36"/>
      <c r="X1120" s="36"/>
      <c r="Y1120" s="36"/>
      <c r="Z1120" s="36"/>
      <c r="AA1120" s="36"/>
      <c r="AB1120" s="36"/>
      <c r="AC1120" s="36"/>
      <c r="AD1120" s="36"/>
      <c r="AE1120" s="36"/>
      <c r="AR1120" s="190" t="s">
        <v>300</v>
      </c>
      <c r="AT1120" s="190" t="s">
        <v>208</v>
      </c>
      <c r="AU1120" s="190" t="s">
        <v>83</v>
      </c>
      <c r="AY1120" s="19" t="s">
        <v>204</v>
      </c>
      <c r="BE1120" s="191">
        <f>IF(N1120="základní",J1120,0)</f>
        <v>0</v>
      </c>
      <c r="BF1120" s="191">
        <f>IF(N1120="snížená",J1120,0)</f>
        <v>0</v>
      </c>
      <c r="BG1120" s="191">
        <f>IF(N1120="zákl. přenesená",J1120,0)</f>
        <v>0</v>
      </c>
      <c r="BH1120" s="191">
        <f>IF(N1120="sníž. přenesená",J1120,0)</f>
        <v>0</v>
      </c>
      <c r="BI1120" s="191">
        <f>IF(N1120="nulová",J1120,0)</f>
        <v>0</v>
      </c>
      <c r="BJ1120" s="19" t="s">
        <v>81</v>
      </c>
      <c r="BK1120" s="191">
        <f>ROUND(I1120*H1120,1)</f>
        <v>0</v>
      </c>
      <c r="BL1120" s="19" t="s">
        <v>300</v>
      </c>
      <c r="BM1120" s="190" t="s">
        <v>1618</v>
      </c>
    </row>
    <row r="1121" spans="1:47" s="2" customFormat="1" ht="11.25">
      <c r="A1121" s="36"/>
      <c r="B1121" s="37"/>
      <c r="C1121" s="38"/>
      <c r="D1121" s="192" t="s">
        <v>216</v>
      </c>
      <c r="E1121" s="38"/>
      <c r="F1121" s="193" t="s">
        <v>1619</v>
      </c>
      <c r="G1121" s="38"/>
      <c r="H1121" s="38"/>
      <c r="I1121" s="194"/>
      <c r="J1121" s="38"/>
      <c r="K1121" s="38"/>
      <c r="L1121" s="41"/>
      <c r="M1121" s="195"/>
      <c r="N1121" s="196"/>
      <c r="O1121" s="66"/>
      <c r="P1121" s="66"/>
      <c r="Q1121" s="66"/>
      <c r="R1121" s="66"/>
      <c r="S1121" s="66"/>
      <c r="T1121" s="66"/>
      <c r="U1121" s="67"/>
      <c r="V1121" s="36"/>
      <c r="W1121" s="36"/>
      <c r="X1121" s="36"/>
      <c r="Y1121" s="36"/>
      <c r="Z1121" s="36"/>
      <c r="AA1121" s="36"/>
      <c r="AB1121" s="36"/>
      <c r="AC1121" s="36"/>
      <c r="AD1121" s="36"/>
      <c r="AE1121" s="36"/>
      <c r="AT1121" s="19" t="s">
        <v>216</v>
      </c>
      <c r="AU1121" s="19" t="s">
        <v>83</v>
      </c>
    </row>
    <row r="1122" spans="1:47" s="2" customFormat="1" ht="29.25">
      <c r="A1122" s="36"/>
      <c r="B1122" s="37"/>
      <c r="C1122" s="38"/>
      <c r="D1122" s="199" t="s">
        <v>306</v>
      </c>
      <c r="E1122" s="38"/>
      <c r="F1122" s="241" t="s">
        <v>1620</v>
      </c>
      <c r="G1122" s="38"/>
      <c r="H1122" s="38"/>
      <c r="I1122" s="194"/>
      <c r="J1122" s="38"/>
      <c r="K1122" s="38"/>
      <c r="L1122" s="41"/>
      <c r="M1122" s="195"/>
      <c r="N1122" s="196"/>
      <c r="O1122" s="66"/>
      <c r="P1122" s="66"/>
      <c r="Q1122" s="66"/>
      <c r="R1122" s="66"/>
      <c r="S1122" s="66"/>
      <c r="T1122" s="66"/>
      <c r="U1122" s="67"/>
      <c r="V1122" s="36"/>
      <c r="W1122" s="36"/>
      <c r="X1122" s="36"/>
      <c r="Y1122" s="36"/>
      <c r="Z1122" s="36"/>
      <c r="AA1122" s="36"/>
      <c r="AB1122" s="36"/>
      <c r="AC1122" s="36"/>
      <c r="AD1122" s="36"/>
      <c r="AE1122" s="36"/>
      <c r="AT1122" s="19" t="s">
        <v>306</v>
      </c>
      <c r="AU1122" s="19" t="s">
        <v>83</v>
      </c>
    </row>
    <row r="1123" spans="2:51" s="13" customFormat="1" ht="11.25">
      <c r="B1123" s="197"/>
      <c r="C1123" s="198"/>
      <c r="D1123" s="199" t="s">
        <v>218</v>
      </c>
      <c r="E1123" s="200" t="s">
        <v>21</v>
      </c>
      <c r="F1123" s="201" t="s">
        <v>1621</v>
      </c>
      <c r="G1123" s="198"/>
      <c r="H1123" s="202">
        <v>2.412</v>
      </c>
      <c r="I1123" s="203"/>
      <c r="J1123" s="198"/>
      <c r="K1123" s="198"/>
      <c r="L1123" s="204"/>
      <c r="M1123" s="205"/>
      <c r="N1123" s="206"/>
      <c r="O1123" s="206"/>
      <c r="P1123" s="206"/>
      <c r="Q1123" s="206"/>
      <c r="R1123" s="206"/>
      <c r="S1123" s="206"/>
      <c r="T1123" s="206"/>
      <c r="U1123" s="207"/>
      <c r="AT1123" s="208" t="s">
        <v>218</v>
      </c>
      <c r="AU1123" s="208" t="s">
        <v>83</v>
      </c>
      <c r="AV1123" s="13" t="s">
        <v>83</v>
      </c>
      <c r="AW1123" s="13" t="s">
        <v>34</v>
      </c>
      <c r="AX1123" s="13" t="s">
        <v>73</v>
      </c>
      <c r="AY1123" s="208" t="s">
        <v>204</v>
      </c>
    </row>
    <row r="1124" spans="2:51" s="13" customFormat="1" ht="11.25">
      <c r="B1124" s="197"/>
      <c r="C1124" s="198"/>
      <c r="D1124" s="199" t="s">
        <v>218</v>
      </c>
      <c r="E1124" s="200" t="s">
        <v>21</v>
      </c>
      <c r="F1124" s="201" t="s">
        <v>1622</v>
      </c>
      <c r="G1124" s="198"/>
      <c r="H1124" s="202">
        <v>1.782</v>
      </c>
      <c r="I1124" s="203"/>
      <c r="J1124" s="198"/>
      <c r="K1124" s="198"/>
      <c r="L1124" s="204"/>
      <c r="M1124" s="205"/>
      <c r="N1124" s="206"/>
      <c r="O1124" s="206"/>
      <c r="P1124" s="206"/>
      <c r="Q1124" s="206"/>
      <c r="R1124" s="206"/>
      <c r="S1124" s="206"/>
      <c r="T1124" s="206"/>
      <c r="U1124" s="207"/>
      <c r="AT1124" s="208" t="s">
        <v>218</v>
      </c>
      <c r="AU1124" s="208" t="s">
        <v>83</v>
      </c>
      <c r="AV1124" s="13" t="s">
        <v>83</v>
      </c>
      <c r="AW1124" s="13" t="s">
        <v>34</v>
      </c>
      <c r="AX1124" s="13" t="s">
        <v>73</v>
      </c>
      <c r="AY1124" s="208" t="s">
        <v>204</v>
      </c>
    </row>
    <row r="1125" spans="2:51" s="13" customFormat="1" ht="11.25">
      <c r="B1125" s="197"/>
      <c r="C1125" s="198"/>
      <c r="D1125" s="199" t="s">
        <v>218</v>
      </c>
      <c r="E1125" s="200" t="s">
        <v>21</v>
      </c>
      <c r="F1125" s="201" t="s">
        <v>1623</v>
      </c>
      <c r="G1125" s="198"/>
      <c r="H1125" s="202">
        <v>0.646</v>
      </c>
      <c r="I1125" s="203"/>
      <c r="J1125" s="198"/>
      <c r="K1125" s="198"/>
      <c r="L1125" s="204"/>
      <c r="M1125" s="205"/>
      <c r="N1125" s="206"/>
      <c r="O1125" s="206"/>
      <c r="P1125" s="206"/>
      <c r="Q1125" s="206"/>
      <c r="R1125" s="206"/>
      <c r="S1125" s="206"/>
      <c r="T1125" s="206"/>
      <c r="U1125" s="207"/>
      <c r="AT1125" s="208" t="s">
        <v>218</v>
      </c>
      <c r="AU1125" s="208" t="s">
        <v>83</v>
      </c>
      <c r="AV1125" s="13" t="s">
        <v>83</v>
      </c>
      <c r="AW1125" s="13" t="s">
        <v>34</v>
      </c>
      <c r="AX1125" s="13" t="s">
        <v>73</v>
      </c>
      <c r="AY1125" s="208" t="s">
        <v>204</v>
      </c>
    </row>
    <row r="1126" spans="2:51" s="13" customFormat="1" ht="11.25">
      <c r="B1126" s="197"/>
      <c r="C1126" s="198"/>
      <c r="D1126" s="199" t="s">
        <v>218</v>
      </c>
      <c r="E1126" s="200" t="s">
        <v>21</v>
      </c>
      <c r="F1126" s="201" t="s">
        <v>1624</v>
      </c>
      <c r="G1126" s="198"/>
      <c r="H1126" s="202">
        <v>3.234</v>
      </c>
      <c r="I1126" s="203"/>
      <c r="J1126" s="198"/>
      <c r="K1126" s="198"/>
      <c r="L1126" s="204"/>
      <c r="M1126" s="205"/>
      <c r="N1126" s="206"/>
      <c r="O1126" s="206"/>
      <c r="P1126" s="206"/>
      <c r="Q1126" s="206"/>
      <c r="R1126" s="206"/>
      <c r="S1126" s="206"/>
      <c r="T1126" s="206"/>
      <c r="U1126" s="207"/>
      <c r="AT1126" s="208" t="s">
        <v>218</v>
      </c>
      <c r="AU1126" s="208" t="s">
        <v>83</v>
      </c>
      <c r="AV1126" s="13" t="s">
        <v>83</v>
      </c>
      <c r="AW1126" s="13" t="s">
        <v>34</v>
      </c>
      <c r="AX1126" s="13" t="s">
        <v>73</v>
      </c>
      <c r="AY1126" s="208" t="s">
        <v>204</v>
      </c>
    </row>
    <row r="1127" spans="2:51" s="13" customFormat="1" ht="11.25">
      <c r="B1127" s="197"/>
      <c r="C1127" s="198"/>
      <c r="D1127" s="199" t="s">
        <v>218</v>
      </c>
      <c r="E1127" s="200" t="s">
        <v>21</v>
      </c>
      <c r="F1127" s="201" t="s">
        <v>1625</v>
      </c>
      <c r="G1127" s="198"/>
      <c r="H1127" s="202">
        <v>0.924</v>
      </c>
      <c r="I1127" s="203"/>
      <c r="J1127" s="198"/>
      <c r="K1127" s="198"/>
      <c r="L1127" s="204"/>
      <c r="M1127" s="205"/>
      <c r="N1127" s="206"/>
      <c r="O1127" s="206"/>
      <c r="P1127" s="206"/>
      <c r="Q1127" s="206"/>
      <c r="R1127" s="206"/>
      <c r="S1127" s="206"/>
      <c r="T1127" s="206"/>
      <c r="U1127" s="207"/>
      <c r="AT1127" s="208" t="s">
        <v>218</v>
      </c>
      <c r="AU1127" s="208" t="s">
        <v>83</v>
      </c>
      <c r="AV1127" s="13" t="s">
        <v>83</v>
      </c>
      <c r="AW1127" s="13" t="s">
        <v>34</v>
      </c>
      <c r="AX1127" s="13" t="s">
        <v>73</v>
      </c>
      <c r="AY1127" s="208" t="s">
        <v>204</v>
      </c>
    </row>
    <row r="1128" spans="2:51" s="14" customFormat="1" ht="11.25">
      <c r="B1128" s="209"/>
      <c r="C1128" s="210"/>
      <c r="D1128" s="199" t="s">
        <v>218</v>
      </c>
      <c r="E1128" s="211" t="s">
        <v>21</v>
      </c>
      <c r="F1128" s="212" t="s">
        <v>221</v>
      </c>
      <c r="G1128" s="210"/>
      <c r="H1128" s="213">
        <v>8.998</v>
      </c>
      <c r="I1128" s="214"/>
      <c r="J1128" s="210"/>
      <c r="K1128" s="210"/>
      <c r="L1128" s="215"/>
      <c r="M1128" s="216"/>
      <c r="N1128" s="217"/>
      <c r="O1128" s="217"/>
      <c r="P1128" s="217"/>
      <c r="Q1128" s="217"/>
      <c r="R1128" s="217"/>
      <c r="S1128" s="217"/>
      <c r="T1128" s="217"/>
      <c r="U1128" s="218"/>
      <c r="AT1128" s="219" t="s">
        <v>218</v>
      </c>
      <c r="AU1128" s="219" t="s">
        <v>83</v>
      </c>
      <c r="AV1128" s="14" t="s">
        <v>213</v>
      </c>
      <c r="AW1128" s="14" t="s">
        <v>34</v>
      </c>
      <c r="AX1128" s="14" t="s">
        <v>81</v>
      </c>
      <c r="AY1128" s="219" t="s">
        <v>204</v>
      </c>
    </row>
    <row r="1129" spans="1:65" s="2" customFormat="1" ht="21.75" customHeight="1">
      <c r="A1129" s="36"/>
      <c r="B1129" s="37"/>
      <c r="C1129" s="179" t="s">
        <v>1626</v>
      </c>
      <c r="D1129" s="179" t="s">
        <v>208</v>
      </c>
      <c r="E1129" s="180" t="s">
        <v>1627</v>
      </c>
      <c r="F1129" s="181" t="s">
        <v>1628</v>
      </c>
      <c r="G1129" s="182" t="s">
        <v>260</v>
      </c>
      <c r="H1129" s="183">
        <v>0.198</v>
      </c>
      <c r="I1129" s="184"/>
      <c r="J1129" s="185">
        <f>ROUND(I1129*H1129,1)</f>
        <v>0</v>
      </c>
      <c r="K1129" s="181" t="s">
        <v>212</v>
      </c>
      <c r="L1129" s="41"/>
      <c r="M1129" s="186" t="s">
        <v>21</v>
      </c>
      <c r="N1129" s="187" t="s">
        <v>44</v>
      </c>
      <c r="O1129" s="66"/>
      <c r="P1129" s="188">
        <f>O1129*H1129</f>
        <v>0</v>
      </c>
      <c r="Q1129" s="188">
        <v>0.023367805</v>
      </c>
      <c r="R1129" s="188">
        <f>Q1129*H1129</f>
        <v>0.0046268253899999995</v>
      </c>
      <c r="S1129" s="188">
        <v>0</v>
      </c>
      <c r="T1129" s="188">
        <f>S1129*H1129</f>
        <v>0</v>
      </c>
      <c r="U1129" s="189" t="s">
        <v>21</v>
      </c>
      <c r="V1129" s="36"/>
      <c r="W1129" s="36"/>
      <c r="X1129" s="36"/>
      <c r="Y1129" s="36"/>
      <c r="Z1129" s="36"/>
      <c r="AA1129" s="36"/>
      <c r="AB1129" s="36"/>
      <c r="AC1129" s="36"/>
      <c r="AD1129" s="36"/>
      <c r="AE1129" s="36"/>
      <c r="AR1129" s="190" t="s">
        <v>300</v>
      </c>
      <c r="AT1129" s="190" t="s">
        <v>208</v>
      </c>
      <c r="AU1129" s="190" t="s">
        <v>83</v>
      </c>
      <c r="AY1129" s="19" t="s">
        <v>204</v>
      </c>
      <c r="BE1129" s="191">
        <f>IF(N1129="základní",J1129,0)</f>
        <v>0</v>
      </c>
      <c r="BF1129" s="191">
        <f>IF(N1129="snížená",J1129,0)</f>
        <v>0</v>
      </c>
      <c r="BG1129" s="191">
        <f>IF(N1129="zákl. přenesená",J1129,0)</f>
        <v>0</v>
      </c>
      <c r="BH1129" s="191">
        <f>IF(N1129="sníž. přenesená",J1129,0)</f>
        <v>0</v>
      </c>
      <c r="BI1129" s="191">
        <f>IF(N1129="nulová",J1129,0)</f>
        <v>0</v>
      </c>
      <c r="BJ1129" s="19" t="s">
        <v>81</v>
      </c>
      <c r="BK1129" s="191">
        <f>ROUND(I1129*H1129,1)</f>
        <v>0</v>
      </c>
      <c r="BL1129" s="19" t="s">
        <v>300</v>
      </c>
      <c r="BM1129" s="190" t="s">
        <v>1629</v>
      </c>
    </row>
    <row r="1130" spans="1:47" s="2" customFormat="1" ht="11.25">
      <c r="A1130" s="36"/>
      <c r="B1130" s="37"/>
      <c r="C1130" s="38"/>
      <c r="D1130" s="192" t="s">
        <v>216</v>
      </c>
      <c r="E1130" s="38"/>
      <c r="F1130" s="193" t="s">
        <v>1630</v>
      </c>
      <c r="G1130" s="38"/>
      <c r="H1130" s="38"/>
      <c r="I1130" s="194"/>
      <c r="J1130" s="38"/>
      <c r="K1130" s="38"/>
      <c r="L1130" s="41"/>
      <c r="M1130" s="195"/>
      <c r="N1130" s="196"/>
      <c r="O1130" s="66"/>
      <c r="P1130" s="66"/>
      <c r="Q1130" s="66"/>
      <c r="R1130" s="66"/>
      <c r="S1130" s="66"/>
      <c r="T1130" s="66"/>
      <c r="U1130" s="67"/>
      <c r="V1130" s="36"/>
      <c r="W1130" s="36"/>
      <c r="X1130" s="36"/>
      <c r="Y1130" s="36"/>
      <c r="Z1130" s="36"/>
      <c r="AA1130" s="36"/>
      <c r="AB1130" s="36"/>
      <c r="AC1130" s="36"/>
      <c r="AD1130" s="36"/>
      <c r="AE1130" s="36"/>
      <c r="AT1130" s="19" t="s">
        <v>216</v>
      </c>
      <c r="AU1130" s="19" t="s">
        <v>83</v>
      </c>
    </row>
    <row r="1131" spans="1:47" s="2" customFormat="1" ht="87.75">
      <c r="A1131" s="36"/>
      <c r="B1131" s="37"/>
      <c r="C1131" s="38"/>
      <c r="D1131" s="199" t="s">
        <v>306</v>
      </c>
      <c r="E1131" s="38"/>
      <c r="F1131" s="241" t="s">
        <v>1631</v>
      </c>
      <c r="G1131" s="38"/>
      <c r="H1131" s="38"/>
      <c r="I1131" s="194"/>
      <c r="J1131" s="38"/>
      <c r="K1131" s="38"/>
      <c r="L1131" s="41"/>
      <c r="M1131" s="195"/>
      <c r="N1131" s="196"/>
      <c r="O1131" s="66"/>
      <c r="P1131" s="66"/>
      <c r="Q1131" s="66"/>
      <c r="R1131" s="66"/>
      <c r="S1131" s="66"/>
      <c r="T1131" s="66"/>
      <c r="U1131" s="67"/>
      <c r="V1131" s="36"/>
      <c r="W1131" s="36"/>
      <c r="X1131" s="36"/>
      <c r="Y1131" s="36"/>
      <c r="Z1131" s="36"/>
      <c r="AA1131" s="36"/>
      <c r="AB1131" s="36"/>
      <c r="AC1131" s="36"/>
      <c r="AD1131" s="36"/>
      <c r="AE1131" s="36"/>
      <c r="AT1131" s="19" t="s">
        <v>306</v>
      </c>
      <c r="AU1131" s="19" t="s">
        <v>83</v>
      </c>
    </row>
    <row r="1132" spans="2:51" s="13" customFormat="1" ht="11.25">
      <c r="B1132" s="197"/>
      <c r="C1132" s="198"/>
      <c r="D1132" s="199" t="s">
        <v>218</v>
      </c>
      <c r="E1132" s="200" t="s">
        <v>21</v>
      </c>
      <c r="F1132" s="201" t="s">
        <v>1632</v>
      </c>
      <c r="G1132" s="198"/>
      <c r="H1132" s="202">
        <v>0.198</v>
      </c>
      <c r="I1132" s="203"/>
      <c r="J1132" s="198"/>
      <c r="K1132" s="198"/>
      <c r="L1132" s="204"/>
      <c r="M1132" s="205"/>
      <c r="N1132" s="206"/>
      <c r="O1132" s="206"/>
      <c r="P1132" s="206"/>
      <c r="Q1132" s="206"/>
      <c r="R1132" s="206"/>
      <c r="S1132" s="206"/>
      <c r="T1132" s="206"/>
      <c r="U1132" s="207"/>
      <c r="AT1132" s="208" t="s">
        <v>218</v>
      </c>
      <c r="AU1132" s="208" t="s">
        <v>83</v>
      </c>
      <c r="AV1132" s="13" t="s">
        <v>83</v>
      </c>
      <c r="AW1132" s="13" t="s">
        <v>34</v>
      </c>
      <c r="AX1132" s="13" t="s">
        <v>81</v>
      </c>
      <c r="AY1132" s="208" t="s">
        <v>204</v>
      </c>
    </row>
    <row r="1133" spans="1:65" s="2" customFormat="1" ht="24.2" customHeight="1">
      <c r="A1133" s="36"/>
      <c r="B1133" s="37"/>
      <c r="C1133" s="179" t="s">
        <v>1633</v>
      </c>
      <c r="D1133" s="179" t="s">
        <v>208</v>
      </c>
      <c r="E1133" s="180" t="s">
        <v>1634</v>
      </c>
      <c r="F1133" s="181" t="s">
        <v>1635</v>
      </c>
      <c r="G1133" s="182" t="s">
        <v>469</v>
      </c>
      <c r="H1133" s="183">
        <v>1.7</v>
      </c>
      <c r="I1133" s="184"/>
      <c r="J1133" s="185">
        <f>ROUND(I1133*H1133,1)</f>
        <v>0</v>
      </c>
      <c r="K1133" s="181" t="s">
        <v>212</v>
      </c>
      <c r="L1133" s="41"/>
      <c r="M1133" s="186" t="s">
        <v>21</v>
      </c>
      <c r="N1133" s="187" t="s">
        <v>44</v>
      </c>
      <c r="O1133" s="66"/>
      <c r="P1133" s="188">
        <f>O1133*H1133</f>
        <v>0</v>
      </c>
      <c r="Q1133" s="188">
        <v>0</v>
      </c>
      <c r="R1133" s="188">
        <f>Q1133*H1133</f>
        <v>0</v>
      </c>
      <c r="S1133" s="188">
        <v>0</v>
      </c>
      <c r="T1133" s="188">
        <f>S1133*H1133</f>
        <v>0</v>
      </c>
      <c r="U1133" s="189" t="s">
        <v>21</v>
      </c>
      <c r="V1133" s="36"/>
      <c r="W1133" s="36"/>
      <c r="X1133" s="36"/>
      <c r="Y1133" s="36"/>
      <c r="Z1133" s="36"/>
      <c r="AA1133" s="36"/>
      <c r="AB1133" s="36"/>
      <c r="AC1133" s="36"/>
      <c r="AD1133" s="36"/>
      <c r="AE1133" s="36"/>
      <c r="AR1133" s="190" t="s">
        <v>300</v>
      </c>
      <c r="AT1133" s="190" t="s">
        <v>208</v>
      </c>
      <c r="AU1133" s="190" t="s">
        <v>83</v>
      </c>
      <c r="AY1133" s="19" t="s">
        <v>204</v>
      </c>
      <c r="BE1133" s="191">
        <f>IF(N1133="základní",J1133,0)</f>
        <v>0</v>
      </c>
      <c r="BF1133" s="191">
        <f>IF(N1133="snížená",J1133,0)</f>
        <v>0</v>
      </c>
      <c r="BG1133" s="191">
        <f>IF(N1133="zákl. přenesená",J1133,0)</f>
        <v>0</v>
      </c>
      <c r="BH1133" s="191">
        <f>IF(N1133="sníž. přenesená",J1133,0)</f>
        <v>0</v>
      </c>
      <c r="BI1133" s="191">
        <f>IF(N1133="nulová",J1133,0)</f>
        <v>0</v>
      </c>
      <c r="BJ1133" s="19" t="s">
        <v>81</v>
      </c>
      <c r="BK1133" s="191">
        <f>ROUND(I1133*H1133,1)</f>
        <v>0</v>
      </c>
      <c r="BL1133" s="19" t="s">
        <v>300</v>
      </c>
      <c r="BM1133" s="190" t="s">
        <v>1636</v>
      </c>
    </row>
    <row r="1134" spans="1:47" s="2" customFormat="1" ht="11.25">
      <c r="A1134" s="36"/>
      <c r="B1134" s="37"/>
      <c r="C1134" s="38"/>
      <c r="D1134" s="192" t="s">
        <v>216</v>
      </c>
      <c r="E1134" s="38"/>
      <c r="F1134" s="193" t="s">
        <v>1637</v>
      </c>
      <c r="G1134" s="38"/>
      <c r="H1134" s="38"/>
      <c r="I1134" s="194"/>
      <c r="J1134" s="38"/>
      <c r="K1134" s="38"/>
      <c r="L1134" s="41"/>
      <c r="M1134" s="195"/>
      <c r="N1134" s="196"/>
      <c r="O1134" s="66"/>
      <c r="P1134" s="66"/>
      <c r="Q1134" s="66"/>
      <c r="R1134" s="66"/>
      <c r="S1134" s="66"/>
      <c r="T1134" s="66"/>
      <c r="U1134" s="67"/>
      <c r="V1134" s="36"/>
      <c r="W1134" s="36"/>
      <c r="X1134" s="36"/>
      <c r="Y1134" s="36"/>
      <c r="Z1134" s="36"/>
      <c r="AA1134" s="36"/>
      <c r="AB1134" s="36"/>
      <c r="AC1134" s="36"/>
      <c r="AD1134" s="36"/>
      <c r="AE1134" s="36"/>
      <c r="AT1134" s="19" t="s">
        <v>216</v>
      </c>
      <c r="AU1134" s="19" t="s">
        <v>83</v>
      </c>
    </row>
    <row r="1135" spans="2:51" s="13" customFormat="1" ht="11.25">
      <c r="B1135" s="197"/>
      <c r="C1135" s="198"/>
      <c r="D1135" s="199" t="s">
        <v>218</v>
      </c>
      <c r="E1135" s="200" t="s">
        <v>21</v>
      </c>
      <c r="F1135" s="201" t="s">
        <v>1638</v>
      </c>
      <c r="G1135" s="198"/>
      <c r="H1135" s="202">
        <v>1.7</v>
      </c>
      <c r="I1135" s="203"/>
      <c r="J1135" s="198"/>
      <c r="K1135" s="198"/>
      <c r="L1135" s="204"/>
      <c r="M1135" s="205"/>
      <c r="N1135" s="206"/>
      <c r="O1135" s="206"/>
      <c r="P1135" s="206"/>
      <c r="Q1135" s="206"/>
      <c r="R1135" s="206"/>
      <c r="S1135" s="206"/>
      <c r="T1135" s="206"/>
      <c r="U1135" s="207"/>
      <c r="AT1135" s="208" t="s">
        <v>218</v>
      </c>
      <c r="AU1135" s="208" t="s">
        <v>83</v>
      </c>
      <c r="AV1135" s="13" t="s">
        <v>83</v>
      </c>
      <c r="AW1135" s="13" t="s">
        <v>34</v>
      </c>
      <c r="AX1135" s="13" t="s">
        <v>81</v>
      </c>
      <c r="AY1135" s="208" t="s">
        <v>204</v>
      </c>
    </row>
    <row r="1136" spans="1:65" s="2" customFormat="1" ht="21.75" customHeight="1">
      <c r="A1136" s="36"/>
      <c r="B1136" s="37"/>
      <c r="C1136" s="179" t="s">
        <v>1639</v>
      </c>
      <c r="D1136" s="179" t="s">
        <v>208</v>
      </c>
      <c r="E1136" s="180" t="s">
        <v>1627</v>
      </c>
      <c r="F1136" s="181" t="s">
        <v>1628</v>
      </c>
      <c r="G1136" s="182" t="s">
        <v>260</v>
      </c>
      <c r="H1136" s="183">
        <v>0.004</v>
      </c>
      <c r="I1136" s="184"/>
      <c r="J1136" s="185">
        <f>ROUND(I1136*H1136,1)</f>
        <v>0</v>
      </c>
      <c r="K1136" s="181" t="s">
        <v>212</v>
      </c>
      <c r="L1136" s="41"/>
      <c r="M1136" s="186" t="s">
        <v>21</v>
      </c>
      <c r="N1136" s="187" t="s">
        <v>44</v>
      </c>
      <c r="O1136" s="66"/>
      <c r="P1136" s="188">
        <f>O1136*H1136</f>
        <v>0</v>
      </c>
      <c r="Q1136" s="188">
        <v>0.02337</v>
      </c>
      <c r="R1136" s="188">
        <f>Q1136*H1136</f>
        <v>9.347999999999999E-05</v>
      </c>
      <c r="S1136" s="188">
        <v>0</v>
      </c>
      <c r="T1136" s="188">
        <f>S1136*H1136</f>
        <v>0</v>
      </c>
      <c r="U1136" s="189" t="s">
        <v>21</v>
      </c>
      <c r="V1136" s="36"/>
      <c r="W1136" s="36"/>
      <c r="X1136" s="36"/>
      <c r="Y1136" s="36"/>
      <c r="Z1136" s="36"/>
      <c r="AA1136" s="36"/>
      <c r="AB1136" s="36"/>
      <c r="AC1136" s="36"/>
      <c r="AD1136" s="36"/>
      <c r="AE1136" s="36"/>
      <c r="AR1136" s="190" t="s">
        <v>300</v>
      </c>
      <c r="AT1136" s="190" t="s">
        <v>208</v>
      </c>
      <c r="AU1136" s="190" t="s">
        <v>83</v>
      </c>
      <c r="AY1136" s="19" t="s">
        <v>204</v>
      </c>
      <c r="BE1136" s="191">
        <f>IF(N1136="základní",J1136,0)</f>
        <v>0</v>
      </c>
      <c r="BF1136" s="191">
        <f>IF(N1136="snížená",J1136,0)</f>
        <v>0</v>
      </c>
      <c r="BG1136" s="191">
        <f>IF(N1136="zákl. přenesená",J1136,0)</f>
        <v>0</v>
      </c>
      <c r="BH1136" s="191">
        <f>IF(N1136="sníž. přenesená",J1136,0)</f>
        <v>0</v>
      </c>
      <c r="BI1136" s="191">
        <f>IF(N1136="nulová",J1136,0)</f>
        <v>0</v>
      </c>
      <c r="BJ1136" s="19" t="s">
        <v>81</v>
      </c>
      <c r="BK1136" s="191">
        <f>ROUND(I1136*H1136,1)</f>
        <v>0</v>
      </c>
      <c r="BL1136" s="19" t="s">
        <v>300</v>
      </c>
      <c r="BM1136" s="190" t="s">
        <v>1640</v>
      </c>
    </row>
    <row r="1137" spans="1:47" s="2" customFormat="1" ht="11.25">
      <c r="A1137" s="36"/>
      <c r="B1137" s="37"/>
      <c r="C1137" s="38"/>
      <c r="D1137" s="192" t="s">
        <v>216</v>
      </c>
      <c r="E1137" s="38"/>
      <c r="F1137" s="193" t="s">
        <v>1630</v>
      </c>
      <c r="G1137" s="38"/>
      <c r="H1137" s="38"/>
      <c r="I1137" s="194"/>
      <c r="J1137" s="38"/>
      <c r="K1137" s="38"/>
      <c r="L1137" s="41"/>
      <c r="M1137" s="195"/>
      <c r="N1137" s="196"/>
      <c r="O1137" s="66"/>
      <c r="P1137" s="66"/>
      <c r="Q1137" s="66"/>
      <c r="R1137" s="66"/>
      <c r="S1137" s="66"/>
      <c r="T1137" s="66"/>
      <c r="U1137" s="67"/>
      <c r="V1137" s="36"/>
      <c r="W1137" s="36"/>
      <c r="X1137" s="36"/>
      <c r="Y1137" s="36"/>
      <c r="Z1137" s="36"/>
      <c r="AA1137" s="36"/>
      <c r="AB1137" s="36"/>
      <c r="AC1137" s="36"/>
      <c r="AD1137" s="36"/>
      <c r="AE1137" s="36"/>
      <c r="AT1137" s="19" t="s">
        <v>216</v>
      </c>
      <c r="AU1137" s="19" t="s">
        <v>83</v>
      </c>
    </row>
    <row r="1138" spans="1:47" s="2" customFormat="1" ht="87.75">
      <c r="A1138" s="36"/>
      <c r="B1138" s="37"/>
      <c r="C1138" s="38"/>
      <c r="D1138" s="199" t="s">
        <v>306</v>
      </c>
      <c r="E1138" s="38"/>
      <c r="F1138" s="241" t="s">
        <v>1631</v>
      </c>
      <c r="G1138" s="38"/>
      <c r="H1138" s="38"/>
      <c r="I1138" s="194"/>
      <c r="J1138" s="38"/>
      <c r="K1138" s="38"/>
      <c r="L1138" s="41"/>
      <c r="M1138" s="195"/>
      <c r="N1138" s="196"/>
      <c r="O1138" s="66"/>
      <c r="P1138" s="66"/>
      <c r="Q1138" s="66"/>
      <c r="R1138" s="66"/>
      <c r="S1138" s="66"/>
      <c r="T1138" s="66"/>
      <c r="U1138" s="67"/>
      <c r="V1138" s="36"/>
      <c r="W1138" s="36"/>
      <c r="X1138" s="36"/>
      <c r="Y1138" s="36"/>
      <c r="Z1138" s="36"/>
      <c r="AA1138" s="36"/>
      <c r="AB1138" s="36"/>
      <c r="AC1138" s="36"/>
      <c r="AD1138" s="36"/>
      <c r="AE1138" s="36"/>
      <c r="AT1138" s="19" t="s">
        <v>306</v>
      </c>
      <c r="AU1138" s="19" t="s">
        <v>83</v>
      </c>
    </row>
    <row r="1139" spans="2:51" s="13" customFormat="1" ht="11.25">
      <c r="B1139" s="197"/>
      <c r="C1139" s="198"/>
      <c r="D1139" s="199" t="s">
        <v>218</v>
      </c>
      <c r="E1139" s="200" t="s">
        <v>21</v>
      </c>
      <c r="F1139" s="201" t="s">
        <v>1641</v>
      </c>
      <c r="G1139" s="198"/>
      <c r="H1139" s="202">
        <v>0.004</v>
      </c>
      <c r="I1139" s="203"/>
      <c r="J1139" s="198"/>
      <c r="K1139" s="198"/>
      <c r="L1139" s="204"/>
      <c r="M1139" s="205"/>
      <c r="N1139" s="206"/>
      <c r="O1139" s="206"/>
      <c r="P1139" s="206"/>
      <c r="Q1139" s="206"/>
      <c r="R1139" s="206"/>
      <c r="S1139" s="206"/>
      <c r="T1139" s="206"/>
      <c r="U1139" s="207"/>
      <c r="AT1139" s="208" t="s">
        <v>218</v>
      </c>
      <c r="AU1139" s="208" t="s">
        <v>83</v>
      </c>
      <c r="AV1139" s="13" t="s">
        <v>83</v>
      </c>
      <c r="AW1139" s="13" t="s">
        <v>34</v>
      </c>
      <c r="AX1139" s="13" t="s">
        <v>81</v>
      </c>
      <c r="AY1139" s="208" t="s">
        <v>204</v>
      </c>
    </row>
    <row r="1140" spans="1:65" s="2" customFormat="1" ht="16.5" customHeight="1">
      <c r="A1140" s="36"/>
      <c r="B1140" s="37"/>
      <c r="C1140" s="242" t="s">
        <v>1642</v>
      </c>
      <c r="D1140" s="242" t="s">
        <v>466</v>
      </c>
      <c r="E1140" s="243" t="s">
        <v>1643</v>
      </c>
      <c r="F1140" s="244" t="s">
        <v>1644</v>
      </c>
      <c r="G1140" s="245" t="s">
        <v>260</v>
      </c>
      <c r="H1140" s="246">
        <v>0.004</v>
      </c>
      <c r="I1140" s="247"/>
      <c r="J1140" s="248">
        <f>ROUND(I1140*H1140,1)</f>
        <v>0</v>
      </c>
      <c r="K1140" s="244" t="s">
        <v>212</v>
      </c>
      <c r="L1140" s="249"/>
      <c r="M1140" s="250" t="s">
        <v>21</v>
      </c>
      <c r="N1140" s="251" t="s">
        <v>44</v>
      </c>
      <c r="O1140" s="66"/>
      <c r="P1140" s="188">
        <f>O1140*H1140</f>
        <v>0</v>
      </c>
      <c r="Q1140" s="188">
        <v>0.55</v>
      </c>
      <c r="R1140" s="188">
        <f>Q1140*H1140</f>
        <v>0.0022</v>
      </c>
      <c r="S1140" s="188">
        <v>0</v>
      </c>
      <c r="T1140" s="188">
        <f>S1140*H1140</f>
        <v>0</v>
      </c>
      <c r="U1140" s="189" t="s">
        <v>21</v>
      </c>
      <c r="V1140" s="36"/>
      <c r="W1140" s="36"/>
      <c r="X1140" s="36"/>
      <c r="Y1140" s="36"/>
      <c r="Z1140" s="36"/>
      <c r="AA1140" s="36"/>
      <c r="AB1140" s="36"/>
      <c r="AC1140" s="36"/>
      <c r="AD1140" s="36"/>
      <c r="AE1140" s="36"/>
      <c r="AR1140" s="190" t="s">
        <v>473</v>
      </c>
      <c r="AT1140" s="190" t="s">
        <v>466</v>
      </c>
      <c r="AU1140" s="190" t="s">
        <v>83</v>
      </c>
      <c r="AY1140" s="19" t="s">
        <v>204</v>
      </c>
      <c r="BE1140" s="191">
        <f>IF(N1140="základní",J1140,0)</f>
        <v>0</v>
      </c>
      <c r="BF1140" s="191">
        <f>IF(N1140="snížená",J1140,0)</f>
        <v>0</v>
      </c>
      <c r="BG1140" s="191">
        <f>IF(N1140="zákl. přenesená",J1140,0)</f>
        <v>0</v>
      </c>
      <c r="BH1140" s="191">
        <f>IF(N1140="sníž. přenesená",J1140,0)</f>
        <v>0</v>
      </c>
      <c r="BI1140" s="191">
        <f>IF(N1140="nulová",J1140,0)</f>
        <v>0</v>
      </c>
      <c r="BJ1140" s="19" t="s">
        <v>81</v>
      </c>
      <c r="BK1140" s="191">
        <f>ROUND(I1140*H1140,1)</f>
        <v>0</v>
      </c>
      <c r="BL1140" s="19" t="s">
        <v>300</v>
      </c>
      <c r="BM1140" s="190" t="s">
        <v>1645</v>
      </c>
    </row>
    <row r="1141" spans="1:47" s="2" customFormat="1" ht="11.25">
      <c r="A1141" s="36"/>
      <c r="B1141" s="37"/>
      <c r="C1141" s="38"/>
      <c r="D1141" s="192" t="s">
        <v>216</v>
      </c>
      <c r="E1141" s="38"/>
      <c r="F1141" s="193" t="s">
        <v>1646</v>
      </c>
      <c r="G1141" s="38"/>
      <c r="H1141" s="38"/>
      <c r="I1141" s="194"/>
      <c r="J1141" s="38"/>
      <c r="K1141" s="38"/>
      <c r="L1141" s="41"/>
      <c r="M1141" s="195"/>
      <c r="N1141" s="196"/>
      <c r="O1141" s="66"/>
      <c r="P1141" s="66"/>
      <c r="Q1141" s="66"/>
      <c r="R1141" s="66"/>
      <c r="S1141" s="66"/>
      <c r="T1141" s="66"/>
      <c r="U1141" s="67"/>
      <c r="V1141" s="36"/>
      <c r="W1141" s="36"/>
      <c r="X1141" s="36"/>
      <c r="Y1141" s="36"/>
      <c r="Z1141" s="36"/>
      <c r="AA1141" s="36"/>
      <c r="AB1141" s="36"/>
      <c r="AC1141" s="36"/>
      <c r="AD1141" s="36"/>
      <c r="AE1141" s="36"/>
      <c r="AT1141" s="19" t="s">
        <v>216</v>
      </c>
      <c r="AU1141" s="19" t="s">
        <v>83</v>
      </c>
    </row>
    <row r="1142" spans="2:51" s="13" customFormat="1" ht="11.25">
      <c r="B1142" s="197"/>
      <c r="C1142" s="198"/>
      <c r="D1142" s="199" t="s">
        <v>218</v>
      </c>
      <c r="E1142" s="200" t="s">
        <v>21</v>
      </c>
      <c r="F1142" s="201" t="s">
        <v>1647</v>
      </c>
      <c r="G1142" s="198"/>
      <c r="H1142" s="202">
        <v>0.004</v>
      </c>
      <c r="I1142" s="203"/>
      <c r="J1142" s="198"/>
      <c r="K1142" s="198"/>
      <c r="L1142" s="204"/>
      <c r="M1142" s="205"/>
      <c r="N1142" s="206"/>
      <c r="O1142" s="206"/>
      <c r="P1142" s="206"/>
      <c r="Q1142" s="206"/>
      <c r="R1142" s="206"/>
      <c r="S1142" s="206"/>
      <c r="T1142" s="206"/>
      <c r="U1142" s="207"/>
      <c r="AT1142" s="208" t="s">
        <v>218</v>
      </c>
      <c r="AU1142" s="208" t="s">
        <v>83</v>
      </c>
      <c r="AV1142" s="13" t="s">
        <v>83</v>
      </c>
      <c r="AW1142" s="13" t="s">
        <v>34</v>
      </c>
      <c r="AX1142" s="13" t="s">
        <v>81</v>
      </c>
      <c r="AY1142" s="208" t="s">
        <v>204</v>
      </c>
    </row>
    <row r="1143" spans="1:65" s="2" customFormat="1" ht="24.2" customHeight="1">
      <c r="A1143" s="36"/>
      <c r="B1143" s="37"/>
      <c r="C1143" s="179" t="s">
        <v>1648</v>
      </c>
      <c r="D1143" s="179" t="s">
        <v>208</v>
      </c>
      <c r="E1143" s="180" t="s">
        <v>1649</v>
      </c>
      <c r="F1143" s="181" t="s">
        <v>1650</v>
      </c>
      <c r="G1143" s="182" t="s">
        <v>260</v>
      </c>
      <c r="H1143" s="183">
        <v>0.004</v>
      </c>
      <c r="I1143" s="184"/>
      <c r="J1143" s="185">
        <f>ROUND(I1143*H1143,1)</f>
        <v>0</v>
      </c>
      <c r="K1143" s="181" t="s">
        <v>212</v>
      </c>
      <c r="L1143" s="41"/>
      <c r="M1143" s="186" t="s">
        <v>21</v>
      </c>
      <c r="N1143" s="187" t="s">
        <v>44</v>
      </c>
      <c r="O1143" s="66"/>
      <c r="P1143" s="188">
        <f>O1143*H1143</f>
        <v>0</v>
      </c>
      <c r="Q1143" s="188">
        <v>0.00189</v>
      </c>
      <c r="R1143" s="188">
        <f>Q1143*H1143</f>
        <v>7.56E-06</v>
      </c>
      <c r="S1143" s="188">
        <v>0</v>
      </c>
      <c r="T1143" s="188">
        <f>S1143*H1143</f>
        <v>0</v>
      </c>
      <c r="U1143" s="189" t="s">
        <v>21</v>
      </c>
      <c r="V1143" s="36"/>
      <c r="W1143" s="36"/>
      <c r="X1143" s="36"/>
      <c r="Y1143" s="36"/>
      <c r="Z1143" s="36"/>
      <c r="AA1143" s="36"/>
      <c r="AB1143" s="36"/>
      <c r="AC1143" s="36"/>
      <c r="AD1143" s="36"/>
      <c r="AE1143" s="36"/>
      <c r="AR1143" s="190" t="s">
        <v>300</v>
      </c>
      <c r="AT1143" s="190" t="s">
        <v>208</v>
      </c>
      <c r="AU1143" s="190" t="s">
        <v>83</v>
      </c>
      <c r="AY1143" s="19" t="s">
        <v>204</v>
      </c>
      <c r="BE1143" s="191">
        <f>IF(N1143="základní",J1143,0)</f>
        <v>0</v>
      </c>
      <c r="BF1143" s="191">
        <f>IF(N1143="snížená",J1143,0)</f>
        <v>0</v>
      </c>
      <c r="BG1143" s="191">
        <f>IF(N1143="zákl. přenesená",J1143,0)</f>
        <v>0</v>
      </c>
      <c r="BH1143" s="191">
        <f>IF(N1143="sníž. přenesená",J1143,0)</f>
        <v>0</v>
      </c>
      <c r="BI1143" s="191">
        <f>IF(N1143="nulová",J1143,0)</f>
        <v>0</v>
      </c>
      <c r="BJ1143" s="19" t="s">
        <v>81</v>
      </c>
      <c r="BK1143" s="191">
        <f>ROUND(I1143*H1143,1)</f>
        <v>0</v>
      </c>
      <c r="BL1143" s="19" t="s">
        <v>300</v>
      </c>
      <c r="BM1143" s="190" t="s">
        <v>1651</v>
      </c>
    </row>
    <row r="1144" spans="1:47" s="2" customFormat="1" ht="11.25">
      <c r="A1144" s="36"/>
      <c r="B1144" s="37"/>
      <c r="C1144" s="38"/>
      <c r="D1144" s="192" t="s">
        <v>216</v>
      </c>
      <c r="E1144" s="38"/>
      <c r="F1144" s="193" t="s">
        <v>1652</v>
      </c>
      <c r="G1144" s="38"/>
      <c r="H1144" s="38"/>
      <c r="I1144" s="194"/>
      <c r="J1144" s="38"/>
      <c r="K1144" s="38"/>
      <c r="L1144" s="41"/>
      <c r="M1144" s="195"/>
      <c r="N1144" s="196"/>
      <c r="O1144" s="66"/>
      <c r="P1144" s="66"/>
      <c r="Q1144" s="66"/>
      <c r="R1144" s="66"/>
      <c r="S1144" s="66"/>
      <c r="T1144" s="66"/>
      <c r="U1144" s="67"/>
      <c r="V1144" s="36"/>
      <c r="W1144" s="36"/>
      <c r="X1144" s="36"/>
      <c r="Y1144" s="36"/>
      <c r="Z1144" s="36"/>
      <c r="AA1144" s="36"/>
      <c r="AB1144" s="36"/>
      <c r="AC1144" s="36"/>
      <c r="AD1144" s="36"/>
      <c r="AE1144" s="36"/>
      <c r="AT1144" s="19" t="s">
        <v>216</v>
      </c>
      <c r="AU1144" s="19" t="s">
        <v>83</v>
      </c>
    </row>
    <row r="1145" spans="1:65" s="2" customFormat="1" ht="24.2" customHeight="1">
      <c r="A1145" s="36"/>
      <c r="B1145" s="37"/>
      <c r="C1145" s="179" t="s">
        <v>1653</v>
      </c>
      <c r="D1145" s="179" t="s">
        <v>208</v>
      </c>
      <c r="E1145" s="180" t="s">
        <v>1654</v>
      </c>
      <c r="F1145" s="181" t="s">
        <v>1655</v>
      </c>
      <c r="G1145" s="182" t="s">
        <v>1412</v>
      </c>
      <c r="H1145" s="252"/>
      <c r="I1145" s="184"/>
      <c r="J1145" s="185">
        <f>ROUND(I1145*H1145,1)</f>
        <v>0</v>
      </c>
      <c r="K1145" s="181" t="s">
        <v>212</v>
      </c>
      <c r="L1145" s="41"/>
      <c r="M1145" s="186" t="s">
        <v>21</v>
      </c>
      <c r="N1145" s="187" t="s">
        <v>44</v>
      </c>
      <c r="O1145" s="66"/>
      <c r="P1145" s="188">
        <f>O1145*H1145</f>
        <v>0</v>
      </c>
      <c r="Q1145" s="188">
        <v>0</v>
      </c>
      <c r="R1145" s="188">
        <f>Q1145*H1145</f>
        <v>0</v>
      </c>
      <c r="S1145" s="188">
        <v>0</v>
      </c>
      <c r="T1145" s="188">
        <f>S1145*H1145</f>
        <v>0</v>
      </c>
      <c r="U1145" s="189" t="s">
        <v>21</v>
      </c>
      <c r="V1145" s="36"/>
      <c r="W1145" s="36"/>
      <c r="X1145" s="36"/>
      <c r="Y1145" s="36"/>
      <c r="Z1145" s="36"/>
      <c r="AA1145" s="36"/>
      <c r="AB1145" s="36"/>
      <c r="AC1145" s="36"/>
      <c r="AD1145" s="36"/>
      <c r="AE1145" s="36"/>
      <c r="AR1145" s="190" t="s">
        <v>300</v>
      </c>
      <c r="AT1145" s="190" t="s">
        <v>208</v>
      </c>
      <c r="AU1145" s="190" t="s">
        <v>83</v>
      </c>
      <c r="AY1145" s="19" t="s">
        <v>204</v>
      </c>
      <c r="BE1145" s="191">
        <f>IF(N1145="základní",J1145,0)</f>
        <v>0</v>
      </c>
      <c r="BF1145" s="191">
        <f>IF(N1145="snížená",J1145,0)</f>
        <v>0</v>
      </c>
      <c r="BG1145" s="191">
        <f>IF(N1145="zákl. přenesená",J1145,0)</f>
        <v>0</v>
      </c>
      <c r="BH1145" s="191">
        <f>IF(N1145="sníž. přenesená",J1145,0)</f>
        <v>0</v>
      </c>
      <c r="BI1145" s="191">
        <f>IF(N1145="nulová",J1145,0)</f>
        <v>0</v>
      </c>
      <c r="BJ1145" s="19" t="s">
        <v>81</v>
      </c>
      <c r="BK1145" s="191">
        <f>ROUND(I1145*H1145,1)</f>
        <v>0</v>
      </c>
      <c r="BL1145" s="19" t="s">
        <v>300</v>
      </c>
      <c r="BM1145" s="190" t="s">
        <v>1656</v>
      </c>
    </row>
    <row r="1146" spans="1:47" s="2" customFormat="1" ht="11.25">
      <c r="A1146" s="36"/>
      <c r="B1146" s="37"/>
      <c r="C1146" s="38"/>
      <c r="D1146" s="192" t="s">
        <v>216</v>
      </c>
      <c r="E1146" s="38"/>
      <c r="F1146" s="193" t="s">
        <v>1657</v>
      </c>
      <c r="G1146" s="38"/>
      <c r="H1146" s="38"/>
      <c r="I1146" s="194"/>
      <c r="J1146" s="38"/>
      <c r="K1146" s="38"/>
      <c r="L1146" s="41"/>
      <c r="M1146" s="195"/>
      <c r="N1146" s="196"/>
      <c r="O1146" s="66"/>
      <c r="P1146" s="66"/>
      <c r="Q1146" s="66"/>
      <c r="R1146" s="66"/>
      <c r="S1146" s="66"/>
      <c r="T1146" s="66"/>
      <c r="U1146" s="67"/>
      <c r="V1146" s="36"/>
      <c r="W1146" s="36"/>
      <c r="X1146" s="36"/>
      <c r="Y1146" s="36"/>
      <c r="Z1146" s="36"/>
      <c r="AA1146" s="36"/>
      <c r="AB1146" s="36"/>
      <c r="AC1146" s="36"/>
      <c r="AD1146" s="36"/>
      <c r="AE1146" s="36"/>
      <c r="AT1146" s="19" t="s">
        <v>216</v>
      </c>
      <c r="AU1146" s="19" t="s">
        <v>83</v>
      </c>
    </row>
    <row r="1147" spans="1:47" s="2" customFormat="1" ht="78">
      <c r="A1147" s="36"/>
      <c r="B1147" s="37"/>
      <c r="C1147" s="38"/>
      <c r="D1147" s="199" t="s">
        <v>306</v>
      </c>
      <c r="E1147" s="38"/>
      <c r="F1147" s="241" t="s">
        <v>1559</v>
      </c>
      <c r="G1147" s="38"/>
      <c r="H1147" s="38"/>
      <c r="I1147" s="194"/>
      <c r="J1147" s="38"/>
      <c r="K1147" s="38"/>
      <c r="L1147" s="41"/>
      <c r="M1147" s="195"/>
      <c r="N1147" s="196"/>
      <c r="O1147" s="66"/>
      <c r="P1147" s="66"/>
      <c r="Q1147" s="66"/>
      <c r="R1147" s="66"/>
      <c r="S1147" s="66"/>
      <c r="T1147" s="66"/>
      <c r="U1147" s="67"/>
      <c r="V1147" s="36"/>
      <c r="W1147" s="36"/>
      <c r="X1147" s="36"/>
      <c r="Y1147" s="36"/>
      <c r="Z1147" s="36"/>
      <c r="AA1147" s="36"/>
      <c r="AB1147" s="36"/>
      <c r="AC1147" s="36"/>
      <c r="AD1147" s="36"/>
      <c r="AE1147" s="36"/>
      <c r="AT1147" s="19" t="s">
        <v>306</v>
      </c>
      <c r="AU1147" s="19" t="s">
        <v>83</v>
      </c>
    </row>
    <row r="1148" spans="2:63" s="12" customFormat="1" ht="22.9" customHeight="1">
      <c r="B1148" s="163"/>
      <c r="C1148" s="164"/>
      <c r="D1148" s="165" t="s">
        <v>72</v>
      </c>
      <c r="E1148" s="177" t="s">
        <v>1658</v>
      </c>
      <c r="F1148" s="177" t="s">
        <v>1659</v>
      </c>
      <c r="G1148" s="164"/>
      <c r="H1148" s="164"/>
      <c r="I1148" s="167"/>
      <c r="J1148" s="178">
        <f>BK1148</f>
        <v>0</v>
      </c>
      <c r="K1148" s="164"/>
      <c r="L1148" s="169"/>
      <c r="M1148" s="170"/>
      <c r="N1148" s="171"/>
      <c r="O1148" s="171"/>
      <c r="P1148" s="172">
        <f>SUM(P1149:P1173)</f>
        <v>0</v>
      </c>
      <c r="Q1148" s="171"/>
      <c r="R1148" s="172">
        <f>SUM(R1149:R1173)</f>
        <v>0.17159500000000003</v>
      </c>
      <c r="S1148" s="171"/>
      <c r="T1148" s="172">
        <f>SUM(T1149:T1173)</f>
        <v>0</v>
      </c>
      <c r="U1148" s="173"/>
      <c r="AR1148" s="174" t="s">
        <v>83</v>
      </c>
      <c r="AT1148" s="175" t="s">
        <v>72</v>
      </c>
      <c r="AU1148" s="175" t="s">
        <v>81</v>
      </c>
      <c r="AY1148" s="174" t="s">
        <v>204</v>
      </c>
      <c r="BK1148" s="176">
        <f>SUM(BK1149:BK1173)</f>
        <v>0</v>
      </c>
    </row>
    <row r="1149" spans="1:65" s="2" customFormat="1" ht="24.2" customHeight="1">
      <c r="A1149" s="36"/>
      <c r="B1149" s="37"/>
      <c r="C1149" s="179" t="s">
        <v>1660</v>
      </c>
      <c r="D1149" s="179" t="s">
        <v>208</v>
      </c>
      <c r="E1149" s="180" t="s">
        <v>1661</v>
      </c>
      <c r="F1149" s="181" t="s">
        <v>1662</v>
      </c>
      <c r="G1149" s="182" t="s">
        <v>469</v>
      </c>
      <c r="H1149" s="183">
        <v>13.4</v>
      </c>
      <c r="I1149" s="184"/>
      <c r="J1149" s="185">
        <f aca="true" t="shared" si="0" ref="J1149:J1154">ROUND(I1149*H1149,1)</f>
        <v>0</v>
      </c>
      <c r="K1149" s="181" t="s">
        <v>21</v>
      </c>
      <c r="L1149" s="41"/>
      <c r="M1149" s="186" t="s">
        <v>21</v>
      </c>
      <c r="N1149" s="187" t="s">
        <v>44</v>
      </c>
      <c r="O1149" s="66"/>
      <c r="P1149" s="188">
        <f aca="true" t="shared" si="1" ref="P1149:P1154">O1149*H1149</f>
        <v>0</v>
      </c>
      <c r="Q1149" s="188">
        <v>0.00242</v>
      </c>
      <c r="R1149" s="188">
        <f aca="true" t="shared" si="2" ref="R1149:R1154">Q1149*H1149</f>
        <v>0.032428</v>
      </c>
      <c r="S1149" s="188">
        <v>0</v>
      </c>
      <c r="T1149" s="188">
        <f aca="true" t="shared" si="3" ref="T1149:T1154">S1149*H1149</f>
        <v>0</v>
      </c>
      <c r="U1149" s="189" t="s">
        <v>21</v>
      </c>
      <c r="V1149" s="36"/>
      <c r="W1149" s="36"/>
      <c r="X1149" s="36"/>
      <c r="Y1149" s="36"/>
      <c r="Z1149" s="36"/>
      <c r="AA1149" s="36"/>
      <c r="AB1149" s="36"/>
      <c r="AC1149" s="36"/>
      <c r="AD1149" s="36"/>
      <c r="AE1149" s="36"/>
      <c r="AR1149" s="190" t="s">
        <v>300</v>
      </c>
      <c r="AT1149" s="190" t="s">
        <v>208</v>
      </c>
      <c r="AU1149" s="190" t="s">
        <v>83</v>
      </c>
      <c r="AY1149" s="19" t="s">
        <v>204</v>
      </c>
      <c r="BE1149" s="191">
        <f aca="true" t="shared" si="4" ref="BE1149:BE1154">IF(N1149="základní",J1149,0)</f>
        <v>0</v>
      </c>
      <c r="BF1149" s="191">
        <f aca="true" t="shared" si="5" ref="BF1149:BF1154">IF(N1149="snížená",J1149,0)</f>
        <v>0</v>
      </c>
      <c r="BG1149" s="191">
        <f aca="true" t="shared" si="6" ref="BG1149:BG1154">IF(N1149="zákl. přenesená",J1149,0)</f>
        <v>0</v>
      </c>
      <c r="BH1149" s="191">
        <f aca="true" t="shared" si="7" ref="BH1149:BH1154">IF(N1149="sníž. přenesená",J1149,0)</f>
        <v>0</v>
      </c>
      <c r="BI1149" s="191">
        <f aca="true" t="shared" si="8" ref="BI1149:BI1154">IF(N1149="nulová",J1149,0)</f>
        <v>0</v>
      </c>
      <c r="BJ1149" s="19" t="s">
        <v>81</v>
      </c>
      <c r="BK1149" s="191">
        <f aca="true" t="shared" si="9" ref="BK1149:BK1154">ROUND(I1149*H1149,1)</f>
        <v>0</v>
      </c>
      <c r="BL1149" s="19" t="s">
        <v>300</v>
      </c>
      <c r="BM1149" s="190" t="s">
        <v>1663</v>
      </c>
    </row>
    <row r="1150" spans="1:65" s="2" customFormat="1" ht="24.2" customHeight="1">
      <c r="A1150" s="36"/>
      <c r="B1150" s="37"/>
      <c r="C1150" s="179" t="s">
        <v>1664</v>
      </c>
      <c r="D1150" s="179" t="s">
        <v>208</v>
      </c>
      <c r="E1150" s="180" t="s">
        <v>1665</v>
      </c>
      <c r="F1150" s="181" t="s">
        <v>1666</v>
      </c>
      <c r="G1150" s="182" t="s">
        <v>469</v>
      </c>
      <c r="H1150" s="183">
        <v>5.4</v>
      </c>
      <c r="I1150" s="184"/>
      <c r="J1150" s="185">
        <f t="shared" si="0"/>
        <v>0</v>
      </c>
      <c r="K1150" s="181" t="s">
        <v>21</v>
      </c>
      <c r="L1150" s="41"/>
      <c r="M1150" s="186" t="s">
        <v>21</v>
      </c>
      <c r="N1150" s="187" t="s">
        <v>44</v>
      </c>
      <c r="O1150" s="66"/>
      <c r="P1150" s="188">
        <f t="shared" si="1"/>
        <v>0</v>
      </c>
      <c r="Q1150" s="188">
        <v>0.003</v>
      </c>
      <c r="R1150" s="188">
        <f t="shared" si="2"/>
        <v>0.016200000000000003</v>
      </c>
      <c r="S1150" s="188">
        <v>0</v>
      </c>
      <c r="T1150" s="188">
        <f t="shared" si="3"/>
        <v>0</v>
      </c>
      <c r="U1150" s="189" t="s">
        <v>21</v>
      </c>
      <c r="V1150" s="36"/>
      <c r="W1150" s="36"/>
      <c r="X1150" s="36"/>
      <c r="Y1150" s="36"/>
      <c r="Z1150" s="36"/>
      <c r="AA1150" s="36"/>
      <c r="AB1150" s="36"/>
      <c r="AC1150" s="36"/>
      <c r="AD1150" s="36"/>
      <c r="AE1150" s="36"/>
      <c r="AR1150" s="190" t="s">
        <v>300</v>
      </c>
      <c r="AT1150" s="190" t="s">
        <v>208</v>
      </c>
      <c r="AU1150" s="190" t="s">
        <v>83</v>
      </c>
      <c r="AY1150" s="19" t="s">
        <v>204</v>
      </c>
      <c r="BE1150" s="191">
        <f t="shared" si="4"/>
        <v>0</v>
      </c>
      <c r="BF1150" s="191">
        <f t="shared" si="5"/>
        <v>0</v>
      </c>
      <c r="BG1150" s="191">
        <f t="shared" si="6"/>
        <v>0</v>
      </c>
      <c r="BH1150" s="191">
        <f t="shared" si="7"/>
        <v>0</v>
      </c>
      <c r="BI1150" s="191">
        <f t="shared" si="8"/>
        <v>0</v>
      </c>
      <c r="BJ1150" s="19" t="s">
        <v>81</v>
      </c>
      <c r="BK1150" s="191">
        <f t="shared" si="9"/>
        <v>0</v>
      </c>
      <c r="BL1150" s="19" t="s">
        <v>300</v>
      </c>
      <c r="BM1150" s="190" t="s">
        <v>1667</v>
      </c>
    </row>
    <row r="1151" spans="1:65" s="2" customFormat="1" ht="24.2" customHeight="1">
      <c r="A1151" s="36"/>
      <c r="B1151" s="37"/>
      <c r="C1151" s="179" t="s">
        <v>1668</v>
      </c>
      <c r="D1151" s="179" t="s">
        <v>208</v>
      </c>
      <c r="E1151" s="180" t="s">
        <v>1669</v>
      </c>
      <c r="F1151" s="181" t="s">
        <v>1670</v>
      </c>
      <c r="G1151" s="182" t="s">
        <v>469</v>
      </c>
      <c r="H1151" s="183">
        <v>1.7</v>
      </c>
      <c r="I1151" s="184"/>
      <c r="J1151" s="185">
        <f t="shared" si="0"/>
        <v>0</v>
      </c>
      <c r="K1151" s="181" t="s">
        <v>21</v>
      </c>
      <c r="L1151" s="41"/>
      <c r="M1151" s="186" t="s">
        <v>21</v>
      </c>
      <c r="N1151" s="187" t="s">
        <v>44</v>
      </c>
      <c r="O1151" s="66"/>
      <c r="P1151" s="188">
        <f t="shared" si="1"/>
        <v>0</v>
      </c>
      <c r="Q1151" s="188">
        <v>0.004</v>
      </c>
      <c r="R1151" s="188">
        <f t="shared" si="2"/>
        <v>0.0068</v>
      </c>
      <c r="S1151" s="188">
        <v>0</v>
      </c>
      <c r="T1151" s="188">
        <f t="shared" si="3"/>
        <v>0</v>
      </c>
      <c r="U1151" s="189" t="s">
        <v>21</v>
      </c>
      <c r="V1151" s="36"/>
      <c r="W1151" s="36"/>
      <c r="X1151" s="36"/>
      <c r="Y1151" s="36"/>
      <c r="Z1151" s="36"/>
      <c r="AA1151" s="36"/>
      <c r="AB1151" s="36"/>
      <c r="AC1151" s="36"/>
      <c r="AD1151" s="36"/>
      <c r="AE1151" s="36"/>
      <c r="AR1151" s="190" t="s">
        <v>300</v>
      </c>
      <c r="AT1151" s="190" t="s">
        <v>208</v>
      </c>
      <c r="AU1151" s="190" t="s">
        <v>83</v>
      </c>
      <c r="AY1151" s="19" t="s">
        <v>204</v>
      </c>
      <c r="BE1151" s="191">
        <f t="shared" si="4"/>
        <v>0</v>
      </c>
      <c r="BF1151" s="191">
        <f t="shared" si="5"/>
        <v>0</v>
      </c>
      <c r="BG1151" s="191">
        <f t="shared" si="6"/>
        <v>0</v>
      </c>
      <c r="BH1151" s="191">
        <f t="shared" si="7"/>
        <v>0</v>
      </c>
      <c r="BI1151" s="191">
        <f t="shared" si="8"/>
        <v>0</v>
      </c>
      <c r="BJ1151" s="19" t="s">
        <v>81</v>
      </c>
      <c r="BK1151" s="191">
        <f t="shared" si="9"/>
        <v>0</v>
      </c>
      <c r="BL1151" s="19" t="s">
        <v>300</v>
      </c>
      <c r="BM1151" s="190" t="s">
        <v>1671</v>
      </c>
    </row>
    <row r="1152" spans="1:65" s="2" customFormat="1" ht="24.2" customHeight="1">
      <c r="A1152" s="36"/>
      <c r="B1152" s="37"/>
      <c r="C1152" s="179" t="s">
        <v>1672</v>
      </c>
      <c r="D1152" s="179" t="s">
        <v>208</v>
      </c>
      <c r="E1152" s="180" t="s">
        <v>1673</v>
      </c>
      <c r="F1152" s="181" t="s">
        <v>1674</v>
      </c>
      <c r="G1152" s="182" t="s">
        <v>469</v>
      </c>
      <c r="H1152" s="183">
        <v>9.8</v>
      </c>
      <c r="I1152" s="184"/>
      <c r="J1152" s="185">
        <f t="shared" si="0"/>
        <v>0</v>
      </c>
      <c r="K1152" s="181" t="s">
        <v>21</v>
      </c>
      <c r="L1152" s="41"/>
      <c r="M1152" s="186" t="s">
        <v>21</v>
      </c>
      <c r="N1152" s="187" t="s">
        <v>44</v>
      </c>
      <c r="O1152" s="66"/>
      <c r="P1152" s="188">
        <f t="shared" si="1"/>
        <v>0</v>
      </c>
      <c r="Q1152" s="188">
        <v>0.004</v>
      </c>
      <c r="R1152" s="188">
        <f t="shared" si="2"/>
        <v>0.039200000000000006</v>
      </c>
      <c r="S1152" s="188">
        <v>0</v>
      </c>
      <c r="T1152" s="188">
        <f t="shared" si="3"/>
        <v>0</v>
      </c>
      <c r="U1152" s="189" t="s">
        <v>21</v>
      </c>
      <c r="V1152" s="36"/>
      <c r="W1152" s="36"/>
      <c r="X1152" s="36"/>
      <c r="Y1152" s="36"/>
      <c r="Z1152" s="36"/>
      <c r="AA1152" s="36"/>
      <c r="AB1152" s="36"/>
      <c r="AC1152" s="36"/>
      <c r="AD1152" s="36"/>
      <c r="AE1152" s="36"/>
      <c r="AR1152" s="190" t="s">
        <v>300</v>
      </c>
      <c r="AT1152" s="190" t="s">
        <v>208</v>
      </c>
      <c r="AU1152" s="190" t="s">
        <v>83</v>
      </c>
      <c r="AY1152" s="19" t="s">
        <v>204</v>
      </c>
      <c r="BE1152" s="191">
        <f t="shared" si="4"/>
        <v>0</v>
      </c>
      <c r="BF1152" s="191">
        <f t="shared" si="5"/>
        <v>0</v>
      </c>
      <c r="BG1152" s="191">
        <f t="shared" si="6"/>
        <v>0</v>
      </c>
      <c r="BH1152" s="191">
        <f t="shared" si="7"/>
        <v>0</v>
      </c>
      <c r="BI1152" s="191">
        <f t="shared" si="8"/>
        <v>0</v>
      </c>
      <c r="BJ1152" s="19" t="s">
        <v>81</v>
      </c>
      <c r="BK1152" s="191">
        <f t="shared" si="9"/>
        <v>0</v>
      </c>
      <c r="BL1152" s="19" t="s">
        <v>300</v>
      </c>
      <c r="BM1152" s="190" t="s">
        <v>1675</v>
      </c>
    </row>
    <row r="1153" spans="1:65" s="2" customFormat="1" ht="24.2" customHeight="1">
      <c r="A1153" s="36"/>
      <c r="B1153" s="37"/>
      <c r="C1153" s="179" t="s">
        <v>1676</v>
      </c>
      <c r="D1153" s="179" t="s">
        <v>208</v>
      </c>
      <c r="E1153" s="180" t="s">
        <v>1677</v>
      </c>
      <c r="F1153" s="181" t="s">
        <v>1678</v>
      </c>
      <c r="G1153" s="182" t="s">
        <v>469</v>
      </c>
      <c r="H1153" s="183">
        <v>2.8</v>
      </c>
      <c r="I1153" s="184"/>
      <c r="J1153" s="185">
        <f t="shared" si="0"/>
        <v>0</v>
      </c>
      <c r="K1153" s="181" t="s">
        <v>21</v>
      </c>
      <c r="L1153" s="41"/>
      <c r="M1153" s="186" t="s">
        <v>21</v>
      </c>
      <c r="N1153" s="187" t="s">
        <v>44</v>
      </c>
      <c r="O1153" s="66"/>
      <c r="P1153" s="188">
        <f t="shared" si="1"/>
        <v>0</v>
      </c>
      <c r="Q1153" s="188">
        <v>0.003</v>
      </c>
      <c r="R1153" s="188">
        <f t="shared" si="2"/>
        <v>0.0084</v>
      </c>
      <c r="S1153" s="188">
        <v>0</v>
      </c>
      <c r="T1153" s="188">
        <f t="shared" si="3"/>
        <v>0</v>
      </c>
      <c r="U1153" s="189" t="s">
        <v>21</v>
      </c>
      <c r="V1153" s="36"/>
      <c r="W1153" s="36"/>
      <c r="X1153" s="36"/>
      <c r="Y1153" s="36"/>
      <c r="Z1153" s="36"/>
      <c r="AA1153" s="36"/>
      <c r="AB1153" s="36"/>
      <c r="AC1153" s="36"/>
      <c r="AD1153" s="36"/>
      <c r="AE1153" s="36"/>
      <c r="AR1153" s="190" t="s">
        <v>300</v>
      </c>
      <c r="AT1153" s="190" t="s">
        <v>208</v>
      </c>
      <c r="AU1153" s="190" t="s">
        <v>83</v>
      </c>
      <c r="AY1153" s="19" t="s">
        <v>204</v>
      </c>
      <c r="BE1153" s="191">
        <f t="shared" si="4"/>
        <v>0</v>
      </c>
      <c r="BF1153" s="191">
        <f t="shared" si="5"/>
        <v>0</v>
      </c>
      <c r="BG1153" s="191">
        <f t="shared" si="6"/>
        <v>0</v>
      </c>
      <c r="BH1153" s="191">
        <f t="shared" si="7"/>
        <v>0</v>
      </c>
      <c r="BI1153" s="191">
        <f t="shared" si="8"/>
        <v>0</v>
      </c>
      <c r="BJ1153" s="19" t="s">
        <v>81</v>
      </c>
      <c r="BK1153" s="191">
        <f t="shared" si="9"/>
        <v>0</v>
      </c>
      <c r="BL1153" s="19" t="s">
        <v>300</v>
      </c>
      <c r="BM1153" s="190" t="s">
        <v>1679</v>
      </c>
    </row>
    <row r="1154" spans="1:65" s="2" customFormat="1" ht="21.75" customHeight="1">
      <c r="A1154" s="36"/>
      <c r="B1154" s="37"/>
      <c r="C1154" s="179" t="s">
        <v>1680</v>
      </c>
      <c r="D1154" s="179" t="s">
        <v>208</v>
      </c>
      <c r="E1154" s="180" t="s">
        <v>1681</v>
      </c>
      <c r="F1154" s="181" t="s">
        <v>1682</v>
      </c>
      <c r="G1154" s="182" t="s">
        <v>469</v>
      </c>
      <c r="H1154" s="183">
        <v>1.7</v>
      </c>
      <c r="I1154" s="184"/>
      <c r="J1154" s="185">
        <f t="shared" si="0"/>
        <v>0</v>
      </c>
      <c r="K1154" s="181" t="s">
        <v>212</v>
      </c>
      <c r="L1154" s="41"/>
      <c r="M1154" s="186" t="s">
        <v>21</v>
      </c>
      <c r="N1154" s="187" t="s">
        <v>44</v>
      </c>
      <c r="O1154" s="66"/>
      <c r="P1154" s="188">
        <f t="shared" si="1"/>
        <v>0</v>
      </c>
      <c r="Q1154" s="188">
        <v>0.00094</v>
      </c>
      <c r="R1154" s="188">
        <f t="shared" si="2"/>
        <v>0.0015979999999999998</v>
      </c>
      <c r="S1154" s="188">
        <v>0</v>
      </c>
      <c r="T1154" s="188">
        <f t="shared" si="3"/>
        <v>0</v>
      </c>
      <c r="U1154" s="189" t="s">
        <v>21</v>
      </c>
      <c r="V1154" s="36"/>
      <c r="W1154" s="36"/>
      <c r="X1154" s="36"/>
      <c r="Y1154" s="36"/>
      <c r="Z1154" s="36"/>
      <c r="AA1154" s="36"/>
      <c r="AB1154" s="36"/>
      <c r="AC1154" s="36"/>
      <c r="AD1154" s="36"/>
      <c r="AE1154" s="36"/>
      <c r="AR1154" s="190" t="s">
        <v>300</v>
      </c>
      <c r="AT1154" s="190" t="s">
        <v>208</v>
      </c>
      <c r="AU1154" s="190" t="s">
        <v>83</v>
      </c>
      <c r="AY1154" s="19" t="s">
        <v>204</v>
      </c>
      <c r="BE1154" s="191">
        <f t="shared" si="4"/>
        <v>0</v>
      </c>
      <c r="BF1154" s="191">
        <f t="shared" si="5"/>
        <v>0</v>
      </c>
      <c r="BG1154" s="191">
        <f t="shared" si="6"/>
        <v>0</v>
      </c>
      <c r="BH1154" s="191">
        <f t="shared" si="7"/>
        <v>0</v>
      </c>
      <c r="BI1154" s="191">
        <f t="shared" si="8"/>
        <v>0</v>
      </c>
      <c r="BJ1154" s="19" t="s">
        <v>81</v>
      </c>
      <c r="BK1154" s="191">
        <f t="shared" si="9"/>
        <v>0</v>
      </c>
      <c r="BL1154" s="19" t="s">
        <v>300</v>
      </c>
      <c r="BM1154" s="190" t="s">
        <v>1683</v>
      </c>
    </row>
    <row r="1155" spans="1:47" s="2" customFormat="1" ht="11.25">
      <c r="A1155" s="36"/>
      <c r="B1155" s="37"/>
      <c r="C1155" s="38"/>
      <c r="D1155" s="192" t="s">
        <v>216</v>
      </c>
      <c r="E1155" s="38"/>
      <c r="F1155" s="193" t="s">
        <v>1684</v>
      </c>
      <c r="G1155" s="38"/>
      <c r="H1155" s="38"/>
      <c r="I1155" s="194"/>
      <c r="J1155" s="38"/>
      <c r="K1155" s="38"/>
      <c r="L1155" s="41"/>
      <c r="M1155" s="195"/>
      <c r="N1155" s="196"/>
      <c r="O1155" s="66"/>
      <c r="P1155" s="66"/>
      <c r="Q1155" s="66"/>
      <c r="R1155" s="66"/>
      <c r="S1155" s="66"/>
      <c r="T1155" s="66"/>
      <c r="U1155" s="67"/>
      <c r="V1155" s="36"/>
      <c r="W1155" s="36"/>
      <c r="X1155" s="36"/>
      <c r="Y1155" s="36"/>
      <c r="Z1155" s="36"/>
      <c r="AA1155" s="36"/>
      <c r="AB1155" s="36"/>
      <c r="AC1155" s="36"/>
      <c r="AD1155" s="36"/>
      <c r="AE1155" s="36"/>
      <c r="AT1155" s="19" t="s">
        <v>216</v>
      </c>
      <c r="AU1155" s="19" t="s">
        <v>83</v>
      </c>
    </row>
    <row r="1156" spans="1:65" s="2" customFormat="1" ht="16.5" customHeight="1">
      <c r="A1156" s="36"/>
      <c r="B1156" s="37"/>
      <c r="C1156" s="179" t="s">
        <v>1685</v>
      </c>
      <c r="D1156" s="179" t="s">
        <v>208</v>
      </c>
      <c r="E1156" s="180" t="s">
        <v>1686</v>
      </c>
      <c r="F1156" s="181" t="s">
        <v>1687</v>
      </c>
      <c r="G1156" s="182" t="s">
        <v>469</v>
      </c>
      <c r="H1156" s="183">
        <v>13.4</v>
      </c>
      <c r="I1156" s="184"/>
      <c r="J1156" s="185">
        <f>ROUND(I1156*H1156,1)</f>
        <v>0</v>
      </c>
      <c r="K1156" s="181" t="s">
        <v>212</v>
      </c>
      <c r="L1156" s="41"/>
      <c r="M1156" s="186" t="s">
        <v>21</v>
      </c>
      <c r="N1156" s="187" t="s">
        <v>44</v>
      </c>
      <c r="O1156" s="66"/>
      <c r="P1156" s="188">
        <f>O1156*H1156</f>
        <v>0</v>
      </c>
      <c r="Q1156" s="188">
        <v>0.00141</v>
      </c>
      <c r="R1156" s="188">
        <f>Q1156*H1156</f>
        <v>0.018894</v>
      </c>
      <c r="S1156" s="188">
        <v>0</v>
      </c>
      <c r="T1156" s="188">
        <f>S1156*H1156</f>
        <v>0</v>
      </c>
      <c r="U1156" s="189" t="s">
        <v>21</v>
      </c>
      <c r="V1156" s="36"/>
      <c r="W1156" s="36"/>
      <c r="X1156" s="36"/>
      <c r="Y1156" s="36"/>
      <c r="Z1156" s="36"/>
      <c r="AA1156" s="36"/>
      <c r="AB1156" s="36"/>
      <c r="AC1156" s="36"/>
      <c r="AD1156" s="36"/>
      <c r="AE1156" s="36"/>
      <c r="AR1156" s="190" t="s">
        <v>300</v>
      </c>
      <c r="AT1156" s="190" t="s">
        <v>208</v>
      </c>
      <c r="AU1156" s="190" t="s">
        <v>83</v>
      </c>
      <c r="AY1156" s="19" t="s">
        <v>204</v>
      </c>
      <c r="BE1156" s="191">
        <f>IF(N1156="základní",J1156,0)</f>
        <v>0</v>
      </c>
      <c r="BF1156" s="191">
        <f>IF(N1156="snížená",J1156,0)</f>
        <v>0</v>
      </c>
      <c r="BG1156" s="191">
        <f>IF(N1156="zákl. přenesená",J1156,0)</f>
        <v>0</v>
      </c>
      <c r="BH1156" s="191">
        <f>IF(N1156="sníž. přenesená",J1156,0)</f>
        <v>0</v>
      </c>
      <c r="BI1156" s="191">
        <f>IF(N1156="nulová",J1156,0)</f>
        <v>0</v>
      </c>
      <c r="BJ1156" s="19" t="s">
        <v>81</v>
      </c>
      <c r="BK1156" s="191">
        <f>ROUND(I1156*H1156,1)</f>
        <v>0</v>
      </c>
      <c r="BL1156" s="19" t="s">
        <v>300</v>
      </c>
      <c r="BM1156" s="190" t="s">
        <v>1688</v>
      </c>
    </row>
    <row r="1157" spans="1:47" s="2" customFormat="1" ht="11.25">
      <c r="A1157" s="36"/>
      <c r="B1157" s="37"/>
      <c r="C1157" s="38"/>
      <c r="D1157" s="192" t="s">
        <v>216</v>
      </c>
      <c r="E1157" s="38"/>
      <c r="F1157" s="193" t="s">
        <v>1689</v>
      </c>
      <c r="G1157" s="38"/>
      <c r="H1157" s="38"/>
      <c r="I1157" s="194"/>
      <c r="J1157" s="38"/>
      <c r="K1157" s="38"/>
      <c r="L1157" s="41"/>
      <c r="M1157" s="195"/>
      <c r="N1157" s="196"/>
      <c r="O1157" s="66"/>
      <c r="P1157" s="66"/>
      <c r="Q1157" s="66"/>
      <c r="R1157" s="66"/>
      <c r="S1157" s="66"/>
      <c r="T1157" s="66"/>
      <c r="U1157" s="67"/>
      <c r="V1157" s="36"/>
      <c r="W1157" s="36"/>
      <c r="X1157" s="36"/>
      <c r="Y1157" s="36"/>
      <c r="Z1157" s="36"/>
      <c r="AA1157" s="36"/>
      <c r="AB1157" s="36"/>
      <c r="AC1157" s="36"/>
      <c r="AD1157" s="36"/>
      <c r="AE1157" s="36"/>
      <c r="AT1157" s="19" t="s">
        <v>216</v>
      </c>
      <c r="AU1157" s="19" t="s">
        <v>83</v>
      </c>
    </row>
    <row r="1158" spans="2:51" s="13" customFormat="1" ht="11.25">
      <c r="B1158" s="197"/>
      <c r="C1158" s="198"/>
      <c r="D1158" s="199" t="s">
        <v>218</v>
      </c>
      <c r="E1158" s="200" t="s">
        <v>21</v>
      </c>
      <c r="F1158" s="201" t="s">
        <v>1542</v>
      </c>
      <c r="G1158" s="198"/>
      <c r="H1158" s="202">
        <v>13.4</v>
      </c>
      <c r="I1158" s="203"/>
      <c r="J1158" s="198"/>
      <c r="K1158" s="198"/>
      <c r="L1158" s="204"/>
      <c r="M1158" s="205"/>
      <c r="N1158" s="206"/>
      <c r="O1158" s="206"/>
      <c r="P1158" s="206"/>
      <c r="Q1158" s="206"/>
      <c r="R1158" s="206"/>
      <c r="S1158" s="206"/>
      <c r="T1158" s="206"/>
      <c r="U1158" s="207"/>
      <c r="AT1158" s="208" t="s">
        <v>218</v>
      </c>
      <c r="AU1158" s="208" t="s">
        <v>83</v>
      </c>
      <c r="AV1158" s="13" t="s">
        <v>83</v>
      </c>
      <c r="AW1158" s="13" t="s">
        <v>34</v>
      </c>
      <c r="AX1158" s="13" t="s">
        <v>81</v>
      </c>
      <c r="AY1158" s="208" t="s">
        <v>204</v>
      </c>
    </row>
    <row r="1159" spans="1:65" s="2" customFormat="1" ht="16.5" customHeight="1">
      <c r="A1159" s="36"/>
      <c r="B1159" s="37"/>
      <c r="C1159" s="179" t="s">
        <v>1690</v>
      </c>
      <c r="D1159" s="179" t="s">
        <v>208</v>
      </c>
      <c r="E1159" s="180" t="s">
        <v>1691</v>
      </c>
      <c r="F1159" s="181" t="s">
        <v>1692</v>
      </c>
      <c r="G1159" s="182" t="s">
        <v>469</v>
      </c>
      <c r="H1159" s="183">
        <v>18</v>
      </c>
      <c r="I1159" s="184"/>
      <c r="J1159" s="185">
        <f>ROUND(I1159*H1159,1)</f>
        <v>0</v>
      </c>
      <c r="K1159" s="181" t="s">
        <v>212</v>
      </c>
      <c r="L1159" s="41"/>
      <c r="M1159" s="186" t="s">
        <v>21</v>
      </c>
      <c r="N1159" s="187" t="s">
        <v>44</v>
      </c>
      <c r="O1159" s="66"/>
      <c r="P1159" s="188">
        <f>O1159*H1159</f>
        <v>0</v>
      </c>
      <c r="Q1159" s="188">
        <v>0.00231</v>
      </c>
      <c r="R1159" s="188">
        <f>Q1159*H1159</f>
        <v>0.04158</v>
      </c>
      <c r="S1159" s="188">
        <v>0</v>
      </c>
      <c r="T1159" s="188">
        <f>S1159*H1159</f>
        <v>0</v>
      </c>
      <c r="U1159" s="189" t="s">
        <v>21</v>
      </c>
      <c r="V1159" s="36"/>
      <c r="W1159" s="36"/>
      <c r="X1159" s="36"/>
      <c r="Y1159" s="36"/>
      <c r="Z1159" s="36"/>
      <c r="AA1159" s="36"/>
      <c r="AB1159" s="36"/>
      <c r="AC1159" s="36"/>
      <c r="AD1159" s="36"/>
      <c r="AE1159" s="36"/>
      <c r="AR1159" s="190" t="s">
        <v>300</v>
      </c>
      <c r="AT1159" s="190" t="s">
        <v>208</v>
      </c>
      <c r="AU1159" s="190" t="s">
        <v>83</v>
      </c>
      <c r="AY1159" s="19" t="s">
        <v>204</v>
      </c>
      <c r="BE1159" s="191">
        <f>IF(N1159="základní",J1159,0)</f>
        <v>0</v>
      </c>
      <c r="BF1159" s="191">
        <f>IF(N1159="snížená",J1159,0)</f>
        <v>0</v>
      </c>
      <c r="BG1159" s="191">
        <f>IF(N1159="zákl. přenesená",J1159,0)</f>
        <v>0</v>
      </c>
      <c r="BH1159" s="191">
        <f>IF(N1159="sníž. přenesená",J1159,0)</f>
        <v>0</v>
      </c>
      <c r="BI1159" s="191">
        <f>IF(N1159="nulová",J1159,0)</f>
        <v>0</v>
      </c>
      <c r="BJ1159" s="19" t="s">
        <v>81</v>
      </c>
      <c r="BK1159" s="191">
        <f>ROUND(I1159*H1159,1)</f>
        <v>0</v>
      </c>
      <c r="BL1159" s="19" t="s">
        <v>300</v>
      </c>
      <c r="BM1159" s="190" t="s">
        <v>1693</v>
      </c>
    </row>
    <row r="1160" spans="1:47" s="2" customFormat="1" ht="11.25">
      <c r="A1160" s="36"/>
      <c r="B1160" s="37"/>
      <c r="C1160" s="38"/>
      <c r="D1160" s="192" t="s">
        <v>216</v>
      </c>
      <c r="E1160" s="38"/>
      <c r="F1160" s="193" t="s">
        <v>1694</v>
      </c>
      <c r="G1160" s="38"/>
      <c r="H1160" s="38"/>
      <c r="I1160" s="194"/>
      <c r="J1160" s="38"/>
      <c r="K1160" s="38"/>
      <c r="L1160" s="41"/>
      <c r="M1160" s="195"/>
      <c r="N1160" s="196"/>
      <c r="O1160" s="66"/>
      <c r="P1160" s="66"/>
      <c r="Q1160" s="66"/>
      <c r="R1160" s="66"/>
      <c r="S1160" s="66"/>
      <c r="T1160" s="66"/>
      <c r="U1160" s="67"/>
      <c r="V1160" s="36"/>
      <c r="W1160" s="36"/>
      <c r="X1160" s="36"/>
      <c r="Y1160" s="36"/>
      <c r="Z1160" s="36"/>
      <c r="AA1160" s="36"/>
      <c r="AB1160" s="36"/>
      <c r="AC1160" s="36"/>
      <c r="AD1160" s="36"/>
      <c r="AE1160" s="36"/>
      <c r="AT1160" s="19" t="s">
        <v>216</v>
      </c>
      <c r="AU1160" s="19" t="s">
        <v>83</v>
      </c>
    </row>
    <row r="1161" spans="2:51" s="13" customFormat="1" ht="11.25">
      <c r="B1161" s="197"/>
      <c r="C1161" s="198"/>
      <c r="D1161" s="199" t="s">
        <v>218</v>
      </c>
      <c r="E1161" s="200" t="s">
        <v>21</v>
      </c>
      <c r="F1161" s="201" t="s">
        <v>1695</v>
      </c>
      <c r="G1161" s="198"/>
      <c r="H1161" s="202">
        <v>5.4</v>
      </c>
      <c r="I1161" s="203"/>
      <c r="J1161" s="198"/>
      <c r="K1161" s="198"/>
      <c r="L1161" s="204"/>
      <c r="M1161" s="205"/>
      <c r="N1161" s="206"/>
      <c r="O1161" s="206"/>
      <c r="P1161" s="206"/>
      <c r="Q1161" s="206"/>
      <c r="R1161" s="206"/>
      <c r="S1161" s="206"/>
      <c r="T1161" s="206"/>
      <c r="U1161" s="207"/>
      <c r="AT1161" s="208" t="s">
        <v>218</v>
      </c>
      <c r="AU1161" s="208" t="s">
        <v>83</v>
      </c>
      <c r="AV1161" s="13" t="s">
        <v>83</v>
      </c>
      <c r="AW1161" s="13" t="s">
        <v>34</v>
      </c>
      <c r="AX1161" s="13" t="s">
        <v>73</v>
      </c>
      <c r="AY1161" s="208" t="s">
        <v>204</v>
      </c>
    </row>
    <row r="1162" spans="2:51" s="13" customFormat="1" ht="11.25">
      <c r="B1162" s="197"/>
      <c r="C1162" s="198"/>
      <c r="D1162" s="199" t="s">
        <v>218</v>
      </c>
      <c r="E1162" s="200" t="s">
        <v>21</v>
      </c>
      <c r="F1162" s="201" t="s">
        <v>1696</v>
      </c>
      <c r="G1162" s="198"/>
      <c r="H1162" s="202">
        <v>9.8</v>
      </c>
      <c r="I1162" s="203"/>
      <c r="J1162" s="198"/>
      <c r="K1162" s="198"/>
      <c r="L1162" s="204"/>
      <c r="M1162" s="205"/>
      <c r="N1162" s="206"/>
      <c r="O1162" s="206"/>
      <c r="P1162" s="206"/>
      <c r="Q1162" s="206"/>
      <c r="R1162" s="206"/>
      <c r="S1162" s="206"/>
      <c r="T1162" s="206"/>
      <c r="U1162" s="207"/>
      <c r="AT1162" s="208" t="s">
        <v>218</v>
      </c>
      <c r="AU1162" s="208" t="s">
        <v>83</v>
      </c>
      <c r="AV1162" s="13" t="s">
        <v>83</v>
      </c>
      <c r="AW1162" s="13" t="s">
        <v>34</v>
      </c>
      <c r="AX1162" s="13" t="s">
        <v>73</v>
      </c>
      <c r="AY1162" s="208" t="s">
        <v>204</v>
      </c>
    </row>
    <row r="1163" spans="2:51" s="13" customFormat="1" ht="11.25">
      <c r="B1163" s="197"/>
      <c r="C1163" s="198"/>
      <c r="D1163" s="199" t="s">
        <v>218</v>
      </c>
      <c r="E1163" s="200" t="s">
        <v>21</v>
      </c>
      <c r="F1163" s="201" t="s">
        <v>1697</v>
      </c>
      <c r="G1163" s="198"/>
      <c r="H1163" s="202">
        <v>2.8</v>
      </c>
      <c r="I1163" s="203"/>
      <c r="J1163" s="198"/>
      <c r="K1163" s="198"/>
      <c r="L1163" s="204"/>
      <c r="M1163" s="205"/>
      <c r="N1163" s="206"/>
      <c r="O1163" s="206"/>
      <c r="P1163" s="206"/>
      <c r="Q1163" s="206"/>
      <c r="R1163" s="206"/>
      <c r="S1163" s="206"/>
      <c r="T1163" s="206"/>
      <c r="U1163" s="207"/>
      <c r="AT1163" s="208" t="s">
        <v>218</v>
      </c>
      <c r="AU1163" s="208" t="s">
        <v>83</v>
      </c>
      <c r="AV1163" s="13" t="s">
        <v>83</v>
      </c>
      <c r="AW1163" s="13" t="s">
        <v>34</v>
      </c>
      <c r="AX1163" s="13" t="s">
        <v>73</v>
      </c>
      <c r="AY1163" s="208" t="s">
        <v>204</v>
      </c>
    </row>
    <row r="1164" spans="2:51" s="14" customFormat="1" ht="11.25">
      <c r="B1164" s="209"/>
      <c r="C1164" s="210"/>
      <c r="D1164" s="199" t="s">
        <v>218</v>
      </c>
      <c r="E1164" s="211" t="s">
        <v>21</v>
      </c>
      <c r="F1164" s="212" t="s">
        <v>221</v>
      </c>
      <c r="G1164" s="210"/>
      <c r="H1164" s="213">
        <v>18</v>
      </c>
      <c r="I1164" s="214"/>
      <c r="J1164" s="210"/>
      <c r="K1164" s="210"/>
      <c r="L1164" s="215"/>
      <c r="M1164" s="216"/>
      <c r="N1164" s="217"/>
      <c r="O1164" s="217"/>
      <c r="P1164" s="217"/>
      <c r="Q1164" s="217"/>
      <c r="R1164" s="217"/>
      <c r="S1164" s="217"/>
      <c r="T1164" s="217"/>
      <c r="U1164" s="218"/>
      <c r="AT1164" s="219" t="s">
        <v>218</v>
      </c>
      <c r="AU1164" s="219" t="s">
        <v>83</v>
      </c>
      <c r="AV1164" s="14" t="s">
        <v>213</v>
      </c>
      <c r="AW1164" s="14" t="s">
        <v>34</v>
      </c>
      <c r="AX1164" s="14" t="s">
        <v>81</v>
      </c>
      <c r="AY1164" s="219" t="s">
        <v>204</v>
      </c>
    </row>
    <row r="1165" spans="1:65" s="2" customFormat="1" ht="16.5" customHeight="1">
      <c r="A1165" s="36"/>
      <c r="B1165" s="37"/>
      <c r="C1165" s="179" t="s">
        <v>1698</v>
      </c>
      <c r="D1165" s="179" t="s">
        <v>208</v>
      </c>
      <c r="E1165" s="180" t="s">
        <v>1699</v>
      </c>
      <c r="F1165" s="181" t="s">
        <v>1700</v>
      </c>
      <c r="G1165" s="182" t="s">
        <v>469</v>
      </c>
      <c r="H1165" s="183">
        <v>1.7</v>
      </c>
      <c r="I1165" s="184"/>
      <c r="J1165" s="185">
        <f>ROUND(I1165*H1165,1)</f>
        <v>0</v>
      </c>
      <c r="K1165" s="181" t="s">
        <v>212</v>
      </c>
      <c r="L1165" s="41"/>
      <c r="M1165" s="186" t="s">
        <v>21</v>
      </c>
      <c r="N1165" s="187" t="s">
        <v>44</v>
      </c>
      <c r="O1165" s="66"/>
      <c r="P1165" s="188">
        <f>O1165*H1165</f>
        <v>0</v>
      </c>
      <c r="Q1165" s="188">
        <v>0.00303</v>
      </c>
      <c r="R1165" s="188">
        <f>Q1165*H1165</f>
        <v>0.005151</v>
      </c>
      <c r="S1165" s="188">
        <v>0</v>
      </c>
      <c r="T1165" s="188">
        <f>S1165*H1165</f>
        <v>0</v>
      </c>
      <c r="U1165" s="189" t="s">
        <v>21</v>
      </c>
      <c r="V1165" s="36"/>
      <c r="W1165" s="36"/>
      <c r="X1165" s="36"/>
      <c r="Y1165" s="36"/>
      <c r="Z1165" s="36"/>
      <c r="AA1165" s="36"/>
      <c r="AB1165" s="36"/>
      <c r="AC1165" s="36"/>
      <c r="AD1165" s="36"/>
      <c r="AE1165" s="36"/>
      <c r="AR1165" s="190" t="s">
        <v>300</v>
      </c>
      <c r="AT1165" s="190" t="s">
        <v>208</v>
      </c>
      <c r="AU1165" s="190" t="s">
        <v>83</v>
      </c>
      <c r="AY1165" s="19" t="s">
        <v>204</v>
      </c>
      <c r="BE1165" s="191">
        <f>IF(N1165="základní",J1165,0)</f>
        <v>0</v>
      </c>
      <c r="BF1165" s="191">
        <f>IF(N1165="snížená",J1165,0)</f>
        <v>0</v>
      </c>
      <c r="BG1165" s="191">
        <f>IF(N1165="zákl. přenesená",J1165,0)</f>
        <v>0</v>
      </c>
      <c r="BH1165" s="191">
        <f>IF(N1165="sníž. přenesená",J1165,0)</f>
        <v>0</v>
      </c>
      <c r="BI1165" s="191">
        <f>IF(N1165="nulová",J1165,0)</f>
        <v>0</v>
      </c>
      <c r="BJ1165" s="19" t="s">
        <v>81</v>
      </c>
      <c r="BK1165" s="191">
        <f>ROUND(I1165*H1165,1)</f>
        <v>0</v>
      </c>
      <c r="BL1165" s="19" t="s">
        <v>300</v>
      </c>
      <c r="BM1165" s="190" t="s">
        <v>1701</v>
      </c>
    </row>
    <row r="1166" spans="1:47" s="2" customFormat="1" ht="11.25">
      <c r="A1166" s="36"/>
      <c r="B1166" s="37"/>
      <c r="C1166" s="38"/>
      <c r="D1166" s="192" t="s">
        <v>216</v>
      </c>
      <c r="E1166" s="38"/>
      <c r="F1166" s="193" t="s">
        <v>1702</v>
      </c>
      <c r="G1166" s="38"/>
      <c r="H1166" s="38"/>
      <c r="I1166" s="194"/>
      <c r="J1166" s="38"/>
      <c r="K1166" s="38"/>
      <c r="L1166" s="41"/>
      <c r="M1166" s="195"/>
      <c r="N1166" s="196"/>
      <c r="O1166" s="66"/>
      <c r="P1166" s="66"/>
      <c r="Q1166" s="66"/>
      <c r="R1166" s="66"/>
      <c r="S1166" s="66"/>
      <c r="T1166" s="66"/>
      <c r="U1166" s="67"/>
      <c r="V1166" s="36"/>
      <c r="W1166" s="36"/>
      <c r="X1166" s="36"/>
      <c r="Y1166" s="36"/>
      <c r="Z1166" s="36"/>
      <c r="AA1166" s="36"/>
      <c r="AB1166" s="36"/>
      <c r="AC1166" s="36"/>
      <c r="AD1166" s="36"/>
      <c r="AE1166" s="36"/>
      <c r="AT1166" s="19" t="s">
        <v>216</v>
      </c>
      <c r="AU1166" s="19" t="s">
        <v>83</v>
      </c>
    </row>
    <row r="1167" spans="2:51" s="13" customFormat="1" ht="11.25">
      <c r="B1167" s="197"/>
      <c r="C1167" s="198"/>
      <c r="D1167" s="199" t="s">
        <v>218</v>
      </c>
      <c r="E1167" s="200" t="s">
        <v>21</v>
      </c>
      <c r="F1167" s="201" t="s">
        <v>1703</v>
      </c>
      <c r="G1167" s="198"/>
      <c r="H1167" s="202">
        <v>1.7</v>
      </c>
      <c r="I1167" s="203"/>
      <c r="J1167" s="198"/>
      <c r="K1167" s="198"/>
      <c r="L1167" s="204"/>
      <c r="M1167" s="205"/>
      <c r="N1167" s="206"/>
      <c r="O1167" s="206"/>
      <c r="P1167" s="206"/>
      <c r="Q1167" s="206"/>
      <c r="R1167" s="206"/>
      <c r="S1167" s="206"/>
      <c r="T1167" s="206"/>
      <c r="U1167" s="207"/>
      <c r="AT1167" s="208" t="s">
        <v>218</v>
      </c>
      <c r="AU1167" s="208" t="s">
        <v>83</v>
      </c>
      <c r="AV1167" s="13" t="s">
        <v>83</v>
      </c>
      <c r="AW1167" s="13" t="s">
        <v>34</v>
      </c>
      <c r="AX1167" s="13" t="s">
        <v>81</v>
      </c>
      <c r="AY1167" s="208" t="s">
        <v>204</v>
      </c>
    </row>
    <row r="1168" spans="1:65" s="2" customFormat="1" ht="16.5" customHeight="1">
      <c r="A1168" s="36"/>
      <c r="B1168" s="37"/>
      <c r="C1168" s="179" t="s">
        <v>1704</v>
      </c>
      <c r="D1168" s="179" t="s">
        <v>208</v>
      </c>
      <c r="E1168" s="180" t="s">
        <v>1705</v>
      </c>
      <c r="F1168" s="181" t="s">
        <v>1706</v>
      </c>
      <c r="G1168" s="182" t="s">
        <v>469</v>
      </c>
      <c r="H1168" s="183">
        <v>2.8</v>
      </c>
      <c r="I1168" s="184"/>
      <c r="J1168" s="185">
        <f>ROUND(I1168*H1168,1)</f>
        <v>0</v>
      </c>
      <c r="K1168" s="181" t="s">
        <v>212</v>
      </c>
      <c r="L1168" s="41"/>
      <c r="M1168" s="186" t="s">
        <v>21</v>
      </c>
      <c r="N1168" s="187" t="s">
        <v>44</v>
      </c>
      <c r="O1168" s="66"/>
      <c r="P1168" s="188">
        <f>O1168*H1168</f>
        <v>0</v>
      </c>
      <c r="Q1168" s="188">
        <v>0.00048</v>
      </c>
      <c r="R1168" s="188">
        <f>Q1168*H1168</f>
        <v>0.001344</v>
      </c>
      <c r="S1168" s="188">
        <v>0</v>
      </c>
      <c r="T1168" s="188">
        <f>S1168*H1168</f>
        <v>0</v>
      </c>
      <c r="U1168" s="189" t="s">
        <v>21</v>
      </c>
      <c r="V1168" s="36"/>
      <c r="W1168" s="36"/>
      <c r="X1168" s="36"/>
      <c r="Y1168" s="36"/>
      <c r="Z1168" s="36"/>
      <c r="AA1168" s="36"/>
      <c r="AB1168" s="36"/>
      <c r="AC1168" s="36"/>
      <c r="AD1168" s="36"/>
      <c r="AE1168" s="36"/>
      <c r="AR1168" s="190" t="s">
        <v>300</v>
      </c>
      <c r="AT1168" s="190" t="s">
        <v>208</v>
      </c>
      <c r="AU1168" s="190" t="s">
        <v>83</v>
      </c>
      <c r="AY1168" s="19" t="s">
        <v>204</v>
      </c>
      <c r="BE1168" s="191">
        <f>IF(N1168="základní",J1168,0)</f>
        <v>0</v>
      </c>
      <c r="BF1168" s="191">
        <f>IF(N1168="snížená",J1168,0)</f>
        <v>0</v>
      </c>
      <c r="BG1168" s="191">
        <f>IF(N1168="zákl. přenesená",J1168,0)</f>
        <v>0</v>
      </c>
      <c r="BH1168" s="191">
        <f>IF(N1168="sníž. přenesená",J1168,0)</f>
        <v>0</v>
      </c>
      <c r="BI1168" s="191">
        <f>IF(N1168="nulová",J1168,0)</f>
        <v>0</v>
      </c>
      <c r="BJ1168" s="19" t="s">
        <v>81</v>
      </c>
      <c r="BK1168" s="191">
        <f>ROUND(I1168*H1168,1)</f>
        <v>0</v>
      </c>
      <c r="BL1168" s="19" t="s">
        <v>300</v>
      </c>
      <c r="BM1168" s="190" t="s">
        <v>1707</v>
      </c>
    </row>
    <row r="1169" spans="1:47" s="2" customFormat="1" ht="11.25">
      <c r="A1169" s="36"/>
      <c r="B1169" s="37"/>
      <c r="C1169" s="38"/>
      <c r="D1169" s="192" t="s">
        <v>216</v>
      </c>
      <c r="E1169" s="38"/>
      <c r="F1169" s="193" t="s">
        <v>1708</v>
      </c>
      <c r="G1169" s="38"/>
      <c r="H1169" s="38"/>
      <c r="I1169" s="194"/>
      <c r="J1169" s="38"/>
      <c r="K1169" s="38"/>
      <c r="L1169" s="41"/>
      <c r="M1169" s="195"/>
      <c r="N1169" s="196"/>
      <c r="O1169" s="66"/>
      <c r="P1169" s="66"/>
      <c r="Q1169" s="66"/>
      <c r="R1169" s="66"/>
      <c r="S1169" s="66"/>
      <c r="T1169" s="66"/>
      <c r="U1169" s="67"/>
      <c r="V1169" s="36"/>
      <c r="W1169" s="36"/>
      <c r="X1169" s="36"/>
      <c r="Y1169" s="36"/>
      <c r="Z1169" s="36"/>
      <c r="AA1169" s="36"/>
      <c r="AB1169" s="36"/>
      <c r="AC1169" s="36"/>
      <c r="AD1169" s="36"/>
      <c r="AE1169" s="36"/>
      <c r="AT1169" s="19" t="s">
        <v>216</v>
      </c>
      <c r="AU1169" s="19" t="s">
        <v>83</v>
      </c>
    </row>
    <row r="1170" spans="2:51" s="13" customFormat="1" ht="11.25">
      <c r="B1170" s="197"/>
      <c r="C1170" s="198"/>
      <c r="D1170" s="199" t="s">
        <v>218</v>
      </c>
      <c r="E1170" s="200" t="s">
        <v>21</v>
      </c>
      <c r="F1170" s="201" t="s">
        <v>1709</v>
      </c>
      <c r="G1170" s="198"/>
      <c r="H1170" s="202">
        <v>2.8</v>
      </c>
      <c r="I1170" s="203"/>
      <c r="J1170" s="198"/>
      <c r="K1170" s="198"/>
      <c r="L1170" s="204"/>
      <c r="M1170" s="205"/>
      <c r="N1170" s="206"/>
      <c r="O1170" s="206"/>
      <c r="P1170" s="206"/>
      <c r="Q1170" s="206"/>
      <c r="R1170" s="206"/>
      <c r="S1170" s="206"/>
      <c r="T1170" s="206"/>
      <c r="U1170" s="207"/>
      <c r="AT1170" s="208" t="s">
        <v>218</v>
      </c>
      <c r="AU1170" s="208" t="s">
        <v>83</v>
      </c>
      <c r="AV1170" s="13" t="s">
        <v>83</v>
      </c>
      <c r="AW1170" s="13" t="s">
        <v>34</v>
      </c>
      <c r="AX1170" s="13" t="s">
        <v>81</v>
      </c>
      <c r="AY1170" s="208" t="s">
        <v>204</v>
      </c>
    </row>
    <row r="1171" spans="1:65" s="2" customFormat="1" ht="24.2" customHeight="1">
      <c r="A1171" s="36"/>
      <c r="B1171" s="37"/>
      <c r="C1171" s="179" t="s">
        <v>1710</v>
      </c>
      <c r="D1171" s="179" t="s">
        <v>208</v>
      </c>
      <c r="E1171" s="180" t="s">
        <v>1711</v>
      </c>
      <c r="F1171" s="181" t="s">
        <v>1712</v>
      </c>
      <c r="G1171" s="182" t="s">
        <v>1412</v>
      </c>
      <c r="H1171" s="252"/>
      <c r="I1171" s="184"/>
      <c r="J1171" s="185">
        <f>ROUND(I1171*H1171,1)</f>
        <v>0</v>
      </c>
      <c r="K1171" s="181" t="s">
        <v>212</v>
      </c>
      <c r="L1171" s="41"/>
      <c r="M1171" s="186" t="s">
        <v>21</v>
      </c>
      <c r="N1171" s="187" t="s">
        <v>44</v>
      </c>
      <c r="O1171" s="66"/>
      <c r="P1171" s="188">
        <f>O1171*H1171</f>
        <v>0</v>
      </c>
      <c r="Q1171" s="188">
        <v>0</v>
      </c>
      <c r="R1171" s="188">
        <f>Q1171*H1171</f>
        <v>0</v>
      </c>
      <c r="S1171" s="188">
        <v>0</v>
      </c>
      <c r="T1171" s="188">
        <f>S1171*H1171</f>
        <v>0</v>
      </c>
      <c r="U1171" s="189" t="s">
        <v>21</v>
      </c>
      <c r="V1171" s="36"/>
      <c r="W1171" s="36"/>
      <c r="X1171" s="36"/>
      <c r="Y1171" s="36"/>
      <c r="Z1171" s="36"/>
      <c r="AA1171" s="36"/>
      <c r="AB1171" s="36"/>
      <c r="AC1171" s="36"/>
      <c r="AD1171" s="36"/>
      <c r="AE1171" s="36"/>
      <c r="AR1171" s="190" t="s">
        <v>300</v>
      </c>
      <c r="AT1171" s="190" t="s">
        <v>208</v>
      </c>
      <c r="AU1171" s="190" t="s">
        <v>83</v>
      </c>
      <c r="AY1171" s="19" t="s">
        <v>204</v>
      </c>
      <c r="BE1171" s="191">
        <f>IF(N1171="základní",J1171,0)</f>
        <v>0</v>
      </c>
      <c r="BF1171" s="191">
        <f>IF(N1171="snížená",J1171,0)</f>
        <v>0</v>
      </c>
      <c r="BG1171" s="191">
        <f>IF(N1171="zákl. přenesená",J1171,0)</f>
        <v>0</v>
      </c>
      <c r="BH1171" s="191">
        <f>IF(N1171="sníž. přenesená",J1171,0)</f>
        <v>0</v>
      </c>
      <c r="BI1171" s="191">
        <f>IF(N1171="nulová",J1171,0)</f>
        <v>0</v>
      </c>
      <c r="BJ1171" s="19" t="s">
        <v>81</v>
      </c>
      <c r="BK1171" s="191">
        <f>ROUND(I1171*H1171,1)</f>
        <v>0</v>
      </c>
      <c r="BL1171" s="19" t="s">
        <v>300</v>
      </c>
      <c r="BM1171" s="190" t="s">
        <v>1713</v>
      </c>
    </row>
    <row r="1172" spans="1:47" s="2" customFormat="1" ht="11.25">
      <c r="A1172" s="36"/>
      <c r="B1172" s="37"/>
      <c r="C1172" s="38"/>
      <c r="D1172" s="192" t="s">
        <v>216</v>
      </c>
      <c r="E1172" s="38"/>
      <c r="F1172" s="193" t="s">
        <v>1714</v>
      </c>
      <c r="G1172" s="38"/>
      <c r="H1172" s="38"/>
      <c r="I1172" s="194"/>
      <c r="J1172" s="38"/>
      <c r="K1172" s="38"/>
      <c r="L1172" s="41"/>
      <c r="M1172" s="195"/>
      <c r="N1172" s="196"/>
      <c r="O1172" s="66"/>
      <c r="P1172" s="66"/>
      <c r="Q1172" s="66"/>
      <c r="R1172" s="66"/>
      <c r="S1172" s="66"/>
      <c r="T1172" s="66"/>
      <c r="U1172" s="67"/>
      <c r="V1172" s="36"/>
      <c r="W1172" s="36"/>
      <c r="X1172" s="36"/>
      <c r="Y1172" s="36"/>
      <c r="Z1172" s="36"/>
      <c r="AA1172" s="36"/>
      <c r="AB1172" s="36"/>
      <c r="AC1172" s="36"/>
      <c r="AD1172" s="36"/>
      <c r="AE1172" s="36"/>
      <c r="AT1172" s="19" t="s">
        <v>216</v>
      </c>
      <c r="AU1172" s="19" t="s">
        <v>83</v>
      </c>
    </row>
    <row r="1173" spans="1:47" s="2" customFormat="1" ht="78">
      <c r="A1173" s="36"/>
      <c r="B1173" s="37"/>
      <c r="C1173" s="38"/>
      <c r="D1173" s="199" t="s">
        <v>306</v>
      </c>
      <c r="E1173" s="38"/>
      <c r="F1173" s="241" t="s">
        <v>1715</v>
      </c>
      <c r="G1173" s="38"/>
      <c r="H1173" s="38"/>
      <c r="I1173" s="194"/>
      <c r="J1173" s="38"/>
      <c r="K1173" s="38"/>
      <c r="L1173" s="41"/>
      <c r="M1173" s="195"/>
      <c r="N1173" s="196"/>
      <c r="O1173" s="66"/>
      <c r="P1173" s="66"/>
      <c r="Q1173" s="66"/>
      <c r="R1173" s="66"/>
      <c r="S1173" s="66"/>
      <c r="T1173" s="66"/>
      <c r="U1173" s="67"/>
      <c r="V1173" s="36"/>
      <c r="W1173" s="36"/>
      <c r="X1173" s="36"/>
      <c r="Y1173" s="36"/>
      <c r="Z1173" s="36"/>
      <c r="AA1173" s="36"/>
      <c r="AB1173" s="36"/>
      <c r="AC1173" s="36"/>
      <c r="AD1173" s="36"/>
      <c r="AE1173" s="36"/>
      <c r="AT1173" s="19" t="s">
        <v>306</v>
      </c>
      <c r="AU1173" s="19" t="s">
        <v>83</v>
      </c>
    </row>
    <row r="1174" spans="2:63" s="12" customFormat="1" ht="22.9" customHeight="1">
      <c r="B1174" s="163"/>
      <c r="C1174" s="164"/>
      <c r="D1174" s="165" t="s">
        <v>72</v>
      </c>
      <c r="E1174" s="177" t="s">
        <v>1716</v>
      </c>
      <c r="F1174" s="177" t="s">
        <v>1717</v>
      </c>
      <c r="G1174" s="164"/>
      <c r="H1174" s="164"/>
      <c r="I1174" s="167"/>
      <c r="J1174" s="178">
        <f>BK1174</f>
        <v>0</v>
      </c>
      <c r="K1174" s="164"/>
      <c r="L1174" s="169"/>
      <c r="M1174" s="170"/>
      <c r="N1174" s="171"/>
      <c r="O1174" s="171"/>
      <c r="P1174" s="172">
        <f>SUM(P1175:P1210)</f>
        <v>0</v>
      </c>
      <c r="Q1174" s="171"/>
      <c r="R1174" s="172">
        <f>SUM(R1175:R1210)</f>
        <v>0.20422688</v>
      </c>
      <c r="S1174" s="171"/>
      <c r="T1174" s="172">
        <f>SUM(T1175:T1210)</f>
        <v>0</v>
      </c>
      <c r="U1174" s="173"/>
      <c r="AR1174" s="174" t="s">
        <v>83</v>
      </c>
      <c r="AT1174" s="175" t="s">
        <v>72</v>
      </c>
      <c r="AU1174" s="175" t="s">
        <v>81</v>
      </c>
      <c r="AY1174" s="174" t="s">
        <v>204</v>
      </c>
      <c r="BK1174" s="176">
        <f>SUM(BK1175:BK1210)</f>
        <v>0</v>
      </c>
    </row>
    <row r="1175" spans="1:65" s="2" customFormat="1" ht="24.2" customHeight="1">
      <c r="A1175" s="36"/>
      <c r="B1175" s="37"/>
      <c r="C1175" s="179" t="s">
        <v>1718</v>
      </c>
      <c r="D1175" s="179" t="s">
        <v>208</v>
      </c>
      <c r="E1175" s="180" t="s">
        <v>1719</v>
      </c>
      <c r="F1175" s="181" t="s">
        <v>1720</v>
      </c>
      <c r="G1175" s="182" t="s">
        <v>211</v>
      </c>
      <c r="H1175" s="183">
        <v>6</v>
      </c>
      <c r="I1175" s="184"/>
      <c r="J1175" s="185">
        <f>ROUND(I1175*H1175,1)</f>
        <v>0</v>
      </c>
      <c r="K1175" s="181" t="s">
        <v>212</v>
      </c>
      <c r="L1175" s="41"/>
      <c r="M1175" s="186" t="s">
        <v>21</v>
      </c>
      <c r="N1175" s="187" t="s">
        <v>44</v>
      </c>
      <c r="O1175" s="66"/>
      <c r="P1175" s="188">
        <f>O1175*H1175</f>
        <v>0</v>
      </c>
      <c r="Q1175" s="188">
        <v>0.00442</v>
      </c>
      <c r="R1175" s="188">
        <f>Q1175*H1175</f>
        <v>0.026520000000000002</v>
      </c>
      <c r="S1175" s="188">
        <v>0</v>
      </c>
      <c r="T1175" s="188">
        <f>S1175*H1175</f>
        <v>0</v>
      </c>
      <c r="U1175" s="189" t="s">
        <v>21</v>
      </c>
      <c r="V1175" s="36"/>
      <c r="W1175" s="36"/>
      <c r="X1175" s="36"/>
      <c r="Y1175" s="36"/>
      <c r="Z1175" s="36"/>
      <c r="AA1175" s="36"/>
      <c r="AB1175" s="36"/>
      <c r="AC1175" s="36"/>
      <c r="AD1175" s="36"/>
      <c r="AE1175" s="36"/>
      <c r="AR1175" s="190" t="s">
        <v>300</v>
      </c>
      <c r="AT1175" s="190" t="s">
        <v>208</v>
      </c>
      <c r="AU1175" s="190" t="s">
        <v>83</v>
      </c>
      <c r="AY1175" s="19" t="s">
        <v>204</v>
      </c>
      <c r="BE1175" s="191">
        <f>IF(N1175="základní",J1175,0)</f>
        <v>0</v>
      </c>
      <c r="BF1175" s="191">
        <f>IF(N1175="snížená",J1175,0)</f>
        <v>0</v>
      </c>
      <c r="BG1175" s="191">
        <f>IF(N1175="zákl. přenesená",J1175,0)</f>
        <v>0</v>
      </c>
      <c r="BH1175" s="191">
        <f>IF(N1175="sníž. přenesená",J1175,0)</f>
        <v>0</v>
      </c>
      <c r="BI1175" s="191">
        <f>IF(N1175="nulová",J1175,0)</f>
        <v>0</v>
      </c>
      <c r="BJ1175" s="19" t="s">
        <v>81</v>
      </c>
      <c r="BK1175" s="191">
        <f>ROUND(I1175*H1175,1)</f>
        <v>0</v>
      </c>
      <c r="BL1175" s="19" t="s">
        <v>300</v>
      </c>
      <c r="BM1175" s="190" t="s">
        <v>1721</v>
      </c>
    </row>
    <row r="1176" spans="1:47" s="2" customFormat="1" ht="11.25">
      <c r="A1176" s="36"/>
      <c r="B1176" s="37"/>
      <c r="C1176" s="38"/>
      <c r="D1176" s="192" t="s">
        <v>216</v>
      </c>
      <c r="E1176" s="38"/>
      <c r="F1176" s="193" t="s">
        <v>1722</v>
      </c>
      <c r="G1176" s="38"/>
      <c r="H1176" s="38"/>
      <c r="I1176" s="194"/>
      <c r="J1176" s="38"/>
      <c r="K1176" s="38"/>
      <c r="L1176" s="41"/>
      <c r="M1176" s="195"/>
      <c r="N1176" s="196"/>
      <c r="O1176" s="66"/>
      <c r="P1176" s="66"/>
      <c r="Q1176" s="66"/>
      <c r="R1176" s="66"/>
      <c r="S1176" s="66"/>
      <c r="T1176" s="66"/>
      <c r="U1176" s="67"/>
      <c r="V1176" s="36"/>
      <c r="W1176" s="36"/>
      <c r="X1176" s="36"/>
      <c r="Y1176" s="36"/>
      <c r="Z1176" s="36"/>
      <c r="AA1176" s="36"/>
      <c r="AB1176" s="36"/>
      <c r="AC1176" s="36"/>
      <c r="AD1176" s="36"/>
      <c r="AE1176" s="36"/>
      <c r="AT1176" s="19" t="s">
        <v>216</v>
      </c>
      <c r="AU1176" s="19" t="s">
        <v>83</v>
      </c>
    </row>
    <row r="1177" spans="2:51" s="13" customFormat="1" ht="11.25">
      <c r="B1177" s="197"/>
      <c r="C1177" s="198"/>
      <c r="D1177" s="199" t="s">
        <v>218</v>
      </c>
      <c r="E1177" s="200" t="s">
        <v>21</v>
      </c>
      <c r="F1177" s="201" t="s">
        <v>1723</v>
      </c>
      <c r="G1177" s="198"/>
      <c r="H1177" s="202">
        <v>3</v>
      </c>
      <c r="I1177" s="203"/>
      <c r="J1177" s="198"/>
      <c r="K1177" s="198"/>
      <c r="L1177" s="204"/>
      <c r="M1177" s="205"/>
      <c r="N1177" s="206"/>
      <c r="O1177" s="206"/>
      <c r="P1177" s="206"/>
      <c r="Q1177" s="206"/>
      <c r="R1177" s="206"/>
      <c r="S1177" s="206"/>
      <c r="T1177" s="206"/>
      <c r="U1177" s="207"/>
      <c r="AT1177" s="208" t="s">
        <v>218</v>
      </c>
      <c r="AU1177" s="208" t="s">
        <v>83</v>
      </c>
      <c r="AV1177" s="13" t="s">
        <v>83</v>
      </c>
      <c r="AW1177" s="13" t="s">
        <v>34</v>
      </c>
      <c r="AX1177" s="13" t="s">
        <v>73</v>
      </c>
      <c r="AY1177" s="208" t="s">
        <v>204</v>
      </c>
    </row>
    <row r="1178" spans="2:51" s="13" customFormat="1" ht="11.25">
      <c r="B1178" s="197"/>
      <c r="C1178" s="198"/>
      <c r="D1178" s="199" t="s">
        <v>218</v>
      </c>
      <c r="E1178" s="200" t="s">
        <v>21</v>
      </c>
      <c r="F1178" s="201" t="s">
        <v>1724</v>
      </c>
      <c r="G1178" s="198"/>
      <c r="H1178" s="202">
        <v>3</v>
      </c>
      <c r="I1178" s="203"/>
      <c r="J1178" s="198"/>
      <c r="K1178" s="198"/>
      <c r="L1178" s="204"/>
      <c r="M1178" s="205"/>
      <c r="N1178" s="206"/>
      <c r="O1178" s="206"/>
      <c r="P1178" s="206"/>
      <c r="Q1178" s="206"/>
      <c r="R1178" s="206"/>
      <c r="S1178" s="206"/>
      <c r="T1178" s="206"/>
      <c r="U1178" s="207"/>
      <c r="AT1178" s="208" t="s">
        <v>218</v>
      </c>
      <c r="AU1178" s="208" t="s">
        <v>83</v>
      </c>
      <c r="AV1178" s="13" t="s">
        <v>83</v>
      </c>
      <c r="AW1178" s="13" t="s">
        <v>34</v>
      </c>
      <c r="AX1178" s="13" t="s">
        <v>73</v>
      </c>
      <c r="AY1178" s="208" t="s">
        <v>204</v>
      </c>
    </row>
    <row r="1179" spans="2:51" s="14" customFormat="1" ht="11.25">
      <c r="B1179" s="209"/>
      <c r="C1179" s="210"/>
      <c r="D1179" s="199" t="s">
        <v>218</v>
      </c>
      <c r="E1179" s="211" t="s">
        <v>21</v>
      </c>
      <c r="F1179" s="212" t="s">
        <v>221</v>
      </c>
      <c r="G1179" s="210"/>
      <c r="H1179" s="213">
        <v>6</v>
      </c>
      <c r="I1179" s="214"/>
      <c r="J1179" s="210"/>
      <c r="K1179" s="210"/>
      <c r="L1179" s="215"/>
      <c r="M1179" s="216"/>
      <c r="N1179" s="217"/>
      <c r="O1179" s="217"/>
      <c r="P1179" s="217"/>
      <c r="Q1179" s="217"/>
      <c r="R1179" s="217"/>
      <c r="S1179" s="217"/>
      <c r="T1179" s="217"/>
      <c r="U1179" s="218"/>
      <c r="AT1179" s="219" t="s">
        <v>218</v>
      </c>
      <c r="AU1179" s="219" t="s">
        <v>83</v>
      </c>
      <c r="AV1179" s="14" t="s">
        <v>213</v>
      </c>
      <c r="AW1179" s="14" t="s">
        <v>34</v>
      </c>
      <c r="AX1179" s="14" t="s">
        <v>81</v>
      </c>
      <c r="AY1179" s="219" t="s">
        <v>204</v>
      </c>
    </row>
    <row r="1180" spans="1:65" s="2" customFormat="1" ht="16.5" customHeight="1">
      <c r="A1180" s="36"/>
      <c r="B1180" s="37"/>
      <c r="C1180" s="179" t="s">
        <v>1725</v>
      </c>
      <c r="D1180" s="179" t="s">
        <v>208</v>
      </c>
      <c r="E1180" s="180" t="s">
        <v>1726</v>
      </c>
      <c r="F1180" s="181" t="s">
        <v>1727</v>
      </c>
      <c r="G1180" s="182" t="s">
        <v>1185</v>
      </c>
      <c r="H1180" s="183">
        <v>48.448</v>
      </c>
      <c r="I1180" s="184"/>
      <c r="J1180" s="185">
        <f>ROUND(I1180*H1180,1)</f>
        <v>0</v>
      </c>
      <c r="K1180" s="181" t="s">
        <v>212</v>
      </c>
      <c r="L1180" s="41"/>
      <c r="M1180" s="186" t="s">
        <v>21</v>
      </c>
      <c r="N1180" s="187" t="s">
        <v>44</v>
      </c>
      <c r="O1180" s="66"/>
      <c r="P1180" s="188">
        <f>O1180*H1180</f>
        <v>0</v>
      </c>
      <c r="Q1180" s="188">
        <v>6E-05</v>
      </c>
      <c r="R1180" s="188">
        <f>Q1180*H1180</f>
        <v>0.00290688</v>
      </c>
      <c r="S1180" s="188">
        <v>0</v>
      </c>
      <c r="T1180" s="188">
        <f>S1180*H1180</f>
        <v>0</v>
      </c>
      <c r="U1180" s="189" t="s">
        <v>21</v>
      </c>
      <c r="V1180" s="36"/>
      <c r="W1180" s="36"/>
      <c r="X1180" s="36"/>
      <c r="Y1180" s="36"/>
      <c r="Z1180" s="36"/>
      <c r="AA1180" s="36"/>
      <c r="AB1180" s="36"/>
      <c r="AC1180" s="36"/>
      <c r="AD1180" s="36"/>
      <c r="AE1180" s="36"/>
      <c r="AR1180" s="190" t="s">
        <v>300</v>
      </c>
      <c r="AT1180" s="190" t="s">
        <v>208</v>
      </c>
      <c r="AU1180" s="190" t="s">
        <v>83</v>
      </c>
      <c r="AY1180" s="19" t="s">
        <v>204</v>
      </c>
      <c r="BE1180" s="191">
        <f>IF(N1180="základní",J1180,0)</f>
        <v>0</v>
      </c>
      <c r="BF1180" s="191">
        <f>IF(N1180="snížená",J1180,0)</f>
        <v>0</v>
      </c>
      <c r="BG1180" s="191">
        <f>IF(N1180="zákl. přenesená",J1180,0)</f>
        <v>0</v>
      </c>
      <c r="BH1180" s="191">
        <f>IF(N1180="sníž. přenesená",J1180,0)</f>
        <v>0</v>
      </c>
      <c r="BI1180" s="191">
        <f>IF(N1180="nulová",J1180,0)</f>
        <v>0</v>
      </c>
      <c r="BJ1180" s="19" t="s">
        <v>81</v>
      </c>
      <c r="BK1180" s="191">
        <f>ROUND(I1180*H1180,1)</f>
        <v>0</v>
      </c>
      <c r="BL1180" s="19" t="s">
        <v>300</v>
      </c>
      <c r="BM1180" s="190" t="s">
        <v>1728</v>
      </c>
    </row>
    <row r="1181" spans="1:47" s="2" customFormat="1" ht="11.25">
      <c r="A1181" s="36"/>
      <c r="B1181" s="37"/>
      <c r="C1181" s="38"/>
      <c r="D1181" s="192" t="s">
        <v>216</v>
      </c>
      <c r="E1181" s="38"/>
      <c r="F1181" s="193" t="s">
        <v>1729</v>
      </c>
      <c r="G1181" s="38"/>
      <c r="H1181" s="38"/>
      <c r="I1181" s="194"/>
      <c r="J1181" s="38"/>
      <c r="K1181" s="38"/>
      <c r="L1181" s="41"/>
      <c r="M1181" s="195"/>
      <c r="N1181" s="196"/>
      <c r="O1181" s="66"/>
      <c r="P1181" s="66"/>
      <c r="Q1181" s="66"/>
      <c r="R1181" s="66"/>
      <c r="S1181" s="66"/>
      <c r="T1181" s="66"/>
      <c r="U1181" s="67"/>
      <c r="V1181" s="36"/>
      <c r="W1181" s="36"/>
      <c r="X1181" s="36"/>
      <c r="Y1181" s="36"/>
      <c r="Z1181" s="36"/>
      <c r="AA1181" s="36"/>
      <c r="AB1181" s="36"/>
      <c r="AC1181" s="36"/>
      <c r="AD1181" s="36"/>
      <c r="AE1181" s="36"/>
      <c r="AT1181" s="19" t="s">
        <v>216</v>
      </c>
      <c r="AU1181" s="19" t="s">
        <v>83</v>
      </c>
    </row>
    <row r="1182" spans="2:51" s="13" customFormat="1" ht="11.25">
      <c r="B1182" s="197"/>
      <c r="C1182" s="198"/>
      <c r="D1182" s="199" t="s">
        <v>218</v>
      </c>
      <c r="E1182" s="200" t="s">
        <v>21</v>
      </c>
      <c r="F1182" s="201" t="s">
        <v>1730</v>
      </c>
      <c r="G1182" s="198"/>
      <c r="H1182" s="202">
        <v>23.684</v>
      </c>
      <c r="I1182" s="203"/>
      <c r="J1182" s="198"/>
      <c r="K1182" s="198"/>
      <c r="L1182" s="204"/>
      <c r="M1182" s="205"/>
      <c r="N1182" s="206"/>
      <c r="O1182" s="206"/>
      <c r="P1182" s="206"/>
      <c r="Q1182" s="206"/>
      <c r="R1182" s="206"/>
      <c r="S1182" s="206"/>
      <c r="T1182" s="206"/>
      <c r="U1182" s="207"/>
      <c r="AT1182" s="208" t="s">
        <v>218</v>
      </c>
      <c r="AU1182" s="208" t="s">
        <v>83</v>
      </c>
      <c r="AV1182" s="13" t="s">
        <v>83</v>
      </c>
      <c r="AW1182" s="13" t="s">
        <v>34</v>
      </c>
      <c r="AX1182" s="13" t="s">
        <v>73</v>
      </c>
      <c r="AY1182" s="208" t="s">
        <v>204</v>
      </c>
    </row>
    <row r="1183" spans="2:51" s="13" customFormat="1" ht="11.25">
      <c r="B1183" s="197"/>
      <c r="C1183" s="198"/>
      <c r="D1183" s="199" t="s">
        <v>218</v>
      </c>
      <c r="E1183" s="200" t="s">
        <v>21</v>
      </c>
      <c r="F1183" s="201" t="s">
        <v>1731</v>
      </c>
      <c r="G1183" s="198"/>
      <c r="H1183" s="202">
        <v>24.764</v>
      </c>
      <c r="I1183" s="203"/>
      <c r="J1183" s="198"/>
      <c r="K1183" s="198"/>
      <c r="L1183" s="204"/>
      <c r="M1183" s="205"/>
      <c r="N1183" s="206"/>
      <c r="O1183" s="206"/>
      <c r="P1183" s="206"/>
      <c r="Q1183" s="206"/>
      <c r="R1183" s="206"/>
      <c r="S1183" s="206"/>
      <c r="T1183" s="206"/>
      <c r="U1183" s="207"/>
      <c r="AT1183" s="208" t="s">
        <v>218</v>
      </c>
      <c r="AU1183" s="208" t="s">
        <v>83</v>
      </c>
      <c r="AV1183" s="13" t="s">
        <v>83</v>
      </c>
      <c r="AW1183" s="13" t="s">
        <v>34</v>
      </c>
      <c r="AX1183" s="13" t="s">
        <v>73</v>
      </c>
      <c r="AY1183" s="208" t="s">
        <v>204</v>
      </c>
    </row>
    <row r="1184" spans="2:51" s="14" customFormat="1" ht="11.25">
      <c r="B1184" s="209"/>
      <c r="C1184" s="210"/>
      <c r="D1184" s="199" t="s">
        <v>218</v>
      </c>
      <c r="E1184" s="211" t="s">
        <v>21</v>
      </c>
      <c r="F1184" s="212" t="s">
        <v>221</v>
      </c>
      <c r="G1184" s="210"/>
      <c r="H1184" s="213">
        <v>48.448</v>
      </c>
      <c r="I1184" s="214"/>
      <c r="J1184" s="210"/>
      <c r="K1184" s="210"/>
      <c r="L1184" s="215"/>
      <c r="M1184" s="216"/>
      <c r="N1184" s="217"/>
      <c r="O1184" s="217"/>
      <c r="P1184" s="217"/>
      <c r="Q1184" s="217"/>
      <c r="R1184" s="217"/>
      <c r="S1184" s="217"/>
      <c r="T1184" s="217"/>
      <c r="U1184" s="218"/>
      <c r="AT1184" s="219" t="s">
        <v>218</v>
      </c>
      <c r="AU1184" s="219" t="s">
        <v>83</v>
      </c>
      <c r="AV1184" s="14" t="s">
        <v>213</v>
      </c>
      <c r="AW1184" s="14" t="s">
        <v>34</v>
      </c>
      <c r="AX1184" s="14" t="s">
        <v>81</v>
      </c>
      <c r="AY1184" s="219" t="s">
        <v>204</v>
      </c>
    </row>
    <row r="1185" spans="1:65" s="2" customFormat="1" ht="16.5" customHeight="1">
      <c r="A1185" s="36"/>
      <c r="B1185" s="37"/>
      <c r="C1185" s="242" t="s">
        <v>1732</v>
      </c>
      <c r="D1185" s="242" t="s">
        <v>466</v>
      </c>
      <c r="E1185" s="243" t="s">
        <v>1733</v>
      </c>
      <c r="F1185" s="244" t="s">
        <v>1734</v>
      </c>
      <c r="G1185" s="245" t="s">
        <v>318</v>
      </c>
      <c r="H1185" s="246">
        <v>0.053</v>
      </c>
      <c r="I1185" s="247"/>
      <c r="J1185" s="248">
        <f>ROUND(I1185*H1185,1)</f>
        <v>0</v>
      </c>
      <c r="K1185" s="244" t="s">
        <v>212</v>
      </c>
      <c r="L1185" s="249"/>
      <c r="M1185" s="250" t="s">
        <v>21</v>
      </c>
      <c r="N1185" s="251" t="s">
        <v>44</v>
      </c>
      <c r="O1185" s="66"/>
      <c r="P1185" s="188">
        <f>O1185*H1185</f>
        <v>0</v>
      </c>
      <c r="Q1185" s="188">
        <v>1</v>
      </c>
      <c r="R1185" s="188">
        <f>Q1185*H1185</f>
        <v>0.053</v>
      </c>
      <c r="S1185" s="188">
        <v>0</v>
      </c>
      <c r="T1185" s="188">
        <f>S1185*H1185</f>
        <v>0</v>
      </c>
      <c r="U1185" s="189" t="s">
        <v>21</v>
      </c>
      <c r="V1185" s="36"/>
      <c r="W1185" s="36"/>
      <c r="X1185" s="36"/>
      <c r="Y1185" s="36"/>
      <c r="Z1185" s="36"/>
      <c r="AA1185" s="36"/>
      <c r="AB1185" s="36"/>
      <c r="AC1185" s="36"/>
      <c r="AD1185" s="36"/>
      <c r="AE1185" s="36"/>
      <c r="AR1185" s="190" t="s">
        <v>473</v>
      </c>
      <c r="AT1185" s="190" t="s">
        <v>466</v>
      </c>
      <c r="AU1185" s="190" t="s">
        <v>83</v>
      </c>
      <c r="AY1185" s="19" t="s">
        <v>204</v>
      </c>
      <c r="BE1185" s="191">
        <f>IF(N1185="základní",J1185,0)</f>
        <v>0</v>
      </c>
      <c r="BF1185" s="191">
        <f>IF(N1185="snížená",J1185,0)</f>
        <v>0</v>
      </c>
      <c r="BG1185" s="191">
        <f>IF(N1185="zákl. přenesená",J1185,0)</f>
        <v>0</v>
      </c>
      <c r="BH1185" s="191">
        <f>IF(N1185="sníž. přenesená",J1185,0)</f>
        <v>0</v>
      </c>
      <c r="BI1185" s="191">
        <f>IF(N1185="nulová",J1185,0)</f>
        <v>0</v>
      </c>
      <c r="BJ1185" s="19" t="s">
        <v>81</v>
      </c>
      <c r="BK1185" s="191">
        <f>ROUND(I1185*H1185,1)</f>
        <v>0</v>
      </c>
      <c r="BL1185" s="19" t="s">
        <v>300</v>
      </c>
      <c r="BM1185" s="190" t="s">
        <v>1735</v>
      </c>
    </row>
    <row r="1186" spans="1:47" s="2" customFormat="1" ht="11.25">
      <c r="A1186" s="36"/>
      <c r="B1186" s="37"/>
      <c r="C1186" s="38"/>
      <c r="D1186" s="192" t="s">
        <v>216</v>
      </c>
      <c r="E1186" s="38"/>
      <c r="F1186" s="193" t="s">
        <v>1736</v>
      </c>
      <c r="G1186" s="38"/>
      <c r="H1186" s="38"/>
      <c r="I1186" s="194"/>
      <c r="J1186" s="38"/>
      <c r="K1186" s="38"/>
      <c r="L1186" s="41"/>
      <c r="M1186" s="195"/>
      <c r="N1186" s="196"/>
      <c r="O1186" s="66"/>
      <c r="P1186" s="66"/>
      <c r="Q1186" s="66"/>
      <c r="R1186" s="66"/>
      <c r="S1186" s="66"/>
      <c r="T1186" s="66"/>
      <c r="U1186" s="67"/>
      <c r="V1186" s="36"/>
      <c r="W1186" s="36"/>
      <c r="X1186" s="36"/>
      <c r="Y1186" s="36"/>
      <c r="Z1186" s="36"/>
      <c r="AA1186" s="36"/>
      <c r="AB1186" s="36"/>
      <c r="AC1186" s="36"/>
      <c r="AD1186" s="36"/>
      <c r="AE1186" s="36"/>
      <c r="AT1186" s="19" t="s">
        <v>216</v>
      </c>
      <c r="AU1186" s="19" t="s">
        <v>83</v>
      </c>
    </row>
    <row r="1187" spans="2:51" s="15" customFormat="1" ht="11.25">
      <c r="B1187" s="220"/>
      <c r="C1187" s="221"/>
      <c r="D1187" s="199" t="s">
        <v>218</v>
      </c>
      <c r="E1187" s="222" t="s">
        <v>21</v>
      </c>
      <c r="F1187" s="223" t="s">
        <v>1737</v>
      </c>
      <c r="G1187" s="221"/>
      <c r="H1187" s="222" t="s">
        <v>21</v>
      </c>
      <c r="I1187" s="224"/>
      <c r="J1187" s="221"/>
      <c r="K1187" s="221"/>
      <c r="L1187" s="225"/>
      <c r="M1187" s="226"/>
      <c r="N1187" s="227"/>
      <c r="O1187" s="227"/>
      <c r="P1187" s="227"/>
      <c r="Q1187" s="227"/>
      <c r="R1187" s="227"/>
      <c r="S1187" s="227"/>
      <c r="T1187" s="227"/>
      <c r="U1187" s="228"/>
      <c r="AT1187" s="229" t="s">
        <v>218</v>
      </c>
      <c r="AU1187" s="229" t="s">
        <v>83</v>
      </c>
      <c r="AV1187" s="15" t="s">
        <v>81</v>
      </c>
      <c r="AW1187" s="15" t="s">
        <v>34</v>
      </c>
      <c r="AX1187" s="15" t="s">
        <v>73</v>
      </c>
      <c r="AY1187" s="229" t="s">
        <v>204</v>
      </c>
    </row>
    <row r="1188" spans="2:51" s="13" customFormat="1" ht="11.25">
      <c r="B1188" s="197"/>
      <c r="C1188" s="198"/>
      <c r="D1188" s="199" t="s">
        <v>218</v>
      </c>
      <c r="E1188" s="200" t="s">
        <v>21</v>
      </c>
      <c r="F1188" s="201" t="s">
        <v>1738</v>
      </c>
      <c r="G1188" s="198"/>
      <c r="H1188" s="202">
        <v>0.026</v>
      </c>
      <c r="I1188" s="203"/>
      <c r="J1188" s="198"/>
      <c r="K1188" s="198"/>
      <c r="L1188" s="204"/>
      <c r="M1188" s="205"/>
      <c r="N1188" s="206"/>
      <c r="O1188" s="206"/>
      <c r="P1188" s="206"/>
      <c r="Q1188" s="206"/>
      <c r="R1188" s="206"/>
      <c r="S1188" s="206"/>
      <c r="T1188" s="206"/>
      <c r="U1188" s="207"/>
      <c r="AT1188" s="208" t="s">
        <v>218</v>
      </c>
      <c r="AU1188" s="208" t="s">
        <v>83</v>
      </c>
      <c r="AV1188" s="13" t="s">
        <v>83</v>
      </c>
      <c r="AW1188" s="13" t="s">
        <v>34</v>
      </c>
      <c r="AX1188" s="13" t="s">
        <v>73</v>
      </c>
      <c r="AY1188" s="208" t="s">
        <v>204</v>
      </c>
    </row>
    <row r="1189" spans="2:51" s="13" customFormat="1" ht="11.25">
      <c r="B1189" s="197"/>
      <c r="C1189" s="198"/>
      <c r="D1189" s="199" t="s">
        <v>218</v>
      </c>
      <c r="E1189" s="200" t="s">
        <v>21</v>
      </c>
      <c r="F1189" s="201" t="s">
        <v>1739</v>
      </c>
      <c r="G1189" s="198"/>
      <c r="H1189" s="202">
        <v>0.027</v>
      </c>
      <c r="I1189" s="203"/>
      <c r="J1189" s="198"/>
      <c r="K1189" s="198"/>
      <c r="L1189" s="204"/>
      <c r="M1189" s="205"/>
      <c r="N1189" s="206"/>
      <c r="O1189" s="206"/>
      <c r="P1189" s="206"/>
      <c r="Q1189" s="206"/>
      <c r="R1189" s="206"/>
      <c r="S1189" s="206"/>
      <c r="T1189" s="206"/>
      <c r="U1189" s="207"/>
      <c r="AT1189" s="208" t="s">
        <v>218</v>
      </c>
      <c r="AU1189" s="208" t="s">
        <v>83</v>
      </c>
      <c r="AV1189" s="13" t="s">
        <v>83</v>
      </c>
      <c r="AW1189" s="13" t="s">
        <v>34</v>
      </c>
      <c r="AX1189" s="13" t="s">
        <v>73</v>
      </c>
      <c r="AY1189" s="208" t="s">
        <v>204</v>
      </c>
    </row>
    <row r="1190" spans="2:51" s="14" customFormat="1" ht="11.25">
      <c r="B1190" s="209"/>
      <c r="C1190" s="210"/>
      <c r="D1190" s="199" t="s">
        <v>218</v>
      </c>
      <c r="E1190" s="211" t="s">
        <v>21</v>
      </c>
      <c r="F1190" s="212" t="s">
        <v>221</v>
      </c>
      <c r="G1190" s="210"/>
      <c r="H1190" s="213">
        <v>0.053</v>
      </c>
      <c r="I1190" s="214"/>
      <c r="J1190" s="210"/>
      <c r="K1190" s="210"/>
      <c r="L1190" s="215"/>
      <c r="M1190" s="216"/>
      <c r="N1190" s="217"/>
      <c r="O1190" s="217"/>
      <c r="P1190" s="217"/>
      <c r="Q1190" s="217"/>
      <c r="R1190" s="217"/>
      <c r="S1190" s="217"/>
      <c r="T1190" s="217"/>
      <c r="U1190" s="218"/>
      <c r="AT1190" s="219" t="s">
        <v>218</v>
      </c>
      <c r="AU1190" s="219" t="s">
        <v>83</v>
      </c>
      <c r="AV1190" s="14" t="s">
        <v>213</v>
      </c>
      <c r="AW1190" s="14" t="s">
        <v>34</v>
      </c>
      <c r="AX1190" s="14" t="s">
        <v>81</v>
      </c>
      <c r="AY1190" s="219" t="s">
        <v>204</v>
      </c>
    </row>
    <row r="1191" spans="1:65" s="2" customFormat="1" ht="16.5" customHeight="1">
      <c r="A1191" s="36"/>
      <c r="B1191" s="37"/>
      <c r="C1191" s="179" t="s">
        <v>1740</v>
      </c>
      <c r="D1191" s="179" t="s">
        <v>208</v>
      </c>
      <c r="E1191" s="180" t="s">
        <v>1741</v>
      </c>
      <c r="F1191" s="181" t="s">
        <v>1742</v>
      </c>
      <c r="G1191" s="182" t="s">
        <v>1185</v>
      </c>
      <c r="H1191" s="183">
        <v>53</v>
      </c>
      <c r="I1191" s="184"/>
      <c r="J1191" s="185">
        <f>ROUND(I1191*H1191,1)</f>
        <v>0</v>
      </c>
      <c r="K1191" s="181" t="s">
        <v>21</v>
      </c>
      <c r="L1191" s="41"/>
      <c r="M1191" s="186" t="s">
        <v>21</v>
      </c>
      <c r="N1191" s="187" t="s">
        <v>44</v>
      </c>
      <c r="O1191" s="66"/>
      <c r="P1191" s="188">
        <f>O1191*H1191</f>
        <v>0</v>
      </c>
      <c r="Q1191" s="188">
        <v>0</v>
      </c>
      <c r="R1191" s="188">
        <f>Q1191*H1191</f>
        <v>0</v>
      </c>
      <c r="S1191" s="188">
        <v>0</v>
      </c>
      <c r="T1191" s="188">
        <f>S1191*H1191</f>
        <v>0</v>
      </c>
      <c r="U1191" s="189" t="s">
        <v>21</v>
      </c>
      <c r="V1191" s="36"/>
      <c r="W1191" s="36"/>
      <c r="X1191" s="36"/>
      <c r="Y1191" s="36"/>
      <c r="Z1191" s="36"/>
      <c r="AA1191" s="36"/>
      <c r="AB1191" s="36"/>
      <c r="AC1191" s="36"/>
      <c r="AD1191" s="36"/>
      <c r="AE1191" s="36"/>
      <c r="AR1191" s="190" t="s">
        <v>300</v>
      </c>
      <c r="AT1191" s="190" t="s">
        <v>208</v>
      </c>
      <c r="AU1191" s="190" t="s">
        <v>83</v>
      </c>
      <c r="AY1191" s="19" t="s">
        <v>204</v>
      </c>
      <c r="BE1191" s="191">
        <f>IF(N1191="základní",J1191,0)</f>
        <v>0</v>
      </c>
      <c r="BF1191" s="191">
        <f>IF(N1191="snížená",J1191,0)</f>
        <v>0</v>
      </c>
      <c r="BG1191" s="191">
        <f>IF(N1191="zákl. přenesená",J1191,0)</f>
        <v>0</v>
      </c>
      <c r="BH1191" s="191">
        <f>IF(N1191="sníž. přenesená",J1191,0)</f>
        <v>0</v>
      </c>
      <c r="BI1191" s="191">
        <f>IF(N1191="nulová",J1191,0)</f>
        <v>0</v>
      </c>
      <c r="BJ1191" s="19" t="s">
        <v>81</v>
      </c>
      <c r="BK1191" s="191">
        <f>ROUND(I1191*H1191,1)</f>
        <v>0</v>
      </c>
      <c r="BL1191" s="19" t="s">
        <v>300</v>
      </c>
      <c r="BM1191" s="190" t="s">
        <v>1743</v>
      </c>
    </row>
    <row r="1192" spans="2:51" s="13" customFormat="1" ht="11.25">
      <c r="B1192" s="197"/>
      <c r="C1192" s="198"/>
      <c r="D1192" s="199" t="s">
        <v>218</v>
      </c>
      <c r="E1192" s="200" t="s">
        <v>21</v>
      </c>
      <c r="F1192" s="201" t="s">
        <v>1744</v>
      </c>
      <c r="G1192" s="198"/>
      <c r="H1192" s="202">
        <v>53</v>
      </c>
      <c r="I1192" s="203"/>
      <c r="J1192" s="198"/>
      <c r="K1192" s="198"/>
      <c r="L1192" s="204"/>
      <c r="M1192" s="205"/>
      <c r="N1192" s="206"/>
      <c r="O1192" s="206"/>
      <c r="P1192" s="206"/>
      <c r="Q1192" s="206"/>
      <c r="R1192" s="206"/>
      <c r="S1192" s="206"/>
      <c r="T1192" s="206"/>
      <c r="U1192" s="207"/>
      <c r="AT1192" s="208" t="s">
        <v>218</v>
      </c>
      <c r="AU1192" s="208" t="s">
        <v>83</v>
      </c>
      <c r="AV1192" s="13" t="s">
        <v>83</v>
      </c>
      <c r="AW1192" s="13" t="s">
        <v>34</v>
      </c>
      <c r="AX1192" s="13" t="s">
        <v>81</v>
      </c>
      <c r="AY1192" s="208" t="s">
        <v>204</v>
      </c>
    </row>
    <row r="1193" spans="1:65" s="2" customFormat="1" ht="16.5" customHeight="1">
      <c r="A1193" s="36"/>
      <c r="B1193" s="37"/>
      <c r="C1193" s="179" t="s">
        <v>1745</v>
      </c>
      <c r="D1193" s="179" t="s">
        <v>208</v>
      </c>
      <c r="E1193" s="180" t="s">
        <v>1746</v>
      </c>
      <c r="F1193" s="181" t="s">
        <v>1747</v>
      </c>
      <c r="G1193" s="182" t="s">
        <v>346</v>
      </c>
      <c r="H1193" s="183">
        <v>3</v>
      </c>
      <c r="I1193" s="184"/>
      <c r="J1193" s="185">
        <f>ROUND(I1193*H1193,1)</f>
        <v>0</v>
      </c>
      <c r="K1193" s="181" t="s">
        <v>212</v>
      </c>
      <c r="L1193" s="41"/>
      <c r="M1193" s="186" t="s">
        <v>21</v>
      </c>
      <c r="N1193" s="187" t="s">
        <v>44</v>
      </c>
      <c r="O1193" s="66"/>
      <c r="P1193" s="188">
        <f>O1193*H1193</f>
        <v>0</v>
      </c>
      <c r="Q1193" s="188">
        <v>0</v>
      </c>
      <c r="R1193" s="188">
        <f>Q1193*H1193</f>
        <v>0</v>
      </c>
      <c r="S1193" s="188">
        <v>0</v>
      </c>
      <c r="T1193" s="188">
        <f>S1193*H1193</f>
        <v>0</v>
      </c>
      <c r="U1193" s="189" t="s">
        <v>21</v>
      </c>
      <c r="V1193" s="36"/>
      <c r="W1193" s="36"/>
      <c r="X1193" s="36"/>
      <c r="Y1193" s="36"/>
      <c r="Z1193" s="36"/>
      <c r="AA1193" s="36"/>
      <c r="AB1193" s="36"/>
      <c r="AC1193" s="36"/>
      <c r="AD1193" s="36"/>
      <c r="AE1193" s="36"/>
      <c r="AR1193" s="190" t="s">
        <v>300</v>
      </c>
      <c r="AT1193" s="190" t="s">
        <v>208</v>
      </c>
      <c r="AU1193" s="190" t="s">
        <v>83</v>
      </c>
      <c r="AY1193" s="19" t="s">
        <v>204</v>
      </c>
      <c r="BE1193" s="191">
        <f>IF(N1193="základní",J1193,0)</f>
        <v>0</v>
      </c>
      <c r="BF1193" s="191">
        <f>IF(N1193="snížená",J1193,0)</f>
        <v>0</v>
      </c>
      <c r="BG1193" s="191">
        <f>IF(N1193="zákl. přenesená",J1193,0)</f>
        <v>0</v>
      </c>
      <c r="BH1193" s="191">
        <f>IF(N1193="sníž. přenesená",J1193,0)</f>
        <v>0</v>
      </c>
      <c r="BI1193" s="191">
        <f>IF(N1193="nulová",J1193,0)</f>
        <v>0</v>
      </c>
      <c r="BJ1193" s="19" t="s">
        <v>81</v>
      </c>
      <c r="BK1193" s="191">
        <f>ROUND(I1193*H1193,1)</f>
        <v>0</v>
      </c>
      <c r="BL1193" s="19" t="s">
        <v>300</v>
      </c>
      <c r="BM1193" s="190" t="s">
        <v>1748</v>
      </c>
    </row>
    <row r="1194" spans="1:47" s="2" customFormat="1" ht="11.25">
      <c r="A1194" s="36"/>
      <c r="B1194" s="37"/>
      <c r="C1194" s="38"/>
      <c r="D1194" s="192" t="s">
        <v>216</v>
      </c>
      <c r="E1194" s="38"/>
      <c r="F1194" s="193" t="s">
        <v>1749</v>
      </c>
      <c r="G1194" s="38"/>
      <c r="H1194" s="38"/>
      <c r="I1194" s="194"/>
      <c r="J1194" s="38"/>
      <c r="K1194" s="38"/>
      <c r="L1194" s="41"/>
      <c r="M1194" s="195"/>
      <c r="N1194" s="196"/>
      <c r="O1194" s="66"/>
      <c r="P1194" s="66"/>
      <c r="Q1194" s="66"/>
      <c r="R1194" s="66"/>
      <c r="S1194" s="66"/>
      <c r="T1194" s="66"/>
      <c r="U1194" s="67"/>
      <c r="V1194" s="36"/>
      <c r="W1194" s="36"/>
      <c r="X1194" s="36"/>
      <c r="Y1194" s="36"/>
      <c r="Z1194" s="36"/>
      <c r="AA1194" s="36"/>
      <c r="AB1194" s="36"/>
      <c r="AC1194" s="36"/>
      <c r="AD1194" s="36"/>
      <c r="AE1194" s="36"/>
      <c r="AT1194" s="19" t="s">
        <v>216</v>
      </c>
      <c r="AU1194" s="19" t="s">
        <v>83</v>
      </c>
    </row>
    <row r="1195" spans="2:51" s="13" customFormat="1" ht="11.25">
      <c r="B1195" s="197"/>
      <c r="C1195" s="198"/>
      <c r="D1195" s="199" t="s">
        <v>218</v>
      </c>
      <c r="E1195" s="200" t="s">
        <v>21</v>
      </c>
      <c r="F1195" s="201" t="s">
        <v>1750</v>
      </c>
      <c r="G1195" s="198"/>
      <c r="H1195" s="202">
        <v>1.4</v>
      </c>
      <c r="I1195" s="203"/>
      <c r="J1195" s="198"/>
      <c r="K1195" s="198"/>
      <c r="L1195" s="204"/>
      <c r="M1195" s="205"/>
      <c r="N1195" s="206"/>
      <c r="O1195" s="206"/>
      <c r="P1195" s="206"/>
      <c r="Q1195" s="206"/>
      <c r="R1195" s="206"/>
      <c r="S1195" s="206"/>
      <c r="T1195" s="206"/>
      <c r="U1195" s="207"/>
      <c r="AT1195" s="208" t="s">
        <v>218</v>
      </c>
      <c r="AU1195" s="208" t="s">
        <v>83</v>
      </c>
      <c r="AV1195" s="13" t="s">
        <v>83</v>
      </c>
      <c r="AW1195" s="13" t="s">
        <v>34</v>
      </c>
      <c r="AX1195" s="13" t="s">
        <v>73</v>
      </c>
      <c r="AY1195" s="208" t="s">
        <v>204</v>
      </c>
    </row>
    <row r="1196" spans="2:51" s="13" customFormat="1" ht="11.25">
      <c r="B1196" s="197"/>
      <c r="C1196" s="198"/>
      <c r="D1196" s="199" t="s">
        <v>218</v>
      </c>
      <c r="E1196" s="200" t="s">
        <v>21</v>
      </c>
      <c r="F1196" s="201" t="s">
        <v>1751</v>
      </c>
      <c r="G1196" s="198"/>
      <c r="H1196" s="202">
        <v>1.6</v>
      </c>
      <c r="I1196" s="203"/>
      <c r="J1196" s="198"/>
      <c r="K1196" s="198"/>
      <c r="L1196" s="204"/>
      <c r="M1196" s="205"/>
      <c r="N1196" s="206"/>
      <c r="O1196" s="206"/>
      <c r="P1196" s="206"/>
      <c r="Q1196" s="206"/>
      <c r="R1196" s="206"/>
      <c r="S1196" s="206"/>
      <c r="T1196" s="206"/>
      <c r="U1196" s="207"/>
      <c r="AT1196" s="208" t="s">
        <v>218</v>
      </c>
      <c r="AU1196" s="208" t="s">
        <v>83</v>
      </c>
      <c r="AV1196" s="13" t="s">
        <v>83</v>
      </c>
      <c r="AW1196" s="13" t="s">
        <v>34</v>
      </c>
      <c r="AX1196" s="13" t="s">
        <v>73</v>
      </c>
      <c r="AY1196" s="208" t="s">
        <v>204</v>
      </c>
    </row>
    <row r="1197" spans="2:51" s="14" customFormat="1" ht="11.25">
      <c r="B1197" s="209"/>
      <c r="C1197" s="210"/>
      <c r="D1197" s="199" t="s">
        <v>218</v>
      </c>
      <c r="E1197" s="211" t="s">
        <v>21</v>
      </c>
      <c r="F1197" s="212" t="s">
        <v>221</v>
      </c>
      <c r="G1197" s="210"/>
      <c r="H1197" s="213">
        <v>3</v>
      </c>
      <c r="I1197" s="214"/>
      <c r="J1197" s="210"/>
      <c r="K1197" s="210"/>
      <c r="L1197" s="215"/>
      <c r="M1197" s="216"/>
      <c r="N1197" s="217"/>
      <c r="O1197" s="217"/>
      <c r="P1197" s="217"/>
      <c r="Q1197" s="217"/>
      <c r="R1197" s="217"/>
      <c r="S1197" s="217"/>
      <c r="T1197" s="217"/>
      <c r="U1197" s="218"/>
      <c r="AT1197" s="219" t="s">
        <v>218</v>
      </c>
      <c r="AU1197" s="219" t="s">
        <v>83</v>
      </c>
      <c r="AV1197" s="14" t="s">
        <v>213</v>
      </c>
      <c r="AW1197" s="14" t="s">
        <v>34</v>
      </c>
      <c r="AX1197" s="14" t="s">
        <v>81</v>
      </c>
      <c r="AY1197" s="219" t="s">
        <v>204</v>
      </c>
    </row>
    <row r="1198" spans="1:65" s="2" customFormat="1" ht="16.5" customHeight="1">
      <c r="A1198" s="36"/>
      <c r="B1198" s="37"/>
      <c r="C1198" s="242" t="s">
        <v>1752</v>
      </c>
      <c r="D1198" s="242" t="s">
        <v>466</v>
      </c>
      <c r="E1198" s="243" t="s">
        <v>1753</v>
      </c>
      <c r="F1198" s="244" t="s">
        <v>1754</v>
      </c>
      <c r="G1198" s="245" t="s">
        <v>260</v>
      </c>
      <c r="H1198" s="246">
        <v>0.132</v>
      </c>
      <c r="I1198" s="247"/>
      <c r="J1198" s="248">
        <f>ROUND(I1198*H1198,1)</f>
        <v>0</v>
      </c>
      <c r="K1198" s="244" t="s">
        <v>21</v>
      </c>
      <c r="L1198" s="249"/>
      <c r="M1198" s="250" t="s">
        <v>21</v>
      </c>
      <c r="N1198" s="251" t="s">
        <v>44</v>
      </c>
      <c r="O1198" s="66"/>
      <c r="P1198" s="188">
        <f>O1198*H1198</f>
        <v>0</v>
      </c>
      <c r="Q1198" s="188">
        <v>0.75</v>
      </c>
      <c r="R1198" s="188">
        <f>Q1198*H1198</f>
        <v>0.099</v>
      </c>
      <c r="S1198" s="188">
        <v>0</v>
      </c>
      <c r="T1198" s="188">
        <f>S1198*H1198</f>
        <v>0</v>
      </c>
      <c r="U1198" s="189" t="s">
        <v>21</v>
      </c>
      <c r="V1198" s="36"/>
      <c r="W1198" s="36"/>
      <c r="X1198" s="36"/>
      <c r="Y1198" s="36"/>
      <c r="Z1198" s="36"/>
      <c r="AA1198" s="36"/>
      <c r="AB1198" s="36"/>
      <c r="AC1198" s="36"/>
      <c r="AD1198" s="36"/>
      <c r="AE1198" s="36"/>
      <c r="AR1198" s="190" t="s">
        <v>473</v>
      </c>
      <c r="AT1198" s="190" t="s">
        <v>466</v>
      </c>
      <c r="AU1198" s="190" t="s">
        <v>83</v>
      </c>
      <c r="AY1198" s="19" t="s">
        <v>204</v>
      </c>
      <c r="BE1198" s="191">
        <f>IF(N1198="základní",J1198,0)</f>
        <v>0</v>
      </c>
      <c r="BF1198" s="191">
        <f>IF(N1198="snížená",J1198,0)</f>
        <v>0</v>
      </c>
      <c r="BG1198" s="191">
        <f>IF(N1198="zákl. přenesená",J1198,0)</f>
        <v>0</v>
      </c>
      <c r="BH1198" s="191">
        <f>IF(N1198="sníž. přenesená",J1198,0)</f>
        <v>0</v>
      </c>
      <c r="BI1198" s="191">
        <f>IF(N1198="nulová",J1198,0)</f>
        <v>0</v>
      </c>
      <c r="BJ1198" s="19" t="s">
        <v>81</v>
      </c>
      <c r="BK1198" s="191">
        <f>ROUND(I1198*H1198,1)</f>
        <v>0</v>
      </c>
      <c r="BL1198" s="19" t="s">
        <v>300</v>
      </c>
      <c r="BM1198" s="190" t="s">
        <v>1755</v>
      </c>
    </row>
    <row r="1199" spans="2:51" s="13" customFormat="1" ht="11.25">
      <c r="B1199" s="197"/>
      <c r="C1199" s="198"/>
      <c r="D1199" s="199" t="s">
        <v>218</v>
      </c>
      <c r="E1199" s="200" t="s">
        <v>21</v>
      </c>
      <c r="F1199" s="201" t="s">
        <v>1756</v>
      </c>
      <c r="G1199" s="198"/>
      <c r="H1199" s="202">
        <v>0.132</v>
      </c>
      <c r="I1199" s="203"/>
      <c r="J1199" s="198"/>
      <c r="K1199" s="198"/>
      <c r="L1199" s="204"/>
      <c r="M1199" s="205"/>
      <c r="N1199" s="206"/>
      <c r="O1199" s="206"/>
      <c r="P1199" s="206"/>
      <c r="Q1199" s="206"/>
      <c r="R1199" s="206"/>
      <c r="S1199" s="206"/>
      <c r="T1199" s="206"/>
      <c r="U1199" s="207"/>
      <c r="AT1199" s="208" t="s">
        <v>218</v>
      </c>
      <c r="AU1199" s="208" t="s">
        <v>83</v>
      </c>
      <c r="AV1199" s="13" t="s">
        <v>83</v>
      </c>
      <c r="AW1199" s="13" t="s">
        <v>34</v>
      </c>
      <c r="AX1199" s="13" t="s">
        <v>81</v>
      </c>
      <c r="AY1199" s="208" t="s">
        <v>204</v>
      </c>
    </row>
    <row r="1200" spans="1:65" s="2" customFormat="1" ht="24.2" customHeight="1">
      <c r="A1200" s="36"/>
      <c r="B1200" s="37"/>
      <c r="C1200" s="242" t="s">
        <v>1757</v>
      </c>
      <c r="D1200" s="242" t="s">
        <v>466</v>
      </c>
      <c r="E1200" s="243" t="s">
        <v>1758</v>
      </c>
      <c r="F1200" s="244" t="s">
        <v>1759</v>
      </c>
      <c r="G1200" s="245" t="s">
        <v>476</v>
      </c>
      <c r="H1200" s="246">
        <v>1</v>
      </c>
      <c r="I1200" s="247"/>
      <c r="J1200" s="248">
        <f>ROUND(I1200*H1200,1)</f>
        <v>0</v>
      </c>
      <c r="K1200" s="244" t="s">
        <v>212</v>
      </c>
      <c r="L1200" s="249"/>
      <c r="M1200" s="250" t="s">
        <v>21</v>
      </c>
      <c r="N1200" s="251" t="s">
        <v>44</v>
      </c>
      <c r="O1200" s="66"/>
      <c r="P1200" s="188">
        <f>O1200*H1200</f>
        <v>0</v>
      </c>
      <c r="Q1200" s="188">
        <v>0.0228</v>
      </c>
      <c r="R1200" s="188">
        <f>Q1200*H1200</f>
        <v>0.0228</v>
      </c>
      <c r="S1200" s="188">
        <v>0</v>
      </c>
      <c r="T1200" s="188">
        <f>S1200*H1200</f>
        <v>0</v>
      </c>
      <c r="U1200" s="189" t="s">
        <v>21</v>
      </c>
      <c r="V1200" s="36"/>
      <c r="W1200" s="36"/>
      <c r="X1200" s="36"/>
      <c r="Y1200" s="36"/>
      <c r="Z1200" s="36"/>
      <c r="AA1200" s="36"/>
      <c r="AB1200" s="36"/>
      <c r="AC1200" s="36"/>
      <c r="AD1200" s="36"/>
      <c r="AE1200" s="36"/>
      <c r="AR1200" s="190" t="s">
        <v>473</v>
      </c>
      <c r="AT1200" s="190" t="s">
        <v>466</v>
      </c>
      <c r="AU1200" s="190" t="s">
        <v>83</v>
      </c>
      <c r="AY1200" s="19" t="s">
        <v>204</v>
      </c>
      <c r="BE1200" s="191">
        <f>IF(N1200="základní",J1200,0)</f>
        <v>0</v>
      </c>
      <c r="BF1200" s="191">
        <f>IF(N1200="snížená",J1200,0)</f>
        <v>0</v>
      </c>
      <c r="BG1200" s="191">
        <f>IF(N1200="zákl. přenesená",J1200,0)</f>
        <v>0</v>
      </c>
      <c r="BH1200" s="191">
        <f>IF(N1200="sníž. přenesená",J1200,0)</f>
        <v>0</v>
      </c>
      <c r="BI1200" s="191">
        <f>IF(N1200="nulová",J1200,0)</f>
        <v>0</v>
      </c>
      <c r="BJ1200" s="19" t="s">
        <v>81</v>
      </c>
      <c r="BK1200" s="191">
        <f>ROUND(I1200*H1200,1)</f>
        <v>0</v>
      </c>
      <c r="BL1200" s="19" t="s">
        <v>300</v>
      </c>
      <c r="BM1200" s="190" t="s">
        <v>1760</v>
      </c>
    </row>
    <row r="1201" spans="1:47" s="2" customFormat="1" ht="11.25">
      <c r="A1201" s="36"/>
      <c r="B1201" s="37"/>
      <c r="C1201" s="38"/>
      <c r="D1201" s="192" t="s">
        <v>216</v>
      </c>
      <c r="E1201" s="38"/>
      <c r="F1201" s="193" t="s">
        <v>1761</v>
      </c>
      <c r="G1201" s="38"/>
      <c r="H1201" s="38"/>
      <c r="I1201" s="194"/>
      <c r="J1201" s="38"/>
      <c r="K1201" s="38"/>
      <c r="L1201" s="41"/>
      <c r="M1201" s="195"/>
      <c r="N1201" s="196"/>
      <c r="O1201" s="66"/>
      <c r="P1201" s="66"/>
      <c r="Q1201" s="66"/>
      <c r="R1201" s="66"/>
      <c r="S1201" s="66"/>
      <c r="T1201" s="66"/>
      <c r="U1201" s="67"/>
      <c r="V1201" s="36"/>
      <c r="W1201" s="36"/>
      <c r="X1201" s="36"/>
      <c r="Y1201" s="36"/>
      <c r="Z1201" s="36"/>
      <c r="AA1201" s="36"/>
      <c r="AB1201" s="36"/>
      <c r="AC1201" s="36"/>
      <c r="AD1201" s="36"/>
      <c r="AE1201" s="36"/>
      <c r="AT1201" s="19" t="s">
        <v>216</v>
      </c>
      <c r="AU1201" s="19" t="s">
        <v>83</v>
      </c>
    </row>
    <row r="1202" spans="1:65" s="2" customFormat="1" ht="24.2" customHeight="1">
      <c r="A1202" s="36"/>
      <c r="B1202" s="37"/>
      <c r="C1202" s="179" t="s">
        <v>1762</v>
      </c>
      <c r="D1202" s="179" t="s">
        <v>208</v>
      </c>
      <c r="E1202" s="180" t="s">
        <v>1763</v>
      </c>
      <c r="F1202" s="181" t="s">
        <v>1764</v>
      </c>
      <c r="G1202" s="182" t="s">
        <v>346</v>
      </c>
      <c r="H1202" s="183">
        <v>6</v>
      </c>
      <c r="I1202" s="184"/>
      <c r="J1202" s="185">
        <f>ROUND(I1202*H1202,1)</f>
        <v>0</v>
      </c>
      <c r="K1202" s="181" t="s">
        <v>212</v>
      </c>
      <c r="L1202" s="41"/>
      <c r="M1202" s="186" t="s">
        <v>21</v>
      </c>
      <c r="N1202" s="187" t="s">
        <v>44</v>
      </c>
      <c r="O1202" s="66"/>
      <c r="P1202" s="188">
        <f>O1202*H1202</f>
        <v>0</v>
      </c>
      <c r="Q1202" s="188">
        <v>0</v>
      </c>
      <c r="R1202" s="188">
        <f>Q1202*H1202</f>
        <v>0</v>
      </c>
      <c r="S1202" s="188">
        <v>0</v>
      </c>
      <c r="T1202" s="188">
        <f>S1202*H1202</f>
        <v>0</v>
      </c>
      <c r="U1202" s="189" t="s">
        <v>21</v>
      </c>
      <c r="V1202" s="36"/>
      <c r="W1202" s="36"/>
      <c r="X1202" s="36"/>
      <c r="Y1202" s="36"/>
      <c r="Z1202" s="36"/>
      <c r="AA1202" s="36"/>
      <c r="AB1202" s="36"/>
      <c r="AC1202" s="36"/>
      <c r="AD1202" s="36"/>
      <c r="AE1202" s="36"/>
      <c r="AR1202" s="190" t="s">
        <v>300</v>
      </c>
      <c r="AT1202" s="190" t="s">
        <v>208</v>
      </c>
      <c r="AU1202" s="190" t="s">
        <v>83</v>
      </c>
      <c r="AY1202" s="19" t="s">
        <v>204</v>
      </c>
      <c r="BE1202" s="191">
        <f>IF(N1202="základní",J1202,0)</f>
        <v>0</v>
      </c>
      <c r="BF1202" s="191">
        <f>IF(N1202="snížená",J1202,0)</f>
        <v>0</v>
      </c>
      <c r="BG1202" s="191">
        <f>IF(N1202="zákl. přenesená",J1202,0)</f>
        <v>0</v>
      </c>
      <c r="BH1202" s="191">
        <f>IF(N1202="sníž. přenesená",J1202,0)</f>
        <v>0</v>
      </c>
      <c r="BI1202" s="191">
        <f>IF(N1202="nulová",J1202,0)</f>
        <v>0</v>
      </c>
      <c r="BJ1202" s="19" t="s">
        <v>81</v>
      </c>
      <c r="BK1202" s="191">
        <f>ROUND(I1202*H1202,1)</f>
        <v>0</v>
      </c>
      <c r="BL1202" s="19" t="s">
        <v>300</v>
      </c>
      <c r="BM1202" s="190" t="s">
        <v>1765</v>
      </c>
    </row>
    <row r="1203" spans="1:47" s="2" customFormat="1" ht="11.25">
      <c r="A1203" s="36"/>
      <c r="B1203" s="37"/>
      <c r="C1203" s="38"/>
      <c r="D1203" s="192" t="s">
        <v>216</v>
      </c>
      <c r="E1203" s="38"/>
      <c r="F1203" s="193" t="s">
        <v>1766</v>
      </c>
      <c r="G1203" s="38"/>
      <c r="H1203" s="38"/>
      <c r="I1203" s="194"/>
      <c r="J1203" s="38"/>
      <c r="K1203" s="38"/>
      <c r="L1203" s="41"/>
      <c r="M1203" s="195"/>
      <c r="N1203" s="196"/>
      <c r="O1203" s="66"/>
      <c r="P1203" s="66"/>
      <c r="Q1203" s="66"/>
      <c r="R1203" s="66"/>
      <c r="S1203" s="66"/>
      <c r="T1203" s="66"/>
      <c r="U1203" s="67"/>
      <c r="V1203" s="36"/>
      <c r="W1203" s="36"/>
      <c r="X1203" s="36"/>
      <c r="Y1203" s="36"/>
      <c r="Z1203" s="36"/>
      <c r="AA1203" s="36"/>
      <c r="AB1203" s="36"/>
      <c r="AC1203" s="36"/>
      <c r="AD1203" s="36"/>
      <c r="AE1203" s="36"/>
      <c r="AT1203" s="19" t="s">
        <v>216</v>
      </c>
      <c r="AU1203" s="19" t="s">
        <v>83</v>
      </c>
    </row>
    <row r="1204" spans="2:51" s="13" customFormat="1" ht="11.25">
      <c r="B1204" s="197"/>
      <c r="C1204" s="198"/>
      <c r="D1204" s="199" t="s">
        <v>218</v>
      </c>
      <c r="E1204" s="200" t="s">
        <v>21</v>
      </c>
      <c r="F1204" s="201" t="s">
        <v>1767</v>
      </c>
      <c r="G1204" s="198"/>
      <c r="H1204" s="202">
        <v>2.8</v>
      </c>
      <c r="I1204" s="203"/>
      <c r="J1204" s="198"/>
      <c r="K1204" s="198"/>
      <c r="L1204" s="204"/>
      <c r="M1204" s="205"/>
      <c r="N1204" s="206"/>
      <c r="O1204" s="206"/>
      <c r="P1204" s="206"/>
      <c r="Q1204" s="206"/>
      <c r="R1204" s="206"/>
      <c r="S1204" s="206"/>
      <c r="T1204" s="206"/>
      <c r="U1204" s="207"/>
      <c r="AT1204" s="208" t="s">
        <v>218</v>
      </c>
      <c r="AU1204" s="208" t="s">
        <v>83</v>
      </c>
      <c r="AV1204" s="13" t="s">
        <v>83</v>
      </c>
      <c r="AW1204" s="13" t="s">
        <v>34</v>
      </c>
      <c r="AX1204" s="13" t="s">
        <v>73</v>
      </c>
      <c r="AY1204" s="208" t="s">
        <v>204</v>
      </c>
    </row>
    <row r="1205" spans="2:51" s="13" customFormat="1" ht="11.25">
      <c r="B1205" s="197"/>
      <c r="C1205" s="198"/>
      <c r="D1205" s="199" t="s">
        <v>218</v>
      </c>
      <c r="E1205" s="200" t="s">
        <v>21</v>
      </c>
      <c r="F1205" s="201" t="s">
        <v>1768</v>
      </c>
      <c r="G1205" s="198"/>
      <c r="H1205" s="202">
        <v>3.2</v>
      </c>
      <c r="I1205" s="203"/>
      <c r="J1205" s="198"/>
      <c r="K1205" s="198"/>
      <c r="L1205" s="204"/>
      <c r="M1205" s="205"/>
      <c r="N1205" s="206"/>
      <c r="O1205" s="206"/>
      <c r="P1205" s="206"/>
      <c r="Q1205" s="206"/>
      <c r="R1205" s="206"/>
      <c r="S1205" s="206"/>
      <c r="T1205" s="206"/>
      <c r="U1205" s="207"/>
      <c r="AT1205" s="208" t="s">
        <v>218</v>
      </c>
      <c r="AU1205" s="208" t="s">
        <v>83</v>
      </c>
      <c r="AV1205" s="13" t="s">
        <v>83</v>
      </c>
      <c r="AW1205" s="13" t="s">
        <v>34</v>
      </c>
      <c r="AX1205" s="13" t="s">
        <v>73</v>
      </c>
      <c r="AY1205" s="208" t="s">
        <v>204</v>
      </c>
    </row>
    <row r="1206" spans="2:51" s="14" customFormat="1" ht="11.25">
      <c r="B1206" s="209"/>
      <c r="C1206" s="210"/>
      <c r="D1206" s="199" t="s">
        <v>218</v>
      </c>
      <c r="E1206" s="211" t="s">
        <v>21</v>
      </c>
      <c r="F1206" s="212" t="s">
        <v>221</v>
      </c>
      <c r="G1206" s="210"/>
      <c r="H1206" s="213">
        <v>6</v>
      </c>
      <c r="I1206" s="214"/>
      <c r="J1206" s="210"/>
      <c r="K1206" s="210"/>
      <c r="L1206" s="215"/>
      <c r="M1206" s="216"/>
      <c r="N1206" s="217"/>
      <c r="O1206" s="217"/>
      <c r="P1206" s="217"/>
      <c r="Q1206" s="217"/>
      <c r="R1206" s="217"/>
      <c r="S1206" s="217"/>
      <c r="T1206" s="217"/>
      <c r="U1206" s="218"/>
      <c r="AT1206" s="219" t="s">
        <v>218</v>
      </c>
      <c r="AU1206" s="219" t="s">
        <v>83</v>
      </c>
      <c r="AV1206" s="14" t="s">
        <v>213</v>
      </c>
      <c r="AW1206" s="14" t="s">
        <v>34</v>
      </c>
      <c r="AX1206" s="14" t="s">
        <v>81</v>
      </c>
      <c r="AY1206" s="219" t="s">
        <v>204</v>
      </c>
    </row>
    <row r="1207" spans="1:65" s="2" customFormat="1" ht="37.9" customHeight="1">
      <c r="A1207" s="36"/>
      <c r="B1207" s="37"/>
      <c r="C1207" s="179" t="s">
        <v>1769</v>
      </c>
      <c r="D1207" s="179" t="s">
        <v>208</v>
      </c>
      <c r="E1207" s="180" t="s">
        <v>1770</v>
      </c>
      <c r="F1207" s="181" t="s">
        <v>1771</v>
      </c>
      <c r="G1207" s="182" t="s">
        <v>211</v>
      </c>
      <c r="H1207" s="183">
        <v>2</v>
      </c>
      <c r="I1207" s="184"/>
      <c r="J1207" s="185">
        <f>ROUND(I1207*H1207,1)</f>
        <v>0</v>
      </c>
      <c r="K1207" s="181" t="s">
        <v>21</v>
      </c>
      <c r="L1207" s="41"/>
      <c r="M1207" s="186" t="s">
        <v>21</v>
      </c>
      <c r="N1207" s="187" t="s">
        <v>44</v>
      </c>
      <c r="O1207" s="66"/>
      <c r="P1207" s="188">
        <f>O1207*H1207</f>
        <v>0</v>
      </c>
      <c r="Q1207" s="188">
        <v>0</v>
      </c>
      <c r="R1207" s="188">
        <f>Q1207*H1207</f>
        <v>0</v>
      </c>
      <c r="S1207" s="188">
        <v>0</v>
      </c>
      <c r="T1207" s="188">
        <f>S1207*H1207</f>
        <v>0</v>
      </c>
      <c r="U1207" s="189" t="s">
        <v>21</v>
      </c>
      <c r="V1207" s="36"/>
      <c r="W1207" s="36"/>
      <c r="X1207" s="36"/>
      <c r="Y1207" s="36"/>
      <c r="Z1207" s="36"/>
      <c r="AA1207" s="36"/>
      <c r="AB1207" s="36"/>
      <c r="AC1207" s="36"/>
      <c r="AD1207" s="36"/>
      <c r="AE1207" s="36"/>
      <c r="AR1207" s="190" t="s">
        <v>300</v>
      </c>
      <c r="AT1207" s="190" t="s">
        <v>208</v>
      </c>
      <c r="AU1207" s="190" t="s">
        <v>83</v>
      </c>
      <c r="AY1207" s="19" t="s">
        <v>204</v>
      </c>
      <c r="BE1207" s="191">
        <f>IF(N1207="základní",J1207,0)</f>
        <v>0</v>
      </c>
      <c r="BF1207" s="191">
        <f>IF(N1207="snížená",J1207,0)</f>
        <v>0</v>
      </c>
      <c r="BG1207" s="191">
        <f>IF(N1207="zákl. přenesená",J1207,0)</f>
        <v>0</v>
      </c>
      <c r="BH1207" s="191">
        <f>IF(N1207="sníž. přenesená",J1207,0)</f>
        <v>0</v>
      </c>
      <c r="BI1207" s="191">
        <f>IF(N1207="nulová",J1207,0)</f>
        <v>0</v>
      </c>
      <c r="BJ1207" s="19" t="s">
        <v>81</v>
      </c>
      <c r="BK1207" s="191">
        <f>ROUND(I1207*H1207,1)</f>
        <v>0</v>
      </c>
      <c r="BL1207" s="19" t="s">
        <v>300</v>
      </c>
      <c r="BM1207" s="190" t="s">
        <v>1772</v>
      </c>
    </row>
    <row r="1208" spans="1:65" s="2" customFormat="1" ht="24.2" customHeight="1">
      <c r="A1208" s="36"/>
      <c r="B1208" s="37"/>
      <c r="C1208" s="179" t="s">
        <v>1773</v>
      </c>
      <c r="D1208" s="179" t="s">
        <v>208</v>
      </c>
      <c r="E1208" s="180" t="s">
        <v>1774</v>
      </c>
      <c r="F1208" s="181" t="s">
        <v>1775</v>
      </c>
      <c r="G1208" s="182" t="s">
        <v>1412</v>
      </c>
      <c r="H1208" s="252"/>
      <c r="I1208" s="184"/>
      <c r="J1208" s="185">
        <f>ROUND(I1208*H1208,1)</f>
        <v>0</v>
      </c>
      <c r="K1208" s="181" t="s">
        <v>212</v>
      </c>
      <c r="L1208" s="41"/>
      <c r="M1208" s="186" t="s">
        <v>21</v>
      </c>
      <c r="N1208" s="187" t="s">
        <v>44</v>
      </c>
      <c r="O1208" s="66"/>
      <c r="P1208" s="188">
        <f>O1208*H1208</f>
        <v>0</v>
      </c>
      <c r="Q1208" s="188">
        <v>0</v>
      </c>
      <c r="R1208" s="188">
        <f>Q1208*H1208</f>
        <v>0</v>
      </c>
      <c r="S1208" s="188">
        <v>0</v>
      </c>
      <c r="T1208" s="188">
        <f>S1208*H1208</f>
        <v>0</v>
      </c>
      <c r="U1208" s="189" t="s">
        <v>21</v>
      </c>
      <c r="V1208" s="36"/>
      <c r="W1208" s="36"/>
      <c r="X1208" s="36"/>
      <c r="Y1208" s="36"/>
      <c r="Z1208" s="36"/>
      <c r="AA1208" s="36"/>
      <c r="AB1208" s="36"/>
      <c r="AC1208" s="36"/>
      <c r="AD1208" s="36"/>
      <c r="AE1208" s="36"/>
      <c r="AR1208" s="190" t="s">
        <v>300</v>
      </c>
      <c r="AT1208" s="190" t="s">
        <v>208</v>
      </c>
      <c r="AU1208" s="190" t="s">
        <v>83</v>
      </c>
      <c r="AY1208" s="19" t="s">
        <v>204</v>
      </c>
      <c r="BE1208" s="191">
        <f>IF(N1208="základní",J1208,0)</f>
        <v>0</v>
      </c>
      <c r="BF1208" s="191">
        <f>IF(N1208="snížená",J1208,0)</f>
        <v>0</v>
      </c>
      <c r="BG1208" s="191">
        <f>IF(N1208="zákl. přenesená",J1208,0)</f>
        <v>0</v>
      </c>
      <c r="BH1208" s="191">
        <f>IF(N1208="sníž. přenesená",J1208,0)</f>
        <v>0</v>
      </c>
      <c r="BI1208" s="191">
        <f>IF(N1208="nulová",J1208,0)</f>
        <v>0</v>
      </c>
      <c r="BJ1208" s="19" t="s">
        <v>81</v>
      </c>
      <c r="BK1208" s="191">
        <f>ROUND(I1208*H1208,1)</f>
        <v>0</v>
      </c>
      <c r="BL1208" s="19" t="s">
        <v>300</v>
      </c>
      <c r="BM1208" s="190" t="s">
        <v>1776</v>
      </c>
    </row>
    <row r="1209" spans="1:47" s="2" customFormat="1" ht="11.25">
      <c r="A1209" s="36"/>
      <c r="B1209" s="37"/>
      <c r="C1209" s="38"/>
      <c r="D1209" s="192" t="s">
        <v>216</v>
      </c>
      <c r="E1209" s="38"/>
      <c r="F1209" s="193" t="s">
        <v>1777</v>
      </c>
      <c r="G1209" s="38"/>
      <c r="H1209" s="38"/>
      <c r="I1209" s="194"/>
      <c r="J1209" s="38"/>
      <c r="K1209" s="38"/>
      <c r="L1209" s="41"/>
      <c r="M1209" s="195"/>
      <c r="N1209" s="196"/>
      <c r="O1209" s="66"/>
      <c r="P1209" s="66"/>
      <c r="Q1209" s="66"/>
      <c r="R1209" s="66"/>
      <c r="S1209" s="66"/>
      <c r="T1209" s="66"/>
      <c r="U1209" s="67"/>
      <c r="V1209" s="36"/>
      <c r="W1209" s="36"/>
      <c r="X1209" s="36"/>
      <c r="Y1209" s="36"/>
      <c r="Z1209" s="36"/>
      <c r="AA1209" s="36"/>
      <c r="AB1209" s="36"/>
      <c r="AC1209" s="36"/>
      <c r="AD1209" s="36"/>
      <c r="AE1209" s="36"/>
      <c r="AT1209" s="19" t="s">
        <v>216</v>
      </c>
      <c r="AU1209" s="19" t="s">
        <v>83</v>
      </c>
    </row>
    <row r="1210" spans="1:47" s="2" customFormat="1" ht="78">
      <c r="A1210" s="36"/>
      <c r="B1210" s="37"/>
      <c r="C1210" s="38"/>
      <c r="D1210" s="199" t="s">
        <v>306</v>
      </c>
      <c r="E1210" s="38"/>
      <c r="F1210" s="241" t="s">
        <v>1778</v>
      </c>
      <c r="G1210" s="38"/>
      <c r="H1210" s="38"/>
      <c r="I1210" s="194"/>
      <c r="J1210" s="38"/>
      <c r="K1210" s="38"/>
      <c r="L1210" s="41"/>
      <c r="M1210" s="195"/>
      <c r="N1210" s="196"/>
      <c r="O1210" s="66"/>
      <c r="P1210" s="66"/>
      <c r="Q1210" s="66"/>
      <c r="R1210" s="66"/>
      <c r="S1210" s="66"/>
      <c r="T1210" s="66"/>
      <c r="U1210" s="67"/>
      <c r="V1210" s="36"/>
      <c r="W1210" s="36"/>
      <c r="X1210" s="36"/>
      <c r="Y1210" s="36"/>
      <c r="Z1210" s="36"/>
      <c r="AA1210" s="36"/>
      <c r="AB1210" s="36"/>
      <c r="AC1210" s="36"/>
      <c r="AD1210" s="36"/>
      <c r="AE1210" s="36"/>
      <c r="AT1210" s="19" t="s">
        <v>306</v>
      </c>
      <c r="AU1210" s="19" t="s">
        <v>83</v>
      </c>
    </row>
    <row r="1211" spans="2:63" s="12" customFormat="1" ht="22.9" customHeight="1">
      <c r="B1211" s="163"/>
      <c r="C1211" s="164"/>
      <c r="D1211" s="165" t="s">
        <v>72</v>
      </c>
      <c r="E1211" s="177" t="s">
        <v>1779</v>
      </c>
      <c r="F1211" s="177" t="s">
        <v>1780</v>
      </c>
      <c r="G1211" s="164"/>
      <c r="H1211" s="164"/>
      <c r="I1211" s="167"/>
      <c r="J1211" s="178">
        <f>BK1211</f>
        <v>0</v>
      </c>
      <c r="K1211" s="164"/>
      <c r="L1211" s="169"/>
      <c r="M1211" s="170"/>
      <c r="N1211" s="171"/>
      <c r="O1211" s="171"/>
      <c r="P1211" s="172">
        <f>SUM(P1212:P1244)</f>
        <v>0</v>
      </c>
      <c r="Q1211" s="171"/>
      <c r="R1211" s="172">
        <f>SUM(R1212:R1244)</f>
        <v>0.68963288</v>
      </c>
      <c r="S1211" s="171"/>
      <c r="T1211" s="172">
        <f>SUM(T1212:T1244)</f>
        <v>0</v>
      </c>
      <c r="U1211" s="173"/>
      <c r="AR1211" s="174" t="s">
        <v>83</v>
      </c>
      <c r="AT1211" s="175" t="s">
        <v>72</v>
      </c>
      <c r="AU1211" s="175" t="s">
        <v>81</v>
      </c>
      <c r="AY1211" s="174" t="s">
        <v>204</v>
      </c>
      <c r="BK1211" s="176">
        <f>SUM(BK1212:BK1244)</f>
        <v>0</v>
      </c>
    </row>
    <row r="1212" spans="1:65" s="2" customFormat="1" ht="24.2" customHeight="1">
      <c r="A1212" s="36"/>
      <c r="B1212" s="37"/>
      <c r="C1212" s="179" t="s">
        <v>1781</v>
      </c>
      <c r="D1212" s="179" t="s">
        <v>208</v>
      </c>
      <c r="E1212" s="180" t="s">
        <v>1782</v>
      </c>
      <c r="F1212" s="181" t="s">
        <v>1783</v>
      </c>
      <c r="G1212" s="182" t="s">
        <v>346</v>
      </c>
      <c r="H1212" s="183">
        <v>17.344</v>
      </c>
      <c r="I1212" s="184"/>
      <c r="J1212" s="185">
        <f>ROUND(I1212*H1212,1)</f>
        <v>0</v>
      </c>
      <c r="K1212" s="181" t="s">
        <v>212</v>
      </c>
      <c r="L1212" s="41"/>
      <c r="M1212" s="186" t="s">
        <v>21</v>
      </c>
      <c r="N1212" s="187" t="s">
        <v>44</v>
      </c>
      <c r="O1212" s="66"/>
      <c r="P1212" s="188">
        <f>O1212*H1212</f>
        <v>0</v>
      </c>
      <c r="Q1212" s="188">
        <v>0.00027</v>
      </c>
      <c r="R1212" s="188">
        <f>Q1212*H1212</f>
        <v>0.00468288</v>
      </c>
      <c r="S1212" s="188">
        <v>0</v>
      </c>
      <c r="T1212" s="188">
        <f>S1212*H1212</f>
        <v>0</v>
      </c>
      <c r="U1212" s="189" t="s">
        <v>21</v>
      </c>
      <c r="V1212" s="36"/>
      <c r="W1212" s="36"/>
      <c r="X1212" s="36"/>
      <c r="Y1212" s="36"/>
      <c r="Z1212" s="36"/>
      <c r="AA1212" s="36"/>
      <c r="AB1212" s="36"/>
      <c r="AC1212" s="36"/>
      <c r="AD1212" s="36"/>
      <c r="AE1212" s="36"/>
      <c r="AR1212" s="190" t="s">
        <v>300</v>
      </c>
      <c r="AT1212" s="190" t="s">
        <v>208</v>
      </c>
      <c r="AU1212" s="190" t="s">
        <v>83</v>
      </c>
      <c r="AY1212" s="19" t="s">
        <v>204</v>
      </c>
      <c r="BE1212" s="191">
        <f>IF(N1212="základní",J1212,0)</f>
        <v>0</v>
      </c>
      <c r="BF1212" s="191">
        <f>IF(N1212="snížená",J1212,0)</f>
        <v>0</v>
      </c>
      <c r="BG1212" s="191">
        <f>IF(N1212="zákl. přenesená",J1212,0)</f>
        <v>0</v>
      </c>
      <c r="BH1212" s="191">
        <f>IF(N1212="sníž. přenesená",J1212,0)</f>
        <v>0</v>
      </c>
      <c r="BI1212" s="191">
        <f>IF(N1212="nulová",J1212,0)</f>
        <v>0</v>
      </c>
      <c r="BJ1212" s="19" t="s">
        <v>81</v>
      </c>
      <c r="BK1212" s="191">
        <f>ROUND(I1212*H1212,1)</f>
        <v>0</v>
      </c>
      <c r="BL1212" s="19" t="s">
        <v>300</v>
      </c>
      <c r="BM1212" s="190" t="s">
        <v>1784</v>
      </c>
    </row>
    <row r="1213" spans="1:47" s="2" customFormat="1" ht="11.25">
      <c r="A1213" s="36"/>
      <c r="B1213" s="37"/>
      <c r="C1213" s="38"/>
      <c r="D1213" s="192" t="s">
        <v>216</v>
      </c>
      <c r="E1213" s="38"/>
      <c r="F1213" s="193" t="s">
        <v>1785</v>
      </c>
      <c r="G1213" s="38"/>
      <c r="H1213" s="38"/>
      <c r="I1213" s="194"/>
      <c r="J1213" s="38"/>
      <c r="K1213" s="38"/>
      <c r="L1213" s="41"/>
      <c r="M1213" s="195"/>
      <c r="N1213" s="196"/>
      <c r="O1213" s="66"/>
      <c r="P1213" s="66"/>
      <c r="Q1213" s="66"/>
      <c r="R1213" s="66"/>
      <c r="S1213" s="66"/>
      <c r="T1213" s="66"/>
      <c r="U1213" s="67"/>
      <c r="V1213" s="36"/>
      <c r="W1213" s="36"/>
      <c r="X1213" s="36"/>
      <c r="Y1213" s="36"/>
      <c r="Z1213" s="36"/>
      <c r="AA1213" s="36"/>
      <c r="AB1213" s="36"/>
      <c r="AC1213" s="36"/>
      <c r="AD1213" s="36"/>
      <c r="AE1213" s="36"/>
      <c r="AT1213" s="19" t="s">
        <v>216</v>
      </c>
      <c r="AU1213" s="19" t="s">
        <v>83</v>
      </c>
    </row>
    <row r="1214" spans="2:51" s="13" customFormat="1" ht="11.25">
      <c r="B1214" s="197"/>
      <c r="C1214" s="198"/>
      <c r="D1214" s="199" t="s">
        <v>218</v>
      </c>
      <c r="E1214" s="200" t="s">
        <v>21</v>
      </c>
      <c r="F1214" s="201" t="s">
        <v>1786</v>
      </c>
      <c r="G1214" s="198"/>
      <c r="H1214" s="202">
        <v>17.344</v>
      </c>
      <c r="I1214" s="203"/>
      <c r="J1214" s="198"/>
      <c r="K1214" s="198"/>
      <c r="L1214" s="204"/>
      <c r="M1214" s="205"/>
      <c r="N1214" s="206"/>
      <c r="O1214" s="206"/>
      <c r="P1214" s="206"/>
      <c r="Q1214" s="206"/>
      <c r="R1214" s="206"/>
      <c r="S1214" s="206"/>
      <c r="T1214" s="206"/>
      <c r="U1214" s="207"/>
      <c r="AT1214" s="208" t="s">
        <v>218</v>
      </c>
      <c r="AU1214" s="208" t="s">
        <v>83</v>
      </c>
      <c r="AV1214" s="13" t="s">
        <v>83</v>
      </c>
      <c r="AW1214" s="13" t="s">
        <v>34</v>
      </c>
      <c r="AX1214" s="13" t="s">
        <v>81</v>
      </c>
      <c r="AY1214" s="208" t="s">
        <v>204</v>
      </c>
    </row>
    <row r="1215" spans="1:65" s="2" customFormat="1" ht="37.9" customHeight="1">
      <c r="A1215" s="36"/>
      <c r="B1215" s="37"/>
      <c r="C1215" s="242" t="s">
        <v>1787</v>
      </c>
      <c r="D1215" s="242" t="s">
        <v>466</v>
      </c>
      <c r="E1215" s="243" t="s">
        <v>1788</v>
      </c>
      <c r="F1215" s="244" t="s">
        <v>1789</v>
      </c>
      <c r="G1215" s="245" t="s">
        <v>211</v>
      </c>
      <c r="H1215" s="246">
        <v>1</v>
      </c>
      <c r="I1215" s="247"/>
      <c r="J1215" s="248">
        <f>ROUND(I1215*H1215,1)</f>
        <v>0</v>
      </c>
      <c r="K1215" s="244" t="s">
        <v>21</v>
      </c>
      <c r="L1215" s="249"/>
      <c r="M1215" s="250" t="s">
        <v>21</v>
      </c>
      <c r="N1215" s="251" t="s">
        <v>44</v>
      </c>
      <c r="O1215" s="66"/>
      <c r="P1215" s="188">
        <f>O1215*H1215</f>
        <v>0</v>
      </c>
      <c r="Q1215" s="188">
        <v>0.045</v>
      </c>
      <c r="R1215" s="188">
        <f>Q1215*H1215</f>
        <v>0.045</v>
      </c>
      <c r="S1215" s="188">
        <v>0</v>
      </c>
      <c r="T1215" s="188">
        <f>S1215*H1215</f>
        <v>0</v>
      </c>
      <c r="U1215" s="189" t="s">
        <v>21</v>
      </c>
      <c r="V1215" s="36"/>
      <c r="W1215" s="36"/>
      <c r="X1215" s="36"/>
      <c r="Y1215" s="36"/>
      <c r="Z1215" s="36"/>
      <c r="AA1215" s="36"/>
      <c r="AB1215" s="36"/>
      <c r="AC1215" s="36"/>
      <c r="AD1215" s="36"/>
      <c r="AE1215" s="36"/>
      <c r="AR1215" s="190" t="s">
        <v>473</v>
      </c>
      <c r="AT1215" s="190" t="s">
        <v>466</v>
      </c>
      <c r="AU1215" s="190" t="s">
        <v>83</v>
      </c>
      <c r="AY1215" s="19" t="s">
        <v>204</v>
      </c>
      <c r="BE1215" s="191">
        <f>IF(N1215="základní",J1215,0)</f>
        <v>0</v>
      </c>
      <c r="BF1215" s="191">
        <f>IF(N1215="snížená",J1215,0)</f>
        <v>0</v>
      </c>
      <c r="BG1215" s="191">
        <f>IF(N1215="zákl. přenesená",J1215,0)</f>
        <v>0</v>
      </c>
      <c r="BH1215" s="191">
        <f>IF(N1215="sníž. přenesená",J1215,0)</f>
        <v>0</v>
      </c>
      <c r="BI1215" s="191">
        <f>IF(N1215="nulová",J1215,0)</f>
        <v>0</v>
      </c>
      <c r="BJ1215" s="19" t="s">
        <v>81</v>
      </c>
      <c r="BK1215" s="191">
        <f>ROUND(I1215*H1215,1)</f>
        <v>0</v>
      </c>
      <c r="BL1215" s="19" t="s">
        <v>300</v>
      </c>
      <c r="BM1215" s="190" t="s">
        <v>1790</v>
      </c>
    </row>
    <row r="1216" spans="1:65" s="2" customFormat="1" ht="16.5" customHeight="1">
      <c r="A1216" s="36"/>
      <c r="B1216" s="37"/>
      <c r="C1216" s="179" t="s">
        <v>1791</v>
      </c>
      <c r="D1216" s="179" t="s">
        <v>208</v>
      </c>
      <c r="E1216" s="180" t="s">
        <v>1792</v>
      </c>
      <c r="F1216" s="181" t="s">
        <v>1793</v>
      </c>
      <c r="G1216" s="182" t="s">
        <v>211</v>
      </c>
      <c r="H1216" s="183">
        <v>2</v>
      </c>
      <c r="I1216" s="184"/>
      <c r="J1216" s="185">
        <f>ROUND(I1216*H1216,1)</f>
        <v>0</v>
      </c>
      <c r="K1216" s="181" t="s">
        <v>212</v>
      </c>
      <c r="L1216" s="41"/>
      <c r="M1216" s="186" t="s">
        <v>21</v>
      </c>
      <c r="N1216" s="187" t="s">
        <v>44</v>
      </c>
      <c r="O1216" s="66"/>
      <c r="P1216" s="188">
        <f>O1216*H1216</f>
        <v>0</v>
      </c>
      <c r="Q1216" s="188">
        <v>0</v>
      </c>
      <c r="R1216" s="188">
        <f>Q1216*H1216</f>
        <v>0</v>
      </c>
      <c r="S1216" s="188">
        <v>0</v>
      </c>
      <c r="T1216" s="188">
        <f>S1216*H1216</f>
        <v>0</v>
      </c>
      <c r="U1216" s="189" t="s">
        <v>21</v>
      </c>
      <c r="V1216" s="36"/>
      <c r="W1216" s="36"/>
      <c r="X1216" s="36"/>
      <c r="Y1216" s="36"/>
      <c r="Z1216" s="36"/>
      <c r="AA1216" s="36"/>
      <c r="AB1216" s="36"/>
      <c r="AC1216" s="36"/>
      <c r="AD1216" s="36"/>
      <c r="AE1216" s="36"/>
      <c r="AR1216" s="190" t="s">
        <v>300</v>
      </c>
      <c r="AT1216" s="190" t="s">
        <v>208</v>
      </c>
      <c r="AU1216" s="190" t="s">
        <v>83</v>
      </c>
      <c r="AY1216" s="19" t="s">
        <v>204</v>
      </c>
      <c r="BE1216" s="191">
        <f>IF(N1216="základní",J1216,0)</f>
        <v>0</v>
      </c>
      <c r="BF1216" s="191">
        <f>IF(N1216="snížená",J1216,0)</f>
        <v>0</v>
      </c>
      <c r="BG1216" s="191">
        <f>IF(N1216="zákl. přenesená",J1216,0)</f>
        <v>0</v>
      </c>
      <c r="BH1216" s="191">
        <f>IF(N1216="sníž. přenesená",J1216,0)</f>
        <v>0</v>
      </c>
      <c r="BI1216" s="191">
        <f>IF(N1216="nulová",J1216,0)</f>
        <v>0</v>
      </c>
      <c r="BJ1216" s="19" t="s">
        <v>81</v>
      </c>
      <c r="BK1216" s="191">
        <f>ROUND(I1216*H1216,1)</f>
        <v>0</v>
      </c>
      <c r="BL1216" s="19" t="s">
        <v>300</v>
      </c>
      <c r="BM1216" s="190" t="s">
        <v>1794</v>
      </c>
    </row>
    <row r="1217" spans="1:47" s="2" customFormat="1" ht="11.25">
      <c r="A1217" s="36"/>
      <c r="B1217" s="37"/>
      <c r="C1217" s="38"/>
      <c r="D1217" s="192" t="s">
        <v>216</v>
      </c>
      <c r="E1217" s="38"/>
      <c r="F1217" s="193" t="s">
        <v>1795</v>
      </c>
      <c r="G1217" s="38"/>
      <c r="H1217" s="38"/>
      <c r="I1217" s="194"/>
      <c r="J1217" s="38"/>
      <c r="K1217" s="38"/>
      <c r="L1217" s="41"/>
      <c r="M1217" s="195"/>
      <c r="N1217" s="196"/>
      <c r="O1217" s="66"/>
      <c r="P1217" s="66"/>
      <c r="Q1217" s="66"/>
      <c r="R1217" s="66"/>
      <c r="S1217" s="66"/>
      <c r="T1217" s="66"/>
      <c r="U1217" s="67"/>
      <c r="V1217" s="36"/>
      <c r="W1217" s="36"/>
      <c r="X1217" s="36"/>
      <c r="Y1217" s="36"/>
      <c r="Z1217" s="36"/>
      <c r="AA1217" s="36"/>
      <c r="AB1217" s="36"/>
      <c r="AC1217" s="36"/>
      <c r="AD1217" s="36"/>
      <c r="AE1217" s="36"/>
      <c r="AT1217" s="19" t="s">
        <v>216</v>
      </c>
      <c r="AU1217" s="19" t="s">
        <v>83</v>
      </c>
    </row>
    <row r="1218" spans="1:47" s="2" customFormat="1" ht="117">
      <c r="A1218" s="36"/>
      <c r="B1218" s="37"/>
      <c r="C1218" s="38"/>
      <c r="D1218" s="199" t="s">
        <v>306</v>
      </c>
      <c r="E1218" s="38"/>
      <c r="F1218" s="241" t="s">
        <v>1796</v>
      </c>
      <c r="G1218" s="38"/>
      <c r="H1218" s="38"/>
      <c r="I1218" s="194"/>
      <c r="J1218" s="38"/>
      <c r="K1218" s="38"/>
      <c r="L1218" s="41"/>
      <c r="M1218" s="195"/>
      <c r="N1218" s="196"/>
      <c r="O1218" s="66"/>
      <c r="P1218" s="66"/>
      <c r="Q1218" s="66"/>
      <c r="R1218" s="66"/>
      <c r="S1218" s="66"/>
      <c r="T1218" s="66"/>
      <c r="U1218" s="67"/>
      <c r="V1218" s="36"/>
      <c r="W1218" s="36"/>
      <c r="X1218" s="36"/>
      <c r="Y1218" s="36"/>
      <c r="Z1218" s="36"/>
      <c r="AA1218" s="36"/>
      <c r="AB1218" s="36"/>
      <c r="AC1218" s="36"/>
      <c r="AD1218" s="36"/>
      <c r="AE1218" s="36"/>
      <c r="AT1218" s="19" t="s">
        <v>306</v>
      </c>
      <c r="AU1218" s="19" t="s">
        <v>83</v>
      </c>
    </row>
    <row r="1219" spans="2:51" s="13" customFormat="1" ht="11.25">
      <c r="B1219" s="197"/>
      <c r="C1219" s="198"/>
      <c r="D1219" s="199" t="s">
        <v>218</v>
      </c>
      <c r="E1219" s="200" t="s">
        <v>21</v>
      </c>
      <c r="F1219" s="201" t="s">
        <v>1797</v>
      </c>
      <c r="G1219" s="198"/>
      <c r="H1219" s="202">
        <v>1</v>
      </c>
      <c r="I1219" s="203"/>
      <c r="J1219" s="198"/>
      <c r="K1219" s="198"/>
      <c r="L1219" s="204"/>
      <c r="M1219" s="205"/>
      <c r="N1219" s="206"/>
      <c r="O1219" s="206"/>
      <c r="P1219" s="206"/>
      <c r="Q1219" s="206"/>
      <c r="R1219" s="206"/>
      <c r="S1219" s="206"/>
      <c r="T1219" s="206"/>
      <c r="U1219" s="207"/>
      <c r="AT1219" s="208" t="s">
        <v>218</v>
      </c>
      <c r="AU1219" s="208" t="s">
        <v>83</v>
      </c>
      <c r="AV1219" s="13" t="s">
        <v>83</v>
      </c>
      <c r="AW1219" s="13" t="s">
        <v>34</v>
      </c>
      <c r="AX1219" s="13" t="s">
        <v>73</v>
      </c>
      <c r="AY1219" s="208" t="s">
        <v>204</v>
      </c>
    </row>
    <row r="1220" spans="2:51" s="13" customFormat="1" ht="11.25">
      <c r="B1220" s="197"/>
      <c r="C1220" s="198"/>
      <c r="D1220" s="199" t="s">
        <v>218</v>
      </c>
      <c r="E1220" s="200" t="s">
        <v>21</v>
      </c>
      <c r="F1220" s="201" t="s">
        <v>1798</v>
      </c>
      <c r="G1220" s="198"/>
      <c r="H1220" s="202">
        <v>1</v>
      </c>
      <c r="I1220" s="203"/>
      <c r="J1220" s="198"/>
      <c r="K1220" s="198"/>
      <c r="L1220" s="204"/>
      <c r="M1220" s="205"/>
      <c r="N1220" s="206"/>
      <c r="O1220" s="206"/>
      <c r="P1220" s="206"/>
      <c r="Q1220" s="206"/>
      <c r="R1220" s="206"/>
      <c r="S1220" s="206"/>
      <c r="T1220" s="206"/>
      <c r="U1220" s="207"/>
      <c r="AT1220" s="208" t="s">
        <v>218</v>
      </c>
      <c r="AU1220" s="208" t="s">
        <v>83</v>
      </c>
      <c r="AV1220" s="13" t="s">
        <v>83</v>
      </c>
      <c r="AW1220" s="13" t="s">
        <v>34</v>
      </c>
      <c r="AX1220" s="13" t="s">
        <v>73</v>
      </c>
      <c r="AY1220" s="208" t="s">
        <v>204</v>
      </c>
    </row>
    <row r="1221" spans="2:51" s="14" customFormat="1" ht="11.25">
      <c r="B1221" s="209"/>
      <c r="C1221" s="210"/>
      <c r="D1221" s="199" t="s">
        <v>218</v>
      </c>
      <c r="E1221" s="211" t="s">
        <v>21</v>
      </c>
      <c r="F1221" s="212" t="s">
        <v>221</v>
      </c>
      <c r="G1221" s="210"/>
      <c r="H1221" s="213">
        <v>2</v>
      </c>
      <c r="I1221" s="214"/>
      <c r="J1221" s="210"/>
      <c r="K1221" s="210"/>
      <c r="L1221" s="215"/>
      <c r="M1221" s="216"/>
      <c r="N1221" s="217"/>
      <c r="O1221" s="217"/>
      <c r="P1221" s="217"/>
      <c r="Q1221" s="217"/>
      <c r="R1221" s="217"/>
      <c r="S1221" s="217"/>
      <c r="T1221" s="217"/>
      <c r="U1221" s="218"/>
      <c r="AT1221" s="219" t="s">
        <v>218</v>
      </c>
      <c r="AU1221" s="219" t="s">
        <v>83</v>
      </c>
      <c r="AV1221" s="14" t="s">
        <v>213</v>
      </c>
      <c r="AW1221" s="14" t="s">
        <v>34</v>
      </c>
      <c r="AX1221" s="14" t="s">
        <v>81</v>
      </c>
      <c r="AY1221" s="219" t="s">
        <v>204</v>
      </c>
    </row>
    <row r="1222" spans="1:65" s="2" customFormat="1" ht="37.9" customHeight="1">
      <c r="A1222" s="36"/>
      <c r="B1222" s="37"/>
      <c r="C1222" s="242" t="s">
        <v>1799</v>
      </c>
      <c r="D1222" s="242" t="s">
        <v>466</v>
      </c>
      <c r="E1222" s="243" t="s">
        <v>1800</v>
      </c>
      <c r="F1222" s="244" t="s">
        <v>1801</v>
      </c>
      <c r="G1222" s="245" t="s">
        <v>211</v>
      </c>
      <c r="H1222" s="246">
        <v>1</v>
      </c>
      <c r="I1222" s="247"/>
      <c r="J1222" s="248">
        <f>ROUND(I1222*H1222,1)</f>
        <v>0</v>
      </c>
      <c r="K1222" s="244" t="s">
        <v>21</v>
      </c>
      <c r="L1222" s="249"/>
      <c r="M1222" s="250" t="s">
        <v>21</v>
      </c>
      <c r="N1222" s="251" t="s">
        <v>44</v>
      </c>
      <c r="O1222" s="66"/>
      <c r="P1222" s="188">
        <f>O1222*H1222</f>
        <v>0</v>
      </c>
      <c r="Q1222" s="188">
        <v>0.084</v>
      </c>
      <c r="R1222" s="188">
        <f>Q1222*H1222</f>
        <v>0.084</v>
      </c>
      <c r="S1222" s="188">
        <v>0</v>
      </c>
      <c r="T1222" s="188">
        <f>S1222*H1222</f>
        <v>0</v>
      </c>
      <c r="U1222" s="189" t="s">
        <v>21</v>
      </c>
      <c r="V1222" s="36"/>
      <c r="W1222" s="36"/>
      <c r="X1222" s="36"/>
      <c r="Y1222" s="36"/>
      <c r="Z1222" s="36"/>
      <c r="AA1222" s="36"/>
      <c r="AB1222" s="36"/>
      <c r="AC1222" s="36"/>
      <c r="AD1222" s="36"/>
      <c r="AE1222" s="36"/>
      <c r="AR1222" s="190" t="s">
        <v>473</v>
      </c>
      <c r="AT1222" s="190" t="s">
        <v>466</v>
      </c>
      <c r="AU1222" s="190" t="s">
        <v>83</v>
      </c>
      <c r="AY1222" s="19" t="s">
        <v>204</v>
      </c>
      <c r="BE1222" s="191">
        <f>IF(N1222="základní",J1222,0)</f>
        <v>0</v>
      </c>
      <c r="BF1222" s="191">
        <f>IF(N1222="snížená",J1222,0)</f>
        <v>0</v>
      </c>
      <c r="BG1222" s="191">
        <f>IF(N1222="zákl. přenesená",J1222,0)</f>
        <v>0</v>
      </c>
      <c r="BH1222" s="191">
        <f>IF(N1222="sníž. přenesená",J1222,0)</f>
        <v>0</v>
      </c>
      <c r="BI1222" s="191">
        <f>IF(N1222="nulová",J1222,0)</f>
        <v>0</v>
      </c>
      <c r="BJ1222" s="19" t="s">
        <v>81</v>
      </c>
      <c r="BK1222" s="191">
        <f>ROUND(I1222*H1222,1)</f>
        <v>0</v>
      </c>
      <c r="BL1222" s="19" t="s">
        <v>300</v>
      </c>
      <c r="BM1222" s="190" t="s">
        <v>1802</v>
      </c>
    </row>
    <row r="1223" spans="1:65" s="2" customFormat="1" ht="21.75" customHeight="1">
      <c r="A1223" s="36"/>
      <c r="B1223" s="37"/>
      <c r="C1223" s="242" t="s">
        <v>1803</v>
      </c>
      <c r="D1223" s="242" t="s">
        <v>466</v>
      </c>
      <c r="E1223" s="243" t="s">
        <v>1804</v>
      </c>
      <c r="F1223" s="244" t="s">
        <v>1805</v>
      </c>
      <c r="G1223" s="245" t="s">
        <v>211</v>
      </c>
      <c r="H1223" s="246">
        <v>1</v>
      </c>
      <c r="I1223" s="247"/>
      <c r="J1223" s="248">
        <f>ROUND(I1223*H1223,1)</f>
        <v>0</v>
      </c>
      <c r="K1223" s="244" t="s">
        <v>212</v>
      </c>
      <c r="L1223" s="249"/>
      <c r="M1223" s="250" t="s">
        <v>21</v>
      </c>
      <c r="N1223" s="251" t="s">
        <v>44</v>
      </c>
      <c r="O1223" s="66"/>
      <c r="P1223" s="188">
        <f>O1223*H1223</f>
        <v>0</v>
      </c>
      <c r="Q1223" s="188">
        <v>0.01553</v>
      </c>
      <c r="R1223" s="188">
        <f>Q1223*H1223</f>
        <v>0.01553</v>
      </c>
      <c r="S1223" s="188">
        <v>0</v>
      </c>
      <c r="T1223" s="188">
        <f>S1223*H1223</f>
        <v>0</v>
      </c>
      <c r="U1223" s="189" t="s">
        <v>21</v>
      </c>
      <c r="V1223" s="36"/>
      <c r="W1223" s="36"/>
      <c r="X1223" s="36"/>
      <c r="Y1223" s="36"/>
      <c r="Z1223" s="36"/>
      <c r="AA1223" s="36"/>
      <c r="AB1223" s="36"/>
      <c r="AC1223" s="36"/>
      <c r="AD1223" s="36"/>
      <c r="AE1223" s="36"/>
      <c r="AR1223" s="190" t="s">
        <v>473</v>
      </c>
      <c r="AT1223" s="190" t="s">
        <v>466</v>
      </c>
      <c r="AU1223" s="190" t="s">
        <v>83</v>
      </c>
      <c r="AY1223" s="19" t="s">
        <v>204</v>
      </c>
      <c r="BE1223" s="191">
        <f>IF(N1223="základní",J1223,0)</f>
        <v>0</v>
      </c>
      <c r="BF1223" s="191">
        <f>IF(N1223="snížená",J1223,0)</f>
        <v>0</v>
      </c>
      <c r="BG1223" s="191">
        <f>IF(N1223="zákl. přenesená",J1223,0)</f>
        <v>0</v>
      </c>
      <c r="BH1223" s="191">
        <f>IF(N1223="sníž. přenesená",J1223,0)</f>
        <v>0</v>
      </c>
      <c r="BI1223" s="191">
        <f>IF(N1223="nulová",J1223,0)</f>
        <v>0</v>
      </c>
      <c r="BJ1223" s="19" t="s">
        <v>81</v>
      </c>
      <c r="BK1223" s="191">
        <f>ROUND(I1223*H1223,1)</f>
        <v>0</v>
      </c>
      <c r="BL1223" s="19" t="s">
        <v>300</v>
      </c>
      <c r="BM1223" s="190" t="s">
        <v>1806</v>
      </c>
    </row>
    <row r="1224" spans="1:47" s="2" customFormat="1" ht="11.25">
      <c r="A1224" s="36"/>
      <c r="B1224" s="37"/>
      <c r="C1224" s="38"/>
      <c r="D1224" s="192" t="s">
        <v>216</v>
      </c>
      <c r="E1224" s="38"/>
      <c r="F1224" s="193" t="s">
        <v>1807</v>
      </c>
      <c r="G1224" s="38"/>
      <c r="H1224" s="38"/>
      <c r="I1224" s="194"/>
      <c r="J1224" s="38"/>
      <c r="K1224" s="38"/>
      <c r="L1224" s="41"/>
      <c r="M1224" s="195"/>
      <c r="N1224" s="196"/>
      <c r="O1224" s="66"/>
      <c r="P1224" s="66"/>
      <c r="Q1224" s="66"/>
      <c r="R1224" s="66"/>
      <c r="S1224" s="66"/>
      <c r="T1224" s="66"/>
      <c r="U1224" s="67"/>
      <c r="V1224" s="36"/>
      <c r="W1224" s="36"/>
      <c r="X1224" s="36"/>
      <c r="Y1224" s="36"/>
      <c r="Z1224" s="36"/>
      <c r="AA1224" s="36"/>
      <c r="AB1224" s="36"/>
      <c r="AC1224" s="36"/>
      <c r="AD1224" s="36"/>
      <c r="AE1224" s="36"/>
      <c r="AT1224" s="19" t="s">
        <v>216</v>
      </c>
      <c r="AU1224" s="19" t="s">
        <v>83</v>
      </c>
    </row>
    <row r="1225" spans="1:65" s="2" customFormat="1" ht="37.9" customHeight="1">
      <c r="A1225" s="36"/>
      <c r="B1225" s="37"/>
      <c r="C1225" s="242" t="s">
        <v>1808</v>
      </c>
      <c r="D1225" s="242" t="s">
        <v>466</v>
      </c>
      <c r="E1225" s="243" t="s">
        <v>1809</v>
      </c>
      <c r="F1225" s="244" t="s">
        <v>1810</v>
      </c>
      <c r="G1225" s="245" t="s">
        <v>211</v>
      </c>
      <c r="H1225" s="246">
        <v>1</v>
      </c>
      <c r="I1225" s="247"/>
      <c r="J1225" s="248">
        <f>ROUND(I1225*H1225,1)</f>
        <v>0</v>
      </c>
      <c r="K1225" s="244" t="s">
        <v>21</v>
      </c>
      <c r="L1225" s="249"/>
      <c r="M1225" s="250" t="s">
        <v>21</v>
      </c>
      <c r="N1225" s="251" t="s">
        <v>44</v>
      </c>
      <c r="O1225" s="66"/>
      <c r="P1225" s="188">
        <f>O1225*H1225</f>
        <v>0</v>
      </c>
      <c r="Q1225" s="188">
        <v>0.066</v>
      </c>
      <c r="R1225" s="188">
        <f>Q1225*H1225</f>
        <v>0.066</v>
      </c>
      <c r="S1225" s="188">
        <v>0</v>
      </c>
      <c r="T1225" s="188">
        <f>S1225*H1225</f>
        <v>0</v>
      </c>
      <c r="U1225" s="189" t="s">
        <v>21</v>
      </c>
      <c r="V1225" s="36"/>
      <c r="W1225" s="36"/>
      <c r="X1225" s="36"/>
      <c r="Y1225" s="36"/>
      <c r="Z1225" s="36"/>
      <c r="AA1225" s="36"/>
      <c r="AB1225" s="36"/>
      <c r="AC1225" s="36"/>
      <c r="AD1225" s="36"/>
      <c r="AE1225" s="36"/>
      <c r="AR1225" s="190" t="s">
        <v>473</v>
      </c>
      <c r="AT1225" s="190" t="s">
        <v>466</v>
      </c>
      <c r="AU1225" s="190" t="s">
        <v>83</v>
      </c>
      <c r="AY1225" s="19" t="s">
        <v>204</v>
      </c>
      <c r="BE1225" s="191">
        <f>IF(N1225="základní",J1225,0)</f>
        <v>0</v>
      </c>
      <c r="BF1225" s="191">
        <f>IF(N1225="snížená",J1225,0)</f>
        <v>0</v>
      </c>
      <c r="BG1225" s="191">
        <f>IF(N1225="zákl. přenesená",J1225,0)</f>
        <v>0</v>
      </c>
      <c r="BH1225" s="191">
        <f>IF(N1225="sníž. přenesená",J1225,0)</f>
        <v>0</v>
      </c>
      <c r="BI1225" s="191">
        <f>IF(N1225="nulová",J1225,0)</f>
        <v>0</v>
      </c>
      <c r="BJ1225" s="19" t="s">
        <v>81</v>
      </c>
      <c r="BK1225" s="191">
        <f>ROUND(I1225*H1225,1)</f>
        <v>0</v>
      </c>
      <c r="BL1225" s="19" t="s">
        <v>300</v>
      </c>
      <c r="BM1225" s="190" t="s">
        <v>1811</v>
      </c>
    </row>
    <row r="1226" spans="1:65" s="2" customFormat="1" ht="16.5" customHeight="1">
      <c r="A1226" s="36"/>
      <c r="B1226" s="37"/>
      <c r="C1226" s="179" t="s">
        <v>1812</v>
      </c>
      <c r="D1226" s="179" t="s">
        <v>208</v>
      </c>
      <c r="E1226" s="180" t="s">
        <v>1813</v>
      </c>
      <c r="F1226" s="181" t="s">
        <v>1814</v>
      </c>
      <c r="G1226" s="182" t="s">
        <v>1185</v>
      </c>
      <c r="H1226" s="183">
        <v>446</v>
      </c>
      <c r="I1226" s="184"/>
      <c r="J1226" s="185">
        <f>ROUND(I1226*H1226,1)</f>
        <v>0</v>
      </c>
      <c r="K1226" s="181" t="s">
        <v>212</v>
      </c>
      <c r="L1226" s="41"/>
      <c r="M1226" s="186" t="s">
        <v>21</v>
      </c>
      <c r="N1226" s="187" t="s">
        <v>44</v>
      </c>
      <c r="O1226" s="66"/>
      <c r="P1226" s="188">
        <f>O1226*H1226</f>
        <v>0</v>
      </c>
      <c r="Q1226" s="188">
        <v>5E-05</v>
      </c>
      <c r="R1226" s="188">
        <f>Q1226*H1226</f>
        <v>0.0223</v>
      </c>
      <c r="S1226" s="188">
        <v>0</v>
      </c>
      <c r="T1226" s="188">
        <f>S1226*H1226</f>
        <v>0</v>
      </c>
      <c r="U1226" s="189" t="s">
        <v>21</v>
      </c>
      <c r="V1226" s="36"/>
      <c r="W1226" s="36"/>
      <c r="X1226" s="36"/>
      <c r="Y1226" s="36"/>
      <c r="Z1226" s="36"/>
      <c r="AA1226" s="36"/>
      <c r="AB1226" s="36"/>
      <c r="AC1226" s="36"/>
      <c r="AD1226" s="36"/>
      <c r="AE1226" s="36"/>
      <c r="AR1226" s="190" t="s">
        <v>300</v>
      </c>
      <c r="AT1226" s="190" t="s">
        <v>208</v>
      </c>
      <c r="AU1226" s="190" t="s">
        <v>83</v>
      </c>
      <c r="AY1226" s="19" t="s">
        <v>204</v>
      </c>
      <c r="BE1226" s="191">
        <f>IF(N1226="základní",J1226,0)</f>
        <v>0</v>
      </c>
      <c r="BF1226" s="191">
        <f>IF(N1226="snížená",J1226,0)</f>
        <v>0</v>
      </c>
      <c r="BG1226" s="191">
        <f>IF(N1226="zákl. přenesená",J1226,0)</f>
        <v>0</v>
      </c>
      <c r="BH1226" s="191">
        <f>IF(N1226="sníž. přenesená",J1226,0)</f>
        <v>0</v>
      </c>
      <c r="BI1226" s="191">
        <f>IF(N1226="nulová",J1226,0)</f>
        <v>0</v>
      </c>
      <c r="BJ1226" s="19" t="s">
        <v>81</v>
      </c>
      <c r="BK1226" s="191">
        <f>ROUND(I1226*H1226,1)</f>
        <v>0</v>
      </c>
      <c r="BL1226" s="19" t="s">
        <v>300</v>
      </c>
      <c r="BM1226" s="190" t="s">
        <v>1815</v>
      </c>
    </row>
    <row r="1227" spans="1:47" s="2" customFormat="1" ht="11.25">
      <c r="A1227" s="36"/>
      <c r="B1227" s="37"/>
      <c r="C1227" s="38"/>
      <c r="D1227" s="192" t="s">
        <v>216</v>
      </c>
      <c r="E1227" s="38"/>
      <c r="F1227" s="193" t="s">
        <v>1816</v>
      </c>
      <c r="G1227" s="38"/>
      <c r="H1227" s="38"/>
      <c r="I1227" s="194"/>
      <c r="J1227" s="38"/>
      <c r="K1227" s="38"/>
      <c r="L1227" s="41"/>
      <c r="M1227" s="195"/>
      <c r="N1227" s="196"/>
      <c r="O1227" s="66"/>
      <c r="P1227" s="66"/>
      <c r="Q1227" s="66"/>
      <c r="R1227" s="66"/>
      <c r="S1227" s="66"/>
      <c r="T1227" s="66"/>
      <c r="U1227" s="67"/>
      <c r="V1227" s="36"/>
      <c r="W1227" s="36"/>
      <c r="X1227" s="36"/>
      <c r="Y1227" s="36"/>
      <c r="Z1227" s="36"/>
      <c r="AA1227" s="36"/>
      <c r="AB1227" s="36"/>
      <c r="AC1227" s="36"/>
      <c r="AD1227" s="36"/>
      <c r="AE1227" s="36"/>
      <c r="AT1227" s="19" t="s">
        <v>216</v>
      </c>
      <c r="AU1227" s="19" t="s">
        <v>83</v>
      </c>
    </row>
    <row r="1228" spans="2:51" s="13" customFormat="1" ht="11.25">
      <c r="B1228" s="197"/>
      <c r="C1228" s="198"/>
      <c r="D1228" s="199" t="s">
        <v>218</v>
      </c>
      <c r="E1228" s="200" t="s">
        <v>21</v>
      </c>
      <c r="F1228" s="201" t="s">
        <v>1817</v>
      </c>
      <c r="G1228" s="198"/>
      <c r="H1228" s="202">
        <v>77</v>
      </c>
      <c r="I1228" s="203"/>
      <c r="J1228" s="198"/>
      <c r="K1228" s="198"/>
      <c r="L1228" s="204"/>
      <c r="M1228" s="205"/>
      <c r="N1228" s="206"/>
      <c r="O1228" s="206"/>
      <c r="P1228" s="206"/>
      <c r="Q1228" s="206"/>
      <c r="R1228" s="206"/>
      <c r="S1228" s="206"/>
      <c r="T1228" s="206"/>
      <c r="U1228" s="207"/>
      <c r="AT1228" s="208" t="s">
        <v>218</v>
      </c>
      <c r="AU1228" s="208" t="s">
        <v>83</v>
      </c>
      <c r="AV1228" s="13" t="s">
        <v>83</v>
      </c>
      <c r="AW1228" s="13" t="s">
        <v>34</v>
      </c>
      <c r="AX1228" s="13" t="s">
        <v>73</v>
      </c>
      <c r="AY1228" s="208" t="s">
        <v>204</v>
      </c>
    </row>
    <row r="1229" spans="2:51" s="13" customFormat="1" ht="11.25">
      <c r="B1229" s="197"/>
      <c r="C1229" s="198"/>
      <c r="D1229" s="199" t="s">
        <v>218</v>
      </c>
      <c r="E1229" s="200" t="s">
        <v>21</v>
      </c>
      <c r="F1229" s="201" t="s">
        <v>1818</v>
      </c>
      <c r="G1229" s="198"/>
      <c r="H1229" s="202">
        <v>71</v>
      </c>
      <c r="I1229" s="203"/>
      <c r="J1229" s="198"/>
      <c r="K1229" s="198"/>
      <c r="L1229" s="204"/>
      <c r="M1229" s="205"/>
      <c r="N1229" s="206"/>
      <c r="O1229" s="206"/>
      <c r="P1229" s="206"/>
      <c r="Q1229" s="206"/>
      <c r="R1229" s="206"/>
      <c r="S1229" s="206"/>
      <c r="T1229" s="206"/>
      <c r="U1229" s="207"/>
      <c r="AT1229" s="208" t="s">
        <v>218</v>
      </c>
      <c r="AU1229" s="208" t="s">
        <v>83</v>
      </c>
      <c r="AV1229" s="13" t="s">
        <v>83</v>
      </c>
      <c r="AW1229" s="13" t="s">
        <v>34</v>
      </c>
      <c r="AX1229" s="13" t="s">
        <v>73</v>
      </c>
      <c r="AY1229" s="208" t="s">
        <v>204</v>
      </c>
    </row>
    <row r="1230" spans="2:51" s="13" customFormat="1" ht="11.25">
      <c r="B1230" s="197"/>
      <c r="C1230" s="198"/>
      <c r="D1230" s="199" t="s">
        <v>218</v>
      </c>
      <c r="E1230" s="200" t="s">
        <v>21</v>
      </c>
      <c r="F1230" s="201" t="s">
        <v>1819</v>
      </c>
      <c r="G1230" s="198"/>
      <c r="H1230" s="202">
        <v>144</v>
      </c>
      <c r="I1230" s="203"/>
      <c r="J1230" s="198"/>
      <c r="K1230" s="198"/>
      <c r="L1230" s="204"/>
      <c r="M1230" s="205"/>
      <c r="N1230" s="206"/>
      <c r="O1230" s="206"/>
      <c r="P1230" s="206"/>
      <c r="Q1230" s="206"/>
      <c r="R1230" s="206"/>
      <c r="S1230" s="206"/>
      <c r="T1230" s="206"/>
      <c r="U1230" s="207"/>
      <c r="AT1230" s="208" t="s">
        <v>218</v>
      </c>
      <c r="AU1230" s="208" t="s">
        <v>83</v>
      </c>
      <c r="AV1230" s="13" t="s">
        <v>83</v>
      </c>
      <c r="AW1230" s="13" t="s">
        <v>34</v>
      </c>
      <c r="AX1230" s="13" t="s">
        <v>73</v>
      </c>
      <c r="AY1230" s="208" t="s">
        <v>204</v>
      </c>
    </row>
    <row r="1231" spans="2:51" s="13" customFormat="1" ht="11.25">
      <c r="B1231" s="197"/>
      <c r="C1231" s="198"/>
      <c r="D1231" s="199" t="s">
        <v>218</v>
      </c>
      <c r="E1231" s="200" t="s">
        <v>21</v>
      </c>
      <c r="F1231" s="201" t="s">
        <v>1820</v>
      </c>
      <c r="G1231" s="198"/>
      <c r="H1231" s="202">
        <v>154</v>
      </c>
      <c r="I1231" s="203"/>
      <c r="J1231" s="198"/>
      <c r="K1231" s="198"/>
      <c r="L1231" s="204"/>
      <c r="M1231" s="205"/>
      <c r="N1231" s="206"/>
      <c r="O1231" s="206"/>
      <c r="P1231" s="206"/>
      <c r="Q1231" s="206"/>
      <c r="R1231" s="206"/>
      <c r="S1231" s="206"/>
      <c r="T1231" s="206"/>
      <c r="U1231" s="207"/>
      <c r="AT1231" s="208" t="s">
        <v>218</v>
      </c>
      <c r="AU1231" s="208" t="s">
        <v>83</v>
      </c>
      <c r="AV1231" s="13" t="s">
        <v>83</v>
      </c>
      <c r="AW1231" s="13" t="s">
        <v>34</v>
      </c>
      <c r="AX1231" s="13" t="s">
        <v>73</v>
      </c>
      <c r="AY1231" s="208" t="s">
        <v>204</v>
      </c>
    </row>
    <row r="1232" spans="2:51" s="14" customFormat="1" ht="11.25">
      <c r="B1232" s="209"/>
      <c r="C1232" s="210"/>
      <c r="D1232" s="199" t="s">
        <v>218</v>
      </c>
      <c r="E1232" s="211" t="s">
        <v>21</v>
      </c>
      <c r="F1232" s="212" t="s">
        <v>221</v>
      </c>
      <c r="G1232" s="210"/>
      <c r="H1232" s="213">
        <v>446</v>
      </c>
      <c r="I1232" s="214"/>
      <c r="J1232" s="210"/>
      <c r="K1232" s="210"/>
      <c r="L1232" s="215"/>
      <c r="M1232" s="216"/>
      <c r="N1232" s="217"/>
      <c r="O1232" s="217"/>
      <c r="P1232" s="217"/>
      <c r="Q1232" s="217"/>
      <c r="R1232" s="217"/>
      <c r="S1232" s="217"/>
      <c r="T1232" s="217"/>
      <c r="U1232" s="218"/>
      <c r="AT1232" s="219" t="s">
        <v>218</v>
      </c>
      <c r="AU1232" s="219" t="s">
        <v>83</v>
      </c>
      <c r="AV1232" s="14" t="s">
        <v>213</v>
      </c>
      <c r="AW1232" s="14" t="s">
        <v>34</v>
      </c>
      <c r="AX1232" s="14" t="s">
        <v>81</v>
      </c>
      <c r="AY1232" s="219" t="s">
        <v>204</v>
      </c>
    </row>
    <row r="1233" spans="1:65" s="2" customFormat="1" ht="37.9" customHeight="1">
      <c r="A1233" s="36"/>
      <c r="B1233" s="37"/>
      <c r="C1233" s="242" t="s">
        <v>1821</v>
      </c>
      <c r="D1233" s="242" t="s">
        <v>466</v>
      </c>
      <c r="E1233" s="243" t="s">
        <v>1822</v>
      </c>
      <c r="F1233" s="244" t="s">
        <v>1823</v>
      </c>
      <c r="G1233" s="245" t="s">
        <v>211</v>
      </c>
      <c r="H1233" s="246">
        <v>1</v>
      </c>
      <c r="I1233" s="247"/>
      <c r="J1233" s="248">
        <f>ROUND(I1233*H1233,1)</f>
        <v>0</v>
      </c>
      <c r="K1233" s="244" t="s">
        <v>21</v>
      </c>
      <c r="L1233" s="249"/>
      <c r="M1233" s="250" t="s">
        <v>21</v>
      </c>
      <c r="N1233" s="251" t="s">
        <v>44</v>
      </c>
      <c r="O1233" s="66"/>
      <c r="P1233" s="188">
        <f>O1233*H1233</f>
        <v>0</v>
      </c>
      <c r="Q1233" s="188">
        <v>0.077</v>
      </c>
      <c r="R1233" s="188">
        <f>Q1233*H1233</f>
        <v>0.077</v>
      </c>
      <c r="S1233" s="188">
        <v>0</v>
      </c>
      <c r="T1233" s="188">
        <f>S1233*H1233</f>
        <v>0</v>
      </c>
      <c r="U1233" s="189" t="s">
        <v>21</v>
      </c>
      <c r="V1233" s="36"/>
      <c r="W1233" s="36"/>
      <c r="X1233" s="36"/>
      <c r="Y1233" s="36"/>
      <c r="Z1233" s="36"/>
      <c r="AA1233" s="36"/>
      <c r="AB1233" s="36"/>
      <c r="AC1233" s="36"/>
      <c r="AD1233" s="36"/>
      <c r="AE1233" s="36"/>
      <c r="AR1233" s="190" t="s">
        <v>473</v>
      </c>
      <c r="AT1233" s="190" t="s">
        <v>466</v>
      </c>
      <c r="AU1233" s="190" t="s">
        <v>83</v>
      </c>
      <c r="AY1233" s="19" t="s">
        <v>204</v>
      </c>
      <c r="BE1233" s="191">
        <f>IF(N1233="základní",J1233,0)</f>
        <v>0</v>
      </c>
      <c r="BF1233" s="191">
        <f>IF(N1233="snížená",J1233,0)</f>
        <v>0</v>
      </c>
      <c r="BG1233" s="191">
        <f>IF(N1233="zákl. přenesená",J1233,0)</f>
        <v>0</v>
      </c>
      <c r="BH1233" s="191">
        <f>IF(N1233="sníž. přenesená",J1233,0)</f>
        <v>0</v>
      </c>
      <c r="BI1233" s="191">
        <f>IF(N1233="nulová",J1233,0)</f>
        <v>0</v>
      </c>
      <c r="BJ1233" s="19" t="s">
        <v>81</v>
      </c>
      <c r="BK1233" s="191">
        <f>ROUND(I1233*H1233,1)</f>
        <v>0</v>
      </c>
      <c r="BL1233" s="19" t="s">
        <v>300</v>
      </c>
      <c r="BM1233" s="190" t="s">
        <v>1824</v>
      </c>
    </row>
    <row r="1234" spans="1:65" s="2" customFormat="1" ht="37.9" customHeight="1">
      <c r="A1234" s="36"/>
      <c r="B1234" s="37"/>
      <c r="C1234" s="242" t="s">
        <v>1825</v>
      </c>
      <c r="D1234" s="242" t="s">
        <v>466</v>
      </c>
      <c r="E1234" s="243" t="s">
        <v>1826</v>
      </c>
      <c r="F1234" s="244" t="s">
        <v>1827</v>
      </c>
      <c r="G1234" s="245" t="s">
        <v>211</v>
      </c>
      <c r="H1234" s="246">
        <v>1</v>
      </c>
      <c r="I1234" s="247"/>
      <c r="J1234" s="248">
        <f>ROUND(I1234*H1234,1)</f>
        <v>0</v>
      </c>
      <c r="K1234" s="244" t="s">
        <v>21</v>
      </c>
      <c r="L1234" s="249"/>
      <c r="M1234" s="250" t="s">
        <v>21</v>
      </c>
      <c r="N1234" s="251" t="s">
        <v>44</v>
      </c>
      <c r="O1234" s="66"/>
      <c r="P1234" s="188">
        <f>O1234*H1234</f>
        <v>0</v>
      </c>
      <c r="Q1234" s="188">
        <v>0.071</v>
      </c>
      <c r="R1234" s="188">
        <f>Q1234*H1234</f>
        <v>0.071</v>
      </c>
      <c r="S1234" s="188">
        <v>0</v>
      </c>
      <c r="T1234" s="188">
        <f>S1234*H1234</f>
        <v>0</v>
      </c>
      <c r="U1234" s="189" t="s">
        <v>21</v>
      </c>
      <c r="V1234" s="36"/>
      <c r="W1234" s="36"/>
      <c r="X1234" s="36"/>
      <c r="Y1234" s="36"/>
      <c r="Z1234" s="36"/>
      <c r="AA1234" s="36"/>
      <c r="AB1234" s="36"/>
      <c r="AC1234" s="36"/>
      <c r="AD1234" s="36"/>
      <c r="AE1234" s="36"/>
      <c r="AR1234" s="190" t="s">
        <v>473</v>
      </c>
      <c r="AT1234" s="190" t="s">
        <v>466</v>
      </c>
      <c r="AU1234" s="190" t="s">
        <v>83</v>
      </c>
      <c r="AY1234" s="19" t="s">
        <v>204</v>
      </c>
      <c r="BE1234" s="191">
        <f>IF(N1234="základní",J1234,0)</f>
        <v>0</v>
      </c>
      <c r="BF1234" s="191">
        <f>IF(N1234="snížená",J1234,0)</f>
        <v>0</v>
      </c>
      <c r="BG1234" s="191">
        <f>IF(N1234="zákl. přenesená",J1234,0)</f>
        <v>0</v>
      </c>
      <c r="BH1234" s="191">
        <f>IF(N1234="sníž. přenesená",J1234,0)</f>
        <v>0</v>
      </c>
      <c r="BI1234" s="191">
        <f>IF(N1234="nulová",J1234,0)</f>
        <v>0</v>
      </c>
      <c r="BJ1234" s="19" t="s">
        <v>81</v>
      </c>
      <c r="BK1234" s="191">
        <f>ROUND(I1234*H1234,1)</f>
        <v>0</v>
      </c>
      <c r="BL1234" s="19" t="s">
        <v>300</v>
      </c>
      <c r="BM1234" s="190" t="s">
        <v>1828</v>
      </c>
    </row>
    <row r="1235" spans="1:65" s="2" customFormat="1" ht="37.9" customHeight="1">
      <c r="A1235" s="36"/>
      <c r="B1235" s="37"/>
      <c r="C1235" s="242" t="s">
        <v>1829</v>
      </c>
      <c r="D1235" s="242" t="s">
        <v>466</v>
      </c>
      <c r="E1235" s="243" t="s">
        <v>1830</v>
      </c>
      <c r="F1235" s="244" t="s">
        <v>1831</v>
      </c>
      <c r="G1235" s="245" t="s">
        <v>211</v>
      </c>
      <c r="H1235" s="246">
        <v>2</v>
      </c>
      <c r="I1235" s="247"/>
      <c r="J1235" s="248">
        <f>ROUND(I1235*H1235,1)</f>
        <v>0</v>
      </c>
      <c r="K1235" s="244" t="s">
        <v>21</v>
      </c>
      <c r="L1235" s="249"/>
      <c r="M1235" s="250" t="s">
        <v>21</v>
      </c>
      <c r="N1235" s="251" t="s">
        <v>44</v>
      </c>
      <c r="O1235" s="66"/>
      <c r="P1235" s="188">
        <f>O1235*H1235</f>
        <v>0</v>
      </c>
      <c r="Q1235" s="188">
        <v>0.072</v>
      </c>
      <c r="R1235" s="188">
        <f>Q1235*H1235</f>
        <v>0.144</v>
      </c>
      <c r="S1235" s="188">
        <v>0</v>
      </c>
      <c r="T1235" s="188">
        <f>S1235*H1235</f>
        <v>0</v>
      </c>
      <c r="U1235" s="189" t="s">
        <v>21</v>
      </c>
      <c r="V1235" s="36"/>
      <c r="W1235" s="36"/>
      <c r="X1235" s="36"/>
      <c r="Y1235" s="36"/>
      <c r="Z1235" s="36"/>
      <c r="AA1235" s="36"/>
      <c r="AB1235" s="36"/>
      <c r="AC1235" s="36"/>
      <c r="AD1235" s="36"/>
      <c r="AE1235" s="36"/>
      <c r="AR1235" s="190" t="s">
        <v>473</v>
      </c>
      <c r="AT1235" s="190" t="s">
        <v>466</v>
      </c>
      <c r="AU1235" s="190" t="s">
        <v>83</v>
      </c>
      <c r="AY1235" s="19" t="s">
        <v>204</v>
      </c>
      <c r="BE1235" s="191">
        <f>IF(N1235="základní",J1235,0)</f>
        <v>0</v>
      </c>
      <c r="BF1235" s="191">
        <f>IF(N1235="snížená",J1235,0)</f>
        <v>0</v>
      </c>
      <c r="BG1235" s="191">
        <f>IF(N1235="zákl. přenesená",J1235,0)</f>
        <v>0</v>
      </c>
      <c r="BH1235" s="191">
        <f>IF(N1235="sníž. přenesená",J1235,0)</f>
        <v>0</v>
      </c>
      <c r="BI1235" s="191">
        <f>IF(N1235="nulová",J1235,0)</f>
        <v>0</v>
      </c>
      <c r="BJ1235" s="19" t="s">
        <v>81</v>
      </c>
      <c r="BK1235" s="191">
        <f>ROUND(I1235*H1235,1)</f>
        <v>0</v>
      </c>
      <c r="BL1235" s="19" t="s">
        <v>300</v>
      </c>
      <c r="BM1235" s="190" t="s">
        <v>1832</v>
      </c>
    </row>
    <row r="1236" spans="1:65" s="2" customFormat="1" ht="37.9" customHeight="1">
      <c r="A1236" s="36"/>
      <c r="B1236" s="37"/>
      <c r="C1236" s="242" t="s">
        <v>1833</v>
      </c>
      <c r="D1236" s="242" t="s">
        <v>466</v>
      </c>
      <c r="E1236" s="243" t="s">
        <v>1834</v>
      </c>
      <c r="F1236" s="244" t="s">
        <v>1835</v>
      </c>
      <c r="G1236" s="245" t="s">
        <v>211</v>
      </c>
      <c r="H1236" s="246">
        <v>2</v>
      </c>
      <c r="I1236" s="247"/>
      <c r="J1236" s="248">
        <f>ROUND(I1236*H1236,1)</f>
        <v>0</v>
      </c>
      <c r="K1236" s="244" t="s">
        <v>21</v>
      </c>
      <c r="L1236" s="249"/>
      <c r="M1236" s="250" t="s">
        <v>21</v>
      </c>
      <c r="N1236" s="251" t="s">
        <v>44</v>
      </c>
      <c r="O1236" s="66"/>
      <c r="P1236" s="188">
        <f>O1236*H1236</f>
        <v>0</v>
      </c>
      <c r="Q1236" s="188">
        <v>0.077</v>
      </c>
      <c r="R1236" s="188">
        <f>Q1236*H1236</f>
        <v>0.154</v>
      </c>
      <c r="S1236" s="188">
        <v>0</v>
      </c>
      <c r="T1236" s="188">
        <f>S1236*H1236</f>
        <v>0</v>
      </c>
      <c r="U1236" s="189" t="s">
        <v>21</v>
      </c>
      <c r="V1236" s="36"/>
      <c r="W1236" s="36"/>
      <c r="X1236" s="36"/>
      <c r="Y1236" s="36"/>
      <c r="Z1236" s="36"/>
      <c r="AA1236" s="36"/>
      <c r="AB1236" s="36"/>
      <c r="AC1236" s="36"/>
      <c r="AD1236" s="36"/>
      <c r="AE1236" s="36"/>
      <c r="AR1236" s="190" t="s">
        <v>473</v>
      </c>
      <c r="AT1236" s="190" t="s">
        <v>466</v>
      </c>
      <c r="AU1236" s="190" t="s">
        <v>83</v>
      </c>
      <c r="AY1236" s="19" t="s">
        <v>204</v>
      </c>
      <c r="BE1236" s="191">
        <f>IF(N1236="základní",J1236,0)</f>
        <v>0</v>
      </c>
      <c r="BF1236" s="191">
        <f>IF(N1236="snížená",J1236,0)</f>
        <v>0</v>
      </c>
      <c r="BG1236" s="191">
        <f>IF(N1236="zákl. přenesená",J1236,0)</f>
        <v>0</v>
      </c>
      <c r="BH1236" s="191">
        <f>IF(N1236="sníž. přenesená",J1236,0)</f>
        <v>0</v>
      </c>
      <c r="BI1236" s="191">
        <f>IF(N1236="nulová",J1236,0)</f>
        <v>0</v>
      </c>
      <c r="BJ1236" s="19" t="s">
        <v>81</v>
      </c>
      <c r="BK1236" s="191">
        <f>ROUND(I1236*H1236,1)</f>
        <v>0</v>
      </c>
      <c r="BL1236" s="19" t="s">
        <v>300</v>
      </c>
      <c r="BM1236" s="190" t="s">
        <v>1836</v>
      </c>
    </row>
    <row r="1237" spans="1:65" s="2" customFormat="1" ht="24.2" customHeight="1">
      <c r="A1237" s="36"/>
      <c r="B1237" s="37"/>
      <c r="C1237" s="179" t="s">
        <v>1837</v>
      </c>
      <c r="D1237" s="179" t="s">
        <v>208</v>
      </c>
      <c r="E1237" s="180" t="s">
        <v>1838</v>
      </c>
      <c r="F1237" s="181" t="s">
        <v>1839</v>
      </c>
      <c r="G1237" s="182" t="s">
        <v>211</v>
      </c>
      <c r="H1237" s="183">
        <v>36</v>
      </c>
      <c r="I1237" s="184"/>
      <c r="J1237" s="185">
        <f>ROUND(I1237*H1237,1)</f>
        <v>0</v>
      </c>
      <c r="K1237" s="181" t="s">
        <v>21</v>
      </c>
      <c r="L1237" s="41"/>
      <c r="M1237" s="186" t="s">
        <v>21</v>
      </c>
      <c r="N1237" s="187" t="s">
        <v>44</v>
      </c>
      <c r="O1237" s="66"/>
      <c r="P1237" s="188">
        <f>O1237*H1237</f>
        <v>0</v>
      </c>
      <c r="Q1237" s="188">
        <v>0</v>
      </c>
      <c r="R1237" s="188">
        <f>Q1237*H1237</f>
        <v>0</v>
      </c>
      <c r="S1237" s="188">
        <v>0</v>
      </c>
      <c r="T1237" s="188">
        <f>S1237*H1237</f>
        <v>0</v>
      </c>
      <c r="U1237" s="189" t="s">
        <v>21</v>
      </c>
      <c r="V1237" s="36"/>
      <c r="W1237" s="36"/>
      <c r="X1237" s="36"/>
      <c r="Y1237" s="36"/>
      <c r="Z1237" s="36"/>
      <c r="AA1237" s="36"/>
      <c r="AB1237" s="36"/>
      <c r="AC1237" s="36"/>
      <c r="AD1237" s="36"/>
      <c r="AE1237" s="36"/>
      <c r="AR1237" s="190" t="s">
        <v>300</v>
      </c>
      <c r="AT1237" s="190" t="s">
        <v>208</v>
      </c>
      <c r="AU1237" s="190" t="s">
        <v>83</v>
      </c>
      <c r="AY1237" s="19" t="s">
        <v>204</v>
      </c>
      <c r="BE1237" s="191">
        <f>IF(N1237="základní",J1237,0)</f>
        <v>0</v>
      </c>
      <c r="BF1237" s="191">
        <f>IF(N1237="snížená",J1237,0)</f>
        <v>0</v>
      </c>
      <c r="BG1237" s="191">
        <f>IF(N1237="zákl. přenesená",J1237,0)</f>
        <v>0</v>
      </c>
      <c r="BH1237" s="191">
        <f>IF(N1237="sníž. přenesená",J1237,0)</f>
        <v>0</v>
      </c>
      <c r="BI1237" s="191">
        <f>IF(N1237="nulová",J1237,0)</f>
        <v>0</v>
      </c>
      <c r="BJ1237" s="19" t="s">
        <v>81</v>
      </c>
      <c r="BK1237" s="191">
        <f>ROUND(I1237*H1237,1)</f>
        <v>0</v>
      </c>
      <c r="BL1237" s="19" t="s">
        <v>300</v>
      </c>
      <c r="BM1237" s="190" t="s">
        <v>1840</v>
      </c>
    </row>
    <row r="1238" spans="2:51" s="13" customFormat="1" ht="11.25">
      <c r="B1238" s="197"/>
      <c r="C1238" s="198"/>
      <c r="D1238" s="199" t="s">
        <v>218</v>
      </c>
      <c r="E1238" s="200" t="s">
        <v>21</v>
      </c>
      <c r="F1238" s="201" t="s">
        <v>1841</v>
      </c>
      <c r="G1238" s="198"/>
      <c r="H1238" s="202">
        <v>36</v>
      </c>
      <c r="I1238" s="203"/>
      <c r="J1238" s="198"/>
      <c r="K1238" s="198"/>
      <c r="L1238" s="204"/>
      <c r="M1238" s="205"/>
      <c r="N1238" s="206"/>
      <c r="O1238" s="206"/>
      <c r="P1238" s="206"/>
      <c r="Q1238" s="206"/>
      <c r="R1238" s="206"/>
      <c r="S1238" s="206"/>
      <c r="T1238" s="206"/>
      <c r="U1238" s="207"/>
      <c r="AT1238" s="208" t="s">
        <v>218</v>
      </c>
      <c r="AU1238" s="208" t="s">
        <v>83</v>
      </c>
      <c r="AV1238" s="13" t="s">
        <v>83</v>
      </c>
      <c r="AW1238" s="13" t="s">
        <v>34</v>
      </c>
      <c r="AX1238" s="13" t="s">
        <v>81</v>
      </c>
      <c r="AY1238" s="208" t="s">
        <v>204</v>
      </c>
    </row>
    <row r="1239" spans="1:65" s="2" customFormat="1" ht="21.75" customHeight="1">
      <c r="A1239" s="36"/>
      <c r="B1239" s="37"/>
      <c r="C1239" s="179" t="s">
        <v>1842</v>
      </c>
      <c r="D1239" s="179" t="s">
        <v>208</v>
      </c>
      <c r="E1239" s="180" t="s">
        <v>1843</v>
      </c>
      <c r="F1239" s="181" t="s">
        <v>1844</v>
      </c>
      <c r="G1239" s="182" t="s">
        <v>211</v>
      </c>
      <c r="H1239" s="183">
        <v>36</v>
      </c>
      <c r="I1239" s="184"/>
      <c r="J1239" s="185">
        <f>ROUND(I1239*H1239,1)</f>
        <v>0</v>
      </c>
      <c r="K1239" s="181" t="s">
        <v>212</v>
      </c>
      <c r="L1239" s="41"/>
      <c r="M1239" s="186" t="s">
        <v>21</v>
      </c>
      <c r="N1239" s="187" t="s">
        <v>44</v>
      </c>
      <c r="O1239" s="66"/>
      <c r="P1239" s="188">
        <f>O1239*H1239</f>
        <v>0</v>
      </c>
      <c r="Q1239" s="188">
        <v>0.00017</v>
      </c>
      <c r="R1239" s="188">
        <f>Q1239*H1239</f>
        <v>0.0061200000000000004</v>
      </c>
      <c r="S1239" s="188">
        <v>0</v>
      </c>
      <c r="T1239" s="188">
        <f>S1239*H1239</f>
        <v>0</v>
      </c>
      <c r="U1239" s="189" t="s">
        <v>21</v>
      </c>
      <c r="V1239" s="36"/>
      <c r="W1239" s="36"/>
      <c r="X1239" s="36"/>
      <c r="Y1239" s="36"/>
      <c r="Z1239" s="36"/>
      <c r="AA1239" s="36"/>
      <c r="AB1239" s="36"/>
      <c r="AC1239" s="36"/>
      <c r="AD1239" s="36"/>
      <c r="AE1239" s="36"/>
      <c r="AR1239" s="190" t="s">
        <v>300</v>
      </c>
      <c r="AT1239" s="190" t="s">
        <v>208</v>
      </c>
      <c r="AU1239" s="190" t="s">
        <v>83</v>
      </c>
      <c r="AY1239" s="19" t="s">
        <v>204</v>
      </c>
      <c r="BE1239" s="191">
        <f>IF(N1239="základní",J1239,0)</f>
        <v>0</v>
      </c>
      <c r="BF1239" s="191">
        <f>IF(N1239="snížená",J1239,0)</f>
        <v>0</v>
      </c>
      <c r="BG1239" s="191">
        <f>IF(N1239="zákl. přenesená",J1239,0)</f>
        <v>0</v>
      </c>
      <c r="BH1239" s="191">
        <f>IF(N1239="sníž. přenesená",J1239,0)</f>
        <v>0</v>
      </c>
      <c r="BI1239" s="191">
        <f>IF(N1239="nulová",J1239,0)</f>
        <v>0</v>
      </c>
      <c r="BJ1239" s="19" t="s">
        <v>81</v>
      </c>
      <c r="BK1239" s="191">
        <f>ROUND(I1239*H1239,1)</f>
        <v>0</v>
      </c>
      <c r="BL1239" s="19" t="s">
        <v>300</v>
      </c>
      <c r="BM1239" s="190" t="s">
        <v>1845</v>
      </c>
    </row>
    <row r="1240" spans="1:47" s="2" customFormat="1" ht="11.25">
      <c r="A1240" s="36"/>
      <c r="B1240" s="37"/>
      <c r="C1240" s="38"/>
      <c r="D1240" s="192" t="s">
        <v>216</v>
      </c>
      <c r="E1240" s="38"/>
      <c r="F1240" s="193" t="s">
        <v>1846</v>
      </c>
      <c r="G1240" s="38"/>
      <c r="H1240" s="38"/>
      <c r="I1240" s="194"/>
      <c r="J1240" s="38"/>
      <c r="K1240" s="38"/>
      <c r="L1240" s="41"/>
      <c r="M1240" s="195"/>
      <c r="N1240" s="196"/>
      <c r="O1240" s="66"/>
      <c r="P1240" s="66"/>
      <c r="Q1240" s="66"/>
      <c r="R1240" s="66"/>
      <c r="S1240" s="66"/>
      <c r="T1240" s="66"/>
      <c r="U1240" s="67"/>
      <c r="V1240" s="36"/>
      <c r="W1240" s="36"/>
      <c r="X1240" s="36"/>
      <c r="Y1240" s="36"/>
      <c r="Z1240" s="36"/>
      <c r="AA1240" s="36"/>
      <c r="AB1240" s="36"/>
      <c r="AC1240" s="36"/>
      <c r="AD1240" s="36"/>
      <c r="AE1240" s="36"/>
      <c r="AT1240" s="19" t="s">
        <v>216</v>
      </c>
      <c r="AU1240" s="19" t="s">
        <v>83</v>
      </c>
    </row>
    <row r="1241" spans="2:51" s="13" customFormat="1" ht="11.25">
      <c r="B1241" s="197"/>
      <c r="C1241" s="198"/>
      <c r="D1241" s="199" t="s">
        <v>218</v>
      </c>
      <c r="E1241" s="200" t="s">
        <v>21</v>
      </c>
      <c r="F1241" s="201" t="s">
        <v>1841</v>
      </c>
      <c r="G1241" s="198"/>
      <c r="H1241" s="202">
        <v>36</v>
      </c>
      <c r="I1241" s="203"/>
      <c r="J1241" s="198"/>
      <c r="K1241" s="198"/>
      <c r="L1241" s="204"/>
      <c r="M1241" s="205"/>
      <c r="N1241" s="206"/>
      <c r="O1241" s="206"/>
      <c r="P1241" s="206"/>
      <c r="Q1241" s="206"/>
      <c r="R1241" s="206"/>
      <c r="S1241" s="206"/>
      <c r="T1241" s="206"/>
      <c r="U1241" s="207"/>
      <c r="AT1241" s="208" t="s">
        <v>218</v>
      </c>
      <c r="AU1241" s="208" t="s">
        <v>83</v>
      </c>
      <c r="AV1241" s="13" t="s">
        <v>83</v>
      </c>
      <c r="AW1241" s="13" t="s">
        <v>34</v>
      </c>
      <c r="AX1241" s="13" t="s">
        <v>81</v>
      </c>
      <c r="AY1241" s="208" t="s">
        <v>204</v>
      </c>
    </row>
    <row r="1242" spans="1:65" s="2" customFormat="1" ht="24.2" customHeight="1">
      <c r="A1242" s="36"/>
      <c r="B1242" s="37"/>
      <c r="C1242" s="179" t="s">
        <v>1847</v>
      </c>
      <c r="D1242" s="179" t="s">
        <v>208</v>
      </c>
      <c r="E1242" s="180" t="s">
        <v>1848</v>
      </c>
      <c r="F1242" s="181" t="s">
        <v>1849</v>
      </c>
      <c r="G1242" s="182" t="s">
        <v>1412</v>
      </c>
      <c r="H1242" s="252"/>
      <c r="I1242" s="184"/>
      <c r="J1242" s="185">
        <f>ROUND(I1242*H1242,1)</f>
        <v>0</v>
      </c>
      <c r="K1242" s="181" t="s">
        <v>212</v>
      </c>
      <c r="L1242" s="41"/>
      <c r="M1242" s="186" t="s">
        <v>21</v>
      </c>
      <c r="N1242" s="187" t="s">
        <v>44</v>
      </c>
      <c r="O1242" s="66"/>
      <c r="P1242" s="188">
        <f>O1242*H1242</f>
        <v>0</v>
      </c>
      <c r="Q1242" s="188">
        <v>0</v>
      </c>
      <c r="R1242" s="188">
        <f>Q1242*H1242</f>
        <v>0</v>
      </c>
      <c r="S1242" s="188">
        <v>0</v>
      </c>
      <c r="T1242" s="188">
        <f>S1242*H1242</f>
        <v>0</v>
      </c>
      <c r="U1242" s="189" t="s">
        <v>21</v>
      </c>
      <c r="V1242" s="36"/>
      <c r="W1242" s="36"/>
      <c r="X1242" s="36"/>
      <c r="Y1242" s="36"/>
      <c r="Z1242" s="36"/>
      <c r="AA1242" s="36"/>
      <c r="AB1242" s="36"/>
      <c r="AC1242" s="36"/>
      <c r="AD1242" s="36"/>
      <c r="AE1242" s="36"/>
      <c r="AR1242" s="190" t="s">
        <v>300</v>
      </c>
      <c r="AT1242" s="190" t="s">
        <v>208</v>
      </c>
      <c r="AU1242" s="190" t="s">
        <v>83</v>
      </c>
      <c r="AY1242" s="19" t="s">
        <v>204</v>
      </c>
      <c r="BE1242" s="191">
        <f>IF(N1242="základní",J1242,0)</f>
        <v>0</v>
      </c>
      <c r="BF1242" s="191">
        <f>IF(N1242="snížená",J1242,0)</f>
        <v>0</v>
      </c>
      <c r="BG1242" s="191">
        <f>IF(N1242="zákl. přenesená",J1242,0)</f>
        <v>0</v>
      </c>
      <c r="BH1242" s="191">
        <f>IF(N1242="sníž. přenesená",J1242,0)</f>
        <v>0</v>
      </c>
      <c r="BI1242" s="191">
        <f>IF(N1242="nulová",J1242,0)</f>
        <v>0</v>
      </c>
      <c r="BJ1242" s="19" t="s">
        <v>81</v>
      </c>
      <c r="BK1242" s="191">
        <f>ROUND(I1242*H1242,1)</f>
        <v>0</v>
      </c>
      <c r="BL1242" s="19" t="s">
        <v>300</v>
      </c>
      <c r="BM1242" s="190" t="s">
        <v>1850</v>
      </c>
    </row>
    <row r="1243" spans="1:47" s="2" customFormat="1" ht="11.25">
      <c r="A1243" s="36"/>
      <c r="B1243" s="37"/>
      <c r="C1243" s="38"/>
      <c r="D1243" s="192" t="s">
        <v>216</v>
      </c>
      <c r="E1243" s="38"/>
      <c r="F1243" s="193" t="s">
        <v>1851</v>
      </c>
      <c r="G1243" s="38"/>
      <c r="H1243" s="38"/>
      <c r="I1243" s="194"/>
      <c r="J1243" s="38"/>
      <c r="K1243" s="38"/>
      <c r="L1243" s="41"/>
      <c r="M1243" s="195"/>
      <c r="N1243" s="196"/>
      <c r="O1243" s="66"/>
      <c r="P1243" s="66"/>
      <c r="Q1243" s="66"/>
      <c r="R1243" s="66"/>
      <c r="S1243" s="66"/>
      <c r="T1243" s="66"/>
      <c r="U1243" s="67"/>
      <c r="V1243" s="36"/>
      <c r="W1243" s="36"/>
      <c r="X1243" s="36"/>
      <c r="Y1243" s="36"/>
      <c r="Z1243" s="36"/>
      <c r="AA1243" s="36"/>
      <c r="AB1243" s="36"/>
      <c r="AC1243" s="36"/>
      <c r="AD1243" s="36"/>
      <c r="AE1243" s="36"/>
      <c r="AT1243" s="19" t="s">
        <v>216</v>
      </c>
      <c r="AU1243" s="19" t="s">
        <v>83</v>
      </c>
    </row>
    <row r="1244" spans="1:47" s="2" customFormat="1" ht="78">
      <c r="A1244" s="36"/>
      <c r="B1244" s="37"/>
      <c r="C1244" s="38"/>
      <c r="D1244" s="199" t="s">
        <v>306</v>
      </c>
      <c r="E1244" s="38"/>
      <c r="F1244" s="241" t="s">
        <v>1852</v>
      </c>
      <c r="G1244" s="38"/>
      <c r="H1244" s="38"/>
      <c r="I1244" s="194"/>
      <c r="J1244" s="38"/>
      <c r="K1244" s="38"/>
      <c r="L1244" s="41"/>
      <c r="M1244" s="195"/>
      <c r="N1244" s="196"/>
      <c r="O1244" s="66"/>
      <c r="P1244" s="66"/>
      <c r="Q1244" s="66"/>
      <c r="R1244" s="66"/>
      <c r="S1244" s="66"/>
      <c r="T1244" s="66"/>
      <c r="U1244" s="67"/>
      <c r="V1244" s="36"/>
      <c r="W1244" s="36"/>
      <c r="X1244" s="36"/>
      <c r="Y1244" s="36"/>
      <c r="Z1244" s="36"/>
      <c r="AA1244" s="36"/>
      <c r="AB1244" s="36"/>
      <c r="AC1244" s="36"/>
      <c r="AD1244" s="36"/>
      <c r="AE1244" s="36"/>
      <c r="AT1244" s="19" t="s">
        <v>306</v>
      </c>
      <c r="AU1244" s="19" t="s">
        <v>83</v>
      </c>
    </row>
    <row r="1245" spans="2:63" s="12" customFormat="1" ht="22.9" customHeight="1">
      <c r="B1245" s="163"/>
      <c r="C1245" s="164"/>
      <c r="D1245" s="165" t="s">
        <v>72</v>
      </c>
      <c r="E1245" s="177" t="s">
        <v>1853</v>
      </c>
      <c r="F1245" s="177" t="s">
        <v>1854</v>
      </c>
      <c r="G1245" s="164"/>
      <c r="H1245" s="164"/>
      <c r="I1245" s="167"/>
      <c r="J1245" s="178">
        <f>BK1245</f>
        <v>0</v>
      </c>
      <c r="K1245" s="164"/>
      <c r="L1245" s="169"/>
      <c r="M1245" s="170"/>
      <c r="N1245" s="171"/>
      <c r="O1245" s="171"/>
      <c r="P1245" s="172">
        <f>SUM(P1246:P1257)</f>
        <v>0</v>
      </c>
      <c r="Q1245" s="171"/>
      <c r="R1245" s="172">
        <f>SUM(R1246:R1257)</f>
        <v>1.06155</v>
      </c>
      <c r="S1245" s="171"/>
      <c r="T1245" s="172">
        <f>SUM(T1246:T1257)</f>
        <v>0</v>
      </c>
      <c r="U1245" s="173"/>
      <c r="AR1245" s="174" t="s">
        <v>83</v>
      </c>
      <c r="AT1245" s="175" t="s">
        <v>72</v>
      </c>
      <c r="AU1245" s="175" t="s">
        <v>81</v>
      </c>
      <c r="AY1245" s="174" t="s">
        <v>204</v>
      </c>
      <c r="BK1245" s="176">
        <f>SUM(BK1246:BK1257)</f>
        <v>0</v>
      </c>
    </row>
    <row r="1246" spans="1:65" s="2" customFormat="1" ht="16.5" customHeight="1">
      <c r="A1246" s="36"/>
      <c r="B1246" s="37"/>
      <c r="C1246" s="179" t="s">
        <v>1855</v>
      </c>
      <c r="D1246" s="179" t="s">
        <v>208</v>
      </c>
      <c r="E1246" s="180" t="s">
        <v>1856</v>
      </c>
      <c r="F1246" s="181" t="s">
        <v>1857</v>
      </c>
      <c r="G1246" s="182" t="s">
        <v>1185</v>
      </c>
      <c r="H1246" s="183">
        <v>1011</v>
      </c>
      <c r="I1246" s="184"/>
      <c r="J1246" s="185">
        <f>ROUND(I1246*H1246,1)</f>
        <v>0</v>
      </c>
      <c r="K1246" s="181" t="s">
        <v>212</v>
      </c>
      <c r="L1246" s="41"/>
      <c r="M1246" s="186" t="s">
        <v>21</v>
      </c>
      <c r="N1246" s="187" t="s">
        <v>44</v>
      </c>
      <c r="O1246" s="66"/>
      <c r="P1246" s="188">
        <f>O1246*H1246</f>
        <v>0</v>
      </c>
      <c r="Q1246" s="188">
        <v>5E-05</v>
      </c>
      <c r="R1246" s="188">
        <f>Q1246*H1246</f>
        <v>0.050550000000000005</v>
      </c>
      <c r="S1246" s="188">
        <v>0</v>
      </c>
      <c r="T1246" s="188">
        <f>S1246*H1246</f>
        <v>0</v>
      </c>
      <c r="U1246" s="189" t="s">
        <v>21</v>
      </c>
      <c r="V1246" s="36"/>
      <c r="W1246" s="36"/>
      <c r="X1246" s="36"/>
      <c r="Y1246" s="36"/>
      <c r="Z1246" s="36"/>
      <c r="AA1246" s="36"/>
      <c r="AB1246" s="36"/>
      <c r="AC1246" s="36"/>
      <c r="AD1246" s="36"/>
      <c r="AE1246" s="36"/>
      <c r="AR1246" s="190" t="s">
        <v>300</v>
      </c>
      <c r="AT1246" s="190" t="s">
        <v>208</v>
      </c>
      <c r="AU1246" s="190" t="s">
        <v>83</v>
      </c>
      <c r="AY1246" s="19" t="s">
        <v>204</v>
      </c>
      <c r="BE1246" s="191">
        <f>IF(N1246="základní",J1246,0)</f>
        <v>0</v>
      </c>
      <c r="BF1246" s="191">
        <f>IF(N1246="snížená",J1246,0)</f>
        <v>0</v>
      </c>
      <c r="BG1246" s="191">
        <f>IF(N1246="zákl. přenesená",J1246,0)</f>
        <v>0</v>
      </c>
      <c r="BH1246" s="191">
        <f>IF(N1246="sníž. přenesená",J1246,0)</f>
        <v>0</v>
      </c>
      <c r="BI1246" s="191">
        <f>IF(N1246="nulová",J1246,0)</f>
        <v>0</v>
      </c>
      <c r="BJ1246" s="19" t="s">
        <v>81</v>
      </c>
      <c r="BK1246" s="191">
        <f>ROUND(I1246*H1246,1)</f>
        <v>0</v>
      </c>
      <c r="BL1246" s="19" t="s">
        <v>300</v>
      </c>
      <c r="BM1246" s="190" t="s">
        <v>1858</v>
      </c>
    </row>
    <row r="1247" spans="1:47" s="2" customFormat="1" ht="11.25">
      <c r="A1247" s="36"/>
      <c r="B1247" s="37"/>
      <c r="C1247" s="38"/>
      <c r="D1247" s="192" t="s">
        <v>216</v>
      </c>
      <c r="E1247" s="38"/>
      <c r="F1247" s="193" t="s">
        <v>1859</v>
      </c>
      <c r="G1247" s="38"/>
      <c r="H1247" s="38"/>
      <c r="I1247" s="194"/>
      <c r="J1247" s="38"/>
      <c r="K1247" s="38"/>
      <c r="L1247" s="41"/>
      <c r="M1247" s="195"/>
      <c r="N1247" s="196"/>
      <c r="O1247" s="66"/>
      <c r="P1247" s="66"/>
      <c r="Q1247" s="66"/>
      <c r="R1247" s="66"/>
      <c r="S1247" s="66"/>
      <c r="T1247" s="66"/>
      <c r="U1247" s="67"/>
      <c r="V1247" s="36"/>
      <c r="W1247" s="36"/>
      <c r="X1247" s="36"/>
      <c r="Y1247" s="36"/>
      <c r="Z1247" s="36"/>
      <c r="AA1247" s="36"/>
      <c r="AB1247" s="36"/>
      <c r="AC1247" s="36"/>
      <c r="AD1247" s="36"/>
      <c r="AE1247" s="36"/>
      <c r="AT1247" s="19" t="s">
        <v>216</v>
      </c>
      <c r="AU1247" s="19" t="s">
        <v>83</v>
      </c>
    </row>
    <row r="1248" spans="2:51" s="13" customFormat="1" ht="11.25">
      <c r="B1248" s="197"/>
      <c r="C1248" s="198"/>
      <c r="D1248" s="199" t="s">
        <v>218</v>
      </c>
      <c r="E1248" s="200" t="s">
        <v>21</v>
      </c>
      <c r="F1248" s="201" t="s">
        <v>1860</v>
      </c>
      <c r="G1248" s="198"/>
      <c r="H1248" s="202">
        <v>328</v>
      </c>
      <c r="I1248" s="203"/>
      <c r="J1248" s="198"/>
      <c r="K1248" s="198"/>
      <c r="L1248" s="204"/>
      <c r="M1248" s="205"/>
      <c r="N1248" s="206"/>
      <c r="O1248" s="206"/>
      <c r="P1248" s="206"/>
      <c r="Q1248" s="206"/>
      <c r="R1248" s="206"/>
      <c r="S1248" s="206"/>
      <c r="T1248" s="206"/>
      <c r="U1248" s="207"/>
      <c r="AT1248" s="208" t="s">
        <v>218</v>
      </c>
      <c r="AU1248" s="208" t="s">
        <v>83</v>
      </c>
      <c r="AV1248" s="13" t="s">
        <v>83</v>
      </c>
      <c r="AW1248" s="13" t="s">
        <v>34</v>
      </c>
      <c r="AX1248" s="13" t="s">
        <v>73</v>
      </c>
      <c r="AY1248" s="208" t="s">
        <v>204</v>
      </c>
    </row>
    <row r="1249" spans="2:51" s="13" customFormat="1" ht="11.25">
      <c r="B1249" s="197"/>
      <c r="C1249" s="198"/>
      <c r="D1249" s="199" t="s">
        <v>218</v>
      </c>
      <c r="E1249" s="200" t="s">
        <v>21</v>
      </c>
      <c r="F1249" s="201" t="s">
        <v>1861</v>
      </c>
      <c r="G1249" s="198"/>
      <c r="H1249" s="202">
        <v>365</v>
      </c>
      <c r="I1249" s="203"/>
      <c r="J1249" s="198"/>
      <c r="K1249" s="198"/>
      <c r="L1249" s="204"/>
      <c r="M1249" s="205"/>
      <c r="N1249" s="206"/>
      <c r="O1249" s="206"/>
      <c r="P1249" s="206"/>
      <c r="Q1249" s="206"/>
      <c r="R1249" s="206"/>
      <c r="S1249" s="206"/>
      <c r="T1249" s="206"/>
      <c r="U1249" s="207"/>
      <c r="AT1249" s="208" t="s">
        <v>218</v>
      </c>
      <c r="AU1249" s="208" t="s">
        <v>83</v>
      </c>
      <c r="AV1249" s="13" t="s">
        <v>83</v>
      </c>
      <c r="AW1249" s="13" t="s">
        <v>34</v>
      </c>
      <c r="AX1249" s="13" t="s">
        <v>73</v>
      </c>
      <c r="AY1249" s="208" t="s">
        <v>204</v>
      </c>
    </row>
    <row r="1250" spans="2:51" s="13" customFormat="1" ht="11.25">
      <c r="B1250" s="197"/>
      <c r="C1250" s="198"/>
      <c r="D1250" s="199" t="s">
        <v>218</v>
      </c>
      <c r="E1250" s="200" t="s">
        <v>21</v>
      </c>
      <c r="F1250" s="201" t="s">
        <v>1862</v>
      </c>
      <c r="G1250" s="198"/>
      <c r="H1250" s="202">
        <v>318</v>
      </c>
      <c r="I1250" s="203"/>
      <c r="J1250" s="198"/>
      <c r="K1250" s="198"/>
      <c r="L1250" s="204"/>
      <c r="M1250" s="205"/>
      <c r="N1250" s="206"/>
      <c r="O1250" s="206"/>
      <c r="P1250" s="206"/>
      <c r="Q1250" s="206"/>
      <c r="R1250" s="206"/>
      <c r="S1250" s="206"/>
      <c r="T1250" s="206"/>
      <c r="U1250" s="207"/>
      <c r="AT1250" s="208" t="s">
        <v>218</v>
      </c>
      <c r="AU1250" s="208" t="s">
        <v>83</v>
      </c>
      <c r="AV1250" s="13" t="s">
        <v>83</v>
      </c>
      <c r="AW1250" s="13" t="s">
        <v>34</v>
      </c>
      <c r="AX1250" s="13" t="s">
        <v>73</v>
      </c>
      <c r="AY1250" s="208" t="s">
        <v>204</v>
      </c>
    </row>
    <row r="1251" spans="2:51" s="14" customFormat="1" ht="11.25">
      <c r="B1251" s="209"/>
      <c r="C1251" s="210"/>
      <c r="D1251" s="199" t="s">
        <v>218</v>
      </c>
      <c r="E1251" s="211" t="s">
        <v>21</v>
      </c>
      <c r="F1251" s="212" t="s">
        <v>221</v>
      </c>
      <c r="G1251" s="210"/>
      <c r="H1251" s="213">
        <v>1011</v>
      </c>
      <c r="I1251" s="214"/>
      <c r="J1251" s="210"/>
      <c r="K1251" s="210"/>
      <c r="L1251" s="215"/>
      <c r="M1251" s="216"/>
      <c r="N1251" s="217"/>
      <c r="O1251" s="217"/>
      <c r="P1251" s="217"/>
      <c r="Q1251" s="217"/>
      <c r="R1251" s="217"/>
      <c r="S1251" s="217"/>
      <c r="T1251" s="217"/>
      <c r="U1251" s="218"/>
      <c r="AT1251" s="219" t="s">
        <v>218</v>
      </c>
      <c r="AU1251" s="219" t="s">
        <v>83</v>
      </c>
      <c r="AV1251" s="14" t="s">
        <v>213</v>
      </c>
      <c r="AW1251" s="14" t="s">
        <v>34</v>
      </c>
      <c r="AX1251" s="14" t="s">
        <v>81</v>
      </c>
      <c r="AY1251" s="219" t="s">
        <v>204</v>
      </c>
    </row>
    <row r="1252" spans="1:65" s="2" customFormat="1" ht="24.2" customHeight="1">
      <c r="A1252" s="36"/>
      <c r="B1252" s="37"/>
      <c r="C1252" s="242" t="s">
        <v>1863</v>
      </c>
      <c r="D1252" s="242" t="s">
        <v>466</v>
      </c>
      <c r="E1252" s="243" t="s">
        <v>1864</v>
      </c>
      <c r="F1252" s="244" t="s">
        <v>1865</v>
      </c>
      <c r="G1252" s="245" t="s">
        <v>211</v>
      </c>
      <c r="H1252" s="246">
        <v>1</v>
      </c>
      <c r="I1252" s="247"/>
      <c r="J1252" s="248">
        <f>ROUND(I1252*H1252,1)</f>
        <v>0</v>
      </c>
      <c r="K1252" s="244" t="s">
        <v>21</v>
      </c>
      <c r="L1252" s="249"/>
      <c r="M1252" s="250" t="s">
        <v>21</v>
      </c>
      <c r="N1252" s="251" t="s">
        <v>44</v>
      </c>
      <c r="O1252" s="66"/>
      <c r="P1252" s="188">
        <f>O1252*H1252</f>
        <v>0</v>
      </c>
      <c r="Q1252" s="188">
        <v>0.328</v>
      </c>
      <c r="R1252" s="188">
        <f>Q1252*H1252</f>
        <v>0.328</v>
      </c>
      <c r="S1252" s="188">
        <v>0</v>
      </c>
      <c r="T1252" s="188">
        <f>S1252*H1252</f>
        <v>0</v>
      </c>
      <c r="U1252" s="189" t="s">
        <v>21</v>
      </c>
      <c r="V1252" s="36"/>
      <c r="W1252" s="36"/>
      <c r="X1252" s="36"/>
      <c r="Y1252" s="36"/>
      <c r="Z1252" s="36"/>
      <c r="AA1252" s="36"/>
      <c r="AB1252" s="36"/>
      <c r="AC1252" s="36"/>
      <c r="AD1252" s="36"/>
      <c r="AE1252" s="36"/>
      <c r="AR1252" s="190" t="s">
        <v>473</v>
      </c>
      <c r="AT1252" s="190" t="s">
        <v>466</v>
      </c>
      <c r="AU1252" s="190" t="s">
        <v>83</v>
      </c>
      <c r="AY1252" s="19" t="s">
        <v>204</v>
      </c>
      <c r="BE1252" s="191">
        <f>IF(N1252="základní",J1252,0)</f>
        <v>0</v>
      </c>
      <c r="BF1252" s="191">
        <f>IF(N1252="snížená",J1252,0)</f>
        <v>0</v>
      </c>
      <c r="BG1252" s="191">
        <f>IF(N1252="zákl. přenesená",J1252,0)</f>
        <v>0</v>
      </c>
      <c r="BH1252" s="191">
        <f>IF(N1252="sníž. přenesená",J1252,0)</f>
        <v>0</v>
      </c>
      <c r="BI1252" s="191">
        <f>IF(N1252="nulová",J1252,0)</f>
        <v>0</v>
      </c>
      <c r="BJ1252" s="19" t="s">
        <v>81</v>
      </c>
      <c r="BK1252" s="191">
        <f>ROUND(I1252*H1252,1)</f>
        <v>0</v>
      </c>
      <c r="BL1252" s="19" t="s">
        <v>300</v>
      </c>
      <c r="BM1252" s="190" t="s">
        <v>1866</v>
      </c>
    </row>
    <row r="1253" spans="1:65" s="2" customFormat="1" ht="24.2" customHeight="1">
      <c r="A1253" s="36"/>
      <c r="B1253" s="37"/>
      <c r="C1253" s="242" t="s">
        <v>1867</v>
      </c>
      <c r="D1253" s="242" t="s">
        <v>466</v>
      </c>
      <c r="E1253" s="243" t="s">
        <v>1868</v>
      </c>
      <c r="F1253" s="244" t="s">
        <v>1869</v>
      </c>
      <c r="G1253" s="245" t="s">
        <v>211</v>
      </c>
      <c r="H1253" s="246">
        <v>1</v>
      </c>
      <c r="I1253" s="247"/>
      <c r="J1253" s="248">
        <f>ROUND(I1253*H1253,1)</f>
        <v>0</v>
      </c>
      <c r="K1253" s="244" t="s">
        <v>21</v>
      </c>
      <c r="L1253" s="249"/>
      <c r="M1253" s="250" t="s">
        <v>21</v>
      </c>
      <c r="N1253" s="251" t="s">
        <v>44</v>
      </c>
      <c r="O1253" s="66"/>
      <c r="P1253" s="188">
        <f>O1253*H1253</f>
        <v>0</v>
      </c>
      <c r="Q1253" s="188">
        <v>0.365</v>
      </c>
      <c r="R1253" s="188">
        <f>Q1253*H1253</f>
        <v>0.365</v>
      </c>
      <c r="S1253" s="188">
        <v>0</v>
      </c>
      <c r="T1253" s="188">
        <f>S1253*H1253</f>
        <v>0</v>
      </c>
      <c r="U1253" s="189" t="s">
        <v>21</v>
      </c>
      <c r="V1253" s="36"/>
      <c r="W1253" s="36"/>
      <c r="X1253" s="36"/>
      <c r="Y1253" s="36"/>
      <c r="Z1253" s="36"/>
      <c r="AA1253" s="36"/>
      <c r="AB1253" s="36"/>
      <c r="AC1253" s="36"/>
      <c r="AD1253" s="36"/>
      <c r="AE1253" s="36"/>
      <c r="AR1253" s="190" t="s">
        <v>473</v>
      </c>
      <c r="AT1253" s="190" t="s">
        <v>466</v>
      </c>
      <c r="AU1253" s="190" t="s">
        <v>83</v>
      </c>
      <c r="AY1253" s="19" t="s">
        <v>204</v>
      </c>
      <c r="BE1253" s="191">
        <f>IF(N1253="základní",J1253,0)</f>
        <v>0</v>
      </c>
      <c r="BF1253" s="191">
        <f>IF(N1253="snížená",J1253,0)</f>
        <v>0</v>
      </c>
      <c r="BG1253" s="191">
        <f>IF(N1253="zákl. přenesená",J1253,0)</f>
        <v>0</v>
      </c>
      <c r="BH1253" s="191">
        <f>IF(N1253="sníž. přenesená",J1253,0)</f>
        <v>0</v>
      </c>
      <c r="BI1253" s="191">
        <f>IF(N1253="nulová",J1253,0)</f>
        <v>0</v>
      </c>
      <c r="BJ1253" s="19" t="s">
        <v>81</v>
      </c>
      <c r="BK1253" s="191">
        <f>ROUND(I1253*H1253,1)</f>
        <v>0</v>
      </c>
      <c r="BL1253" s="19" t="s">
        <v>300</v>
      </c>
      <c r="BM1253" s="190" t="s">
        <v>1870</v>
      </c>
    </row>
    <row r="1254" spans="1:65" s="2" customFormat="1" ht="21.75" customHeight="1">
      <c r="A1254" s="36"/>
      <c r="B1254" s="37"/>
      <c r="C1254" s="242" t="s">
        <v>1871</v>
      </c>
      <c r="D1254" s="242" t="s">
        <v>466</v>
      </c>
      <c r="E1254" s="243" t="s">
        <v>1872</v>
      </c>
      <c r="F1254" s="244" t="s">
        <v>1873</v>
      </c>
      <c r="G1254" s="245" t="s">
        <v>211</v>
      </c>
      <c r="H1254" s="246">
        <v>1</v>
      </c>
      <c r="I1254" s="247"/>
      <c r="J1254" s="248">
        <f>ROUND(I1254*H1254,1)</f>
        <v>0</v>
      </c>
      <c r="K1254" s="244" t="s">
        <v>21</v>
      </c>
      <c r="L1254" s="249"/>
      <c r="M1254" s="250" t="s">
        <v>21</v>
      </c>
      <c r="N1254" s="251" t="s">
        <v>44</v>
      </c>
      <c r="O1254" s="66"/>
      <c r="P1254" s="188">
        <f>O1254*H1254</f>
        <v>0</v>
      </c>
      <c r="Q1254" s="188">
        <v>0.318</v>
      </c>
      <c r="R1254" s="188">
        <f>Q1254*H1254</f>
        <v>0.318</v>
      </c>
      <c r="S1254" s="188">
        <v>0</v>
      </c>
      <c r="T1254" s="188">
        <f>S1254*H1254</f>
        <v>0</v>
      </c>
      <c r="U1254" s="189" t="s">
        <v>21</v>
      </c>
      <c r="V1254" s="36"/>
      <c r="W1254" s="36"/>
      <c r="X1254" s="36"/>
      <c r="Y1254" s="36"/>
      <c r="Z1254" s="36"/>
      <c r="AA1254" s="36"/>
      <c r="AB1254" s="36"/>
      <c r="AC1254" s="36"/>
      <c r="AD1254" s="36"/>
      <c r="AE1254" s="36"/>
      <c r="AR1254" s="190" t="s">
        <v>473</v>
      </c>
      <c r="AT1254" s="190" t="s">
        <v>466</v>
      </c>
      <c r="AU1254" s="190" t="s">
        <v>83</v>
      </c>
      <c r="AY1254" s="19" t="s">
        <v>204</v>
      </c>
      <c r="BE1254" s="191">
        <f>IF(N1254="základní",J1254,0)</f>
        <v>0</v>
      </c>
      <c r="BF1254" s="191">
        <f>IF(N1254="snížená",J1254,0)</f>
        <v>0</v>
      </c>
      <c r="BG1254" s="191">
        <f>IF(N1254="zákl. přenesená",J1254,0)</f>
        <v>0</v>
      </c>
      <c r="BH1254" s="191">
        <f>IF(N1254="sníž. přenesená",J1254,0)</f>
        <v>0</v>
      </c>
      <c r="BI1254" s="191">
        <f>IF(N1254="nulová",J1254,0)</f>
        <v>0</v>
      </c>
      <c r="BJ1254" s="19" t="s">
        <v>81</v>
      </c>
      <c r="BK1254" s="191">
        <f>ROUND(I1254*H1254,1)</f>
        <v>0</v>
      </c>
      <c r="BL1254" s="19" t="s">
        <v>300</v>
      </c>
      <c r="BM1254" s="190" t="s">
        <v>1874</v>
      </c>
    </row>
    <row r="1255" spans="1:65" s="2" customFormat="1" ht="24.2" customHeight="1">
      <c r="A1255" s="36"/>
      <c r="B1255" s="37"/>
      <c r="C1255" s="179" t="s">
        <v>1875</v>
      </c>
      <c r="D1255" s="179" t="s">
        <v>208</v>
      </c>
      <c r="E1255" s="180" t="s">
        <v>1848</v>
      </c>
      <c r="F1255" s="181" t="s">
        <v>1849</v>
      </c>
      <c r="G1255" s="182" t="s">
        <v>1412</v>
      </c>
      <c r="H1255" s="252"/>
      <c r="I1255" s="184"/>
      <c r="J1255" s="185">
        <f>ROUND(I1255*H1255,1)</f>
        <v>0</v>
      </c>
      <c r="K1255" s="181" t="s">
        <v>212</v>
      </c>
      <c r="L1255" s="41"/>
      <c r="M1255" s="186" t="s">
        <v>21</v>
      </c>
      <c r="N1255" s="187" t="s">
        <v>44</v>
      </c>
      <c r="O1255" s="66"/>
      <c r="P1255" s="188">
        <f>O1255*H1255</f>
        <v>0</v>
      </c>
      <c r="Q1255" s="188">
        <v>0</v>
      </c>
      <c r="R1255" s="188">
        <f>Q1255*H1255</f>
        <v>0</v>
      </c>
      <c r="S1255" s="188">
        <v>0</v>
      </c>
      <c r="T1255" s="188">
        <f>S1255*H1255</f>
        <v>0</v>
      </c>
      <c r="U1255" s="189" t="s">
        <v>21</v>
      </c>
      <c r="V1255" s="36"/>
      <c r="W1255" s="36"/>
      <c r="X1255" s="36"/>
      <c r="Y1255" s="36"/>
      <c r="Z1255" s="36"/>
      <c r="AA1255" s="36"/>
      <c r="AB1255" s="36"/>
      <c r="AC1255" s="36"/>
      <c r="AD1255" s="36"/>
      <c r="AE1255" s="36"/>
      <c r="AR1255" s="190" t="s">
        <v>300</v>
      </c>
      <c r="AT1255" s="190" t="s">
        <v>208</v>
      </c>
      <c r="AU1255" s="190" t="s">
        <v>83</v>
      </c>
      <c r="AY1255" s="19" t="s">
        <v>204</v>
      </c>
      <c r="BE1255" s="191">
        <f>IF(N1255="základní",J1255,0)</f>
        <v>0</v>
      </c>
      <c r="BF1255" s="191">
        <f>IF(N1255="snížená",J1255,0)</f>
        <v>0</v>
      </c>
      <c r="BG1255" s="191">
        <f>IF(N1255="zákl. přenesená",J1255,0)</f>
        <v>0</v>
      </c>
      <c r="BH1255" s="191">
        <f>IF(N1255="sníž. přenesená",J1255,0)</f>
        <v>0</v>
      </c>
      <c r="BI1255" s="191">
        <f>IF(N1255="nulová",J1255,0)</f>
        <v>0</v>
      </c>
      <c r="BJ1255" s="19" t="s">
        <v>81</v>
      </c>
      <c r="BK1255" s="191">
        <f>ROUND(I1255*H1255,1)</f>
        <v>0</v>
      </c>
      <c r="BL1255" s="19" t="s">
        <v>300</v>
      </c>
      <c r="BM1255" s="190" t="s">
        <v>1876</v>
      </c>
    </row>
    <row r="1256" spans="1:47" s="2" customFormat="1" ht="11.25">
      <c r="A1256" s="36"/>
      <c r="B1256" s="37"/>
      <c r="C1256" s="38"/>
      <c r="D1256" s="192" t="s">
        <v>216</v>
      </c>
      <c r="E1256" s="38"/>
      <c r="F1256" s="193" t="s">
        <v>1851</v>
      </c>
      <c r="G1256" s="38"/>
      <c r="H1256" s="38"/>
      <c r="I1256" s="194"/>
      <c r="J1256" s="38"/>
      <c r="K1256" s="38"/>
      <c r="L1256" s="41"/>
      <c r="M1256" s="195"/>
      <c r="N1256" s="196"/>
      <c r="O1256" s="66"/>
      <c r="P1256" s="66"/>
      <c r="Q1256" s="66"/>
      <c r="R1256" s="66"/>
      <c r="S1256" s="66"/>
      <c r="T1256" s="66"/>
      <c r="U1256" s="67"/>
      <c r="V1256" s="36"/>
      <c r="W1256" s="36"/>
      <c r="X1256" s="36"/>
      <c r="Y1256" s="36"/>
      <c r="Z1256" s="36"/>
      <c r="AA1256" s="36"/>
      <c r="AB1256" s="36"/>
      <c r="AC1256" s="36"/>
      <c r="AD1256" s="36"/>
      <c r="AE1256" s="36"/>
      <c r="AT1256" s="19" t="s">
        <v>216</v>
      </c>
      <c r="AU1256" s="19" t="s">
        <v>83</v>
      </c>
    </row>
    <row r="1257" spans="1:47" s="2" customFormat="1" ht="78">
      <c r="A1257" s="36"/>
      <c r="B1257" s="37"/>
      <c r="C1257" s="38"/>
      <c r="D1257" s="199" t="s">
        <v>306</v>
      </c>
      <c r="E1257" s="38"/>
      <c r="F1257" s="241" t="s">
        <v>1852</v>
      </c>
      <c r="G1257" s="38"/>
      <c r="H1257" s="38"/>
      <c r="I1257" s="194"/>
      <c r="J1257" s="38"/>
      <c r="K1257" s="38"/>
      <c r="L1257" s="41"/>
      <c r="M1257" s="195"/>
      <c r="N1257" s="196"/>
      <c r="O1257" s="66"/>
      <c r="P1257" s="66"/>
      <c r="Q1257" s="66"/>
      <c r="R1257" s="66"/>
      <c r="S1257" s="66"/>
      <c r="T1257" s="66"/>
      <c r="U1257" s="67"/>
      <c r="V1257" s="36"/>
      <c r="W1257" s="36"/>
      <c r="X1257" s="36"/>
      <c r="Y1257" s="36"/>
      <c r="Z1257" s="36"/>
      <c r="AA1257" s="36"/>
      <c r="AB1257" s="36"/>
      <c r="AC1257" s="36"/>
      <c r="AD1257" s="36"/>
      <c r="AE1257" s="36"/>
      <c r="AT1257" s="19" t="s">
        <v>306</v>
      </c>
      <c r="AU1257" s="19" t="s">
        <v>83</v>
      </c>
    </row>
    <row r="1258" spans="2:63" s="12" customFormat="1" ht="22.9" customHeight="1">
      <c r="B1258" s="163"/>
      <c r="C1258" s="164"/>
      <c r="D1258" s="165" t="s">
        <v>72</v>
      </c>
      <c r="E1258" s="177" t="s">
        <v>1877</v>
      </c>
      <c r="F1258" s="177" t="s">
        <v>1878</v>
      </c>
      <c r="G1258" s="164"/>
      <c r="H1258" s="164"/>
      <c r="I1258" s="167"/>
      <c r="J1258" s="178">
        <f>BK1258</f>
        <v>0</v>
      </c>
      <c r="K1258" s="164"/>
      <c r="L1258" s="169"/>
      <c r="M1258" s="170"/>
      <c r="N1258" s="171"/>
      <c r="O1258" s="171"/>
      <c r="P1258" s="172">
        <f>SUM(P1259:P1280)</f>
        <v>0</v>
      </c>
      <c r="Q1258" s="171"/>
      <c r="R1258" s="172">
        <f>SUM(R1259:R1280)</f>
        <v>1.6525505</v>
      </c>
      <c r="S1258" s="171"/>
      <c r="T1258" s="172">
        <f>SUM(T1259:T1280)</f>
        <v>0</v>
      </c>
      <c r="U1258" s="173"/>
      <c r="AR1258" s="174" t="s">
        <v>83</v>
      </c>
      <c r="AT1258" s="175" t="s">
        <v>72</v>
      </c>
      <c r="AU1258" s="175" t="s">
        <v>81</v>
      </c>
      <c r="AY1258" s="174" t="s">
        <v>204</v>
      </c>
      <c r="BK1258" s="176">
        <f>SUM(BK1259:BK1280)</f>
        <v>0</v>
      </c>
    </row>
    <row r="1259" spans="1:65" s="2" customFormat="1" ht="16.5" customHeight="1">
      <c r="A1259" s="36"/>
      <c r="B1259" s="37"/>
      <c r="C1259" s="179" t="s">
        <v>1879</v>
      </c>
      <c r="D1259" s="179" t="s">
        <v>208</v>
      </c>
      <c r="E1259" s="180" t="s">
        <v>1880</v>
      </c>
      <c r="F1259" s="181" t="s">
        <v>1881</v>
      </c>
      <c r="G1259" s="182" t="s">
        <v>1185</v>
      </c>
      <c r="H1259" s="183">
        <v>36</v>
      </c>
      <c r="I1259" s="184"/>
      <c r="J1259" s="185">
        <f>ROUND(I1259*H1259,1)</f>
        <v>0</v>
      </c>
      <c r="K1259" s="181" t="s">
        <v>212</v>
      </c>
      <c r="L1259" s="41"/>
      <c r="M1259" s="186" t="s">
        <v>21</v>
      </c>
      <c r="N1259" s="187" t="s">
        <v>44</v>
      </c>
      <c r="O1259" s="66"/>
      <c r="P1259" s="188">
        <f>O1259*H1259</f>
        <v>0</v>
      </c>
      <c r="Q1259" s="188">
        <v>6E-05</v>
      </c>
      <c r="R1259" s="188">
        <f>Q1259*H1259</f>
        <v>0.00216</v>
      </c>
      <c r="S1259" s="188">
        <v>0</v>
      </c>
      <c r="T1259" s="188">
        <f>S1259*H1259</f>
        <v>0</v>
      </c>
      <c r="U1259" s="189" t="s">
        <v>21</v>
      </c>
      <c r="V1259" s="36"/>
      <c r="W1259" s="36"/>
      <c r="X1259" s="36"/>
      <c r="Y1259" s="36"/>
      <c r="Z1259" s="36"/>
      <c r="AA1259" s="36"/>
      <c r="AB1259" s="36"/>
      <c r="AC1259" s="36"/>
      <c r="AD1259" s="36"/>
      <c r="AE1259" s="36"/>
      <c r="AR1259" s="190" t="s">
        <v>300</v>
      </c>
      <c r="AT1259" s="190" t="s">
        <v>208</v>
      </c>
      <c r="AU1259" s="190" t="s">
        <v>83</v>
      </c>
      <c r="AY1259" s="19" t="s">
        <v>204</v>
      </c>
      <c r="BE1259" s="191">
        <f>IF(N1259="základní",J1259,0)</f>
        <v>0</v>
      </c>
      <c r="BF1259" s="191">
        <f>IF(N1259="snížená",J1259,0)</f>
        <v>0</v>
      </c>
      <c r="BG1259" s="191">
        <f>IF(N1259="zákl. přenesená",J1259,0)</f>
        <v>0</v>
      </c>
      <c r="BH1259" s="191">
        <f>IF(N1259="sníž. přenesená",J1259,0)</f>
        <v>0</v>
      </c>
      <c r="BI1259" s="191">
        <f>IF(N1259="nulová",J1259,0)</f>
        <v>0</v>
      </c>
      <c r="BJ1259" s="19" t="s">
        <v>81</v>
      </c>
      <c r="BK1259" s="191">
        <f>ROUND(I1259*H1259,1)</f>
        <v>0</v>
      </c>
      <c r="BL1259" s="19" t="s">
        <v>300</v>
      </c>
      <c r="BM1259" s="190" t="s">
        <v>1882</v>
      </c>
    </row>
    <row r="1260" spans="1:47" s="2" customFormat="1" ht="11.25">
      <c r="A1260" s="36"/>
      <c r="B1260" s="37"/>
      <c r="C1260" s="38"/>
      <c r="D1260" s="192" t="s">
        <v>216</v>
      </c>
      <c r="E1260" s="38"/>
      <c r="F1260" s="193" t="s">
        <v>1883</v>
      </c>
      <c r="G1260" s="38"/>
      <c r="H1260" s="38"/>
      <c r="I1260" s="194"/>
      <c r="J1260" s="38"/>
      <c r="K1260" s="38"/>
      <c r="L1260" s="41"/>
      <c r="M1260" s="195"/>
      <c r="N1260" s="196"/>
      <c r="O1260" s="66"/>
      <c r="P1260" s="66"/>
      <c r="Q1260" s="66"/>
      <c r="R1260" s="66"/>
      <c r="S1260" s="66"/>
      <c r="T1260" s="66"/>
      <c r="U1260" s="67"/>
      <c r="V1260" s="36"/>
      <c r="W1260" s="36"/>
      <c r="X1260" s="36"/>
      <c r="Y1260" s="36"/>
      <c r="Z1260" s="36"/>
      <c r="AA1260" s="36"/>
      <c r="AB1260" s="36"/>
      <c r="AC1260" s="36"/>
      <c r="AD1260" s="36"/>
      <c r="AE1260" s="36"/>
      <c r="AT1260" s="19" t="s">
        <v>216</v>
      </c>
      <c r="AU1260" s="19" t="s">
        <v>83</v>
      </c>
    </row>
    <row r="1261" spans="2:51" s="13" customFormat="1" ht="11.25">
      <c r="B1261" s="197"/>
      <c r="C1261" s="198"/>
      <c r="D1261" s="199" t="s">
        <v>218</v>
      </c>
      <c r="E1261" s="200" t="s">
        <v>21</v>
      </c>
      <c r="F1261" s="201" t="s">
        <v>1884</v>
      </c>
      <c r="G1261" s="198"/>
      <c r="H1261" s="202">
        <v>36</v>
      </c>
      <c r="I1261" s="203"/>
      <c r="J1261" s="198"/>
      <c r="K1261" s="198"/>
      <c r="L1261" s="204"/>
      <c r="M1261" s="205"/>
      <c r="N1261" s="206"/>
      <c r="O1261" s="206"/>
      <c r="P1261" s="206"/>
      <c r="Q1261" s="206"/>
      <c r="R1261" s="206"/>
      <c r="S1261" s="206"/>
      <c r="T1261" s="206"/>
      <c r="U1261" s="207"/>
      <c r="AT1261" s="208" t="s">
        <v>218</v>
      </c>
      <c r="AU1261" s="208" t="s">
        <v>83</v>
      </c>
      <c r="AV1261" s="13" t="s">
        <v>83</v>
      </c>
      <c r="AW1261" s="13" t="s">
        <v>34</v>
      </c>
      <c r="AX1261" s="13" t="s">
        <v>81</v>
      </c>
      <c r="AY1261" s="208" t="s">
        <v>204</v>
      </c>
    </row>
    <row r="1262" spans="1:65" s="2" customFormat="1" ht="16.5" customHeight="1">
      <c r="A1262" s="36"/>
      <c r="B1262" s="37"/>
      <c r="C1262" s="242" t="s">
        <v>1885</v>
      </c>
      <c r="D1262" s="242" t="s">
        <v>466</v>
      </c>
      <c r="E1262" s="243" t="s">
        <v>1886</v>
      </c>
      <c r="F1262" s="244" t="s">
        <v>1887</v>
      </c>
      <c r="G1262" s="245" t="s">
        <v>469</v>
      </c>
      <c r="H1262" s="246">
        <v>4.73</v>
      </c>
      <c r="I1262" s="247"/>
      <c r="J1262" s="248">
        <f>ROUND(I1262*H1262,1)</f>
        <v>0</v>
      </c>
      <c r="K1262" s="244" t="s">
        <v>212</v>
      </c>
      <c r="L1262" s="249"/>
      <c r="M1262" s="250" t="s">
        <v>21</v>
      </c>
      <c r="N1262" s="251" t="s">
        <v>44</v>
      </c>
      <c r="O1262" s="66"/>
      <c r="P1262" s="188">
        <f>O1262*H1262</f>
        <v>0</v>
      </c>
      <c r="Q1262" s="188">
        <v>0.00785</v>
      </c>
      <c r="R1262" s="188">
        <f>Q1262*H1262</f>
        <v>0.0371305</v>
      </c>
      <c r="S1262" s="188">
        <v>0</v>
      </c>
      <c r="T1262" s="188">
        <f>S1262*H1262</f>
        <v>0</v>
      </c>
      <c r="U1262" s="189" t="s">
        <v>21</v>
      </c>
      <c r="V1262" s="36"/>
      <c r="W1262" s="36"/>
      <c r="X1262" s="36"/>
      <c r="Y1262" s="36"/>
      <c r="Z1262" s="36"/>
      <c r="AA1262" s="36"/>
      <c r="AB1262" s="36"/>
      <c r="AC1262" s="36"/>
      <c r="AD1262" s="36"/>
      <c r="AE1262" s="36"/>
      <c r="AR1262" s="190" t="s">
        <v>473</v>
      </c>
      <c r="AT1262" s="190" t="s">
        <v>466</v>
      </c>
      <c r="AU1262" s="190" t="s">
        <v>83</v>
      </c>
      <c r="AY1262" s="19" t="s">
        <v>204</v>
      </c>
      <c r="BE1262" s="191">
        <f>IF(N1262="základní",J1262,0)</f>
        <v>0</v>
      </c>
      <c r="BF1262" s="191">
        <f>IF(N1262="snížená",J1262,0)</f>
        <v>0</v>
      </c>
      <c r="BG1262" s="191">
        <f>IF(N1262="zákl. přenesená",J1262,0)</f>
        <v>0</v>
      </c>
      <c r="BH1262" s="191">
        <f>IF(N1262="sníž. přenesená",J1262,0)</f>
        <v>0</v>
      </c>
      <c r="BI1262" s="191">
        <f>IF(N1262="nulová",J1262,0)</f>
        <v>0</v>
      </c>
      <c r="BJ1262" s="19" t="s">
        <v>81</v>
      </c>
      <c r="BK1262" s="191">
        <f>ROUND(I1262*H1262,1)</f>
        <v>0</v>
      </c>
      <c r="BL1262" s="19" t="s">
        <v>300</v>
      </c>
      <c r="BM1262" s="190" t="s">
        <v>1888</v>
      </c>
    </row>
    <row r="1263" spans="1:47" s="2" customFormat="1" ht="11.25">
      <c r="A1263" s="36"/>
      <c r="B1263" s="37"/>
      <c r="C1263" s="38"/>
      <c r="D1263" s="192" t="s">
        <v>216</v>
      </c>
      <c r="E1263" s="38"/>
      <c r="F1263" s="193" t="s">
        <v>1889</v>
      </c>
      <c r="G1263" s="38"/>
      <c r="H1263" s="38"/>
      <c r="I1263" s="194"/>
      <c r="J1263" s="38"/>
      <c r="K1263" s="38"/>
      <c r="L1263" s="41"/>
      <c r="M1263" s="195"/>
      <c r="N1263" s="196"/>
      <c r="O1263" s="66"/>
      <c r="P1263" s="66"/>
      <c r="Q1263" s="66"/>
      <c r="R1263" s="66"/>
      <c r="S1263" s="66"/>
      <c r="T1263" s="66"/>
      <c r="U1263" s="67"/>
      <c r="V1263" s="36"/>
      <c r="W1263" s="36"/>
      <c r="X1263" s="36"/>
      <c r="Y1263" s="36"/>
      <c r="Z1263" s="36"/>
      <c r="AA1263" s="36"/>
      <c r="AB1263" s="36"/>
      <c r="AC1263" s="36"/>
      <c r="AD1263" s="36"/>
      <c r="AE1263" s="36"/>
      <c r="AT1263" s="19" t="s">
        <v>216</v>
      </c>
      <c r="AU1263" s="19" t="s">
        <v>83</v>
      </c>
    </row>
    <row r="1264" spans="2:51" s="13" customFormat="1" ht="11.25">
      <c r="B1264" s="197"/>
      <c r="C1264" s="198"/>
      <c r="D1264" s="199" t="s">
        <v>218</v>
      </c>
      <c r="E1264" s="200" t="s">
        <v>21</v>
      </c>
      <c r="F1264" s="201" t="s">
        <v>1890</v>
      </c>
      <c r="G1264" s="198"/>
      <c r="H1264" s="202">
        <v>4.73</v>
      </c>
      <c r="I1264" s="203"/>
      <c r="J1264" s="198"/>
      <c r="K1264" s="198"/>
      <c r="L1264" s="204"/>
      <c r="M1264" s="205"/>
      <c r="N1264" s="206"/>
      <c r="O1264" s="206"/>
      <c r="P1264" s="206"/>
      <c r="Q1264" s="206"/>
      <c r="R1264" s="206"/>
      <c r="S1264" s="206"/>
      <c r="T1264" s="206"/>
      <c r="U1264" s="207"/>
      <c r="AT1264" s="208" t="s">
        <v>218</v>
      </c>
      <c r="AU1264" s="208" t="s">
        <v>83</v>
      </c>
      <c r="AV1264" s="13" t="s">
        <v>83</v>
      </c>
      <c r="AW1264" s="13" t="s">
        <v>34</v>
      </c>
      <c r="AX1264" s="13" t="s">
        <v>81</v>
      </c>
      <c r="AY1264" s="208" t="s">
        <v>204</v>
      </c>
    </row>
    <row r="1265" spans="1:65" s="2" customFormat="1" ht="16.5" customHeight="1">
      <c r="A1265" s="36"/>
      <c r="B1265" s="37"/>
      <c r="C1265" s="179" t="s">
        <v>1891</v>
      </c>
      <c r="D1265" s="179" t="s">
        <v>208</v>
      </c>
      <c r="E1265" s="180" t="s">
        <v>1892</v>
      </c>
      <c r="F1265" s="181" t="s">
        <v>1893</v>
      </c>
      <c r="G1265" s="182" t="s">
        <v>1185</v>
      </c>
      <c r="H1265" s="183">
        <v>119</v>
      </c>
      <c r="I1265" s="184"/>
      <c r="J1265" s="185">
        <f>ROUND(I1265*H1265,1)</f>
        <v>0</v>
      </c>
      <c r="K1265" s="181" t="s">
        <v>212</v>
      </c>
      <c r="L1265" s="41"/>
      <c r="M1265" s="186" t="s">
        <v>21</v>
      </c>
      <c r="N1265" s="187" t="s">
        <v>44</v>
      </c>
      <c r="O1265" s="66"/>
      <c r="P1265" s="188">
        <f>O1265*H1265</f>
        <v>0</v>
      </c>
      <c r="Q1265" s="188">
        <v>5E-05</v>
      </c>
      <c r="R1265" s="188">
        <f>Q1265*H1265</f>
        <v>0.00595</v>
      </c>
      <c r="S1265" s="188">
        <v>0</v>
      </c>
      <c r="T1265" s="188">
        <f>S1265*H1265</f>
        <v>0</v>
      </c>
      <c r="U1265" s="189" t="s">
        <v>21</v>
      </c>
      <c r="V1265" s="36"/>
      <c r="W1265" s="36"/>
      <c r="X1265" s="36"/>
      <c r="Y1265" s="36"/>
      <c r="Z1265" s="36"/>
      <c r="AA1265" s="36"/>
      <c r="AB1265" s="36"/>
      <c r="AC1265" s="36"/>
      <c r="AD1265" s="36"/>
      <c r="AE1265" s="36"/>
      <c r="AR1265" s="190" t="s">
        <v>300</v>
      </c>
      <c r="AT1265" s="190" t="s">
        <v>208</v>
      </c>
      <c r="AU1265" s="190" t="s">
        <v>83</v>
      </c>
      <c r="AY1265" s="19" t="s">
        <v>204</v>
      </c>
      <c r="BE1265" s="191">
        <f>IF(N1265="základní",J1265,0)</f>
        <v>0</v>
      </c>
      <c r="BF1265" s="191">
        <f>IF(N1265="snížená",J1265,0)</f>
        <v>0</v>
      </c>
      <c r="BG1265" s="191">
        <f>IF(N1265="zákl. přenesená",J1265,0)</f>
        <v>0</v>
      </c>
      <c r="BH1265" s="191">
        <f>IF(N1265="sníž. přenesená",J1265,0)</f>
        <v>0</v>
      </c>
      <c r="BI1265" s="191">
        <f>IF(N1265="nulová",J1265,0)</f>
        <v>0</v>
      </c>
      <c r="BJ1265" s="19" t="s">
        <v>81</v>
      </c>
      <c r="BK1265" s="191">
        <f>ROUND(I1265*H1265,1)</f>
        <v>0</v>
      </c>
      <c r="BL1265" s="19" t="s">
        <v>300</v>
      </c>
      <c r="BM1265" s="190" t="s">
        <v>1894</v>
      </c>
    </row>
    <row r="1266" spans="1:47" s="2" customFormat="1" ht="11.25">
      <c r="A1266" s="36"/>
      <c r="B1266" s="37"/>
      <c r="C1266" s="38"/>
      <c r="D1266" s="192" t="s">
        <v>216</v>
      </c>
      <c r="E1266" s="38"/>
      <c r="F1266" s="193" t="s">
        <v>1895</v>
      </c>
      <c r="G1266" s="38"/>
      <c r="H1266" s="38"/>
      <c r="I1266" s="194"/>
      <c r="J1266" s="38"/>
      <c r="K1266" s="38"/>
      <c r="L1266" s="41"/>
      <c r="M1266" s="195"/>
      <c r="N1266" s="196"/>
      <c r="O1266" s="66"/>
      <c r="P1266" s="66"/>
      <c r="Q1266" s="66"/>
      <c r="R1266" s="66"/>
      <c r="S1266" s="66"/>
      <c r="T1266" s="66"/>
      <c r="U1266" s="67"/>
      <c r="V1266" s="36"/>
      <c r="W1266" s="36"/>
      <c r="X1266" s="36"/>
      <c r="Y1266" s="36"/>
      <c r="Z1266" s="36"/>
      <c r="AA1266" s="36"/>
      <c r="AB1266" s="36"/>
      <c r="AC1266" s="36"/>
      <c r="AD1266" s="36"/>
      <c r="AE1266" s="36"/>
      <c r="AT1266" s="19" t="s">
        <v>216</v>
      </c>
      <c r="AU1266" s="19" t="s">
        <v>83</v>
      </c>
    </row>
    <row r="1267" spans="2:51" s="13" customFormat="1" ht="11.25">
      <c r="B1267" s="197"/>
      <c r="C1267" s="198"/>
      <c r="D1267" s="199" t="s">
        <v>218</v>
      </c>
      <c r="E1267" s="200" t="s">
        <v>21</v>
      </c>
      <c r="F1267" s="201" t="s">
        <v>1896</v>
      </c>
      <c r="G1267" s="198"/>
      <c r="H1267" s="202">
        <v>119</v>
      </c>
      <c r="I1267" s="203"/>
      <c r="J1267" s="198"/>
      <c r="K1267" s="198"/>
      <c r="L1267" s="204"/>
      <c r="M1267" s="205"/>
      <c r="N1267" s="206"/>
      <c r="O1267" s="206"/>
      <c r="P1267" s="206"/>
      <c r="Q1267" s="206"/>
      <c r="R1267" s="206"/>
      <c r="S1267" s="206"/>
      <c r="T1267" s="206"/>
      <c r="U1267" s="207"/>
      <c r="AT1267" s="208" t="s">
        <v>218</v>
      </c>
      <c r="AU1267" s="208" t="s">
        <v>83</v>
      </c>
      <c r="AV1267" s="13" t="s">
        <v>83</v>
      </c>
      <c r="AW1267" s="13" t="s">
        <v>34</v>
      </c>
      <c r="AX1267" s="13" t="s">
        <v>81</v>
      </c>
      <c r="AY1267" s="208" t="s">
        <v>204</v>
      </c>
    </row>
    <row r="1268" spans="1:65" s="2" customFormat="1" ht="16.5" customHeight="1">
      <c r="A1268" s="36"/>
      <c r="B1268" s="37"/>
      <c r="C1268" s="242" t="s">
        <v>1897</v>
      </c>
      <c r="D1268" s="242" t="s">
        <v>466</v>
      </c>
      <c r="E1268" s="243" t="s">
        <v>1898</v>
      </c>
      <c r="F1268" s="244" t="s">
        <v>1899</v>
      </c>
      <c r="G1268" s="245" t="s">
        <v>469</v>
      </c>
      <c r="H1268" s="246">
        <v>37.4</v>
      </c>
      <c r="I1268" s="247"/>
      <c r="J1268" s="248">
        <f>ROUND(I1268*H1268,1)</f>
        <v>0</v>
      </c>
      <c r="K1268" s="244" t="s">
        <v>21</v>
      </c>
      <c r="L1268" s="249"/>
      <c r="M1268" s="250" t="s">
        <v>21</v>
      </c>
      <c r="N1268" s="251" t="s">
        <v>44</v>
      </c>
      <c r="O1268" s="66"/>
      <c r="P1268" s="188">
        <f>O1268*H1268</f>
        <v>0</v>
      </c>
      <c r="Q1268" s="188">
        <v>0.0174</v>
      </c>
      <c r="R1268" s="188">
        <f>Q1268*H1268</f>
        <v>0.6507599999999999</v>
      </c>
      <c r="S1268" s="188">
        <v>0</v>
      </c>
      <c r="T1268" s="188">
        <f>S1268*H1268</f>
        <v>0</v>
      </c>
      <c r="U1268" s="189" t="s">
        <v>21</v>
      </c>
      <c r="V1268" s="36"/>
      <c r="W1268" s="36"/>
      <c r="X1268" s="36"/>
      <c r="Y1268" s="36"/>
      <c r="Z1268" s="36"/>
      <c r="AA1268" s="36"/>
      <c r="AB1268" s="36"/>
      <c r="AC1268" s="36"/>
      <c r="AD1268" s="36"/>
      <c r="AE1268" s="36"/>
      <c r="AR1268" s="190" t="s">
        <v>473</v>
      </c>
      <c r="AT1268" s="190" t="s">
        <v>466</v>
      </c>
      <c r="AU1268" s="190" t="s">
        <v>83</v>
      </c>
      <c r="AY1268" s="19" t="s">
        <v>204</v>
      </c>
      <c r="BE1268" s="191">
        <f>IF(N1268="základní",J1268,0)</f>
        <v>0</v>
      </c>
      <c r="BF1268" s="191">
        <f>IF(N1268="snížená",J1268,0)</f>
        <v>0</v>
      </c>
      <c r="BG1268" s="191">
        <f>IF(N1268="zákl. přenesená",J1268,0)</f>
        <v>0</v>
      </c>
      <c r="BH1268" s="191">
        <f>IF(N1268="sníž. přenesená",J1268,0)</f>
        <v>0</v>
      </c>
      <c r="BI1268" s="191">
        <f>IF(N1268="nulová",J1268,0)</f>
        <v>0</v>
      </c>
      <c r="BJ1268" s="19" t="s">
        <v>81</v>
      </c>
      <c r="BK1268" s="191">
        <f>ROUND(I1268*H1268,1)</f>
        <v>0</v>
      </c>
      <c r="BL1268" s="19" t="s">
        <v>300</v>
      </c>
      <c r="BM1268" s="190" t="s">
        <v>1900</v>
      </c>
    </row>
    <row r="1269" spans="2:51" s="13" customFormat="1" ht="11.25">
      <c r="B1269" s="197"/>
      <c r="C1269" s="198"/>
      <c r="D1269" s="199" t="s">
        <v>218</v>
      </c>
      <c r="E1269" s="200" t="s">
        <v>21</v>
      </c>
      <c r="F1269" s="201" t="s">
        <v>1901</v>
      </c>
      <c r="G1269" s="198"/>
      <c r="H1269" s="202">
        <v>37.4</v>
      </c>
      <c r="I1269" s="203"/>
      <c r="J1269" s="198"/>
      <c r="K1269" s="198"/>
      <c r="L1269" s="204"/>
      <c r="M1269" s="205"/>
      <c r="N1269" s="206"/>
      <c r="O1269" s="206"/>
      <c r="P1269" s="206"/>
      <c r="Q1269" s="206"/>
      <c r="R1269" s="206"/>
      <c r="S1269" s="206"/>
      <c r="T1269" s="206"/>
      <c r="U1269" s="207"/>
      <c r="AT1269" s="208" t="s">
        <v>218</v>
      </c>
      <c r="AU1269" s="208" t="s">
        <v>83</v>
      </c>
      <c r="AV1269" s="13" t="s">
        <v>83</v>
      </c>
      <c r="AW1269" s="13" t="s">
        <v>34</v>
      </c>
      <c r="AX1269" s="13" t="s">
        <v>81</v>
      </c>
      <c r="AY1269" s="208" t="s">
        <v>204</v>
      </c>
    </row>
    <row r="1270" spans="1:65" s="2" customFormat="1" ht="16.5" customHeight="1">
      <c r="A1270" s="36"/>
      <c r="B1270" s="37"/>
      <c r="C1270" s="179" t="s">
        <v>1902</v>
      </c>
      <c r="D1270" s="179" t="s">
        <v>208</v>
      </c>
      <c r="E1270" s="180" t="s">
        <v>1903</v>
      </c>
      <c r="F1270" s="181" t="s">
        <v>1904</v>
      </c>
      <c r="G1270" s="182" t="s">
        <v>1185</v>
      </c>
      <c r="H1270" s="183">
        <v>911</v>
      </c>
      <c r="I1270" s="184"/>
      <c r="J1270" s="185">
        <f>ROUND(I1270*H1270,1)</f>
        <v>0</v>
      </c>
      <c r="K1270" s="181" t="s">
        <v>212</v>
      </c>
      <c r="L1270" s="41"/>
      <c r="M1270" s="186" t="s">
        <v>21</v>
      </c>
      <c r="N1270" s="187" t="s">
        <v>44</v>
      </c>
      <c r="O1270" s="66"/>
      <c r="P1270" s="188">
        <f>O1270*H1270</f>
        <v>0</v>
      </c>
      <c r="Q1270" s="188">
        <v>5E-05</v>
      </c>
      <c r="R1270" s="188">
        <f>Q1270*H1270</f>
        <v>0.04555</v>
      </c>
      <c r="S1270" s="188">
        <v>0</v>
      </c>
      <c r="T1270" s="188">
        <f>S1270*H1270</f>
        <v>0</v>
      </c>
      <c r="U1270" s="189" t="s">
        <v>21</v>
      </c>
      <c r="V1270" s="36"/>
      <c r="W1270" s="36"/>
      <c r="X1270" s="36"/>
      <c r="Y1270" s="36"/>
      <c r="Z1270" s="36"/>
      <c r="AA1270" s="36"/>
      <c r="AB1270" s="36"/>
      <c r="AC1270" s="36"/>
      <c r="AD1270" s="36"/>
      <c r="AE1270" s="36"/>
      <c r="AR1270" s="190" t="s">
        <v>300</v>
      </c>
      <c r="AT1270" s="190" t="s">
        <v>208</v>
      </c>
      <c r="AU1270" s="190" t="s">
        <v>83</v>
      </c>
      <c r="AY1270" s="19" t="s">
        <v>204</v>
      </c>
      <c r="BE1270" s="191">
        <f>IF(N1270="základní",J1270,0)</f>
        <v>0</v>
      </c>
      <c r="BF1270" s="191">
        <f>IF(N1270="snížená",J1270,0)</f>
        <v>0</v>
      </c>
      <c r="BG1270" s="191">
        <f>IF(N1270="zákl. přenesená",J1270,0)</f>
        <v>0</v>
      </c>
      <c r="BH1270" s="191">
        <f>IF(N1270="sníž. přenesená",J1270,0)</f>
        <v>0</v>
      </c>
      <c r="BI1270" s="191">
        <f>IF(N1270="nulová",J1270,0)</f>
        <v>0</v>
      </c>
      <c r="BJ1270" s="19" t="s">
        <v>81</v>
      </c>
      <c r="BK1270" s="191">
        <f>ROUND(I1270*H1270,1)</f>
        <v>0</v>
      </c>
      <c r="BL1270" s="19" t="s">
        <v>300</v>
      </c>
      <c r="BM1270" s="190" t="s">
        <v>1905</v>
      </c>
    </row>
    <row r="1271" spans="1:47" s="2" customFormat="1" ht="11.25">
      <c r="A1271" s="36"/>
      <c r="B1271" s="37"/>
      <c r="C1271" s="38"/>
      <c r="D1271" s="192" t="s">
        <v>216</v>
      </c>
      <c r="E1271" s="38"/>
      <c r="F1271" s="193" t="s">
        <v>1906</v>
      </c>
      <c r="G1271" s="38"/>
      <c r="H1271" s="38"/>
      <c r="I1271" s="194"/>
      <c r="J1271" s="38"/>
      <c r="K1271" s="38"/>
      <c r="L1271" s="41"/>
      <c r="M1271" s="195"/>
      <c r="N1271" s="196"/>
      <c r="O1271" s="66"/>
      <c r="P1271" s="66"/>
      <c r="Q1271" s="66"/>
      <c r="R1271" s="66"/>
      <c r="S1271" s="66"/>
      <c r="T1271" s="66"/>
      <c r="U1271" s="67"/>
      <c r="V1271" s="36"/>
      <c r="W1271" s="36"/>
      <c r="X1271" s="36"/>
      <c r="Y1271" s="36"/>
      <c r="Z1271" s="36"/>
      <c r="AA1271" s="36"/>
      <c r="AB1271" s="36"/>
      <c r="AC1271" s="36"/>
      <c r="AD1271" s="36"/>
      <c r="AE1271" s="36"/>
      <c r="AT1271" s="19" t="s">
        <v>216</v>
      </c>
      <c r="AU1271" s="19" t="s">
        <v>83</v>
      </c>
    </row>
    <row r="1272" spans="2:51" s="13" customFormat="1" ht="11.25">
      <c r="B1272" s="197"/>
      <c r="C1272" s="198"/>
      <c r="D1272" s="199" t="s">
        <v>218</v>
      </c>
      <c r="E1272" s="200" t="s">
        <v>21</v>
      </c>
      <c r="F1272" s="201" t="s">
        <v>1907</v>
      </c>
      <c r="G1272" s="198"/>
      <c r="H1272" s="202">
        <v>911</v>
      </c>
      <c r="I1272" s="203"/>
      <c r="J1272" s="198"/>
      <c r="K1272" s="198"/>
      <c r="L1272" s="204"/>
      <c r="M1272" s="205"/>
      <c r="N1272" s="206"/>
      <c r="O1272" s="206"/>
      <c r="P1272" s="206"/>
      <c r="Q1272" s="206"/>
      <c r="R1272" s="206"/>
      <c r="S1272" s="206"/>
      <c r="T1272" s="206"/>
      <c r="U1272" s="207"/>
      <c r="AT1272" s="208" t="s">
        <v>218</v>
      </c>
      <c r="AU1272" s="208" t="s">
        <v>83</v>
      </c>
      <c r="AV1272" s="13" t="s">
        <v>83</v>
      </c>
      <c r="AW1272" s="13" t="s">
        <v>34</v>
      </c>
      <c r="AX1272" s="13" t="s">
        <v>81</v>
      </c>
      <c r="AY1272" s="208" t="s">
        <v>204</v>
      </c>
    </row>
    <row r="1273" spans="1:65" s="2" customFormat="1" ht="24.2" customHeight="1">
      <c r="A1273" s="36"/>
      <c r="B1273" s="37"/>
      <c r="C1273" s="242" t="s">
        <v>1908</v>
      </c>
      <c r="D1273" s="242" t="s">
        <v>466</v>
      </c>
      <c r="E1273" s="243" t="s">
        <v>1909</v>
      </c>
      <c r="F1273" s="244" t="s">
        <v>1910</v>
      </c>
      <c r="G1273" s="245" t="s">
        <v>211</v>
      </c>
      <c r="H1273" s="246">
        <v>1</v>
      </c>
      <c r="I1273" s="247"/>
      <c r="J1273" s="248">
        <f>ROUND(I1273*H1273,1)</f>
        <v>0</v>
      </c>
      <c r="K1273" s="244" t="s">
        <v>21</v>
      </c>
      <c r="L1273" s="249"/>
      <c r="M1273" s="250" t="s">
        <v>21</v>
      </c>
      <c r="N1273" s="251" t="s">
        <v>44</v>
      </c>
      <c r="O1273" s="66"/>
      <c r="P1273" s="188">
        <f>O1273*H1273</f>
        <v>0</v>
      </c>
      <c r="Q1273" s="188">
        <v>0.603</v>
      </c>
      <c r="R1273" s="188">
        <f>Q1273*H1273</f>
        <v>0.603</v>
      </c>
      <c r="S1273" s="188">
        <v>0</v>
      </c>
      <c r="T1273" s="188">
        <f>S1273*H1273</f>
        <v>0</v>
      </c>
      <c r="U1273" s="189" t="s">
        <v>21</v>
      </c>
      <c r="V1273" s="36"/>
      <c r="W1273" s="36"/>
      <c r="X1273" s="36"/>
      <c r="Y1273" s="36"/>
      <c r="Z1273" s="36"/>
      <c r="AA1273" s="36"/>
      <c r="AB1273" s="36"/>
      <c r="AC1273" s="36"/>
      <c r="AD1273" s="36"/>
      <c r="AE1273" s="36"/>
      <c r="AR1273" s="190" t="s">
        <v>473</v>
      </c>
      <c r="AT1273" s="190" t="s">
        <v>466</v>
      </c>
      <c r="AU1273" s="190" t="s">
        <v>83</v>
      </c>
      <c r="AY1273" s="19" t="s">
        <v>204</v>
      </c>
      <c r="BE1273" s="191">
        <f>IF(N1273="základní",J1273,0)</f>
        <v>0</v>
      </c>
      <c r="BF1273" s="191">
        <f>IF(N1273="snížená",J1273,0)</f>
        <v>0</v>
      </c>
      <c r="BG1273" s="191">
        <f>IF(N1273="zákl. přenesená",J1273,0)</f>
        <v>0</v>
      </c>
      <c r="BH1273" s="191">
        <f>IF(N1273="sníž. přenesená",J1273,0)</f>
        <v>0</v>
      </c>
      <c r="BI1273" s="191">
        <f>IF(N1273="nulová",J1273,0)</f>
        <v>0</v>
      </c>
      <c r="BJ1273" s="19" t="s">
        <v>81</v>
      </c>
      <c r="BK1273" s="191">
        <f>ROUND(I1273*H1273,1)</f>
        <v>0</v>
      </c>
      <c r="BL1273" s="19" t="s">
        <v>300</v>
      </c>
      <c r="BM1273" s="190" t="s">
        <v>1911</v>
      </c>
    </row>
    <row r="1274" spans="1:65" s="2" customFormat="1" ht="24.2" customHeight="1">
      <c r="A1274" s="36"/>
      <c r="B1274" s="37"/>
      <c r="C1274" s="242" t="s">
        <v>1912</v>
      </c>
      <c r="D1274" s="242" t="s">
        <v>466</v>
      </c>
      <c r="E1274" s="243" t="s">
        <v>1913</v>
      </c>
      <c r="F1274" s="244" t="s">
        <v>1914</v>
      </c>
      <c r="G1274" s="245" t="s">
        <v>211</v>
      </c>
      <c r="H1274" s="246">
        <v>1</v>
      </c>
      <c r="I1274" s="247"/>
      <c r="J1274" s="248">
        <f>ROUND(I1274*H1274,1)</f>
        <v>0</v>
      </c>
      <c r="K1274" s="244" t="s">
        <v>21</v>
      </c>
      <c r="L1274" s="249"/>
      <c r="M1274" s="250" t="s">
        <v>21</v>
      </c>
      <c r="N1274" s="251" t="s">
        <v>44</v>
      </c>
      <c r="O1274" s="66"/>
      <c r="P1274" s="188">
        <f>O1274*H1274</f>
        <v>0</v>
      </c>
      <c r="Q1274" s="188">
        <v>0.199</v>
      </c>
      <c r="R1274" s="188">
        <f>Q1274*H1274</f>
        <v>0.199</v>
      </c>
      <c r="S1274" s="188">
        <v>0</v>
      </c>
      <c r="T1274" s="188">
        <f>S1274*H1274</f>
        <v>0</v>
      </c>
      <c r="U1274" s="189" t="s">
        <v>21</v>
      </c>
      <c r="V1274" s="36"/>
      <c r="W1274" s="36"/>
      <c r="X1274" s="36"/>
      <c r="Y1274" s="36"/>
      <c r="Z1274" s="36"/>
      <c r="AA1274" s="36"/>
      <c r="AB1274" s="36"/>
      <c r="AC1274" s="36"/>
      <c r="AD1274" s="36"/>
      <c r="AE1274" s="36"/>
      <c r="AR1274" s="190" t="s">
        <v>473</v>
      </c>
      <c r="AT1274" s="190" t="s">
        <v>466</v>
      </c>
      <c r="AU1274" s="190" t="s">
        <v>83</v>
      </c>
      <c r="AY1274" s="19" t="s">
        <v>204</v>
      </c>
      <c r="BE1274" s="191">
        <f>IF(N1274="základní",J1274,0)</f>
        <v>0</v>
      </c>
      <c r="BF1274" s="191">
        <f>IF(N1274="snížená",J1274,0)</f>
        <v>0</v>
      </c>
      <c r="BG1274" s="191">
        <f>IF(N1274="zákl. přenesená",J1274,0)</f>
        <v>0</v>
      </c>
      <c r="BH1274" s="191">
        <f>IF(N1274="sníž. přenesená",J1274,0)</f>
        <v>0</v>
      </c>
      <c r="BI1274" s="191">
        <f>IF(N1274="nulová",J1274,0)</f>
        <v>0</v>
      </c>
      <c r="BJ1274" s="19" t="s">
        <v>81</v>
      </c>
      <c r="BK1274" s="191">
        <f>ROUND(I1274*H1274,1)</f>
        <v>0</v>
      </c>
      <c r="BL1274" s="19" t="s">
        <v>300</v>
      </c>
      <c r="BM1274" s="190" t="s">
        <v>1915</v>
      </c>
    </row>
    <row r="1275" spans="1:65" s="2" customFormat="1" ht="24.2" customHeight="1">
      <c r="A1275" s="36"/>
      <c r="B1275" s="37"/>
      <c r="C1275" s="242" t="s">
        <v>1916</v>
      </c>
      <c r="D1275" s="242" t="s">
        <v>466</v>
      </c>
      <c r="E1275" s="243" t="s">
        <v>1917</v>
      </c>
      <c r="F1275" s="244" t="s">
        <v>1918</v>
      </c>
      <c r="G1275" s="245" t="s">
        <v>211</v>
      </c>
      <c r="H1275" s="246">
        <v>1</v>
      </c>
      <c r="I1275" s="247"/>
      <c r="J1275" s="248">
        <f>ROUND(I1275*H1275,1)</f>
        <v>0</v>
      </c>
      <c r="K1275" s="244" t="s">
        <v>21</v>
      </c>
      <c r="L1275" s="249"/>
      <c r="M1275" s="250" t="s">
        <v>21</v>
      </c>
      <c r="N1275" s="251" t="s">
        <v>44</v>
      </c>
      <c r="O1275" s="66"/>
      <c r="P1275" s="188">
        <f>O1275*H1275</f>
        <v>0</v>
      </c>
      <c r="Q1275" s="188">
        <v>0.109</v>
      </c>
      <c r="R1275" s="188">
        <f>Q1275*H1275</f>
        <v>0.109</v>
      </c>
      <c r="S1275" s="188">
        <v>0</v>
      </c>
      <c r="T1275" s="188">
        <f>S1275*H1275</f>
        <v>0</v>
      </c>
      <c r="U1275" s="189" t="s">
        <v>21</v>
      </c>
      <c r="V1275" s="36"/>
      <c r="W1275" s="36"/>
      <c r="X1275" s="36"/>
      <c r="Y1275" s="36"/>
      <c r="Z1275" s="36"/>
      <c r="AA1275" s="36"/>
      <c r="AB1275" s="36"/>
      <c r="AC1275" s="36"/>
      <c r="AD1275" s="36"/>
      <c r="AE1275" s="36"/>
      <c r="AR1275" s="190" t="s">
        <v>473</v>
      </c>
      <c r="AT1275" s="190" t="s">
        <v>466</v>
      </c>
      <c r="AU1275" s="190" t="s">
        <v>83</v>
      </c>
      <c r="AY1275" s="19" t="s">
        <v>204</v>
      </c>
      <c r="BE1275" s="191">
        <f>IF(N1275="základní",J1275,0)</f>
        <v>0</v>
      </c>
      <c r="BF1275" s="191">
        <f>IF(N1275="snížená",J1275,0)</f>
        <v>0</v>
      </c>
      <c r="BG1275" s="191">
        <f>IF(N1275="zákl. přenesená",J1275,0)</f>
        <v>0</v>
      </c>
      <c r="BH1275" s="191">
        <f>IF(N1275="sníž. přenesená",J1275,0)</f>
        <v>0</v>
      </c>
      <c r="BI1275" s="191">
        <f>IF(N1275="nulová",J1275,0)</f>
        <v>0</v>
      </c>
      <c r="BJ1275" s="19" t="s">
        <v>81</v>
      </c>
      <c r="BK1275" s="191">
        <f>ROUND(I1275*H1275,1)</f>
        <v>0</v>
      </c>
      <c r="BL1275" s="19" t="s">
        <v>300</v>
      </c>
      <c r="BM1275" s="190" t="s">
        <v>1919</v>
      </c>
    </row>
    <row r="1276" spans="1:65" s="2" customFormat="1" ht="16.5" customHeight="1">
      <c r="A1276" s="36"/>
      <c r="B1276" s="37"/>
      <c r="C1276" s="179" t="s">
        <v>1920</v>
      </c>
      <c r="D1276" s="179" t="s">
        <v>208</v>
      </c>
      <c r="E1276" s="180" t="s">
        <v>1741</v>
      </c>
      <c r="F1276" s="181" t="s">
        <v>1742</v>
      </c>
      <c r="G1276" s="182" t="s">
        <v>1185</v>
      </c>
      <c r="H1276" s="183">
        <v>155</v>
      </c>
      <c r="I1276" s="184"/>
      <c r="J1276" s="185">
        <f>ROUND(I1276*H1276,1)</f>
        <v>0</v>
      </c>
      <c r="K1276" s="181" t="s">
        <v>21</v>
      </c>
      <c r="L1276" s="41"/>
      <c r="M1276" s="186" t="s">
        <v>21</v>
      </c>
      <c r="N1276" s="187" t="s">
        <v>44</v>
      </c>
      <c r="O1276" s="66"/>
      <c r="P1276" s="188">
        <f>O1276*H1276</f>
        <v>0</v>
      </c>
      <c r="Q1276" s="188">
        <v>0</v>
      </c>
      <c r="R1276" s="188">
        <f>Q1276*H1276</f>
        <v>0</v>
      </c>
      <c r="S1276" s="188">
        <v>0</v>
      </c>
      <c r="T1276" s="188">
        <f>S1276*H1276</f>
        <v>0</v>
      </c>
      <c r="U1276" s="189" t="s">
        <v>21</v>
      </c>
      <c r="V1276" s="36"/>
      <c r="W1276" s="36"/>
      <c r="X1276" s="36"/>
      <c r="Y1276" s="36"/>
      <c r="Z1276" s="36"/>
      <c r="AA1276" s="36"/>
      <c r="AB1276" s="36"/>
      <c r="AC1276" s="36"/>
      <c r="AD1276" s="36"/>
      <c r="AE1276" s="36"/>
      <c r="AR1276" s="190" t="s">
        <v>300</v>
      </c>
      <c r="AT1276" s="190" t="s">
        <v>208</v>
      </c>
      <c r="AU1276" s="190" t="s">
        <v>83</v>
      </c>
      <c r="AY1276" s="19" t="s">
        <v>204</v>
      </c>
      <c r="BE1276" s="191">
        <f>IF(N1276="základní",J1276,0)</f>
        <v>0</v>
      </c>
      <c r="BF1276" s="191">
        <f>IF(N1276="snížená",J1276,0)</f>
        <v>0</v>
      </c>
      <c r="BG1276" s="191">
        <f>IF(N1276="zákl. přenesená",J1276,0)</f>
        <v>0</v>
      </c>
      <c r="BH1276" s="191">
        <f>IF(N1276="sníž. přenesená",J1276,0)</f>
        <v>0</v>
      </c>
      <c r="BI1276" s="191">
        <f>IF(N1276="nulová",J1276,0)</f>
        <v>0</v>
      </c>
      <c r="BJ1276" s="19" t="s">
        <v>81</v>
      </c>
      <c r="BK1276" s="191">
        <f>ROUND(I1276*H1276,1)</f>
        <v>0</v>
      </c>
      <c r="BL1276" s="19" t="s">
        <v>300</v>
      </c>
      <c r="BM1276" s="190" t="s">
        <v>1921</v>
      </c>
    </row>
    <row r="1277" spans="2:51" s="13" customFormat="1" ht="11.25">
      <c r="B1277" s="197"/>
      <c r="C1277" s="198"/>
      <c r="D1277" s="199" t="s">
        <v>218</v>
      </c>
      <c r="E1277" s="200" t="s">
        <v>21</v>
      </c>
      <c r="F1277" s="201" t="s">
        <v>1922</v>
      </c>
      <c r="G1277" s="198"/>
      <c r="H1277" s="202">
        <v>155</v>
      </c>
      <c r="I1277" s="203"/>
      <c r="J1277" s="198"/>
      <c r="K1277" s="198"/>
      <c r="L1277" s="204"/>
      <c r="M1277" s="205"/>
      <c r="N1277" s="206"/>
      <c r="O1277" s="206"/>
      <c r="P1277" s="206"/>
      <c r="Q1277" s="206"/>
      <c r="R1277" s="206"/>
      <c r="S1277" s="206"/>
      <c r="T1277" s="206"/>
      <c r="U1277" s="207"/>
      <c r="AT1277" s="208" t="s">
        <v>218</v>
      </c>
      <c r="AU1277" s="208" t="s">
        <v>83</v>
      </c>
      <c r="AV1277" s="13" t="s">
        <v>83</v>
      </c>
      <c r="AW1277" s="13" t="s">
        <v>34</v>
      </c>
      <c r="AX1277" s="13" t="s">
        <v>81</v>
      </c>
      <c r="AY1277" s="208" t="s">
        <v>204</v>
      </c>
    </row>
    <row r="1278" spans="1:65" s="2" customFormat="1" ht="24.2" customHeight="1">
      <c r="A1278" s="36"/>
      <c r="B1278" s="37"/>
      <c r="C1278" s="179" t="s">
        <v>1923</v>
      </c>
      <c r="D1278" s="179" t="s">
        <v>208</v>
      </c>
      <c r="E1278" s="180" t="s">
        <v>1848</v>
      </c>
      <c r="F1278" s="181" t="s">
        <v>1849</v>
      </c>
      <c r="G1278" s="182" t="s">
        <v>1412</v>
      </c>
      <c r="H1278" s="252"/>
      <c r="I1278" s="184"/>
      <c r="J1278" s="185">
        <f>ROUND(I1278*H1278,1)</f>
        <v>0</v>
      </c>
      <c r="K1278" s="181" t="s">
        <v>212</v>
      </c>
      <c r="L1278" s="41"/>
      <c r="M1278" s="186" t="s">
        <v>21</v>
      </c>
      <c r="N1278" s="187" t="s">
        <v>44</v>
      </c>
      <c r="O1278" s="66"/>
      <c r="P1278" s="188">
        <f>O1278*H1278</f>
        <v>0</v>
      </c>
      <c r="Q1278" s="188">
        <v>0</v>
      </c>
      <c r="R1278" s="188">
        <f>Q1278*H1278</f>
        <v>0</v>
      </c>
      <c r="S1278" s="188">
        <v>0</v>
      </c>
      <c r="T1278" s="188">
        <f>S1278*H1278</f>
        <v>0</v>
      </c>
      <c r="U1278" s="189" t="s">
        <v>21</v>
      </c>
      <c r="V1278" s="36"/>
      <c r="W1278" s="36"/>
      <c r="X1278" s="36"/>
      <c r="Y1278" s="36"/>
      <c r="Z1278" s="36"/>
      <c r="AA1278" s="36"/>
      <c r="AB1278" s="36"/>
      <c r="AC1278" s="36"/>
      <c r="AD1278" s="36"/>
      <c r="AE1278" s="36"/>
      <c r="AR1278" s="190" t="s">
        <v>300</v>
      </c>
      <c r="AT1278" s="190" t="s">
        <v>208</v>
      </c>
      <c r="AU1278" s="190" t="s">
        <v>83</v>
      </c>
      <c r="AY1278" s="19" t="s">
        <v>204</v>
      </c>
      <c r="BE1278" s="191">
        <f>IF(N1278="základní",J1278,0)</f>
        <v>0</v>
      </c>
      <c r="BF1278" s="191">
        <f>IF(N1278="snížená",J1278,0)</f>
        <v>0</v>
      </c>
      <c r="BG1278" s="191">
        <f>IF(N1278="zákl. přenesená",J1278,0)</f>
        <v>0</v>
      </c>
      <c r="BH1278" s="191">
        <f>IF(N1278="sníž. přenesená",J1278,0)</f>
        <v>0</v>
      </c>
      <c r="BI1278" s="191">
        <f>IF(N1278="nulová",J1278,0)</f>
        <v>0</v>
      </c>
      <c r="BJ1278" s="19" t="s">
        <v>81</v>
      </c>
      <c r="BK1278" s="191">
        <f>ROUND(I1278*H1278,1)</f>
        <v>0</v>
      </c>
      <c r="BL1278" s="19" t="s">
        <v>300</v>
      </c>
      <c r="BM1278" s="190" t="s">
        <v>1924</v>
      </c>
    </row>
    <row r="1279" spans="1:47" s="2" customFormat="1" ht="11.25">
      <c r="A1279" s="36"/>
      <c r="B1279" s="37"/>
      <c r="C1279" s="38"/>
      <c r="D1279" s="192" t="s">
        <v>216</v>
      </c>
      <c r="E1279" s="38"/>
      <c r="F1279" s="193" t="s">
        <v>1851</v>
      </c>
      <c r="G1279" s="38"/>
      <c r="H1279" s="38"/>
      <c r="I1279" s="194"/>
      <c r="J1279" s="38"/>
      <c r="K1279" s="38"/>
      <c r="L1279" s="41"/>
      <c r="M1279" s="195"/>
      <c r="N1279" s="196"/>
      <c r="O1279" s="66"/>
      <c r="P1279" s="66"/>
      <c r="Q1279" s="66"/>
      <c r="R1279" s="66"/>
      <c r="S1279" s="66"/>
      <c r="T1279" s="66"/>
      <c r="U1279" s="67"/>
      <c r="V1279" s="36"/>
      <c r="W1279" s="36"/>
      <c r="X1279" s="36"/>
      <c r="Y1279" s="36"/>
      <c r="Z1279" s="36"/>
      <c r="AA1279" s="36"/>
      <c r="AB1279" s="36"/>
      <c r="AC1279" s="36"/>
      <c r="AD1279" s="36"/>
      <c r="AE1279" s="36"/>
      <c r="AT1279" s="19" t="s">
        <v>216</v>
      </c>
      <c r="AU1279" s="19" t="s">
        <v>83</v>
      </c>
    </row>
    <row r="1280" spans="1:47" s="2" customFormat="1" ht="78">
      <c r="A1280" s="36"/>
      <c r="B1280" s="37"/>
      <c r="C1280" s="38"/>
      <c r="D1280" s="199" t="s">
        <v>306</v>
      </c>
      <c r="E1280" s="38"/>
      <c r="F1280" s="241" t="s">
        <v>1852</v>
      </c>
      <c r="G1280" s="38"/>
      <c r="H1280" s="38"/>
      <c r="I1280" s="194"/>
      <c r="J1280" s="38"/>
      <c r="K1280" s="38"/>
      <c r="L1280" s="41"/>
      <c r="M1280" s="195"/>
      <c r="N1280" s="196"/>
      <c r="O1280" s="66"/>
      <c r="P1280" s="66"/>
      <c r="Q1280" s="66"/>
      <c r="R1280" s="66"/>
      <c r="S1280" s="66"/>
      <c r="T1280" s="66"/>
      <c r="U1280" s="67"/>
      <c r="V1280" s="36"/>
      <c r="W1280" s="36"/>
      <c r="X1280" s="36"/>
      <c r="Y1280" s="36"/>
      <c r="Z1280" s="36"/>
      <c r="AA1280" s="36"/>
      <c r="AB1280" s="36"/>
      <c r="AC1280" s="36"/>
      <c r="AD1280" s="36"/>
      <c r="AE1280" s="36"/>
      <c r="AT1280" s="19" t="s">
        <v>306</v>
      </c>
      <c r="AU1280" s="19" t="s">
        <v>83</v>
      </c>
    </row>
    <row r="1281" spans="2:63" s="12" customFormat="1" ht="22.9" customHeight="1">
      <c r="B1281" s="163"/>
      <c r="C1281" s="164"/>
      <c r="D1281" s="165" t="s">
        <v>72</v>
      </c>
      <c r="E1281" s="177" t="s">
        <v>1925</v>
      </c>
      <c r="F1281" s="177" t="s">
        <v>1926</v>
      </c>
      <c r="G1281" s="164"/>
      <c r="H1281" s="164"/>
      <c r="I1281" s="167"/>
      <c r="J1281" s="178">
        <f>BK1281</f>
        <v>0</v>
      </c>
      <c r="K1281" s="164"/>
      <c r="L1281" s="169"/>
      <c r="M1281" s="170"/>
      <c r="N1281" s="171"/>
      <c r="O1281" s="171"/>
      <c r="P1281" s="172">
        <f>SUM(P1282:P1290)</f>
        <v>0</v>
      </c>
      <c r="Q1281" s="171"/>
      <c r="R1281" s="172">
        <f>SUM(R1282:R1290)</f>
        <v>0.2101054</v>
      </c>
      <c r="S1281" s="171"/>
      <c r="T1281" s="172">
        <f>SUM(T1282:T1290)</f>
        <v>0</v>
      </c>
      <c r="U1281" s="173"/>
      <c r="AR1281" s="174" t="s">
        <v>83</v>
      </c>
      <c r="AT1281" s="175" t="s">
        <v>72</v>
      </c>
      <c r="AU1281" s="175" t="s">
        <v>81</v>
      </c>
      <c r="AY1281" s="174" t="s">
        <v>204</v>
      </c>
      <c r="BK1281" s="176">
        <f>SUM(BK1282:BK1290)</f>
        <v>0</v>
      </c>
    </row>
    <row r="1282" spans="1:65" s="2" customFormat="1" ht="16.5" customHeight="1">
      <c r="A1282" s="36"/>
      <c r="B1282" s="37"/>
      <c r="C1282" s="179" t="s">
        <v>1927</v>
      </c>
      <c r="D1282" s="179" t="s">
        <v>208</v>
      </c>
      <c r="E1282" s="180" t="s">
        <v>1928</v>
      </c>
      <c r="F1282" s="181" t="s">
        <v>1929</v>
      </c>
      <c r="G1282" s="182" t="s">
        <v>469</v>
      </c>
      <c r="H1282" s="183">
        <v>27.475</v>
      </c>
      <c r="I1282" s="184"/>
      <c r="J1282" s="185">
        <f>ROUND(I1282*H1282,1)</f>
        <v>0</v>
      </c>
      <c r="K1282" s="181" t="s">
        <v>21</v>
      </c>
      <c r="L1282" s="41"/>
      <c r="M1282" s="186" t="s">
        <v>21</v>
      </c>
      <c r="N1282" s="187" t="s">
        <v>44</v>
      </c>
      <c r="O1282" s="66"/>
      <c r="P1282" s="188">
        <f>O1282*H1282</f>
        <v>0</v>
      </c>
      <c r="Q1282" s="188">
        <v>0.001</v>
      </c>
      <c r="R1282" s="188">
        <f>Q1282*H1282</f>
        <v>0.027475000000000003</v>
      </c>
      <c r="S1282" s="188">
        <v>0</v>
      </c>
      <c r="T1282" s="188">
        <f>S1282*H1282</f>
        <v>0</v>
      </c>
      <c r="U1282" s="189" t="s">
        <v>21</v>
      </c>
      <c r="V1282" s="36"/>
      <c r="W1282" s="36"/>
      <c r="X1282" s="36"/>
      <c r="Y1282" s="36"/>
      <c r="Z1282" s="36"/>
      <c r="AA1282" s="36"/>
      <c r="AB1282" s="36"/>
      <c r="AC1282" s="36"/>
      <c r="AD1282" s="36"/>
      <c r="AE1282" s="36"/>
      <c r="AR1282" s="190" t="s">
        <v>300</v>
      </c>
      <c r="AT1282" s="190" t="s">
        <v>208</v>
      </c>
      <c r="AU1282" s="190" t="s">
        <v>83</v>
      </c>
      <c r="AY1282" s="19" t="s">
        <v>204</v>
      </c>
      <c r="BE1282" s="191">
        <f>IF(N1282="základní",J1282,0)</f>
        <v>0</v>
      </c>
      <c r="BF1282" s="191">
        <f>IF(N1282="snížená",J1282,0)</f>
        <v>0</v>
      </c>
      <c r="BG1282" s="191">
        <f>IF(N1282="zákl. přenesená",J1282,0)</f>
        <v>0</v>
      </c>
      <c r="BH1282" s="191">
        <f>IF(N1282="sníž. přenesená",J1282,0)</f>
        <v>0</v>
      </c>
      <c r="BI1282" s="191">
        <f>IF(N1282="nulová",J1282,0)</f>
        <v>0</v>
      </c>
      <c r="BJ1282" s="19" t="s">
        <v>81</v>
      </c>
      <c r="BK1282" s="191">
        <f>ROUND(I1282*H1282,1)</f>
        <v>0</v>
      </c>
      <c r="BL1282" s="19" t="s">
        <v>300</v>
      </c>
      <c r="BM1282" s="190" t="s">
        <v>1930</v>
      </c>
    </row>
    <row r="1283" spans="2:51" s="13" customFormat="1" ht="11.25">
      <c r="B1283" s="197"/>
      <c r="C1283" s="198"/>
      <c r="D1283" s="199" t="s">
        <v>218</v>
      </c>
      <c r="E1283" s="200" t="s">
        <v>21</v>
      </c>
      <c r="F1283" s="201" t="s">
        <v>1931</v>
      </c>
      <c r="G1283" s="198"/>
      <c r="H1283" s="202">
        <v>30.625</v>
      </c>
      <c r="I1283" s="203"/>
      <c r="J1283" s="198"/>
      <c r="K1283" s="198"/>
      <c r="L1283" s="204"/>
      <c r="M1283" s="205"/>
      <c r="N1283" s="206"/>
      <c r="O1283" s="206"/>
      <c r="P1283" s="206"/>
      <c r="Q1283" s="206"/>
      <c r="R1283" s="206"/>
      <c r="S1283" s="206"/>
      <c r="T1283" s="206"/>
      <c r="U1283" s="207"/>
      <c r="AT1283" s="208" t="s">
        <v>218</v>
      </c>
      <c r="AU1283" s="208" t="s">
        <v>83</v>
      </c>
      <c r="AV1283" s="13" t="s">
        <v>83</v>
      </c>
      <c r="AW1283" s="13" t="s">
        <v>34</v>
      </c>
      <c r="AX1283" s="13" t="s">
        <v>73</v>
      </c>
      <c r="AY1283" s="208" t="s">
        <v>204</v>
      </c>
    </row>
    <row r="1284" spans="2:51" s="13" customFormat="1" ht="11.25">
      <c r="B1284" s="197"/>
      <c r="C1284" s="198"/>
      <c r="D1284" s="199" t="s">
        <v>218</v>
      </c>
      <c r="E1284" s="200" t="s">
        <v>21</v>
      </c>
      <c r="F1284" s="201" t="s">
        <v>1932</v>
      </c>
      <c r="G1284" s="198"/>
      <c r="H1284" s="202">
        <v>-3.15</v>
      </c>
      <c r="I1284" s="203"/>
      <c r="J1284" s="198"/>
      <c r="K1284" s="198"/>
      <c r="L1284" s="204"/>
      <c r="M1284" s="205"/>
      <c r="N1284" s="206"/>
      <c r="O1284" s="206"/>
      <c r="P1284" s="206"/>
      <c r="Q1284" s="206"/>
      <c r="R1284" s="206"/>
      <c r="S1284" s="206"/>
      <c r="T1284" s="206"/>
      <c r="U1284" s="207"/>
      <c r="AT1284" s="208" t="s">
        <v>218</v>
      </c>
      <c r="AU1284" s="208" t="s">
        <v>83</v>
      </c>
      <c r="AV1284" s="13" t="s">
        <v>83</v>
      </c>
      <c r="AW1284" s="13" t="s">
        <v>34</v>
      </c>
      <c r="AX1284" s="13" t="s">
        <v>73</v>
      </c>
      <c r="AY1284" s="208" t="s">
        <v>204</v>
      </c>
    </row>
    <row r="1285" spans="2:51" s="14" customFormat="1" ht="11.25">
      <c r="B1285" s="209"/>
      <c r="C1285" s="210"/>
      <c r="D1285" s="199" t="s">
        <v>218</v>
      </c>
      <c r="E1285" s="211" t="s">
        <v>21</v>
      </c>
      <c r="F1285" s="212" t="s">
        <v>1933</v>
      </c>
      <c r="G1285" s="210"/>
      <c r="H1285" s="213">
        <v>27.475</v>
      </c>
      <c r="I1285" s="214"/>
      <c r="J1285" s="210"/>
      <c r="K1285" s="210"/>
      <c r="L1285" s="215"/>
      <c r="M1285" s="216"/>
      <c r="N1285" s="217"/>
      <c r="O1285" s="217"/>
      <c r="P1285" s="217"/>
      <c r="Q1285" s="217"/>
      <c r="R1285" s="217"/>
      <c r="S1285" s="217"/>
      <c r="T1285" s="217"/>
      <c r="U1285" s="218"/>
      <c r="AT1285" s="219" t="s">
        <v>218</v>
      </c>
      <c r="AU1285" s="219" t="s">
        <v>83</v>
      </c>
      <c r="AV1285" s="14" t="s">
        <v>213</v>
      </c>
      <c r="AW1285" s="14" t="s">
        <v>34</v>
      </c>
      <c r="AX1285" s="14" t="s">
        <v>81</v>
      </c>
      <c r="AY1285" s="219" t="s">
        <v>204</v>
      </c>
    </row>
    <row r="1286" spans="1:65" s="2" customFormat="1" ht="21.75" customHeight="1">
      <c r="A1286" s="36"/>
      <c r="B1286" s="37"/>
      <c r="C1286" s="242" t="s">
        <v>1934</v>
      </c>
      <c r="D1286" s="242" t="s">
        <v>466</v>
      </c>
      <c r="E1286" s="243" t="s">
        <v>1935</v>
      </c>
      <c r="F1286" s="244" t="s">
        <v>1936</v>
      </c>
      <c r="G1286" s="245" t="s">
        <v>346</v>
      </c>
      <c r="H1286" s="246">
        <v>9.512</v>
      </c>
      <c r="I1286" s="247"/>
      <c r="J1286" s="248">
        <f>ROUND(I1286*H1286,1)</f>
        <v>0</v>
      </c>
      <c r="K1286" s="244" t="s">
        <v>212</v>
      </c>
      <c r="L1286" s="249"/>
      <c r="M1286" s="250" t="s">
        <v>21</v>
      </c>
      <c r="N1286" s="251" t="s">
        <v>44</v>
      </c>
      <c r="O1286" s="66"/>
      <c r="P1286" s="188">
        <f>O1286*H1286</f>
        <v>0</v>
      </c>
      <c r="Q1286" s="188">
        <v>0.0192</v>
      </c>
      <c r="R1286" s="188">
        <f>Q1286*H1286</f>
        <v>0.1826304</v>
      </c>
      <c r="S1286" s="188">
        <v>0</v>
      </c>
      <c r="T1286" s="188">
        <f>S1286*H1286</f>
        <v>0</v>
      </c>
      <c r="U1286" s="189" t="s">
        <v>21</v>
      </c>
      <c r="V1286" s="36"/>
      <c r="W1286" s="36"/>
      <c r="X1286" s="36"/>
      <c r="Y1286" s="36"/>
      <c r="Z1286" s="36"/>
      <c r="AA1286" s="36"/>
      <c r="AB1286" s="36"/>
      <c r="AC1286" s="36"/>
      <c r="AD1286" s="36"/>
      <c r="AE1286" s="36"/>
      <c r="AR1286" s="190" t="s">
        <v>473</v>
      </c>
      <c r="AT1286" s="190" t="s">
        <v>466</v>
      </c>
      <c r="AU1286" s="190" t="s">
        <v>83</v>
      </c>
      <c r="AY1286" s="19" t="s">
        <v>204</v>
      </c>
      <c r="BE1286" s="191">
        <f>IF(N1286="základní",J1286,0)</f>
        <v>0</v>
      </c>
      <c r="BF1286" s="191">
        <f>IF(N1286="snížená",J1286,0)</f>
        <v>0</v>
      </c>
      <c r="BG1286" s="191">
        <f>IF(N1286="zákl. přenesená",J1286,0)</f>
        <v>0</v>
      </c>
      <c r="BH1286" s="191">
        <f>IF(N1286="sníž. přenesená",J1286,0)</f>
        <v>0</v>
      </c>
      <c r="BI1286" s="191">
        <f>IF(N1286="nulová",J1286,0)</f>
        <v>0</v>
      </c>
      <c r="BJ1286" s="19" t="s">
        <v>81</v>
      </c>
      <c r="BK1286" s="191">
        <f>ROUND(I1286*H1286,1)</f>
        <v>0</v>
      </c>
      <c r="BL1286" s="19" t="s">
        <v>300</v>
      </c>
      <c r="BM1286" s="190" t="s">
        <v>1937</v>
      </c>
    </row>
    <row r="1287" spans="1:47" s="2" customFormat="1" ht="11.25">
      <c r="A1287" s="36"/>
      <c r="B1287" s="37"/>
      <c r="C1287" s="38"/>
      <c r="D1287" s="192" t="s">
        <v>216</v>
      </c>
      <c r="E1287" s="38"/>
      <c r="F1287" s="193" t="s">
        <v>1938</v>
      </c>
      <c r="G1287" s="38"/>
      <c r="H1287" s="38"/>
      <c r="I1287" s="194"/>
      <c r="J1287" s="38"/>
      <c r="K1287" s="38"/>
      <c r="L1287" s="41"/>
      <c r="M1287" s="195"/>
      <c r="N1287" s="196"/>
      <c r="O1287" s="66"/>
      <c r="P1287" s="66"/>
      <c r="Q1287" s="66"/>
      <c r="R1287" s="66"/>
      <c r="S1287" s="66"/>
      <c r="T1287" s="66"/>
      <c r="U1287" s="67"/>
      <c r="V1287" s="36"/>
      <c r="W1287" s="36"/>
      <c r="X1287" s="36"/>
      <c r="Y1287" s="36"/>
      <c r="Z1287" s="36"/>
      <c r="AA1287" s="36"/>
      <c r="AB1287" s="36"/>
      <c r="AC1287" s="36"/>
      <c r="AD1287" s="36"/>
      <c r="AE1287" s="36"/>
      <c r="AT1287" s="19" t="s">
        <v>216</v>
      </c>
      <c r="AU1287" s="19" t="s">
        <v>83</v>
      </c>
    </row>
    <row r="1288" spans="2:51" s="13" customFormat="1" ht="11.25">
      <c r="B1288" s="197"/>
      <c r="C1288" s="198"/>
      <c r="D1288" s="199" t="s">
        <v>218</v>
      </c>
      <c r="E1288" s="200" t="s">
        <v>21</v>
      </c>
      <c r="F1288" s="201" t="s">
        <v>1939</v>
      </c>
      <c r="G1288" s="198"/>
      <c r="H1288" s="202">
        <v>9.512</v>
      </c>
      <c r="I1288" s="203"/>
      <c r="J1288" s="198"/>
      <c r="K1288" s="198"/>
      <c r="L1288" s="204"/>
      <c r="M1288" s="205"/>
      <c r="N1288" s="206"/>
      <c r="O1288" s="206"/>
      <c r="P1288" s="206"/>
      <c r="Q1288" s="206"/>
      <c r="R1288" s="206"/>
      <c r="S1288" s="206"/>
      <c r="T1288" s="206"/>
      <c r="U1288" s="207"/>
      <c r="AT1288" s="208" t="s">
        <v>218</v>
      </c>
      <c r="AU1288" s="208" t="s">
        <v>83</v>
      </c>
      <c r="AV1288" s="13" t="s">
        <v>83</v>
      </c>
      <c r="AW1288" s="13" t="s">
        <v>34</v>
      </c>
      <c r="AX1288" s="13" t="s">
        <v>81</v>
      </c>
      <c r="AY1288" s="208" t="s">
        <v>204</v>
      </c>
    </row>
    <row r="1289" spans="1:65" s="2" customFormat="1" ht="24.2" customHeight="1">
      <c r="A1289" s="36"/>
      <c r="B1289" s="37"/>
      <c r="C1289" s="179" t="s">
        <v>1940</v>
      </c>
      <c r="D1289" s="179" t="s">
        <v>208</v>
      </c>
      <c r="E1289" s="180" t="s">
        <v>1941</v>
      </c>
      <c r="F1289" s="181" t="s">
        <v>1942</v>
      </c>
      <c r="G1289" s="182" t="s">
        <v>1412</v>
      </c>
      <c r="H1289" s="252"/>
      <c r="I1289" s="184"/>
      <c r="J1289" s="185">
        <f>ROUND(I1289*H1289,1)</f>
        <v>0</v>
      </c>
      <c r="K1289" s="181" t="s">
        <v>212</v>
      </c>
      <c r="L1289" s="41"/>
      <c r="M1289" s="186" t="s">
        <v>21</v>
      </c>
      <c r="N1289" s="187" t="s">
        <v>44</v>
      </c>
      <c r="O1289" s="66"/>
      <c r="P1289" s="188">
        <f>O1289*H1289</f>
        <v>0</v>
      </c>
      <c r="Q1289" s="188">
        <v>0</v>
      </c>
      <c r="R1289" s="188">
        <f>Q1289*H1289</f>
        <v>0</v>
      </c>
      <c r="S1289" s="188">
        <v>0</v>
      </c>
      <c r="T1289" s="188">
        <f>S1289*H1289</f>
        <v>0</v>
      </c>
      <c r="U1289" s="189" t="s">
        <v>21</v>
      </c>
      <c r="V1289" s="36"/>
      <c r="W1289" s="36"/>
      <c r="X1289" s="36"/>
      <c r="Y1289" s="36"/>
      <c r="Z1289" s="36"/>
      <c r="AA1289" s="36"/>
      <c r="AB1289" s="36"/>
      <c r="AC1289" s="36"/>
      <c r="AD1289" s="36"/>
      <c r="AE1289" s="36"/>
      <c r="AR1289" s="190" t="s">
        <v>300</v>
      </c>
      <c r="AT1289" s="190" t="s">
        <v>208</v>
      </c>
      <c r="AU1289" s="190" t="s">
        <v>83</v>
      </c>
      <c r="AY1289" s="19" t="s">
        <v>204</v>
      </c>
      <c r="BE1289" s="191">
        <f>IF(N1289="základní",J1289,0)</f>
        <v>0</v>
      </c>
      <c r="BF1289" s="191">
        <f>IF(N1289="snížená",J1289,0)</f>
        <v>0</v>
      </c>
      <c r="BG1289" s="191">
        <f>IF(N1289="zákl. přenesená",J1289,0)</f>
        <v>0</v>
      </c>
      <c r="BH1289" s="191">
        <f>IF(N1289="sníž. přenesená",J1289,0)</f>
        <v>0</v>
      </c>
      <c r="BI1289" s="191">
        <f>IF(N1289="nulová",J1289,0)</f>
        <v>0</v>
      </c>
      <c r="BJ1289" s="19" t="s">
        <v>81</v>
      </c>
      <c r="BK1289" s="191">
        <f>ROUND(I1289*H1289,1)</f>
        <v>0</v>
      </c>
      <c r="BL1289" s="19" t="s">
        <v>300</v>
      </c>
      <c r="BM1289" s="190" t="s">
        <v>1943</v>
      </c>
    </row>
    <row r="1290" spans="1:47" s="2" customFormat="1" ht="11.25">
      <c r="A1290" s="36"/>
      <c r="B1290" s="37"/>
      <c r="C1290" s="38"/>
      <c r="D1290" s="192" t="s">
        <v>216</v>
      </c>
      <c r="E1290" s="38"/>
      <c r="F1290" s="193" t="s">
        <v>1944</v>
      </c>
      <c r="G1290" s="38"/>
      <c r="H1290" s="38"/>
      <c r="I1290" s="194"/>
      <c r="J1290" s="38"/>
      <c r="K1290" s="38"/>
      <c r="L1290" s="41"/>
      <c r="M1290" s="195"/>
      <c r="N1290" s="196"/>
      <c r="O1290" s="66"/>
      <c r="P1290" s="66"/>
      <c r="Q1290" s="66"/>
      <c r="R1290" s="66"/>
      <c r="S1290" s="66"/>
      <c r="T1290" s="66"/>
      <c r="U1290" s="67"/>
      <c r="V1290" s="36"/>
      <c r="W1290" s="36"/>
      <c r="X1290" s="36"/>
      <c r="Y1290" s="36"/>
      <c r="Z1290" s="36"/>
      <c r="AA1290" s="36"/>
      <c r="AB1290" s="36"/>
      <c r="AC1290" s="36"/>
      <c r="AD1290" s="36"/>
      <c r="AE1290" s="36"/>
      <c r="AT1290" s="19" t="s">
        <v>216</v>
      </c>
      <c r="AU1290" s="19" t="s">
        <v>83</v>
      </c>
    </row>
    <row r="1291" spans="2:63" s="12" customFormat="1" ht="22.9" customHeight="1">
      <c r="B1291" s="163"/>
      <c r="C1291" s="164"/>
      <c r="D1291" s="165" t="s">
        <v>72</v>
      </c>
      <c r="E1291" s="177" t="s">
        <v>1945</v>
      </c>
      <c r="F1291" s="177" t="s">
        <v>1946</v>
      </c>
      <c r="G1291" s="164"/>
      <c r="H1291" s="164"/>
      <c r="I1291" s="167"/>
      <c r="J1291" s="178">
        <f>BK1291</f>
        <v>0</v>
      </c>
      <c r="K1291" s="164"/>
      <c r="L1291" s="169"/>
      <c r="M1291" s="170"/>
      <c r="N1291" s="171"/>
      <c r="O1291" s="171"/>
      <c r="P1291" s="172">
        <f>SUM(P1292:P1312)</f>
        <v>0</v>
      </c>
      <c r="Q1291" s="171"/>
      <c r="R1291" s="172">
        <f>SUM(R1292:R1312)</f>
        <v>0.7543799999999998</v>
      </c>
      <c r="S1291" s="171"/>
      <c r="T1291" s="172">
        <f>SUM(T1292:T1312)</f>
        <v>0</v>
      </c>
      <c r="U1291" s="173"/>
      <c r="AR1291" s="174" t="s">
        <v>83</v>
      </c>
      <c r="AT1291" s="175" t="s">
        <v>72</v>
      </c>
      <c r="AU1291" s="175" t="s">
        <v>81</v>
      </c>
      <c r="AY1291" s="174" t="s">
        <v>204</v>
      </c>
      <c r="BK1291" s="176">
        <f>SUM(BK1292:BK1312)</f>
        <v>0</v>
      </c>
    </row>
    <row r="1292" spans="1:65" s="2" customFormat="1" ht="16.5" customHeight="1">
      <c r="A1292" s="36"/>
      <c r="B1292" s="37"/>
      <c r="C1292" s="179" t="s">
        <v>1947</v>
      </c>
      <c r="D1292" s="179" t="s">
        <v>208</v>
      </c>
      <c r="E1292" s="180" t="s">
        <v>1948</v>
      </c>
      <c r="F1292" s="181" t="s">
        <v>1949</v>
      </c>
      <c r="G1292" s="182" t="s">
        <v>346</v>
      </c>
      <c r="H1292" s="183">
        <v>50.8</v>
      </c>
      <c r="I1292" s="184"/>
      <c r="J1292" s="185">
        <f>ROUND(I1292*H1292,1)</f>
        <v>0</v>
      </c>
      <c r="K1292" s="181" t="s">
        <v>212</v>
      </c>
      <c r="L1292" s="41"/>
      <c r="M1292" s="186" t="s">
        <v>21</v>
      </c>
      <c r="N1292" s="187" t="s">
        <v>44</v>
      </c>
      <c r="O1292" s="66"/>
      <c r="P1292" s="188">
        <f>O1292*H1292</f>
        <v>0</v>
      </c>
      <c r="Q1292" s="188">
        <v>0</v>
      </c>
      <c r="R1292" s="188">
        <f>Q1292*H1292</f>
        <v>0</v>
      </c>
      <c r="S1292" s="188">
        <v>0</v>
      </c>
      <c r="T1292" s="188">
        <f>S1292*H1292</f>
        <v>0</v>
      </c>
      <c r="U1292" s="189" t="s">
        <v>21</v>
      </c>
      <c r="V1292" s="36"/>
      <c r="W1292" s="36"/>
      <c r="X1292" s="36"/>
      <c r="Y1292" s="36"/>
      <c r="Z1292" s="36"/>
      <c r="AA1292" s="36"/>
      <c r="AB1292" s="36"/>
      <c r="AC1292" s="36"/>
      <c r="AD1292" s="36"/>
      <c r="AE1292" s="36"/>
      <c r="AR1292" s="190" t="s">
        <v>300</v>
      </c>
      <c r="AT1292" s="190" t="s">
        <v>208</v>
      </c>
      <c r="AU1292" s="190" t="s">
        <v>83</v>
      </c>
      <c r="AY1292" s="19" t="s">
        <v>204</v>
      </c>
      <c r="BE1292" s="191">
        <f>IF(N1292="základní",J1292,0)</f>
        <v>0</v>
      </c>
      <c r="BF1292" s="191">
        <f>IF(N1292="snížená",J1292,0)</f>
        <v>0</v>
      </c>
      <c r="BG1292" s="191">
        <f>IF(N1292="zákl. přenesená",J1292,0)</f>
        <v>0</v>
      </c>
      <c r="BH1292" s="191">
        <f>IF(N1292="sníž. přenesená",J1292,0)</f>
        <v>0</v>
      </c>
      <c r="BI1292" s="191">
        <f>IF(N1292="nulová",J1292,0)</f>
        <v>0</v>
      </c>
      <c r="BJ1292" s="19" t="s">
        <v>81</v>
      </c>
      <c r="BK1292" s="191">
        <f>ROUND(I1292*H1292,1)</f>
        <v>0</v>
      </c>
      <c r="BL1292" s="19" t="s">
        <v>300</v>
      </c>
      <c r="BM1292" s="190" t="s">
        <v>1950</v>
      </c>
    </row>
    <row r="1293" spans="1:47" s="2" customFormat="1" ht="11.25">
      <c r="A1293" s="36"/>
      <c r="B1293" s="37"/>
      <c r="C1293" s="38"/>
      <c r="D1293" s="192" t="s">
        <v>216</v>
      </c>
      <c r="E1293" s="38"/>
      <c r="F1293" s="193" t="s">
        <v>1951</v>
      </c>
      <c r="G1293" s="38"/>
      <c r="H1293" s="38"/>
      <c r="I1293" s="194"/>
      <c r="J1293" s="38"/>
      <c r="K1293" s="38"/>
      <c r="L1293" s="41"/>
      <c r="M1293" s="195"/>
      <c r="N1293" s="196"/>
      <c r="O1293" s="66"/>
      <c r="P1293" s="66"/>
      <c r="Q1293" s="66"/>
      <c r="R1293" s="66"/>
      <c r="S1293" s="66"/>
      <c r="T1293" s="66"/>
      <c r="U1293" s="67"/>
      <c r="V1293" s="36"/>
      <c r="W1293" s="36"/>
      <c r="X1293" s="36"/>
      <c r="Y1293" s="36"/>
      <c r="Z1293" s="36"/>
      <c r="AA1293" s="36"/>
      <c r="AB1293" s="36"/>
      <c r="AC1293" s="36"/>
      <c r="AD1293" s="36"/>
      <c r="AE1293" s="36"/>
      <c r="AT1293" s="19" t="s">
        <v>216</v>
      </c>
      <c r="AU1293" s="19" t="s">
        <v>83</v>
      </c>
    </row>
    <row r="1294" spans="2:51" s="13" customFormat="1" ht="11.25">
      <c r="B1294" s="197"/>
      <c r="C1294" s="198"/>
      <c r="D1294" s="199" t="s">
        <v>218</v>
      </c>
      <c r="E1294" s="200" t="s">
        <v>21</v>
      </c>
      <c r="F1294" s="201" t="s">
        <v>1568</v>
      </c>
      <c r="G1294" s="198"/>
      <c r="H1294" s="202">
        <v>50.8</v>
      </c>
      <c r="I1294" s="203"/>
      <c r="J1294" s="198"/>
      <c r="K1294" s="198"/>
      <c r="L1294" s="204"/>
      <c r="M1294" s="205"/>
      <c r="N1294" s="206"/>
      <c r="O1294" s="206"/>
      <c r="P1294" s="206"/>
      <c r="Q1294" s="206"/>
      <c r="R1294" s="206"/>
      <c r="S1294" s="206"/>
      <c r="T1294" s="206"/>
      <c r="U1294" s="207"/>
      <c r="AT1294" s="208" t="s">
        <v>218</v>
      </c>
      <c r="AU1294" s="208" t="s">
        <v>83</v>
      </c>
      <c r="AV1294" s="13" t="s">
        <v>83</v>
      </c>
      <c r="AW1294" s="13" t="s">
        <v>34</v>
      </c>
      <c r="AX1294" s="13" t="s">
        <v>81</v>
      </c>
      <c r="AY1294" s="208" t="s">
        <v>204</v>
      </c>
    </row>
    <row r="1295" spans="1:65" s="2" customFormat="1" ht="21.75" customHeight="1">
      <c r="A1295" s="36"/>
      <c r="B1295" s="37"/>
      <c r="C1295" s="179" t="s">
        <v>1952</v>
      </c>
      <c r="D1295" s="179" t="s">
        <v>208</v>
      </c>
      <c r="E1295" s="180" t="s">
        <v>1953</v>
      </c>
      <c r="F1295" s="181" t="s">
        <v>1954</v>
      </c>
      <c r="G1295" s="182" t="s">
        <v>346</v>
      </c>
      <c r="H1295" s="183">
        <v>50.8</v>
      </c>
      <c r="I1295" s="184"/>
      <c r="J1295" s="185">
        <f>ROUND(I1295*H1295,1)</f>
        <v>0</v>
      </c>
      <c r="K1295" s="181" t="s">
        <v>212</v>
      </c>
      <c r="L1295" s="41"/>
      <c r="M1295" s="186" t="s">
        <v>21</v>
      </c>
      <c r="N1295" s="187" t="s">
        <v>44</v>
      </c>
      <c r="O1295" s="66"/>
      <c r="P1295" s="188">
        <f>O1295*H1295</f>
        <v>0</v>
      </c>
      <c r="Q1295" s="188">
        <v>0.009</v>
      </c>
      <c r="R1295" s="188">
        <f>Q1295*H1295</f>
        <v>0.45719999999999994</v>
      </c>
      <c r="S1295" s="188">
        <v>0</v>
      </c>
      <c r="T1295" s="188">
        <f>S1295*H1295</f>
        <v>0</v>
      </c>
      <c r="U1295" s="189" t="s">
        <v>21</v>
      </c>
      <c r="V1295" s="36"/>
      <c r="W1295" s="36"/>
      <c r="X1295" s="36"/>
      <c r="Y1295" s="36"/>
      <c r="Z1295" s="36"/>
      <c r="AA1295" s="36"/>
      <c r="AB1295" s="36"/>
      <c r="AC1295" s="36"/>
      <c r="AD1295" s="36"/>
      <c r="AE1295" s="36"/>
      <c r="AR1295" s="190" t="s">
        <v>300</v>
      </c>
      <c r="AT1295" s="190" t="s">
        <v>208</v>
      </c>
      <c r="AU1295" s="190" t="s">
        <v>83</v>
      </c>
      <c r="AY1295" s="19" t="s">
        <v>204</v>
      </c>
      <c r="BE1295" s="191">
        <f>IF(N1295="základní",J1295,0)</f>
        <v>0</v>
      </c>
      <c r="BF1295" s="191">
        <f>IF(N1295="snížená",J1295,0)</f>
        <v>0</v>
      </c>
      <c r="BG1295" s="191">
        <f>IF(N1295="zákl. přenesená",J1295,0)</f>
        <v>0</v>
      </c>
      <c r="BH1295" s="191">
        <f>IF(N1295="sníž. přenesená",J1295,0)</f>
        <v>0</v>
      </c>
      <c r="BI1295" s="191">
        <f>IF(N1295="nulová",J1295,0)</f>
        <v>0</v>
      </c>
      <c r="BJ1295" s="19" t="s">
        <v>81</v>
      </c>
      <c r="BK1295" s="191">
        <f>ROUND(I1295*H1295,1)</f>
        <v>0</v>
      </c>
      <c r="BL1295" s="19" t="s">
        <v>300</v>
      </c>
      <c r="BM1295" s="190" t="s">
        <v>1955</v>
      </c>
    </row>
    <row r="1296" spans="1:47" s="2" customFormat="1" ht="11.25">
      <c r="A1296" s="36"/>
      <c r="B1296" s="37"/>
      <c r="C1296" s="38"/>
      <c r="D1296" s="192" t="s">
        <v>216</v>
      </c>
      <c r="E1296" s="38"/>
      <c r="F1296" s="193" t="s">
        <v>1956</v>
      </c>
      <c r="G1296" s="38"/>
      <c r="H1296" s="38"/>
      <c r="I1296" s="194"/>
      <c r="J1296" s="38"/>
      <c r="K1296" s="38"/>
      <c r="L1296" s="41"/>
      <c r="M1296" s="195"/>
      <c r="N1296" s="196"/>
      <c r="O1296" s="66"/>
      <c r="P1296" s="66"/>
      <c r="Q1296" s="66"/>
      <c r="R1296" s="66"/>
      <c r="S1296" s="66"/>
      <c r="T1296" s="66"/>
      <c r="U1296" s="67"/>
      <c r="V1296" s="36"/>
      <c r="W1296" s="36"/>
      <c r="X1296" s="36"/>
      <c r="Y1296" s="36"/>
      <c r="Z1296" s="36"/>
      <c r="AA1296" s="36"/>
      <c r="AB1296" s="36"/>
      <c r="AC1296" s="36"/>
      <c r="AD1296" s="36"/>
      <c r="AE1296" s="36"/>
      <c r="AT1296" s="19" t="s">
        <v>216</v>
      </c>
      <c r="AU1296" s="19" t="s">
        <v>83</v>
      </c>
    </row>
    <row r="1297" spans="2:51" s="13" customFormat="1" ht="11.25">
      <c r="B1297" s="197"/>
      <c r="C1297" s="198"/>
      <c r="D1297" s="199" t="s">
        <v>218</v>
      </c>
      <c r="E1297" s="200" t="s">
        <v>21</v>
      </c>
      <c r="F1297" s="201" t="s">
        <v>1957</v>
      </c>
      <c r="G1297" s="198"/>
      <c r="H1297" s="202">
        <v>50.8</v>
      </c>
      <c r="I1297" s="203"/>
      <c r="J1297" s="198"/>
      <c r="K1297" s="198"/>
      <c r="L1297" s="204"/>
      <c r="M1297" s="205"/>
      <c r="N1297" s="206"/>
      <c r="O1297" s="206"/>
      <c r="P1297" s="206"/>
      <c r="Q1297" s="206"/>
      <c r="R1297" s="206"/>
      <c r="S1297" s="206"/>
      <c r="T1297" s="206"/>
      <c r="U1297" s="207"/>
      <c r="AT1297" s="208" t="s">
        <v>218</v>
      </c>
      <c r="AU1297" s="208" t="s">
        <v>83</v>
      </c>
      <c r="AV1297" s="13" t="s">
        <v>83</v>
      </c>
      <c r="AW1297" s="13" t="s">
        <v>34</v>
      </c>
      <c r="AX1297" s="13" t="s">
        <v>81</v>
      </c>
      <c r="AY1297" s="208" t="s">
        <v>204</v>
      </c>
    </row>
    <row r="1298" spans="1:65" s="2" customFormat="1" ht="24.2" customHeight="1">
      <c r="A1298" s="36"/>
      <c r="B1298" s="37"/>
      <c r="C1298" s="179" t="s">
        <v>439</v>
      </c>
      <c r="D1298" s="179" t="s">
        <v>208</v>
      </c>
      <c r="E1298" s="180" t="s">
        <v>1958</v>
      </c>
      <c r="F1298" s="181" t="s">
        <v>1959</v>
      </c>
      <c r="G1298" s="182" t="s">
        <v>346</v>
      </c>
      <c r="H1298" s="183">
        <v>50.8</v>
      </c>
      <c r="I1298" s="184"/>
      <c r="J1298" s="185">
        <f>ROUND(I1298*H1298,1)</f>
        <v>0</v>
      </c>
      <c r="K1298" s="181" t="s">
        <v>212</v>
      </c>
      <c r="L1298" s="41"/>
      <c r="M1298" s="186" t="s">
        <v>21</v>
      </c>
      <c r="N1298" s="187" t="s">
        <v>44</v>
      </c>
      <c r="O1298" s="66"/>
      <c r="P1298" s="188">
        <f>O1298*H1298</f>
        <v>0</v>
      </c>
      <c r="Q1298" s="188">
        <v>0.0018</v>
      </c>
      <c r="R1298" s="188">
        <f>Q1298*H1298</f>
        <v>0.09144</v>
      </c>
      <c r="S1298" s="188">
        <v>0</v>
      </c>
      <c r="T1298" s="188">
        <f>S1298*H1298</f>
        <v>0</v>
      </c>
      <c r="U1298" s="189" t="s">
        <v>21</v>
      </c>
      <c r="V1298" s="36"/>
      <c r="W1298" s="36"/>
      <c r="X1298" s="36"/>
      <c r="Y1298" s="36"/>
      <c r="Z1298" s="36"/>
      <c r="AA1298" s="36"/>
      <c r="AB1298" s="36"/>
      <c r="AC1298" s="36"/>
      <c r="AD1298" s="36"/>
      <c r="AE1298" s="36"/>
      <c r="AR1298" s="190" t="s">
        <v>300</v>
      </c>
      <c r="AT1298" s="190" t="s">
        <v>208</v>
      </c>
      <c r="AU1298" s="190" t="s">
        <v>83</v>
      </c>
      <c r="AY1298" s="19" t="s">
        <v>204</v>
      </c>
      <c r="BE1298" s="191">
        <f>IF(N1298="základní",J1298,0)</f>
        <v>0</v>
      </c>
      <c r="BF1298" s="191">
        <f>IF(N1298="snížená",J1298,0)</f>
        <v>0</v>
      </c>
      <c r="BG1298" s="191">
        <f>IF(N1298="zákl. přenesená",J1298,0)</f>
        <v>0</v>
      </c>
      <c r="BH1298" s="191">
        <f>IF(N1298="sníž. přenesená",J1298,0)</f>
        <v>0</v>
      </c>
      <c r="BI1298" s="191">
        <f>IF(N1298="nulová",J1298,0)</f>
        <v>0</v>
      </c>
      <c r="BJ1298" s="19" t="s">
        <v>81</v>
      </c>
      <c r="BK1298" s="191">
        <f>ROUND(I1298*H1298,1)</f>
        <v>0</v>
      </c>
      <c r="BL1298" s="19" t="s">
        <v>300</v>
      </c>
      <c r="BM1298" s="190" t="s">
        <v>1960</v>
      </c>
    </row>
    <row r="1299" spans="1:47" s="2" customFormat="1" ht="11.25">
      <c r="A1299" s="36"/>
      <c r="B1299" s="37"/>
      <c r="C1299" s="38"/>
      <c r="D1299" s="192" t="s">
        <v>216</v>
      </c>
      <c r="E1299" s="38"/>
      <c r="F1299" s="193" t="s">
        <v>1961</v>
      </c>
      <c r="G1299" s="38"/>
      <c r="H1299" s="38"/>
      <c r="I1299" s="194"/>
      <c r="J1299" s="38"/>
      <c r="K1299" s="38"/>
      <c r="L1299" s="41"/>
      <c r="M1299" s="195"/>
      <c r="N1299" s="196"/>
      <c r="O1299" s="66"/>
      <c r="P1299" s="66"/>
      <c r="Q1299" s="66"/>
      <c r="R1299" s="66"/>
      <c r="S1299" s="66"/>
      <c r="T1299" s="66"/>
      <c r="U1299" s="67"/>
      <c r="V1299" s="36"/>
      <c r="W1299" s="36"/>
      <c r="X1299" s="36"/>
      <c r="Y1299" s="36"/>
      <c r="Z1299" s="36"/>
      <c r="AA1299" s="36"/>
      <c r="AB1299" s="36"/>
      <c r="AC1299" s="36"/>
      <c r="AD1299" s="36"/>
      <c r="AE1299" s="36"/>
      <c r="AT1299" s="19" t="s">
        <v>216</v>
      </c>
      <c r="AU1299" s="19" t="s">
        <v>83</v>
      </c>
    </row>
    <row r="1300" spans="2:51" s="13" customFormat="1" ht="11.25">
      <c r="B1300" s="197"/>
      <c r="C1300" s="198"/>
      <c r="D1300" s="199" t="s">
        <v>218</v>
      </c>
      <c r="E1300" s="200" t="s">
        <v>21</v>
      </c>
      <c r="F1300" s="201" t="s">
        <v>1957</v>
      </c>
      <c r="G1300" s="198"/>
      <c r="H1300" s="202">
        <v>50.8</v>
      </c>
      <c r="I1300" s="203"/>
      <c r="J1300" s="198"/>
      <c r="K1300" s="198"/>
      <c r="L1300" s="204"/>
      <c r="M1300" s="205"/>
      <c r="N1300" s="206"/>
      <c r="O1300" s="206"/>
      <c r="P1300" s="206"/>
      <c r="Q1300" s="206"/>
      <c r="R1300" s="206"/>
      <c r="S1300" s="206"/>
      <c r="T1300" s="206"/>
      <c r="U1300" s="207"/>
      <c r="AT1300" s="208" t="s">
        <v>218</v>
      </c>
      <c r="AU1300" s="208" t="s">
        <v>83</v>
      </c>
      <c r="AV1300" s="13" t="s">
        <v>83</v>
      </c>
      <c r="AW1300" s="13" t="s">
        <v>34</v>
      </c>
      <c r="AX1300" s="13" t="s">
        <v>81</v>
      </c>
      <c r="AY1300" s="208" t="s">
        <v>204</v>
      </c>
    </row>
    <row r="1301" spans="1:65" s="2" customFormat="1" ht="16.5" customHeight="1">
      <c r="A1301" s="36"/>
      <c r="B1301" s="37"/>
      <c r="C1301" s="179" t="s">
        <v>1962</v>
      </c>
      <c r="D1301" s="179" t="s">
        <v>208</v>
      </c>
      <c r="E1301" s="180" t="s">
        <v>1963</v>
      </c>
      <c r="F1301" s="181" t="s">
        <v>1964</v>
      </c>
      <c r="G1301" s="182" t="s">
        <v>346</v>
      </c>
      <c r="H1301" s="183">
        <v>50.8</v>
      </c>
      <c r="I1301" s="184"/>
      <c r="J1301" s="185">
        <f>ROUND(I1301*H1301,1)</f>
        <v>0</v>
      </c>
      <c r="K1301" s="181" t="s">
        <v>212</v>
      </c>
      <c r="L1301" s="41"/>
      <c r="M1301" s="186" t="s">
        <v>21</v>
      </c>
      <c r="N1301" s="187" t="s">
        <v>44</v>
      </c>
      <c r="O1301" s="66"/>
      <c r="P1301" s="188">
        <f>O1301*H1301</f>
        <v>0</v>
      </c>
      <c r="Q1301" s="188">
        <v>0.0004</v>
      </c>
      <c r="R1301" s="188">
        <f>Q1301*H1301</f>
        <v>0.02032</v>
      </c>
      <c r="S1301" s="188">
        <v>0</v>
      </c>
      <c r="T1301" s="188">
        <f>S1301*H1301</f>
        <v>0</v>
      </c>
      <c r="U1301" s="189" t="s">
        <v>21</v>
      </c>
      <c r="V1301" s="36"/>
      <c r="W1301" s="36"/>
      <c r="X1301" s="36"/>
      <c r="Y1301" s="36"/>
      <c r="Z1301" s="36"/>
      <c r="AA1301" s="36"/>
      <c r="AB1301" s="36"/>
      <c r="AC1301" s="36"/>
      <c r="AD1301" s="36"/>
      <c r="AE1301" s="36"/>
      <c r="AR1301" s="190" t="s">
        <v>300</v>
      </c>
      <c r="AT1301" s="190" t="s">
        <v>208</v>
      </c>
      <c r="AU1301" s="190" t="s">
        <v>83</v>
      </c>
      <c r="AY1301" s="19" t="s">
        <v>204</v>
      </c>
      <c r="BE1301" s="191">
        <f>IF(N1301="základní",J1301,0)</f>
        <v>0</v>
      </c>
      <c r="BF1301" s="191">
        <f>IF(N1301="snížená",J1301,0)</f>
        <v>0</v>
      </c>
      <c r="BG1301" s="191">
        <f>IF(N1301="zákl. přenesená",J1301,0)</f>
        <v>0</v>
      </c>
      <c r="BH1301" s="191">
        <f>IF(N1301="sníž. přenesená",J1301,0)</f>
        <v>0</v>
      </c>
      <c r="BI1301" s="191">
        <f>IF(N1301="nulová",J1301,0)</f>
        <v>0</v>
      </c>
      <c r="BJ1301" s="19" t="s">
        <v>81</v>
      </c>
      <c r="BK1301" s="191">
        <f>ROUND(I1301*H1301,1)</f>
        <v>0</v>
      </c>
      <c r="BL1301" s="19" t="s">
        <v>300</v>
      </c>
      <c r="BM1301" s="190" t="s">
        <v>1965</v>
      </c>
    </row>
    <row r="1302" spans="1:47" s="2" customFormat="1" ht="11.25">
      <c r="A1302" s="36"/>
      <c r="B1302" s="37"/>
      <c r="C1302" s="38"/>
      <c r="D1302" s="192" t="s">
        <v>216</v>
      </c>
      <c r="E1302" s="38"/>
      <c r="F1302" s="193" t="s">
        <v>1966</v>
      </c>
      <c r="G1302" s="38"/>
      <c r="H1302" s="38"/>
      <c r="I1302" s="194"/>
      <c r="J1302" s="38"/>
      <c r="K1302" s="38"/>
      <c r="L1302" s="41"/>
      <c r="M1302" s="195"/>
      <c r="N1302" s="196"/>
      <c r="O1302" s="66"/>
      <c r="P1302" s="66"/>
      <c r="Q1302" s="66"/>
      <c r="R1302" s="66"/>
      <c r="S1302" s="66"/>
      <c r="T1302" s="66"/>
      <c r="U1302" s="67"/>
      <c r="V1302" s="36"/>
      <c r="W1302" s="36"/>
      <c r="X1302" s="36"/>
      <c r="Y1302" s="36"/>
      <c r="Z1302" s="36"/>
      <c r="AA1302" s="36"/>
      <c r="AB1302" s="36"/>
      <c r="AC1302" s="36"/>
      <c r="AD1302" s="36"/>
      <c r="AE1302" s="36"/>
      <c r="AT1302" s="19" t="s">
        <v>216</v>
      </c>
      <c r="AU1302" s="19" t="s">
        <v>83</v>
      </c>
    </row>
    <row r="1303" spans="2:51" s="13" customFormat="1" ht="11.25">
      <c r="B1303" s="197"/>
      <c r="C1303" s="198"/>
      <c r="D1303" s="199" t="s">
        <v>218</v>
      </c>
      <c r="E1303" s="200" t="s">
        <v>21</v>
      </c>
      <c r="F1303" s="201" t="s">
        <v>1568</v>
      </c>
      <c r="G1303" s="198"/>
      <c r="H1303" s="202">
        <v>50.8</v>
      </c>
      <c r="I1303" s="203"/>
      <c r="J1303" s="198"/>
      <c r="K1303" s="198"/>
      <c r="L1303" s="204"/>
      <c r="M1303" s="205"/>
      <c r="N1303" s="206"/>
      <c r="O1303" s="206"/>
      <c r="P1303" s="206"/>
      <c r="Q1303" s="206"/>
      <c r="R1303" s="206"/>
      <c r="S1303" s="206"/>
      <c r="T1303" s="206"/>
      <c r="U1303" s="207"/>
      <c r="AT1303" s="208" t="s">
        <v>218</v>
      </c>
      <c r="AU1303" s="208" t="s">
        <v>83</v>
      </c>
      <c r="AV1303" s="13" t="s">
        <v>83</v>
      </c>
      <c r="AW1303" s="13" t="s">
        <v>34</v>
      </c>
      <c r="AX1303" s="13" t="s">
        <v>81</v>
      </c>
      <c r="AY1303" s="208" t="s">
        <v>204</v>
      </c>
    </row>
    <row r="1304" spans="1:65" s="2" customFormat="1" ht="16.5" customHeight="1">
      <c r="A1304" s="36"/>
      <c r="B1304" s="37"/>
      <c r="C1304" s="179" t="s">
        <v>1967</v>
      </c>
      <c r="D1304" s="179" t="s">
        <v>208</v>
      </c>
      <c r="E1304" s="180" t="s">
        <v>1968</v>
      </c>
      <c r="F1304" s="181" t="s">
        <v>1969</v>
      </c>
      <c r="G1304" s="182" t="s">
        <v>346</v>
      </c>
      <c r="H1304" s="183">
        <v>50.8</v>
      </c>
      <c r="I1304" s="184"/>
      <c r="J1304" s="185">
        <f>ROUND(I1304*H1304,1)</f>
        <v>0</v>
      </c>
      <c r="K1304" s="181" t="s">
        <v>212</v>
      </c>
      <c r="L1304" s="41"/>
      <c r="M1304" s="186" t="s">
        <v>21</v>
      </c>
      <c r="N1304" s="187" t="s">
        <v>44</v>
      </c>
      <c r="O1304" s="66"/>
      <c r="P1304" s="188">
        <f>O1304*H1304</f>
        <v>0</v>
      </c>
      <c r="Q1304" s="188">
        <v>0.003</v>
      </c>
      <c r="R1304" s="188">
        <f>Q1304*H1304</f>
        <v>0.1524</v>
      </c>
      <c r="S1304" s="188">
        <v>0</v>
      </c>
      <c r="T1304" s="188">
        <f>S1304*H1304</f>
        <v>0</v>
      </c>
      <c r="U1304" s="189" t="s">
        <v>21</v>
      </c>
      <c r="V1304" s="36"/>
      <c r="W1304" s="36"/>
      <c r="X1304" s="36"/>
      <c r="Y1304" s="36"/>
      <c r="Z1304" s="36"/>
      <c r="AA1304" s="36"/>
      <c r="AB1304" s="36"/>
      <c r="AC1304" s="36"/>
      <c r="AD1304" s="36"/>
      <c r="AE1304" s="36"/>
      <c r="AR1304" s="190" t="s">
        <v>300</v>
      </c>
      <c r="AT1304" s="190" t="s">
        <v>208</v>
      </c>
      <c r="AU1304" s="190" t="s">
        <v>83</v>
      </c>
      <c r="AY1304" s="19" t="s">
        <v>204</v>
      </c>
      <c r="BE1304" s="191">
        <f>IF(N1304="základní",J1304,0)</f>
        <v>0</v>
      </c>
      <c r="BF1304" s="191">
        <f>IF(N1304="snížená",J1304,0)</f>
        <v>0</v>
      </c>
      <c r="BG1304" s="191">
        <f>IF(N1304="zákl. přenesená",J1304,0)</f>
        <v>0</v>
      </c>
      <c r="BH1304" s="191">
        <f>IF(N1304="sníž. přenesená",J1304,0)</f>
        <v>0</v>
      </c>
      <c r="BI1304" s="191">
        <f>IF(N1304="nulová",J1304,0)</f>
        <v>0</v>
      </c>
      <c r="BJ1304" s="19" t="s">
        <v>81</v>
      </c>
      <c r="BK1304" s="191">
        <f>ROUND(I1304*H1304,1)</f>
        <v>0</v>
      </c>
      <c r="BL1304" s="19" t="s">
        <v>300</v>
      </c>
      <c r="BM1304" s="190" t="s">
        <v>1970</v>
      </c>
    </row>
    <row r="1305" spans="1:47" s="2" customFormat="1" ht="11.25">
      <c r="A1305" s="36"/>
      <c r="B1305" s="37"/>
      <c r="C1305" s="38"/>
      <c r="D1305" s="192" t="s">
        <v>216</v>
      </c>
      <c r="E1305" s="38"/>
      <c r="F1305" s="193" t="s">
        <v>1971</v>
      </c>
      <c r="G1305" s="38"/>
      <c r="H1305" s="38"/>
      <c r="I1305" s="194"/>
      <c r="J1305" s="38"/>
      <c r="K1305" s="38"/>
      <c r="L1305" s="41"/>
      <c r="M1305" s="195"/>
      <c r="N1305" s="196"/>
      <c r="O1305" s="66"/>
      <c r="P1305" s="66"/>
      <c r="Q1305" s="66"/>
      <c r="R1305" s="66"/>
      <c r="S1305" s="66"/>
      <c r="T1305" s="66"/>
      <c r="U1305" s="67"/>
      <c r="V1305" s="36"/>
      <c r="W1305" s="36"/>
      <c r="X1305" s="36"/>
      <c r="Y1305" s="36"/>
      <c r="Z1305" s="36"/>
      <c r="AA1305" s="36"/>
      <c r="AB1305" s="36"/>
      <c r="AC1305" s="36"/>
      <c r="AD1305" s="36"/>
      <c r="AE1305" s="36"/>
      <c r="AT1305" s="19" t="s">
        <v>216</v>
      </c>
      <c r="AU1305" s="19" t="s">
        <v>83</v>
      </c>
    </row>
    <row r="1306" spans="2:51" s="13" customFormat="1" ht="11.25">
      <c r="B1306" s="197"/>
      <c r="C1306" s="198"/>
      <c r="D1306" s="199" t="s">
        <v>218</v>
      </c>
      <c r="E1306" s="200" t="s">
        <v>21</v>
      </c>
      <c r="F1306" s="201" t="s">
        <v>1568</v>
      </c>
      <c r="G1306" s="198"/>
      <c r="H1306" s="202">
        <v>50.8</v>
      </c>
      <c r="I1306" s="203"/>
      <c r="J1306" s="198"/>
      <c r="K1306" s="198"/>
      <c r="L1306" s="204"/>
      <c r="M1306" s="205"/>
      <c r="N1306" s="206"/>
      <c r="O1306" s="206"/>
      <c r="P1306" s="206"/>
      <c r="Q1306" s="206"/>
      <c r="R1306" s="206"/>
      <c r="S1306" s="206"/>
      <c r="T1306" s="206"/>
      <c r="U1306" s="207"/>
      <c r="AT1306" s="208" t="s">
        <v>218</v>
      </c>
      <c r="AU1306" s="208" t="s">
        <v>83</v>
      </c>
      <c r="AV1306" s="13" t="s">
        <v>83</v>
      </c>
      <c r="AW1306" s="13" t="s">
        <v>34</v>
      </c>
      <c r="AX1306" s="13" t="s">
        <v>81</v>
      </c>
      <c r="AY1306" s="208" t="s">
        <v>204</v>
      </c>
    </row>
    <row r="1307" spans="1:65" s="2" customFormat="1" ht="16.5" customHeight="1">
      <c r="A1307" s="36"/>
      <c r="B1307" s="37"/>
      <c r="C1307" s="179" t="s">
        <v>1972</v>
      </c>
      <c r="D1307" s="179" t="s">
        <v>208</v>
      </c>
      <c r="E1307" s="180" t="s">
        <v>1973</v>
      </c>
      <c r="F1307" s="181" t="s">
        <v>1974</v>
      </c>
      <c r="G1307" s="182" t="s">
        <v>346</v>
      </c>
      <c r="H1307" s="183">
        <v>50.8</v>
      </c>
      <c r="I1307" s="184"/>
      <c r="J1307" s="185">
        <f>ROUND(I1307*H1307,1)</f>
        <v>0</v>
      </c>
      <c r="K1307" s="181" t="s">
        <v>212</v>
      </c>
      <c r="L1307" s="41"/>
      <c r="M1307" s="186" t="s">
        <v>21</v>
      </c>
      <c r="N1307" s="187" t="s">
        <v>44</v>
      </c>
      <c r="O1307" s="66"/>
      <c r="P1307" s="188">
        <f>O1307*H1307</f>
        <v>0</v>
      </c>
      <c r="Q1307" s="188">
        <v>0.00065</v>
      </c>
      <c r="R1307" s="188">
        <f>Q1307*H1307</f>
        <v>0.033019999999999994</v>
      </c>
      <c r="S1307" s="188">
        <v>0</v>
      </c>
      <c r="T1307" s="188">
        <f>S1307*H1307</f>
        <v>0</v>
      </c>
      <c r="U1307" s="189" t="s">
        <v>21</v>
      </c>
      <c r="V1307" s="36"/>
      <c r="W1307" s="36"/>
      <c r="X1307" s="36"/>
      <c r="Y1307" s="36"/>
      <c r="Z1307" s="36"/>
      <c r="AA1307" s="36"/>
      <c r="AB1307" s="36"/>
      <c r="AC1307" s="36"/>
      <c r="AD1307" s="36"/>
      <c r="AE1307" s="36"/>
      <c r="AR1307" s="190" t="s">
        <v>300</v>
      </c>
      <c r="AT1307" s="190" t="s">
        <v>208</v>
      </c>
      <c r="AU1307" s="190" t="s">
        <v>83</v>
      </c>
      <c r="AY1307" s="19" t="s">
        <v>204</v>
      </c>
      <c r="BE1307" s="191">
        <f>IF(N1307="základní",J1307,0)</f>
        <v>0</v>
      </c>
      <c r="BF1307" s="191">
        <f>IF(N1307="snížená",J1307,0)</f>
        <v>0</v>
      </c>
      <c r="BG1307" s="191">
        <f>IF(N1307="zákl. přenesená",J1307,0)</f>
        <v>0</v>
      </c>
      <c r="BH1307" s="191">
        <f>IF(N1307="sníž. přenesená",J1307,0)</f>
        <v>0</v>
      </c>
      <c r="BI1307" s="191">
        <f>IF(N1307="nulová",J1307,0)</f>
        <v>0</v>
      </c>
      <c r="BJ1307" s="19" t="s">
        <v>81</v>
      </c>
      <c r="BK1307" s="191">
        <f>ROUND(I1307*H1307,1)</f>
        <v>0</v>
      </c>
      <c r="BL1307" s="19" t="s">
        <v>300</v>
      </c>
      <c r="BM1307" s="190" t="s">
        <v>1975</v>
      </c>
    </row>
    <row r="1308" spans="1:47" s="2" customFormat="1" ht="11.25">
      <c r="A1308" s="36"/>
      <c r="B1308" s="37"/>
      <c r="C1308" s="38"/>
      <c r="D1308" s="192" t="s">
        <v>216</v>
      </c>
      <c r="E1308" s="38"/>
      <c r="F1308" s="193" t="s">
        <v>1976</v>
      </c>
      <c r="G1308" s="38"/>
      <c r="H1308" s="38"/>
      <c r="I1308" s="194"/>
      <c r="J1308" s="38"/>
      <c r="K1308" s="38"/>
      <c r="L1308" s="41"/>
      <c r="M1308" s="195"/>
      <c r="N1308" s="196"/>
      <c r="O1308" s="66"/>
      <c r="P1308" s="66"/>
      <c r="Q1308" s="66"/>
      <c r="R1308" s="66"/>
      <c r="S1308" s="66"/>
      <c r="T1308" s="66"/>
      <c r="U1308" s="67"/>
      <c r="V1308" s="36"/>
      <c r="W1308" s="36"/>
      <c r="X1308" s="36"/>
      <c r="Y1308" s="36"/>
      <c r="Z1308" s="36"/>
      <c r="AA1308" s="36"/>
      <c r="AB1308" s="36"/>
      <c r="AC1308" s="36"/>
      <c r="AD1308" s="36"/>
      <c r="AE1308" s="36"/>
      <c r="AT1308" s="19" t="s">
        <v>216</v>
      </c>
      <c r="AU1308" s="19" t="s">
        <v>83</v>
      </c>
    </row>
    <row r="1309" spans="2:51" s="13" customFormat="1" ht="11.25">
      <c r="B1309" s="197"/>
      <c r="C1309" s="198"/>
      <c r="D1309" s="199" t="s">
        <v>218</v>
      </c>
      <c r="E1309" s="200" t="s">
        <v>21</v>
      </c>
      <c r="F1309" s="201" t="s">
        <v>1568</v>
      </c>
      <c r="G1309" s="198"/>
      <c r="H1309" s="202">
        <v>50.8</v>
      </c>
      <c r="I1309" s="203"/>
      <c r="J1309" s="198"/>
      <c r="K1309" s="198"/>
      <c r="L1309" s="204"/>
      <c r="M1309" s="205"/>
      <c r="N1309" s="206"/>
      <c r="O1309" s="206"/>
      <c r="P1309" s="206"/>
      <c r="Q1309" s="206"/>
      <c r="R1309" s="206"/>
      <c r="S1309" s="206"/>
      <c r="T1309" s="206"/>
      <c r="U1309" s="207"/>
      <c r="AT1309" s="208" t="s">
        <v>218</v>
      </c>
      <c r="AU1309" s="208" t="s">
        <v>83</v>
      </c>
      <c r="AV1309" s="13" t="s">
        <v>83</v>
      </c>
      <c r="AW1309" s="13" t="s">
        <v>34</v>
      </c>
      <c r="AX1309" s="13" t="s">
        <v>81</v>
      </c>
      <c r="AY1309" s="208" t="s">
        <v>204</v>
      </c>
    </row>
    <row r="1310" spans="1:65" s="2" customFormat="1" ht="24.2" customHeight="1">
      <c r="A1310" s="36"/>
      <c r="B1310" s="37"/>
      <c r="C1310" s="179" t="s">
        <v>480</v>
      </c>
      <c r="D1310" s="179" t="s">
        <v>208</v>
      </c>
      <c r="E1310" s="180" t="s">
        <v>1977</v>
      </c>
      <c r="F1310" s="181" t="s">
        <v>1978</v>
      </c>
      <c r="G1310" s="182" t="s">
        <v>1412</v>
      </c>
      <c r="H1310" s="252"/>
      <c r="I1310" s="184"/>
      <c r="J1310" s="185">
        <f>ROUND(I1310*H1310,1)</f>
        <v>0</v>
      </c>
      <c r="K1310" s="181" t="s">
        <v>212</v>
      </c>
      <c r="L1310" s="41"/>
      <c r="M1310" s="186" t="s">
        <v>21</v>
      </c>
      <c r="N1310" s="187" t="s">
        <v>44</v>
      </c>
      <c r="O1310" s="66"/>
      <c r="P1310" s="188">
        <f>O1310*H1310</f>
        <v>0</v>
      </c>
      <c r="Q1310" s="188">
        <v>0</v>
      </c>
      <c r="R1310" s="188">
        <f>Q1310*H1310</f>
        <v>0</v>
      </c>
      <c r="S1310" s="188">
        <v>0</v>
      </c>
      <c r="T1310" s="188">
        <f>S1310*H1310</f>
        <v>0</v>
      </c>
      <c r="U1310" s="189" t="s">
        <v>21</v>
      </c>
      <c r="V1310" s="36"/>
      <c r="W1310" s="36"/>
      <c r="X1310" s="36"/>
      <c r="Y1310" s="36"/>
      <c r="Z1310" s="36"/>
      <c r="AA1310" s="36"/>
      <c r="AB1310" s="36"/>
      <c r="AC1310" s="36"/>
      <c r="AD1310" s="36"/>
      <c r="AE1310" s="36"/>
      <c r="AR1310" s="190" t="s">
        <v>300</v>
      </c>
      <c r="AT1310" s="190" t="s">
        <v>208</v>
      </c>
      <c r="AU1310" s="190" t="s">
        <v>83</v>
      </c>
      <c r="AY1310" s="19" t="s">
        <v>204</v>
      </c>
      <c r="BE1310" s="191">
        <f>IF(N1310="základní",J1310,0)</f>
        <v>0</v>
      </c>
      <c r="BF1310" s="191">
        <f>IF(N1310="snížená",J1310,0)</f>
        <v>0</v>
      </c>
      <c r="BG1310" s="191">
        <f>IF(N1310="zákl. přenesená",J1310,0)</f>
        <v>0</v>
      </c>
      <c r="BH1310" s="191">
        <f>IF(N1310="sníž. přenesená",J1310,0)</f>
        <v>0</v>
      </c>
      <c r="BI1310" s="191">
        <f>IF(N1310="nulová",J1310,0)</f>
        <v>0</v>
      </c>
      <c r="BJ1310" s="19" t="s">
        <v>81</v>
      </c>
      <c r="BK1310" s="191">
        <f>ROUND(I1310*H1310,1)</f>
        <v>0</v>
      </c>
      <c r="BL1310" s="19" t="s">
        <v>300</v>
      </c>
      <c r="BM1310" s="190" t="s">
        <v>1979</v>
      </c>
    </row>
    <row r="1311" spans="1:47" s="2" customFormat="1" ht="11.25">
      <c r="A1311" s="36"/>
      <c r="B1311" s="37"/>
      <c r="C1311" s="38"/>
      <c r="D1311" s="192" t="s">
        <v>216</v>
      </c>
      <c r="E1311" s="38"/>
      <c r="F1311" s="193" t="s">
        <v>1980</v>
      </c>
      <c r="G1311" s="38"/>
      <c r="H1311" s="38"/>
      <c r="I1311" s="194"/>
      <c r="J1311" s="38"/>
      <c r="K1311" s="38"/>
      <c r="L1311" s="41"/>
      <c r="M1311" s="195"/>
      <c r="N1311" s="196"/>
      <c r="O1311" s="66"/>
      <c r="P1311" s="66"/>
      <c r="Q1311" s="66"/>
      <c r="R1311" s="66"/>
      <c r="S1311" s="66"/>
      <c r="T1311" s="66"/>
      <c r="U1311" s="67"/>
      <c r="V1311" s="36"/>
      <c r="W1311" s="36"/>
      <c r="X1311" s="36"/>
      <c r="Y1311" s="36"/>
      <c r="Z1311" s="36"/>
      <c r="AA1311" s="36"/>
      <c r="AB1311" s="36"/>
      <c r="AC1311" s="36"/>
      <c r="AD1311" s="36"/>
      <c r="AE1311" s="36"/>
      <c r="AT1311" s="19" t="s">
        <v>216</v>
      </c>
      <c r="AU1311" s="19" t="s">
        <v>83</v>
      </c>
    </row>
    <row r="1312" spans="1:47" s="2" customFormat="1" ht="78">
      <c r="A1312" s="36"/>
      <c r="B1312" s="37"/>
      <c r="C1312" s="38"/>
      <c r="D1312" s="199" t="s">
        <v>306</v>
      </c>
      <c r="E1312" s="38"/>
      <c r="F1312" s="241" t="s">
        <v>1852</v>
      </c>
      <c r="G1312" s="38"/>
      <c r="H1312" s="38"/>
      <c r="I1312" s="194"/>
      <c r="J1312" s="38"/>
      <c r="K1312" s="38"/>
      <c r="L1312" s="41"/>
      <c r="M1312" s="195"/>
      <c r="N1312" s="196"/>
      <c r="O1312" s="66"/>
      <c r="P1312" s="66"/>
      <c r="Q1312" s="66"/>
      <c r="R1312" s="66"/>
      <c r="S1312" s="66"/>
      <c r="T1312" s="66"/>
      <c r="U1312" s="67"/>
      <c r="V1312" s="36"/>
      <c r="W1312" s="36"/>
      <c r="X1312" s="36"/>
      <c r="Y1312" s="36"/>
      <c r="Z1312" s="36"/>
      <c r="AA1312" s="36"/>
      <c r="AB1312" s="36"/>
      <c r="AC1312" s="36"/>
      <c r="AD1312" s="36"/>
      <c r="AE1312" s="36"/>
      <c r="AT1312" s="19" t="s">
        <v>306</v>
      </c>
      <c r="AU1312" s="19" t="s">
        <v>83</v>
      </c>
    </row>
    <row r="1313" spans="2:63" s="12" customFormat="1" ht="22.9" customHeight="1">
      <c r="B1313" s="163"/>
      <c r="C1313" s="164"/>
      <c r="D1313" s="165" t="s">
        <v>72</v>
      </c>
      <c r="E1313" s="177" t="s">
        <v>1981</v>
      </c>
      <c r="F1313" s="177" t="s">
        <v>1982</v>
      </c>
      <c r="G1313" s="164"/>
      <c r="H1313" s="164"/>
      <c r="I1313" s="167"/>
      <c r="J1313" s="178">
        <f>BK1313</f>
        <v>0</v>
      </c>
      <c r="K1313" s="164"/>
      <c r="L1313" s="169"/>
      <c r="M1313" s="170"/>
      <c r="N1313" s="171"/>
      <c r="O1313" s="171"/>
      <c r="P1313" s="172">
        <f>SUM(P1314:P1341)</f>
        <v>0</v>
      </c>
      <c r="Q1313" s="171"/>
      <c r="R1313" s="172">
        <f>SUM(R1314:R1341)</f>
        <v>0.12516</v>
      </c>
      <c r="S1313" s="171"/>
      <c r="T1313" s="172">
        <f>SUM(T1314:T1341)</f>
        <v>0</v>
      </c>
      <c r="U1313" s="173"/>
      <c r="AR1313" s="174" t="s">
        <v>83</v>
      </c>
      <c r="AT1313" s="175" t="s">
        <v>72</v>
      </c>
      <c r="AU1313" s="175" t="s">
        <v>81</v>
      </c>
      <c r="AY1313" s="174" t="s">
        <v>204</v>
      </c>
      <c r="BK1313" s="176">
        <f>SUM(BK1314:BK1341)</f>
        <v>0</v>
      </c>
    </row>
    <row r="1314" spans="1:65" s="2" customFormat="1" ht="16.5" customHeight="1">
      <c r="A1314" s="36"/>
      <c r="B1314" s="37"/>
      <c r="C1314" s="179" t="s">
        <v>519</v>
      </c>
      <c r="D1314" s="179" t="s">
        <v>208</v>
      </c>
      <c r="E1314" s="180" t="s">
        <v>1983</v>
      </c>
      <c r="F1314" s="181" t="s">
        <v>1984</v>
      </c>
      <c r="G1314" s="182" t="s">
        <v>346</v>
      </c>
      <c r="H1314" s="183">
        <v>6</v>
      </c>
      <c r="I1314" s="184"/>
      <c r="J1314" s="185">
        <f>ROUND(I1314*H1314,1)</f>
        <v>0</v>
      </c>
      <c r="K1314" s="181" t="s">
        <v>212</v>
      </c>
      <c r="L1314" s="41"/>
      <c r="M1314" s="186" t="s">
        <v>21</v>
      </c>
      <c r="N1314" s="187" t="s">
        <v>44</v>
      </c>
      <c r="O1314" s="66"/>
      <c r="P1314" s="188">
        <f>O1314*H1314</f>
        <v>0</v>
      </c>
      <c r="Q1314" s="188">
        <v>0</v>
      </c>
      <c r="R1314" s="188">
        <f>Q1314*H1314</f>
        <v>0</v>
      </c>
      <c r="S1314" s="188">
        <v>0</v>
      </c>
      <c r="T1314" s="188">
        <f>S1314*H1314</f>
        <v>0</v>
      </c>
      <c r="U1314" s="189" t="s">
        <v>21</v>
      </c>
      <c r="V1314" s="36"/>
      <c r="W1314" s="36"/>
      <c r="X1314" s="36"/>
      <c r="Y1314" s="36"/>
      <c r="Z1314" s="36"/>
      <c r="AA1314" s="36"/>
      <c r="AB1314" s="36"/>
      <c r="AC1314" s="36"/>
      <c r="AD1314" s="36"/>
      <c r="AE1314" s="36"/>
      <c r="AR1314" s="190" t="s">
        <v>300</v>
      </c>
      <c r="AT1314" s="190" t="s">
        <v>208</v>
      </c>
      <c r="AU1314" s="190" t="s">
        <v>83</v>
      </c>
      <c r="AY1314" s="19" t="s">
        <v>204</v>
      </c>
      <c r="BE1314" s="191">
        <f>IF(N1314="základní",J1314,0)</f>
        <v>0</v>
      </c>
      <c r="BF1314" s="191">
        <f>IF(N1314="snížená",J1314,0)</f>
        <v>0</v>
      </c>
      <c r="BG1314" s="191">
        <f>IF(N1314="zákl. přenesená",J1314,0)</f>
        <v>0</v>
      </c>
      <c r="BH1314" s="191">
        <f>IF(N1314="sníž. přenesená",J1314,0)</f>
        <v>0</v>
      </c>
      <c r="BI1314" s="191">
        <f>IF(N1314="nulová",J1314,0)</f>
        <v>0</v>
      </c>
      <c r="BJ1314" s="19" t="s">
        <v>81</v>
      </c>
      <c r="BK1314" s="191">
        <f>ROUND(I1314*H1314,1)</f>
        <v>0</v>
      </c>
      <c r="BL1314" s="19" t="s">
        <v>300</v>
      </c>
      <c r="BM1314" s="190" t="s">
        <v>1985</v>
      </c>
    </row>
    <row r="1315" spans="1:47" s="2" customFormat="1" ht="11.25">
      <c r="A1315" s="36"/>
      <c r="B1315" s="37"/>
      <c r="C1315" s="38"/>
      <c r="D1315" s="192" t="s">
        <v>216</v>
      </c>
      <c r="E1315" s="38"/>
      <c r="F1315" s="193" t="s">
        <v>1986</v>
      </c>
      <c r="G1315" s="38"/>
      <c r="H1315" s="38"/>
      <c r="I1315" s="194"/>
      <c r="J1315" s="38"/>
      <c r="K1315" s="38"/>
      <c r="L1315" s="41"/>
      <c r="M1315" s="195"/>
      <c r="N1315" s="196"/>
      <c r="O1315" s="66"/>
      <c r="P1315" s="66"/>
      <c r="Q1315" s="66"/>
      <c r="R1315" s="66"/>
      <c r="S1315" s="66"/>
      <c r="T1315" s="66"/>
      <c r="U1315" s="67"/>
      <c r="V1315" s="36"/>
      <c r="W1315" s="36"/>
      <c r="X1315" s="36"/>
      <c r="Y1315" s="36"/>
      <c r="Z1315" s="36"/>
      <c r="AA1315" s="36"/>
      <c r="AB1315" s="36"/>
      <c r="AC1315" s="36"/>
      <c r="AD1315" s="36"/>
      <c r="AE1315" s="36"/>
      <c r="AT1315" s="19" t="s">
        <v>216</v>
      </c>
      <c r="AU1315" s="19" t="s">
        <v>83</v>
      </c>
    </row>
    <row r="1316" spans="1:47" s="2" customFormat="1" ht="68.25">
      <c r="A1316" s="36"/>
      <c r="B1316" s="37"/>
      <c r="C1316" s="38"/>
      <c r="D1316" s="199" t="s">
        <v>306</v>
      </c>
      <c r="E1316" s="38"/>
      <c r="F1316" s="241" t="s">
        <v>1987</v>
      </c>
      <c r="G1316" s="38"/>
      <c r="H1316" s="38"/>
      <c r="I1316" s="194"/>
      <c r="J1316" s="38"/>
      <c r="K1316" s="38"/>
      <c r="L1316" s="41"/>
      <c r="M1316" s="195"/>
      <c r="N1316" s="196"/>
      <c r="O1316" s="66"/>
      <c r="P1316" s="66"/>
      <c r="Q1316" s="66"/>
      <c r="R1316" s="66"/>
      <c r="S1316" s="66"/>
      <c r="T1316" s="66"/>
      <c r="U1316" s="67"/>
      <c r="V1316" s="36"/>
      <c r="W1316" s="36"/>
      <c r="X1316" s="36"/>
      <c r="Y1316" s="36"/>
      <c r="Z1316" s="36"/>
      <c r="AA1316" s="36"/>
      <c r="AB1316" s="36"/>
      <c r="AC1316" s="36"/>
      <c r="AD1316" s="36"/>
      <c r="AE1316" s="36"/>
      <c r="AT1316" s="19" t="s">
        <v>306</v>
      </c>
      <c r="AU1316" s="19" t="s">
        <v>83</v>
      </c>
    </row>
    <row r="1317" spans="2:51" s="13" customFormat="1" ht="11.25">
      <c r="B1317" s="197"/>
      <c r="C1317" s="198"/>
      <c r="D1317" s="199" t="s">
        <v>218</v>
      </c>
      <c r="E1317" s="200" t="s">
        <v>21</v>
      </c>
      <c r="F1317" s="201" t="s">
        <v>1988</v>
      </c>
      <c r="G1317" s="198"/>
      <c r="H1317" s="202">
        <v>6</v>
      </c>
      <c r="I1317" s="203"/>
      <c r="J1317" s="198"/>
      <c r="K1317" s="198"/>
      <c r="L1317" s="204"/>
      <c r="M1317" s="205"/>
      <c r="N1317" s="206"/>
      <c r="O1317" s="206"/>
      <c r="P1317" s="206"/>
      <c r="Q1317" s="206"/>
      <c r="R1317" s="206"/>
      <c r="S1317" s="206"/>
      <c r="T1317" s="206"/>
      <c r="U1317" s="207"/>
      <c r="AT1317" s="208" t="s">
        <v>218</v>
      </c>
      <c r="AU1317" s="208" t="s">
        <v>83</v>
      </c>
      <c r="AV1317" s="13" t="s">
        <v>83</v>
      </c>
      <c r="AW1317" s="13" t="s">
        <v>34</v>
      </c>
      <c r="AX1317" s="13" t="s">
        <v>81</v>
      </c>
      <c r="AY1317" s="208" t="s">
        <v>204</v>
      </c>
    </row>
    <row r="1318" spans="1:65" s="2" customFormat="1" ht="16.5" customHeight="1">
      <c r="A1318" s="36"/>
      <c r="B1318" s="37"/>
      <c r="C1318" s="179" t="s">
        <v>550</v>
      </c>
      <c r="D1318" s="179" t="s">
        <v>208</v>
      </c>
      <c r="E1318" s="180" t="s">
        <v>1989</v>
      </c>
      <c r="F1318" s="181" t="s">
        <v>1990</v>
      </c>
      <c r="G1318" s="182" t="s">
        <v>346</v>
      </c>
      <c r="H1318" s="183">
        <v>6</v>
      </c>
      <c r="I1318" s="184"/>
      <c r="J1318" s="185">
        <f>ROUND(I1318*H1318,1)</f>
        <v>0</v>
      </c>
      <c r="K1318" s="181" t="s">
        <v>212</v>
      </c>
      <c r="L1318" s="41"/>
      <c r="M1318" s="186" t="s">
        <v>21</v>
      </c>
      <c r="N1318" s="187" t="s">
        <v>44</v>
      </c>
      <c r="O1318" s="66"/>
      <c r="P1318" s="188">
        <f>O1318*H1318</f>
        <v>0</v>
      </c>
      <c r="Q1318" s="188">
        <v>0.0003</v>
      </c>
      <c r="R1318" s="188">
        <f>Q1318*H1318</f>
        <v>0.0018</v>
      </c>
      <c r="S1318" s="188">
        <v>0</v>
      </c>
      <c r="T1318" s="188">
        <f>S1318*H1318</f>
        <v>0</v>
      </c>
      <c r="U1318" s="189" t="s">
        <v>21</v>
      </c>
      <c r="V1318" s="36"/>
      <c r="W1318" s="36"/>
      <c r="X1318" s="36"/>
      <c r="Y1318" s="36"/>
      <c r="Z1318" s="36"/>
      <c r="AA1318" s="36"/>
      <c r="AB1318" s="36"/>
      <c r="AC1318" s="36"/>
      <c r="AD1318" s="36"/>
      <c r="AE1318" s="36"/>
      <c r="AR1318" s="190" t="s">
        <v>300</v>
      </c>
      <c r="AT1318" s="190" t="s">
        <v>208</v>
      </c>
      <c r="AU1318" s="190" t="s">
        <v>83</v>
      </c>
      <c r="AY1318" s="19" t="s">
        <v>204</v>
      </c>
      <c r="BE1318" s="191">
        <f>IF(N1318="základní",J1318,0)</f>
        <v>0</v>
      </c>
      <c r="BF1318" s="191">
        <f>IF(N1318="snížená",J1318,0)</f>
        <v>0</v>
      </c>
      <c r="BG1318" s="191">
        <f>IF(N1318="zákl. přenesená",J1318,0)</f>
        <v>0</v>
      </c>
      <c r="BH1318" s="191">
        <f>IF(N1318="sníž. přenesená",J1318,0)</f>
        <v>0</v>
      </c>
      <c r="BI1318" s="191">
        <f>IF(N1318="nulová",J1318,0)</f>
        <v>0</v>
      </c>
      <c r="BJ1318" s="19" t="s">
        <v>81</v>
      </c>
      <c r="BK1318" s="191">
        <f>ROUND(I1318*H1318,1)</f>
        <v>0</v>
      </c>
      <c r="BL1318" s="19" t="s">
        <v>300</v>
      </c>
      <c r="BM1318" s="190" t="s">
        <v>1991</v>
      </c>
    </row>
    <row r="1319" spans="1:47" s="2" customFormat="1" ht="11.25">
      <c r="A1319" s="36"/>
      <c r="B1319" s="37"/>
      <c r="C1319" s="38"/>
      <c r="D1319" s="192" t="s">
        <v>216</v>
      </c>
      <c r="E1319" s="38"/>
      <c r="F1319" s="193" t="s">
        <v>1992</v>
      </c>
      <c r="G1319" s="38"/>
      <c r="H1319" s="38"/>
      <c r="I1319" s="194"/>
      <c r="J1319" s="38"/>
      <c r="K1319" s="38"/>
      <c r="L1319" s="41"/>
      <c r="M1319" s="195"/>
      <c r="N1319" s="196"/>
      <c r="O1319" s="66"/>
      <c r="P1319" s="66"/>
      <c r="Q1319" s="66"/>
      <c r="R1319" s="66"/>
      <c r="S1319" s="66"/>
      <c r="T1319" s="66"/>
      <c r="U1319" s="67"/>
      <c r="V1319" s="36"/>
      <c r="W1319" s="36"/>
      <c r="X1319" s="36"/>
      <c r="Y1319" s="36"/>
      <c r="Z1319" s="36"/>
      <c r="AA1319" s="36"/>
      <c r="AB1319" s="36"/>
      <c r="AC1319" s="36"/>
      <c r="AD1319" s="36"/>
      <c r="AE1319" s="36"/>
      <c r="AT1319" s="19" t="s">
        <v>216</v>
      </c>
      <c r="AU1319" s="19" t="s">
        <v>83</v>
      </c>
    </row>
    <row r="1320" spans="1:47" s="2" customFormat="1" ht="68.25">
      <c r="A1320" s="36"/>
      <c r="B1320" s="37"/>
      <c r="C1320" s="38"/>
      <c r="D1320" s="199" t="s">
        <v>306</v>
      </c>
      <c r="E1320" s="38"/>
      <c r="F1320" s="241" t="s">
        <v>1987</v>
      </c>
      <c r="G1320" s="38"/>
      <c r="H1320" s="38"/>
      <c r="I1320" s="194"/>
      <c r="J1320" s="38"/>
      <c r="K1320" s="38"/>
      <c r="L1320" s="41"/>
      <c r="M1320" s="195"/>
      <c r="N1320" s="196"/>
      <c r="O1320" s="66"/>
      <c r="P1320" s="66"/>
      <c r="Q1320" s="66"/>
      <c r="R1320" s="66"/>
      <c r="S1320" s="66"/>
      <c r="T1320" s="66"/>
      <c r="U1320" s="67"/>
      <c r="V1320" s="36"/>
      <c r="W1320" s="36"/>
      <c r="X1320" s="36"/>
      <c r="Y1320" s="36"/>
      <c r="Z1320" s="36"/>
      <c r="AA1320" s="36"/>
      <c r="AB1320" s="36"/>
      <c r="AC1320" s="36"/>
      <c r="AD1320" s="36"/>
      <c r="AE1320" s="36"/>
      <c r="AT1320" s="19" t="s">
        <v>306</v>
      </c>
      <c r="AU1320" s="19" t="s">
        <v>83</v>
      </c>
    </row>
    <row r="1321" spans="2:51" s="13" customFormat="1" ht="11.25">
      <c r="B1321" s="197"/>
      <c r="C1321" s="198"/>
      <c r="D1321" s="199" t="s">
        <v>218</v>
      </c>
      <c r="E1321" s="200" t="s">
        <v>21</v>
      </c>
      <c r="F1321" s="201" t="s">
        <v>1988</v>
      </c>
      <c r="G1321" s="198"/>
      <c r="H1321" s="202">
        <v>6</v>
      </c>
      <c r="I1321" s="203"/>
      <c r="J1321" s="198"/>
      <c r="K1321" s="198"/>
      <c r="L1321" s="204"/>
      <c r="M1321" s="205"/>
      <c r="N1321" s="206"/>
      <c r="O1321" s="206"/>
      <c r="P1321" s="206"/>
      <c r="Q1321" s="206"/>
      <c r="R1321" s="206"/>
      <c r="S1321" s="206"/>
      <c r="T1321" s="206"/>
      <c r="U1321" s="207"/>
      <c r="AT1321" s="208" t="s">
        <v>218</v>
      </c>
      <c r="AU1321" s="208" t="s">
        <v>83</v>
      </c>
      <c r="AV1321" s="13" t="s">
        <v>83</v>
      </c>
      <c r="AW1321" s="13" t="s">
        <v>34</v>
      </c>
      <c r="AX1321" s="13" t="s">
        <v>81</v>
      </c>
      <c r="AY1321" s="208" t="s">
        <v>204</v>
      </c>
    </row>
    <row r="1322" spans="1:65" s="2" customFormat="1" ht="16.5" customHeight="1">
      <c r="A1322" s="36"/>
      <c r="B1322" s="37"/>
      <c r="C1322" s="179" t="s">
        <v>1993</v>
      </c>
      <c r="D1322" s="179" t="s">
        <v>208</v>
      </c>
      <c r="E1322" s="180" t="s">
        <v>1994</v>
      </c>
      <c r="F1322" s="181" t="s">
        <v>1995</v>
      </c>
      <c r="G1322" s="182" t="s">
        <v>346</v>
      </c>
      <c r="H1322" s="183">
        <v>6</v>
      </c>
      <c r="I1322" s="184"/>
      <c r="J1322" s="185">
        <f>ROUND(I1322*H1322,1)</f>
        <v>0</v>
      </c>
      <c r="K1322" s="181" t="s">
        <v>212</v>
      </c>
      <c r="L1322" s="41"/>
      <c r="M1322" s="186" t="s">
        <v>21</v>
      </c>
      <c r="N1322" s="187" t="s">
        <v>44</v>
      </c>
      <c r="O1322" s="66"/>
      <c r="P1322" s="188">
        <f>O1322*H1322</f>
        <v>0</v>
      </c>
      <c r="Q1322" s="188">
        <v>0.0015</v>
      </c>
      <c r="R1322" s="188">
        <f>Q1322*H1322</f>
        <v>0.009000000000000001</v>
      </c>
      <c r="S1322" s="188">
        <v>0</v>
      </c>
      <c r="T1322" s="188">
        <f>S1322*H1322</f>
        <v>0</v>
      </c>
      <c r="U1322" s="189" t="s">
        <v>21</v>
      </c>
      <c r="V1322" s="36"/>
      <c r="W1322" s="36"/>
      <c r="X1322" s="36"/>
      <c r="Y1322" s="36"/>
      <c r="Z1322" s="36"/>
      <c r="AA1322" s="36"/>
      <c r="AB1322" s="36"/>
      <c r="AC1322" s="36"/>
      <c r="AD1322" s="36"/>
      <c r="AE1322" s="36"/>
      <c r="AR1322" s="190" t="s">
        <v>300</v>
      </c>
      <c r="AT1322" s="190" t="s">
        <v>208</v>
      </c>
      <c r="AU1322" s="190" t="s">
        <v>83</v>
      </c>
      <c r="AY1322" s="19" t="s">
        <v>204</v>
      </c>
      <c r="BE1322" s="191">
        <f>IF(N1322="základní",J1322,0)</f>
        <v>0</v>
      </c>
      <c r="BF1322" s="191">
        <f>IF(N1322="snížená",J1322,0)</f>
        <v>0</v>
      </c>
      <c r="BG1322" s="191">
        <f>IF(N1322="zákl. přenesená",J1322,0)</f>
        <v>0</v>
      </c>
      <c r="BH1322" s="191">
        <f>IF(N1322="sníž. přenesená",J1322,0)</f>
        <v>0</v>
      </c>
      <c r="BI1322" s="191">
        <f>IF(N1322="nulová",J1322,0)</f>
        <v>0</v>
      </c>
      <c r="BJ1322" s="19" t="s">
        <v>81</v>
      </c>
      <c r="BK1322" s="191">
        <f>ROUND(I1322*H1322,1)</f>
        <v>0</v>
      </c>
      <c r="BL1322" s="19" t="s">
        <v>300</v>
      </c>
      <c r="BM1322" s="190" t="s">
        <v>1996</v>
      </c>
    </row>
    <row r="1323" spans="1:47" s="2" customFormat="1" ht="11.25">
      <c r="A1323" s="36"/>
      <c r="B1323" s="37"/>
      <c r="C1323" s="38"/>
      <c r="D1323" s="192" t="s">
        <v>216</v>
      </c>
      <c r="E1323" s="38"/>
      <c r="F1323" s="193" t="s">
        <v>1997</v>
      </c>
      <c r="G1323" s="38"/>
      <c r="H1323" s="38"/>
      <c r="I1323" s="194"/>
      <c r="J1323" s="38"/>
      <c r="K1323" s="38"/>
      <c r="L1323" s="41"/>
      <c r="M1323" s="195"/>
      <c r="N1323" s="196"/>
      <c r="O1323" s="66"/>
      <c r="P1323" s="66"/>
      <c r="Q1323" s="66"/>
      <c r="R1323" s="66"/>
      <c r="S1323" s="66"/>
      <c r="T1323" s="66"/>
      <c r="U1323" s="67"/>
      <c r="V1323" s="36"/>
      <c r="W1323" s="36"/>
      <c r="X1323" s="36"/>
      <c r="Y1323" s="36"/>
      <c r="Z1323" s="36"/>
      <c r="AA1323" s="36"/>
      <c r="AB1323" s="36"/>
      <c r="AC1323" s="36"/>
      <c r="AD1323" s="36"/>
      <c r="AE1323" s="36"/>
      <c r="AT1323" s="19" t="s">
        <v>216</v>
      </c>
      <c r="AU1323" s="19" t="s">
        <v>83</v>
      </c>
    </row>
    <row r="1324" spans="1:47" s="2" customFormat="1" ht="58.5">
      <c r="A1324" s="36"/>
      <c r="B1324" s="37"/>
      <c r="C1324" s="38"/>
      <c r="D1324" s="199" t="s">
        <v>306</v>
      </c>
      <c r="E1324" s="38"/>
      <c r="F1324" s="241" t="s">
        <v>1998</v>
      </c>
      <c r="G1324" s="38"/>
      <c r="H1324" s="38"/>
      <c r="I1324" s="194"/>
      <c r="J1324" s="38"/>
      <c r="K1324" s="38"/>
      <c r="L1324" s="41"/>
      <c r="M1324" s="195"/>
      <c r="N1324" s="196"/>
      <c r="O1324" s="66"/>
      <c r="P1324" s="66"/>
      <c r="Q1324" s="66"/>
      <c r="R1324" s="66"/>
      <c r="S1324" s="66"/>
      <c r="T1324" s="66"/>
      <c r="U1324" s="67"/>
      <c r="V1324" s="36"/>
      <c r="W1324" s="36"/>
      <c r="X1324" s="36"/>
      <c r="Y1324" s="36"/>
      <c r="Z1324" s="36"/>
      <c r="AA1324" s="36"/>
      <c r="AB1324" s="36"/>
      <c r="AC1324" s="36"/>
      <c r="AD1324" s="36"/>
      <c r="AE1324" s="36"/>
      <c r="AT1324" s="19" t="s">
        <v>306</v>
      </c>
      <c r="AU1324" s="19" t="s">
        <v>83</v>
      </c>
    </row>
    <row r="1325" spans="2:51" s="13" customFormat="1" ht="11.25">
      <c r="B1325" s="197"/>
      <c r="C1325" s="198"/>
      <c r="D1325" s="199" t="s">
        <v>218</v>
      </c>
      <c r="E1325" s="200" t="s">
        <v>21</v>
      </c>
      <c r="F1325" s="201" t="s">
        <v>1988</v>
      </c>
      <c r="G1325" s="198"/>
      <c r="H1325" s="202">
        <v>6</v>
      </c>
      <c r="I1325" s="203"/>
      <c r="J1325" s="198"/>
      <c r="K1325" s="198"/>
      <c r="L1325" s="204"/>
      <c r="M1325" s="205"/>
      <c r="N1325" s="206"/>
      <c r="O1325" s="206"/>
      <c r="P1325" s="206"/>
      <c r="Q1325" s="206"/>
      <c r="R1325" s="206"/>
      <c r="S1325" s="206"/>
      <c r="T1325" s="206"/>
      <c r="U1325" s="207"/>
      <c r="AT1325" s="208" t="s">
        <v>218</v>
      </c>
      <c r="AU1325" s="208" t="s">
        <v>83</v>
      </c>
      <c r="AV1325" s="13" t="s">
        <v>83</v>
      </c>
      <c r="AW1325" s="13" t="s">
        <v>34</v>
      </c>
      <c r="AX1325" s="13" t="s">
        <v>81</v>
      </c>
      <c r="AY1325" s="208" t="s">
        <v>204</v>
      </c>
    </row>
    <row r="1326" spans="1:65" s="2" customFormat="1" ht="24.2" customHeight="1">
      <c r="A1326" s="36"/>
      <c r="B1326" s="37"/>
      <c r="C1326" s="179" t="s">
        <v>1999</v>
      </c>
      <c r="D1326" s="179" t="s">
        <v>208</v>
      </c>
      <c r="E1326" s="180" t="s">
        <v>2000</v>
      </c>
      <c r="F1326" s="181" t="s">
        <v>2001</v>
      </c>
      <c r="G1326" s="182" t="s">
        <v>346</v>
      </c>
      <c r="H1326" s="183">
        <v>6</v>
      </c>
      <c r="I1326" s="184"/>
      <c r="J1326" s="185">
        <f>ROUND(I1326*H1326,1)</f>
        <v>0</v>
      </c>
      <c r="K1326" s="181" t="s">
        <v>212</v>
      </c>
      <c r="L1326" s="41"/>
      <c r="M1326" s="186" t="s">
        <v>21</v>
      </c>
      <c r="N1326" s="187" t="s">
        <v>44</v>
      </c>
      <c r="O1326" s="66"/>
      <c r="P1326" s="188">
        <f>O1326*H1326</f>
        <v>0</v>
      </c>
      <c r="Q1326" s="188">
        <v>0.0052</v>
      </c>
      <c r="R1326" s="188">
        <f>Q1326*H1326</f>
        <v>0.0312</v>
      </c>
      <c r="S1326" s="188">
        <v>0</v>
      </c>
      <c r="T1326" s="188">
        <f>S1326*H1326</f>
        <v>0</v>
      </c>
      <c r="U1326" s="189" t="s">
        <v>21</v>
      </c>
      <c r="V1326" s="36"/>
      <c r="W1326" s="36"/>
      <c r="X1326" s="36"/>
      <c r="Y1326" s="36"/>
      <c r="Z1326" s="36"/>
      <c r="AA1326" s="36"/>
      <c r="AB1326" s="36"/>
      <c r="AC1326" s="36"/>
      <c r="AD1326" s="36"/>
      <c r="AE1326" s="36"/>
      <c r="AR1326" s="190" t="s">
        <v>300</v>
      </c>
      <c r="AT1326" s="190" t="s">
        <v>208</v>
      </c>
      <c r="AU1326" s="190" t="s">
        <v>83</v>
      </c>
      <c r="AY1326" s="19" t="s">
        <v>204</v>
      </c>
      <c r="BE1326" s="191">
        <f>IF(N1326="základní",J1326,0)</f>
        <v>0</v>
      </c>
      <c r="BF1326" s="191">
        <f>IF(N1326="snížená",J1326,0)</f>
        <v>0</v>
      </c>
      <c r="BG1326" s="191">
        <f>IF(N1326="zákl. přenesená",J1326,0)</f>
        <v>0</v>
      </c>
      <c r="BH1326" s="191">
        <f>IF(N1326="sníž. přenesená",J1326,0)</f>
        <v>0</v>
      </c>
      <c r="BI1326" s="191">
        <f>IF(N1326="nulová",J1326,0)</f>
        <v>0</v>
      </c>
      <c r="BJ1326" s="19" t="s">
        <v>81</v>
      </c>
      <c r="BK1326" s="191">
        <f>ROUND(I1326*H1326,1)</f>
        <v>0</v>
      </c>
      <c r="BL1326" s="19" t="s">
        <v>300</v>
      </c>
      <c r="BM1326" s="190" t="s">
        <v>2002</v>
      </c>
    </row>
    <row r="1327" spans="1:47" s="2" customFormat="1" ht="11.25">
      <c r="A1327" s="36"/>
      <c r="B1327" s="37"/>
      <c r="C1327" s="38"/>
      <c r="D1327" s="192" t="s">
        <v>216</v>
      </c>
      <c r="E1327" s="38"/>
      <c r="F1327" s="193" t="s">
        <v>2003</v>
      </c>
      <c r="G1327" s="38"/>
      <c r="H1327" s="38"/>
      <c r="I1327" s="194"/>
      <c r="J1327" s="38"/>
      <c r="K1327" s="38"/>
      <c r="L1327" s="41"/>
      <c r="M1327" s="195"/>
      <c r="N1327" s="196"/>
      <c r="O1327" s="66"/>
      <c r="P1327" s="66"/>
      <c r="Q1327" s="66"/>
      <c r="R1327" s="66"/>
      <c r="S1327" s="66"/>
      <c r="T1327" s="66"/>
      <c r="U1327" s="67"/>
      <c r="V1327" s="36"/>
      <c r="W1327" s="36"/>
      <c r="X1327" s="36"/>
      <c r="Y1327" s="36"/>
      <c r="Z1327" s="36"/>
      <c r="AA1327" s="36"/>
      <c r="AB1327" s="36"/>
      <c r="AC1327" s="36"/>
      <c r="AD1327" s="36"/>
      <c r="AE1327" s="36"/>
      <c r="AT1327" s="19" t="s">
        <v>216</v>
      </c>
      <c r="AU1327" s="19" t="s">
        <v>83</v>
      </c>
    </row>
    <row r="1328" spans="1:47" s="2" customFormat="1" ht="29.25">
      <c r="A1328" s="36"/>
      <c r="B1328" s="37"/>
      <c r="C1328" s="38"/>
      <c r="D1328" s="199" t="s">
        <v>306</v>
      </c>
      <c r="E1328" s="38"/>
      <c r="F1328" s="241" t="s">
        <v>2004</v>
      </c>
      <c r="G1328" s="38"/>
      <c r="H1328" s="38"/>
      <c r="I1328" s="194"/>
      <c r="J1328" s="38"/>
      <c r="K1328" s="38"/>
      <c r="L1328" s="41"/>
      <c r="M1328" s="195"/>
      <c r="N1328" s="196"/>
      <c r="O1328" s="66"/>
      <c r="P1328" s="66"/>
      <c r="Q1328" s="66"/>
      <c r="R1328" s="66"/>
      <c r="S1328" s="66"/>
      <c r="T1328" s="66"/>
      <c r="U1328" s="67"/>
      <c r="V1328" s="36"/>
      <c r="W1328" s="36"/>
      <c r="X1328" s="36"/>
      <c r="Y1328" s="36"/>
      <c r="Z1328" s="36"/>
      <c r="AA1328" s="36"/>
      <c r="AB1328" s="36"/>
      <c r="AC1328" s="36"/>
      <c r="AD1328" s="36"/>
      <c r="AE1328" s="36"/>
      <c r="AT1328" s="19" t="s">
        <v>306</v>
      </c>
      <c r="AU1328" s="19" t="s">
        <v>83</v>
      </c>
    </row>
    <row r="1329" spans="2:51" s="13" customFormat="1" ht="11.25">
      <c r="B1329" s="197"/>
      <c r="C1329" s="198"/>
      <c r="D1329" s="199" t="s">
        <v>218</v>
      </c>
      <c r="E1329" s="200" t="s">
        <v>21</v>
      </c>
      <c r="F1329" s="201" t="s">
        <v>1988</v>
      </c>
      <c r="G1329" s="198"/>
      <c r="H1329" s="202">
        <v>6</v>
      </c>
      <c r="I1329" s="203"/>
      <c r="J1329" s="198"/>
      <c r="K1329" s="198"/>
      <c r="L1329" s="204"/>
      <c r="M1329" s="205"/>
      <c r="N1329" s="206"/>
      <c r="O1329" s="206"/>
      <c r="P1329" s="206"/>
      <c r="Q1329" s="206"/>
      <c r="R1329" s="206"/>
      <c r="S1329" s="206"/>
      <c r="T1329" s="206"/>
      <c r="U1329" s="207"/>
      <c r="AT1329" s="208" t="s">
        <v>218</v>
      </c>
      <c r="AU1329" s="208" t="s">
        <v>83</v>
      </c>
      <c r="AV1329" s="13" t="s">
        <v>83</v>
      </c>
      <c r="AW1329" s="13" t="s">
        <v>34</v>
      </c>
      <c r="AX1329" s="13" t="s">
        <v>81</v>
      </c>
      <c r="AY1329" s="208" t="s">
        <v>204</v>
      </c>
    </row>
    <row r="1330" spans="1:65" s="2" customFormat="1" ht="16.5" customHeight="1">
      <c r="A1330" s="36"/>
      <c r="B1330" s="37"/>
      <c r="C1330" s="242" t="s">
        <v>2005</v>
      </c>
      <c r="D1330" s="242" t="s">
        <v>466</v>
      </c>
      <c r="E1330" s="243" t="s">
        <v>2006</v>
      </c>
      <c r="F1330" s="244" t="s">
        <v>2007</v>
      </c>
      <c r="G1330" s="245" t="s">
        <v>346</v>
      </c>
      <c r="H1330" s="246">
        <v>6.6</v>
      </c>
      <c r="I1330" s="247"/>
      <c r="J1330" s="248">
        <f>ROUND(I1330*H1330,1)</f>
        <v>0</v>
      </c>
      <c r="K1330" s="244" t="s">
        <v>212</v>
      </c>
      <c r="L1330" s="249"/>
      <c r="M1330" s="250" t="s">
        <v>21</v>
      </c>
      <c r="N1330" s="251" t="s">
        <v>44</v>
      </c>
      <c r="O1330" s="66"/>
      <c r="P1330" s="188">
        <f>O1330*H1330</f>
        <v>0</v>
      </c>
      <c r="Q1330" s="188">
        <v>0.0126</v>
      </c>
      <c r="R1330" s="188">
        <f>Q1330*H1330</f>
        <v>0.08316</v>
      </c>
      <c r="S1330" s="188">
        <v>0</v>
      </c>
      <c r="T1330" s="188">
        <f>S1330*H1330</f>
        <v>0</v>
      </c>
      <c r="U1330" s="189" t="s">
        <v>21</v>
      </c>
      <c r="V1330" s="36"/>
      <c r="W1330" s="36"/>
      <c r="X1330" s="36"/>
      <c r="Y1330" s="36"/>
      <c r="Z1330" s="36"/>
      <c r="AA1330" s="36"/>
      <c r="AB1330" s="36"/>
      <c r="AC1330" s="36"/>
      <c r="AD1330" s="36"/>
      <c r="AE1330" s="36"/>
      <c r="AR1330" s="190" t="s">
        <v>473</v>
      </c>
      <c r="AT1330" s="190" t="s">
        <v>466</v>
      </c>
      <c r="AU1330" s="190" t="s">
        <v>83</v>
      </c>
      <c r="AY1330" s="19" t="s">
        <v>204</v>
      </c>
      <c r="BE1330" s="191">
        <f>IF(N1330="základní",J1330,0)</f>
        <v>0</v>
      </c>
      <c r="BF1330" s="191">
        <f>IF(N1330="snížená",J1330,0)</f>
        <v>0</v>
      </c>
      <c r="BG1330" s="191">
        <f>IF(N1330="zákl. přenesená",J1330,0)</f>
        <v>0</v>
      </c>
      <c r="BH1330" s="191">
        <f>IF(N1330="sníž. přenesená",J1330,0)</f>
        <v>0</v>
      </c>
      <c r="BI1330" s="191">
        <f>IF(N1330="nulová",J1330,0)</f>
        <v>0</v>
      </c>
      <c r="BJ1330" s="19" t="s">
        <v>81</v>
      </c>
      <c r="BK1330" s="191">
        <f>ROUND(I1330*H1330,1)</f>
        <v>0</v>
      </c>
      <c r="BL1330" s="19" t="s">
        <v>300</v>
      </c>
      <c r="BM1330" s="190" t="s">
        <v>2008</v>
      </c>
    </row>
    <row r="1331" spans="1:47" s="2" customFormat="1" ht="11.25">
      <c r="A1331" s="36"/>
      <c r="B1331" s="37"/>
      <c r="C1331" s="38"/>
      <c r="D1331" s="192" t="s">
        <v>216</v>
      </c>
      <c r="E1331" s="38"/>
      <c r="F1331" s="193" t="s">
        <v>2009</v>
      </c>
      <c r="G1331" s="38"/>
      <c r="H1331" s="38"/>
      <c r="I1331" s="194"/>
      <c r="J1331" s="38"/>
      <c r="K1331" s="38"/>
      <c r="L1331" s="41"/>
      <c r="M1331" s="195"/>
      <c r="N1331" s="196"/>
      <c r="O1331" s="66"/>
      <c r="P1331" s="66"/>
      <c r="Q1331" s="66"/>
      <c r="R1331" s="66"/>
      <c r="S1331" s="66"/>
      <c r="T1331" s="66"/>
      <c r="U1331" s="67"/>
      <c r="V1331" s="36"/>
      <c r="W1331" s="36"/>
      <c r="X1331" s="36"/>
      <c r="Y1331" s="36"/>
      <c r="Z1331" s="36"/>
      <c r="AA1331" s="36"/>
      <c r="AB1331" s="36"/>
      <c r="AC1331" s="36"/>
      <c r="AD1331" s="36"/>
      <c r="AE1331" s="36"/>
      <c r="AT1331" s="19" t="s">
        <v>216</v>
      </c>
      <c r="AU1331" s="19" t="s">
        <v>83</v>
      </c>
    </row>
    <row r="1332" spans="2:51" s="13" customFormat="1" ht="11.25">
      <c r="B1332" s="197"/>
      <c r="C1332" s="198"/>
      <c r="D1332" s="199" t="s">
        <v>218</v>
      </c>
      <c r="E1332" s="200" t="s">
        <v>21</v>
      </c>
      <c r="F1332" s="201" t="s">
        <v>2010</v>
      </c>
      <c r="G1332" s="198"/>
      <c r="H1332" s="202">
        <v>6.6</v>
      </c>
      <c r="I1332" s="203"/>
      <c r="J1332" s="198"/>
      <c r="K1332" s="198"/>
      <c r="L1332" s="204"/>
      <c r="M1332" s="205"/>
      <c r="N1332" s="206"/>
      <c r="O1332" s="206"/>
      <c r="P1332" s="206"/>
      <c r="Q1332" s="206"/>
      <c r="R1332" s="206"/>
      <c r="S1332" s="206"/>
      <c r="T1332" s="206"/>
      <c r="U1332" s="207"/>
      <c r="AT1332" s="208" t="s">
        <v>218</v>
      </c>
      <c r="AU1332" s="208" t="s">
        <v>83</v>
      </c>
      <c r="AV1332" s="13" t="s">
        <v>83</v>
      </c>
      <c r="AW1332" s="13" t="s">
        <v>34</v>
      </c>
      <c r="AX1332" s="13" t="s">
        <v>81</v>
      </c>
      <c r="AY1332" s="208" t="s">
        <v>204</v>
      </c>
    </row>
    <row r="1333" spans="1:65" s="2" customFormat="1" ht="16.5" customHeight="1">
      <c r="A1333" s="36"/>
      <c r="B1333" s="37"/>
      <c r="C1333" s="179" t="s">
        <v>2011</v>
      </c>
      <c r="D1333" s="179" t="s">
        <v>208</v>
      </c>
      <c r="E1333" s="180" t="s">
        <v>2012</v>
      </c>
      <c r="F1333" s="181" t="s">
        <v>2013</v>
      </c>
      <c r="G1333" s="182" t="s">
        <v>211</v>
      </c>
      <c r="H1333" s="183">
        <v>2</v>
      </c>
      <c r="I1333" s="184"/>
      <c r="J1333" s="185">
        <f>ROUND(I1333*H1333,1)</f>
        <v>0</v>
      </c>
      <c r="K1333" s="181" t="s">
        <v>212</v>
      </c>
      <c r="L1333" s="41"/>
      <c r="M1333" s="186" t="s">
        <v>21</v>
      </c>
      <c r="N1333" s="187" t="s">
        <v>44</v>
      </c>
      <c r="O1333" s="66"/>
      <c r="P1333" s="188">
        <f>O1333*H1333</f>
        <v>0</v>
      </c>
      <c r="Q1333" s="188">
        <v>0</v>
      </c>
      <c r="R1333" s="188">
        <f>Q1333*H1333</f>
        <v>0</v>
      </c>
      <c r="S1333" s="188">
        <v>0</v>
      </c>
      <c r="T1333" s="188">
        <f>S1333*H1333</f>
        <v>0</v>
      </c>
      <c r="U1333" s="189" t="s">
        <v>21</v>
      </c>
      <c r="V1333" s="36"/>
      <c r="W1333" s="36"/>
      <c r="X1333" s="36"/>
      <c r="Y1333" s="36"/>
      <c r="Z1333" s="36"/>
      <c r="AA1333" s="36"/>
      <c r="AB1333" s="36"/>
      <c r="AC1333" s="36"/>
      <c r="AD1333" s="36"/>
      <c r="AE1333" s="36"/>
      <c r="AR1333" s="190" t="s">
        <v>300</v>
      </c>
      <c r="AT1333" s="190" t="s">
        <v>208</v>
      </c>
      <c r="AU1333" s="190" t="s">
        <v>83</v>
      </c>
      <c r="AY1333" s="19" t="s">
        <v>204</v>
      </c>
      <c r="BE1333" s="191">
        <f>IF(N1333="základní",J1333,0)</f>
        <v>0</v>
      </c>
      <c r="BF1333" s="191">
        <f>IF(N1333="snížená",J1333,0)</f>
        <v>0</v>
      </c>
      <c r="BG1333" s="191">
        <f>IF(N1333="zákl. přenesená",J1333,0)</f>
        <v>0</v>
      </c>
      <c r="BH1333" s="191">
        <f>IF(N1333="sníž. přenesená",J1333,0)</f>
        <v>0</v>
      </c>
      <c r="BI1333" s="191">
        <f>IF(N1333="nulová",J1333,0)</f>
        <v>0</v>
      </c>
      <c r="BJ1333" s="19" t="s">
        <v>81</v>
      </c>
      <c r="BK1333" s="191">
        <f>ROUND(I1333*H1333,1)</f>
        <v>0</v>
      </c>
      <c r="BL1333" s="19" t="s">
        <v>300</v>
      </c>
      <c r="BM1333" s="190" t="s">
        <v>2014</v>
      </c>
    </row>
    <row r="1334" spans="1:47" s="2" customFormat="1" ht="11.25">
      <c r="A1334" s="36"/>
      <c r="B1334" s="37"/>
      <c r="C1334" s="38"/>
      <c r="D1334" s="192" t="s">
        <v>216</v>
      </c>
      <c r="E1334" s="38"/>
      <c r="F1334" s="193" t="s">
        <v>2015</v>
      </c>
      <c r="G1334" s="38"/>
      <c r="H1334" s="38"/>
      <c r="I1334" s="194"/>
      <c r="J1334" s="38"/>
      <c r="K1334" s="38"/>
      <c r="L1334" s="41"/>
      <c r="M1334" s="195"/>
      <c r="N1334" s="196"/>
      <c r="O1334" s="66"/>
      <c r="P1334" s="66"/>
      <c r="Q1334" s="66"/>
      <c r="R1334" s="66"/>
      <c r="S1334" s="66"/>
      <c r="T1334" s="66"/>
      <c r="U1334" s="67"/>
      <c r="V1334" s="36"/>
      <c r="W1334" s="36"/>
      <c r="X1334" s="36"/>
      <c r="Y1334" s="36"/>
      <c r="Z1334" s="36"/>
      <c r="AA1334" s="36"/>
      <c r="AB1334" s="36"/>
      <c r="AC1334" s="36"/>
      <c r="AD1334" s="36"/>
      <c r="AE1334" s="36"/>
      <c r="AT1334" s="19" t="s">
        <v>216</v>
      </c>
      <c r="AU1334" s="19" t="s">
        <v>83</v>
      </c>
    </row>
    <row r="1335" spans="1:47" s="2" customFormat="1" ht="39">
      <c r="A1335" s="36"/>
      <c r="B1335" s="37"/>
      <c r="C1335" s="38"/>
      <c r="D1335" s="199" t="s">
        <v>306</v>
      </c>
      <c r="E1335" s="38"/>
      <c r="F1335" s="241" t="s">
        <v>2016</v>
      </c>
      <c r="G1335" s="38"/>
      <c r="H1335" s="38"/>
      <c r="I1335" s="194"/>
      <c r="J1335" s="38"/>
      <c r="K1335" s="38"/>
      <c r="L1335" s="41"/>
      <c r="M1335" s="195"/>
      <c r="N1335" s="196"/>
      <c r="O1335" s="66"/>
      <c r="P1335" s="66"/>
      <c r="Q1335" s="66"/>
      <c r="R1335" s="66"/>
      <c r="S1335" s="66"/>
      <c r="T1335" s="66"/>
      <c r="U1335" s="67"/>
      <c r="V1335" s="36"/>
      <c r="W1335" s="36"/>
      <c r="X1335" s="36"/>
      <c r="Y1335" s="36"/>
      <c r="Z1335" s="36"/>
      <c r="AA1335" s="36"/>
      <c r="AB1335" s="36"/>
      <c r="AC1335" s="36"/>
      <c r="AD1335" s="36"/>
      <c r="AE1335" s="36"/>
      <c r="AT1335" s="19" t="s">
        <v>306</v>
      </c>
      <c r="AU1335" s="19" t="s">
        <v>83</v>
      </c>
    </row>
    <row r="1336" spans="1:65" s="2" customFormat="1" ht="16.5" customHeight="1">
      <c r="A1336" s="36"/>
      <c r="B1336" s="37"/>
      <c r="C1336" s="179" t="s">
        <v>2017</v>
      </c>
      <c r="D1336" s="179" t="s">
        <v>208</v>
      </c>
      <c r="E1336" s="180" t="s">
        <v>2018</v>
      </c>
      <c r="F1336" s="181" t="s">
        <v>2019</v>
      </c>
      <c r="G1336" s="182" t="s">
        <v>211</v>
      </c>
      <c r="H1336" s="183">
        <v>1</v>
      </c>
      <c r="I1336" s="184"/>
      <c r="J1336" s="185">
        <f>ROUND(I1336*H1336,1)</f>
        <v>0</v>
      </c>
      <c r="K1336" s="181" t="s">
        <v>212</v>
      </c>
      <c r="L1336" s="41"/>
      <c r="M1336" s="186" t="s">
        <v>21</v>
      </c>
      <c r="N1336" s="187" t="s">
        <v>44</v>
      </c>
      <c r="O1336" s="66"/>
      <c r="P1336" s="188">
        <f>O1336*H1336</f>
        <v>0</v>
      </c>
      <c r="Q1336" s="188">
        <v>0</v>
      </c>
      <c r="R1336" s="188">
        <f>Q1336*H1336</f>
        <v>0</v>
      </c>
      <c r="S1336" s="188">
        <v>0</v>
      </c>
      <c r="T1336" s="188">
        <f>S1336*H1336</f>
        <v>0</v>
      </c>
      <c r="U1336" s="189" t="s">
        <v>21</v>
      </c>
      <c r="V1336" s="36"/>
      <c r="W1336" s="36"/>
      <c r="X1336" s="36"/>
      <c r="Y1336" s="36"/>
      <c r="Z1336" s="36"/>
      <c r="AA1336" s="36"/>
      <c r="AB1336" s="36"/>
      <c r="AC1336" s="36"/>
      <c r="AD1336" s="36"/>
      <c r="AE1336" s="36"/>
      <c r="AR1336" s="190" t="s">
        <v>300</v>
      </c>
      <c r="AT1336" s="190" t="s">
        <v>208</v>
      </c>
      <c r="AU1336" s="190" t="s">
        <v>83</v>
      </c>
      <c r="AY1336" s="19" t="s">
        <v>204</v>
      </c>
      <c r="BE1336" s="191">
        <f>IF(N1336="základní",J1336,0)</f>
        <v>0</v>
      </c>
      <c r="BF1336" s="191">
        <f>IF(N1336="snížená",J1336,0)</f>
        <v>0</v>
      </c>
      <c r="BG1336" s="191">
        <f>IF(N1336="zákl. přenesená",J1336,0)</f>
        <v>0</v>
      </c>
      <c r="BH1336" s="191">
        <f>IF(N1336="sníž. přenesená",J1336,0)</f>
        <v>0</v>
      </c>
      <c r="BI1336" s="191">
        <f>IF(N1336="nulová",J1336,0)</f>
        <v>0</v>
      </c>
      <c r="BJ1336" s="19" t="s">
        <v>81</v>
      </c>
      <c r="BK1336" s="191">
        <f>ROUND(I1336*H1336,1)</f>
        <v>0</v>
      </c>
      <c r="BL1336" s="19" t="s">
        <v>300</v>
      </c>
      <c r="BM1336" s="190" t="s">
        <v>2020</v>
      </c>
    </row>
    <row r="1337" spans="1:47" s="2" customFormat="1" ht="11.25">
      <c r="A1337" s="36"/>
      <c r="B1337" s="37"/>
      <c r="C1337" s="38"/>
      <c r="D1337" s="192" t="s">
        <v>216</v>
      </c>
      <c r="E1337" s="38"/>
      <c r="F1337" s="193" t="s">
        <v>2021</v>
      </c>
      <c r="G1337" s="38"/>
      <c r="H1337" s="38"/>
      <c r="I1337" s="194"/>
      <c r="J1337" s="38"/>
      <c r="K1337" s="38"/>
      <c r="L1337" s="41"/>
      <c r="M1337" s="195"/>
      <c r="N1337" s="196"/>
      <c r="O1337" s="66"/>
      <c r="P1337" s="66"/>
      <c r="Q1337" s="66"/>
      <c r="R1337" s="66"/>
      <c r="S1337" s="66"/>
      <c r="T1337" s="66"/>
      <c r="U1337" s="67"/>
      <c r="V1337" s="36"/>
      <c r="W1337" s="36"/>
      <c r="X1337" s="36"/>
      <c r="Y1337" s="36"/>
      <c r="Z1337" s="36"/>
      <c r="AA1337" s="36"/>
      <c r="AB1337" s="36"/>
      <c r="AC1337" s="36"/>
      <c r="AD1337" s="36"/>
      <c r="AE1337" s="36"/>
      <c r="AT1337" s="19" t="s">
        <v>216</v>
      </c>
      <c r="AU1337" s="19" t="s">
        <v>83</v>
      </c>
    </row>
    <row r="1338" spans="1:47" s="2" customFormat="1" ht="39">
      <c r="A1338" s="36"/>
      <c r="B1338" s="37"/>
      <c r="C1338" s="38"/>
      <c r="D1338" s="199" t="s">
        <v>306</v>
      </c>
      <c r="E1338" s="38"/>
      <c r="F1338" s="241" t="s">
        <v>2016</v>
      </c>
      <c r="G1338" s="38"/>
      <c r="H1338" s="38"/>
      <c r="I1338" s="194"/>
      <c r="J1338" s="38"/>
      <c r="K1338" s="38"/>
      <c r="L1338" s="41"/>
      <c r="M1338" s="195"/>
      <c r="N1338" s="196"/>
      <c r="O1338" s="66"/>
      <c r="P1338" s="66"/>
      <c r="Q1338" s="66"/>
      <c r="R1338" s="66"/>
      <c r="S1338" s="66"/>
      <c r="T1338" s="66"/>
      <c r="U1338" s="67"/>
      <c r="V1338" s="36"/>
      <c r="W1338" s="36"/>
      <c r="X1338" s="36"/>
      <c r="Y1338" s="36"/>
      <c r="Z1338" s="36"/>
      <c r="AA1338" s="36"/>
      <c r="AB1338" s="36"/>
      <c r="AC1338" s="36"/>
      <c r="AD1338" s="36"/>
      <c r="AE1338" s="36"/>
      <c r="AT1338" s="19" t="s">
        <v>306</v>
      </c>
      <c r="AU1338" s="19" t="s">
        <v>83</v>
      </c>
    </row>
    <row r="1339" spans="1:65" s="2" customFormat="1" ht="24.2" customHeight="1">
      <c r="A1339" s="36"/>
      <c r="B1339" s="37"/>
      <c r="C1339" s="179" t="s">
        <v>2022</v>
      </c>
      <c r="D1339" s="179" t="s">
        <v>208</v>
      </c>
      <c r="E1339" s="180" t="s">
        <v>2023</v>
      </c>
      <c r="F1339" s="181" t="s">
        <v>2024</v>
      </c>
      <c r="G1339" s="182" t="s">
        <v>1412</v>
      </c>
      <c r="H1339" s="252"/>
      <c r="I1339" s="184"/>
      <c r="J1339" s="185">
        <f>ROUND(I1339*H1339,1)</f>
        <v>0</v>
      </c>
      <c r="K1339" s="181" t="s">
        <v>212</v>
      </c>
      <c r="L1339" s="41"/>
      <c r="M1339" s="186" t="s">
        <v>21</v>
      </c>
      <c r="N1339" s="187" t="s">
        <v>44</v>
      </c>
      <c r="O1339" s="66"/>
      <c r="P1339" s="188">
        <f>O1339*H1339</f>
        <v>0</v>
      </c>
      <c r="Q1339" s="188">
        <v>0</v>
      </c>
      <c r="R1339" s="188">
        <f>Q1339*H1339</f>
        <v>0</v>
      </c>
      <c r="S1339" s="188">
        <v>0</v>
      </c>
      <c r="T1339" s="188">
        <f>S1339*H1339</f>
        <v>0</v>
      </c>
      <c r="U1339" s="189" t="s">
        <v>21</v>
      </c>
      <c r="V1339" s="36"/>
      <c r="W1339" s="36"/>
      <c r="X1339" s="36"/>
      <c r="Y1339" s="36"/>
      <c r="Z1339" s="36"/>
      <c r="AA1339" s="36"/>
      <c r="AB1339" s="36"/>
      <c r="AC1339" s="36"/>
      <c r="AD1339" s="36"/>
      <c r="AE1339" s="36"/>
      <c r="AR1339" s="190" t="s">
        <v>300</v>
      </c>
      <c r="AT1339" s="190" t="s">
        <v>208</v>
      </c>
      <c r="AU1339" s="190" t="s">
        <v>83</v>
      </c>
      <c r="AY1339" s="19" t="s">
        <v>204</v>
      </c>
      <c r="BE1339" s="191">
        <f>IF(N1339="základní",J1339,0)</f>
        <v>0</v>
      </c>
      <c r="BF1339" s="191">
        <f>IF(N1339="snížená",J1339,0)</f>
        <v>0</v>
      </c>
      <c r="BG1339" s="191">
        <f>IF(N1339="zákl. přenesená",J1339,0)</f>
        <v>0</v>
      </c>
      <c r="BH1339" s="191">
        <f>IF(N1339="sníž. přenesená",J1339,0)</f>
        <v>0</v>
      </c>
      <c r="BI1339" s="191">
        <f>IF(N1339="nulová",J1339,0)</f>
        <v>0</v>
      </c>
      <c r="BJ1339" s="19" t="s">
        <v>81</v>
      </c>
      <c r="BK1339" s="191">
        <f>ROUND(I1339*H1339,1)</f>
        <v>0</v>
      </c>
      <c r="BL1339" s="19" t="s">
        <v>300</v>
      </c>
      <c r="BM1339" s="190" t="s">
        <v>2025</v>
      </c>
    </row>
    <row r="1340" spans="1:47" s="2" customFormat="1" ht="11.25">
      <c r="A1340" s="36"/>
      <c r="B1340" s="37"/>
      <c r="C1340" s="38"/>
      <c r="D1340" s="192" t="s">
        <v>216</v>
      </c>
      <c r="E1340" s="38"/>
      <c r="F1340" s="193" t="s">
        <v>2026</v>
      </c>
      <c r="G1340" s="38"/>
      <c r="H1340" s="38"/>
      <c r="I1340" s="194"/>
      <c r="J1340" s="38"/>
      <c r="K1340" s="38"/>
      <c r="L1340" s="41"/>
      <c r="M1340" s="195"/>
      <c r="N1340" s="196"/>
      <c r="O1340" s="66"/>
      <c r="P1340" s="66"/>
      <c r="Q1340" s="66"/>
      <c r="R1340" s="66"/>
      <c r="S1340" s="66"/>
      <c r="T1340" s="66"/>
      <c r="U1340" s="67"/>
      <c r="V1340" s="36"/>
      <c r="W1340" s="36"/>
      <c r="X1340" s="36"/>
      <c r="Y1340" s="36"/>
      <c r="Z1340" s="36"/>
      <c r="AA1340" s="36"/>
      <c r="AB1340" s="36"/>
      <c r="AC1340" s="36"/>
      <c r="AD1340" s="36"/>
      <c r="AE1340" s="36"/>
      <c r="AT1340" s="19" t="s">
        <v>216</v>
      </c>
      <c r="AU1340" s="19" t="s">
        <v>83</v>
      </c>
    </row>
    <row r="1341" spans="1:47" s="2" customFormat="1" ht="78">
      <c r="A1341" s="36"/>
      <c r="B1341" s="37"/>
      <c r="C1341" s="38"/>
      <c r="D1341" s="199" t="s">
        <v>306</v>
      </c>
      <c r="E1341" s="38"/>
      <c r="F1341" s="241" t="s">
        <v>1415</v>
      </c>
      <c r="G1341" s="38"/>
      <c r="H1341" s="38"/>
      <c r="I1341" s="194"/>
      <c r="J1341" s="38"/>
      <c r="K1341" s="38"/>
      <c r="L1341" s="41"/>
      <c r="M1341" s="195"/>
      <c r="N1341" s="196"/>
      <c r="O1341" s="66"/>
      <c r="P1341" s="66"/>
      <c r="Q1341" s="66"/>
      <c r="R1341" s="66"/>
      <c r="S1341" s="66"/>
      <c r="T1341" s="66"/>
      <c r="U1341" s="67"/>
      <c r="V1341" s="36"/>
      <c r="W1341" s="36"/>
      <c r="X1341" s="36"/>
      <c r="Y1341" s="36"/>
      <c r="Z1341" s="36"/>
      <c r="AA1341" s="36"/>
      <c r="AB1341" s="36"/>
      <c r="AC1341" s="36"/>
      <c r="AD1341" s="36"/>
      <c r="AE1341" s="36"/>
      <c r="AT1341" s="19" t="s">
        <v>306</v>
      </c>
      <c r="AU1341" s="19" t="s">
        <v>83</v>
      </c>
    </row>
    <row r="1342" spans="2:63" s="12" customFormat="1" ht="22.9" customHeight="1">
      <c r="B1342" s="163"/>
      <c r="C1342" s="164"/>
      <c r="D1342" s="165" t="s">
        <v>72</v>
      </c>
      <c r="E1342" s="177" t="s">
        <v>2027</v>
      </c>
      <c r="F1342" s="177" t="s">
        <v>2028</v>
      </c>
      <c r="G1342" s="164"/>
      <c r="H1342" s="164"/>
      <c r="I1342" s="167"/>
      <c r="J1342" s="178">
        <f>BK1342</f>
        <v>0</v>
      </c>
      <c r="K1342" s="164"/>
      <c r="L1342" s="169"/>
      <c r="M1342" s="170"/>
      <c r="N1342" s="171"/>
      <c r="O1342" s="171"/>
      <c r="P1342" s="172">
        <f>SUM(P1343:P1362)</f>
        <v>0</v>
      </c>
      <c r="Q1342" s="171"/>
      <c r="R1342" s="172">
        <f>SUM(R1343:R1362)</f>
        <v>0.0007959258999999999</v>
      </c>
      <c r="S1342" s="171"/>
      <c r="T1342" s="172">
        <f>SUM(T1343:T1362)</f>
        <v>0</v>
      </c>
      <c r="U1342" s="173"/>
      <c r="AR1342" s="174" t="s">
        <v>83</v>
      </c>
      <c r="AT1342" s="175" t="s">
        <v>72</v>
      </c>
      <c r="AU1342" s="175" t="s">
        <v>81</v>
      </c>
      <c r="AY1342" s="174" t="s">
        <v>204</v>
      </c>
      <c r="BK1342" s="176">
        <f>SUM(BK1343:BK1362)</f>
        <v>0</v>
      </c>
    </row>
    <row r="1343" spans="1:65" s="2" customFormat="1" ht="24.2" customHeight="1">
      <c r="A1343" s="36"/>
      <c r="B1343" s="37"/>
      <c r="C1343" s="179" t="s">
        <v>2029</v>
      </c>
      <c r="D1343" s="179" t="s">
        <v>208</v>
      </c>
      <c r="E1343" s="180" t="s">
        <v>2030</v>
      </c>
      <c r="F1343" s="181" t="s">
        <v>2031</v>
      </c>
      <c r="G1343" s="182" t="s">
        <v>346</v>
      </c>
      <c r="H1343" s="183">
        <v>1.694</v>
      </c>
      <c r="I1343" s="184"/>
      <c r="J1343" s="185">
        <f>ROUND(I1343*H1343,1)</f>
        <v>0</v>
      </c>
      <c r="K1343" s="181" t="s">
        <v>212</v>
      </c>
      <c r="L1343" s="41"/>
      <c r="M1343" s="186" t="s">
        <v>21</v>
      </c>
      <c r="N1343" s="187" t="s">
        <v>44</v>
      </c>
      <c r="O1343" s="66"/>
      <c r="P1343" s="188">
        <f>O1343*H1343</f>
        <v>0</v>
      </c>
      <c r="Q1343" s="188">
        <v>8E-05</v>
      </c>
      <c r="R1343" s="188">
        <f>Q1343*H1343</f>
        <v>0.00013552</v>
      </c>
      <c r="S1343" s="188">
        <v>0</v>
      </c>
      <c r="T1343" s="188">
        <f>S1343*H1343</f>
        <v>0</v>
      </c>
      <c r="U1343" s="189" t="s">
        <v>21</v>
      </c>
      <c r="V1343" s="36"/>
      <c r="W1343" s="36"/>
      <c r="X1343" s="36"/>
      <c r="Y1343" s="36"/>
      <c r="Z1343" s="36"/>
      <c r="AA1343" s="36"/>
      <c r="AB1343" s="36"/>
      <c r="AC1343" s="36"/>
      <c r="AD1343" s="36"/>
      <c r="AE1343" s="36"/>
      <c r="AR1343" s="190" t="s">
        <v>300</v>
      </c>
      <c r="AT1343" s="190" t="s">
        <v>208</v>
      </c>
      <c r="AU1343" s="190" t="s">
        <v>83</v>
      </c>
      <c r="AY1343" s="19" t="s">
        <v>204</v>
      </c>
      <c r="BE1343" s="191">
        <f>IF(N1343="základní",J1343,0)</f>
        <v>0</v>
      </c>
      <c r="BF1343" s="191">
        <f>IF(N1343="snížená",J1343,0)</f>
        <v>0</v>
      </c>
      <c r="BG1343" s="191">
        <f>IF(N1343="zákl. přenesená",J1343,0)</f>
        <v>0</v>
      </c>
      <c r="BH1343" s="191">
        <f>IF(N1343="sníž. přenesená",J1343,0)</f>
        <v>0</v>
      </c>
      <c r="BI1343" s="191">
        <f>IF(N1343="nulová",J1343,0)</f>
        <v>0</v>
      </c>
      <c r="BJ1343" s="19" t="s">
        <v>81</v>
      </c>
      <c r="BK1343" s="191">
        <f>ROUND(I1343*H1343,1)</f>
        <v>0</v>
      </c>
      <c r="BL1343" s="19" t="s">
        <v>300</v>
      </c>
      <c r="BM1343" s="190" t="s">
        <v>2032</v>
      </c>
    </row>
    <row r="1344" spans="1:47" s="2" customFormat="1" ht="11.25">
      <c r="A1344" s="36"/>
      <c r="B1344" s="37"/>
      <c r="C1344" s="38"/>
      <c r="D1344" s="192" t="s">
        <v>216</v>
      </c>
      <c r="E1344" s="38"/>
      <c r="F1344" s="193" t="s">
        <v>2033</v>
      </c>
      <c r="G1344" s="38"/>
      <c r="H1344" s="38"/>
      <c r="I1344" s="194"/>
      <c r="J1344" s="38"/>
      <c r="K1344" s="38"/>
      <c r="L1344" s="41"/>
      <c r="M1344" s="195"/>
      <c r="N1344" s="196"/>
      <c r="O1344" s="66"/>
      <c r="P1344" s="66"/>
      <c r="Q1344" s="66"/>
      <c r="R1344" s="66"/>
      <c r="S1344" s="66"/>
      <c r="T1344" s="66"/>
      <c r="U1344" s="67"/>
      <c r="V1344" s="36"/>
      <c r="W1344" s="36"/>
      <c r="X1344" s="36"/>
      <c r="Y1344" s="36"/>
      <c r="Z1344" s="36"/>
      <c r="AA1344" s="36"/>
      <c r="AB1344" s="36"/>
      <c r="AC1344" s="36"/>
      <c r="AD1344" s="36"/>
      <c r="AE1344" s="36"/>
      <c r="AT1344" s="19" t="s">
        <v>216</v>
      </c>
      <c r="AU1344" s="19" t="s">
        <v>83</v>
      </c>
    </row>
    <row r="1345" spans="2:51" s="13" customFormat="1" ht="11.25">
      <c r="B1345" s="197"/>
      <c r="C1345" s="198"/>
      <c r="D1345" s="199" t="s">
        <v>218</v>
      </c>
      <c r="E1345" s="200" t="s">
        <v>21</v>
      </c>
      <c r="F1345" s="201" t="s">
        <v>2034</v>
      </c>
      <c r="G1345" s="198"/>
      <c r="H1345" s="202">
        <v>1.694</v>
      </c>
      <c r="I1345" s="203"/>
      <c r="J1345" s="198"/>
      <c r="K1345" s="198"/>
      <c r="L1345" s="204"/>
      <c r="M1345" s="205"/>
      <c r="N1345" s="206"/>
      <c r="O1345" s="206"/>
      <c r="P1345" s="206"/>
      <c r="Q1345" s="206"/>
      <c r="R1345" s="206"/>
      <c r="S1345" s="206"/>
      <c r="T1345" s="206"/>
      <c r="U1345" s="207"/>
      <c r="AT1345" s="208" t="s">
        <v>218</v>
      </c>
      <c r="AU1345" s="208" t="s">
        <v>83</v>
      </c>
      <c r="AV1345" s="13" t="s">
        <v>83</v>
      </c>
      <c r="AW1345" s="13" t="s">
        <v>34</v>
      </c>
      <c r="AX1345" s="13" t="s">
        <v>73</v>
      </c>
      <c r="AY1345" s="208" t="s">
        <v>204</v>
      </c>
    </row>
    <row r="1346" spans="2:51" s="16" customFormat="1" ht="11.25">
      <c r="B1346" s="230"/>
      <c r="C1346" s="231"/>
      <c r="D1346" s="199" t="s">
        <v>218</v>
      </c>
      <c r="E1346" s="232" t="s">
        <v>21</v>
      </c>
      <c r="F1346" s="233" t="s">
        <v>2035</v>
      </c>
      <c r="G1346" s="231"/>
      <c r="H1346" s="234">
        <v>1.694</v>
      </c>
      <c r="I1346" s="235"/>
      <c r="J1346" s="231"/>
      <c r="K1346" s="231"/>
      <c r="L1346" s="236"/>
      <c r="M1346" s="237"/>
      <c r="N1346" s="238"/>
      <c r="O1346" s="238"/>
      <c r="P1346" s="238"/>
      <c r="Q1346" s="238"/>
      <c r="R1346" s="238"/>
      <c r="S1346" s="238"/>
      <c r="T1346" s="238"/>
      <c r="U1346" s="239"/>
      <c r="AT1346" s="240" t="s">
        <v>218</v>
      </c>
      <c r="AU1346" s="240" t="s">
        <v>83</v>
      </c>
      <c r="AV1346" s="16" t="s">
        <v>214</v>
      </c>
      <c r="AW1346" s="16" t="s">
        <v>34</v>
      </c>
      <c r="AX1346" s="16" t="s">
        <v>73</v>
      </c>
      <c r="AY1346" s="240" t="s">
        <v>204</v>
      </c>
    </row>
    <row r="1347" spans="2:51" s="14" customFormat="1" ht="11.25">
      <c r="B1347" s="209"/>
      <c r="C1347" s="210"/>
      <c r="D1347" s="199" t="s">
        <v>218</v>
      </c>
      <c r="E1347" s="211" t="s">
        <v>21</v>
      </c>
      <c r="F1347" s="212" t="s">
        <v>221</v>
      </c>
      <c r="G1347" s="210"/>
      <c r="H1347" s="213">
        <v>1.694</v>
      </c>
      <c r="I1347" s="214"/>
      <c r="J1347" s="210"/>
      <c r="K1347" s="210"/>
      <c r="L1347" s="215"/>
      <c r="M1347" s="216"/>
      <c r="N1347" s="217"/>
      <c r="O1347" s="217"/>
      <c r="P1347" s="217"/>
      <c r="Q1347" s="217"/>
      <c r="R1347" s="217"/>
      <c r="S1347" s="217"/>
      <c r="T1347" s="217"/>
      <c r="U1347" s="218"/>
      <c r="AT1347" s="219" t="s">
        <v>218</v>
      </c>
      <c r="AU1347" s="219" t="s">
        <v>83</v>
      </c>
      <c r="AV1347" s="14" t="s">
        <v>213</v>
      </c>
      <c r="AW1347" s="14" t="s">
        <v>34</v>
      </c>
      <c r="AX1347" s="14" t="s">
        <v>81</v>
      </c>
      <c r="AY1347" s="219" t="s">
        <v>204</v>
      </c>
    </row>
    <row r="1348" spans="1:65" s="2" customFormat="1" ht="16.5" customHeight="1">
      <c r="A1348" s="36"/>
      <c r="B1348" s="37"/>
      <c r="C1348" s="179" t="s">
        <v>2036</v>
      </c>
      <c r="D1348" s="179" t="s">
        <v>208</v>
      </c>
      <c r="E1348" s="180" t="s">
        <v>2037</v>
      </c>
      <c r="F1348" s="181" t="s">
        <v>2038</v>
      </c>
      <c r="G1348" s="182" t="s">
        <v>346</v>
      </c>
      <c r="H1348" s="183">
        <v>1.694</v>
      </c>
      <c r="I1348" s="184"/>
      <c r="J1348" s="185">
        <f>ROUND(I1348*H1348,1)</f>
        <v>0</v>
      </c>
      <c r="K1348" s="181" t="s">
        <v>212</v>
      </c>
      <c r="L1348" s="41"/>
      <c r="M1348" s="186" t="s">
        <v>21</v>
      </c>
      <c r="N1348" s="187" t="s">
        <v>44</v>
      </c>
      <c r="O1348" s="66"/>
      <c r="P1348" s="188">
        <f>O1348*H1348</f>
        <v>0</v>
      </c>
      <c r="Q1348" s="188">
        <v>0.00014375</v>
      </c>
      <c r="R1348" s="188">
        <f>Q1348*H1348</f>
        <v>0.0002435125</v>
      </c>
      <c r="S1348" s="188">
        <v>0</v>
      </c>
      <c r="T1348" s="188">
        <f>S1348*H1348</f>
        <v>0</v>
      </c>
      <c r="U1348" s="189" t="s">
        <v>21</v>
      </c>
      <c r="V1348" s="36"/>
      <c r="W1348" s="36"/>
      <c r="X1348" s="36"/>
      <c r="Y1348" s="36"/>
      <c r="Z1348" s="36"/>
      <c r="AA1348" s="36"/>
      <c r="AB1348" s="36"/>
      <c r="AC1348" s="36"/>
      <c r="AD1348" s="36"/>
      <c r="AE1348" s="36"/>
      <c r="AR1348" s="190" t="s">
        <v>300</v>
      </c>
      <c r="AT1348" s="190" t="s">
        <v>208</v>
      </c>
      <c r="AU1348" s="190" t="s">
        <v>83</v>
      </c>
      <c r="AY1348" s="19" t="s">
        <v>204</v>
      </c>
      <c r="BE1348" s="191">
        <f>IF(N1348="základní",J1348,0)</f>
        <v>0</v>
      </c>
      <c r="BF1348" s="191">
        <f>IF(N1348="snížená",J1348,0)</f>
        <v>0</v>
      </c>
      <c r="BG1348" s="191">
        <f>IF(N1348="zákl. přenesená",J1348,0)</f>
        <v>0</v>
      </c>
      <c r="BH1348" s="191">
        <f>IF(N1348="sníž. přenesená",J1348,0)</f>
        <v>0</v>
      </c>
      <c r="BI1348" s="191">
        <f>IF(N1348="nulová",J1348,0)</f>
        <v>0</v>
      </c>
      <c r="BJ1348" s="19" t="s">
        <v>81</v>
      </c>
      <c r="BK1348" s="191">
        <f>ROUND(I1348*H1348,1)</f>
        <v>0</v>
      </c>
      <c r="BL1348" s="19" t="s">
        <v>300</v>
      </c>
      <c r="BM1348" s="190" t="s">
        <v>2039</v>
      </c>
    </row>
    <row r="1349" spans="1:47" s="2" customFormat="1" ht="11.25">
      <c r="A1349" s="36"/>
      <c r="B1349" s="37"/>
      <c r="C1349" s="38"/>
      <c r="D1349" s="192" t="s">
        <v>216</v>
      </c>
      <c r="E1349" s="38"/>
      <c r="F1349" s="193" t="s">
        <v>2040</v>
      </c>
      <c r="G1349" s="38"/>
      <c r="H1349" s="38"/>
      <c r="I1349" s="194"/>
      <c r="J1349" s="38"/>
      <c r="K1349" s="38"/>
      <c r="L1349" s="41"/>
      <c r="M1349" s="195"/>
      <c r="N1349" s="196"/>
      <c r="O1349" s="66"/>
      <c r="P1349" s="66"/>
      <c r="Q1349" s="66"/>
      <c r="R1349" s="66"/>
      <c r="S1349" s="66"/>
      <c r="T1349" s="66"/>
      <c r="U1349" s="67"/>
      <c r="V1349" s="36"/>
      <c r="W1349" s="36"/>
      <c r="X1349" s="36"/>
      <c r="Y1349" s="36"/>
      <c r="Z1349" s="36"/>
      <c r="AA1349" s="36"/>
      <c r="AB1349" s="36"/>
      <c r="AC1349" s="36"/>
      <c r="AD1349" s="36"/>
      <c r="AE1349" s="36"/>
      <c r="AT1349" s="19" t="s">
        <v>216</v>
      </c>
      <c r="AU1349" s="19" t="s">
        <v>83</v>
      </c>
    </row>
    <row r="1350" spans="2:51" s="13" customFormat="1" ht="11.25">
      <c r="B1350" s="197"/>
      <c r="C1350" s="198"/>
      <c r="D1350" s="199" t="s">
        <v>218</v>
      </c>
      <c r="E1350" s="200" t="s">
        <v>21</v>
      </c>
      <c r="F1350" s="201" t="s">
        <v>2034</v>
      </c>
      <c r="G1350" s="198"/>
      <c r="H1350" s="202">
        <v>1.694</v>
      </c>
      <c r="I1350" s="203"/>
      <c r="J1350" s="198"/>
      <c r="K1350" s="198"/>
      <c r="L1350" s="204"/>
      <c r="M1350" s="205"/>
      <c r="N1350" s="206"/>
      <c r="O1350" s="206"/>
      <c r="P1350" s="206"/>
      <c r="Q1350" s="206"/>
      <c r="R1350" s="206"/>
      <c r="S1350" s="206"/>
      <c r="T1350" s="206"/>
      <c r="U1350" s="207"/>
      <c r="AT1350" s="208" t="s">
        <v>218</v>
      </c>
      <c r="AU1350" s="208" t="s">
        <v>83</v>
      </c>
      <c r="AV1350" s="13" t="s">
        <v>83</v>
      </c>
      <c r="AW1350" s="13" t="s">
        <v>34</v>
      </c>
      <c r="AX1350" s="13" t="s">
        <v>73</v>
      </c>
      <c r="AY1350" s="208" t="s">
        <v>204</v>
      </c>
    </row>
    <row r="1351" spans="2:51" s="16" customFormat="1" ht="11.25">
      <c r="B1351" s="230"/>
      <c r="C1351" s="231"/>
      <c r="D1351" s="199" t="s">
        <v>218</v>
      </c>
      <c r="E1351" s="232" t="s">
        <v>21</v>
      </c>
      <c r="F1351" s="233" t="s">
        <v>2035</v>
      </c>
      <c r="G1351" s="231"/>
      <c r="H1351" s="234">
        <v>1.694</v>
      </c>
      <c r="I1351" s="235"/>
      <c r="J1351" s="231"/>
      <c r="K1351" s="231"/>
      <c r="L1351" s="236"/>
      <c r="M1351" s="237"/>
      <c r="N1351" s="238"/>
      <c r="O1351" s="238"/>
      <c r="P1351" s="238"/>
      <c r="Q1351" s="238"/>
      <c r="R1351" s="238"/>
      <c r="S1351" s="238"/>
      <c r="T1351" s="238"/>
      <c r="U1351" s="239"/>
      <c r="AT1351" s="240" t="s">
        <v>218</v>
      </c>
      <c r="AU1351" s="240" t="s">
        <v>83</v>
      </c>
      <c r="AV1351" s="16" t="s">
        <v>214</v>
      </c>
      <c r="AW1351" s="16" t="s">
        <v>34</v>
      </c>
      <c r="AX1351" s="16" t="s">
        <v>73</v>
      </c>
      <c r="AY1351" s="240" t="s">
        <v>204</v>
      </c>
    </row>
    <row r="1352" spans="2:51" s="14" customFormat="1" ht="11.25">
      <c r="B1352" s="209"/>
      <c r="C1352" s="210"/>
      <c r="D1352" s="199" t="s">
        <v>218</v>
      </c>
      <c r="E1352" s="211" t="s">
        <v>21</v>
      </c>
      <c r="F1352" s="212" t="s">
        <v>221</v>
      </c>
      <c r="G1352" s="210"/>
      <c r="H1352" s="213">
        <v>1.694</v>
      </c>
      <c r="I1352" s="214"/>
      <c r="J1352" s="210"/>
      <c r="K1352" s="210"/>
      <c r="L1352" s="215"/>
      <c r="M1352" s="216"/>
      <c r="N1352" s="217"/>
      <c r="O1352" s="217"/>
      <c r="P1352" s="217"/>
      <c r="Q1352" s="217"/>
      <c r="R1352" s="217"/>
      <c r="S1352" s="217"/>
      <c r="T1352" s="217"/>
      <c r="U1352" s="218"/>
      <c r="AT1352" s="219" t="s">
        <v>218</v>
      </c>
      <c r="AU1352" s="219" t="s">
        <v>83</v>
      </c>
      <c r="AV1352" s="14" t="s">
        <v>213</v>
      </c>
      <c r="AW1352" s="14" t="s">
        <v>34</v>
      </c>
      <c r="AX1352" s="14" t="s">
        <v>81</v>
      </c>
      <c r="AY1352" s="219" t="s">
        <v>204</v>
      </c>
    </row>
    <row r="1353" spans="1:65" s="2" customFormat="1" ht="16.5" customHeight="1">
      <c r="A1353" s="36"/>
      <c r="B1353" s="37"/>
      <c r="C1353" s="179" t="s">
        <v>2041</v>
      </c>
      <c r="D1353" s="179" t="s">
        <v>208</v>
      </c>
      <c r="E1353" s="180" t="s">
        <v>2042</v>
      </c>
      <c r="F1353" s="181" t="s">
        <v>2043</v>
      </c>
      <c r="G1353" s="182" t="s">
        <v>346</v>
      </c>
      <c r="H1353" s="183">
        <v>1.694</v>
      </c>
      <c r="I1353" s="184"/>
      <c r="J1353" s="185">
        <f>ROUND(I1353*H1353,1)</f>
        <v>0</v>
      </c>
      <c r="K1353" s="181" t="s">
        <v>212</v>
      </c>
      <c r="L1353" s="41"/>
      <c r="M1353" s="186" t="s">
        <v>21</v>
      </c>
      <c r="N1353" s="187" t="s">
        <v>44</v>
      </c>
      <c r="O1353" s="66"/>
      <c r="P1353" s="188">
        <f>O1353*H1353</f>
        <v>0</v>
      </c>
      <c r="Q1353" s="188">
        <v>0.00012305</v>
      </c>
      <c r="R1353" s="188">
        <f>Q1353*H1353</f>
        <v>0.0002084467</v>
      </c>
      <c r="S1353" s="188">
        <v>0</v>
      </c>
      <c r="T1353" s="188">
        <f>S1353*H1353</f>
        <v>0</v>
      </c>
      <c r="U1353" s="189" t="s">
        <v>21</v>
      </c>
      <c r="V1353" s="36"/>
      <c r="W1353" s="36"/>
      <c r="X1353" s="36"/>
      <c r="Y1353" s="36"/>
      <c r="Z1353" s="36"/>
      <c r="AA1353" s="36"/>
      <c r="AB1353" s="36"/>
      <c r="AC1353" s="36"/>
      <c r="AD1353" s="36"/>
      <c r="AE1353" s="36"/>
      <c r="AR1353" s="190" t="s">
        <v>300</v>
      </c>
      <c r="AT1353" s="190" t="s">
        <v>208</v>
      </c>
      <c r="AU1353" s="190" t="s">
        <v>83</v>
      </c>
      <c r="AY1353" s="19" t="s">
        <v>204</v>
      </c>
      <c r="BE1353" s="191">
        <f>IF(N1353="základní",J1353,0)</f>
        <v>0</v>
      </c>
      <c r="BF1353" s="191">
        <f>IF(N1353="snížená",J1353,0)</f>
        <v>0</v>
      </c>
      <c r="BG1353" s="191">
        <f>IF(N1353="zákl. přenesená",J1353,0)</f>
        <v>0</v>
      </c>
      <c r="BH1353" s="191">
        <f>IF(N1353="sníž. přenesená",J1353,0)</f>
        <v>0</v>
      </c>
      <c r="BI1353" s="191">
        <f>IF(N1353="nulová",J1353,0)</f>
        <v>0</v>
      </c>
      <c r="BJ1353" s="19" t="s">
        <v>81</v>
      </c>
      <c r="BK1353" s="191">
        <f>ROUND(I1353*H1353,1)</f>
        <v>0</v>
      </c>
      <c r="BL1353" s="19" t="s">
        <v>300</v>
      </c>
      <c r="BM1353" s="190" t="s">
        <v>2044</v>
      </c>
    </row>
    <row r="1354" spans="1:47" s="2" customFormat="1" ht="11.25">
      <c r="A1354" s="36"/>
      <c r="B1354" s="37"/>
      <c r="C1354" s="38"/>
      <c r="D1354" s="192" t="s">
        <v>216</v>
      </c>
      <c r="E1354" s="38"/>
      <c r="F1354" s="193" t="s">
        <v>2045</v>
      </c>
      <c r="G1354" s="38"/>
      <c r="H1354" s="38"/>
      <c r="I1354" s="194"/>
      <c r="J1354" s="38"/>
      <c r="K1354" s="38"/>
      <c r="L1354" s="41"/>
      <c r="M1354" s="195"/>
      <c r="N1354" s="196"/>
      <c r="O1354" s="66"/>
      <c r="P1354" s="66"/>
      <c r="Q1354" s="66"/>
      <c r="R1354" s="66"/>
      <c r="S1354" s="66"/>
      <c r="T1354" s="66"/>
      <c r="U1354" s="67"/>
      <c r="V1354" s="36"/>
      <c r="W1354" s="36"/>
      <c r="X1354" s="36"/>
      <c r="Y1354" s="36"/>
      <c r="Z1354" s="36"/>
      <c r="AA1354" s="36"/>
      <c r="AB1354" s="36"/>
      <c r="AC1354" s="36"/>
      <c r="AD1354" s="36"/>
      <c r="AE1354" s="36"/>
      <c r="AT1354" s="19" t="s">
        <v>216</v>
      </c>
      <c r="AU1354" s="19" t="s">
        <v>83</v>
      </c>
    </row>
    <row r="1355" spans="2:51" s="13" customFormat="1" ht="11.25">
      <c r="B1355" s="197"/>
      <c r="C1355" s="198"/>
      <c r="D1355" s="199" t="s">
        <v>218</v>
      </c>
      <c r="E1355" s="200" t="s">
        <v>21</v>
      </c>
      <c r="F1355" s="201" t="s">
        <v>2034</v>
      </c>
      <c r="G1355" s="198"/>
      <c r="H1355" s="202">
        <v>1.694</v>
      </c>
      <c r="I1355" s="203"/>
      <c r="J1355" s="198"/>
      <c r="K1355" s="198"/>
      <c r="L1355" s="204"/>
      <c r="M1355" s="205"/>
      <c r="N1355" s="206"/>
      <c r="O1355" s="206"/>
      <c r="P1355" s="206"/>
      <c r="Q1355" s="206"/>
      <c r="R1355" s="206"/>
      <c r="S1355" s="206"/>
      <c r="T1355" s="206"/>
      <c r="U1355" s="207"/>
      <c r="AT1355" s="208" t="s">
        <v>218</v>
      </c>
      <c r="AU1355" s="208" t="s">
        <v>83</v>
      </c>
      <c r="AV1355" s="13" t="s">
        <v>83</v>
      </c>
      <c r="AW1355" s="13" t="s">
        <v>34</v>
      </c>
      <c r="AX1355" s="13" t="s">
        <v>73</v>
      </c>
      <c r="AY1355" s="208" t="s">
        <v>204</v>
      </c>
    </row>
    <row r="1356" spans="2:51" s="16" customFormat="1" ht="11.25">
      <c r="B1356" s="230"/>
      <c r="C1356" s="231"/>
      <c r="D1356" s="199" t="s">
        <v>218</v>
      </c>
      <c r="E1356" s="232" t="s">
        <v>21</v>
      </c>
      <c r="F1356" s="233" t="s">
        <v>2035</v>
      </c>
      <c r="G1356" s="231"/>
      <c r="H1356" s="234">
        <v>1.694</v>
      </c>
      <c r="I1356" s="235"/>
      <c r="J1356" s="231"/>
      <c r="K1356" s="231"/>
      <c r="L1356" s="236"/>
      <c r="M1356" s="237"/>
      <c r="N1356" s="238"/>
      <c r="O1356" s="238"/>
      <c r="P1356" s="238"/>
      <c r="Q1356" s="238"/>
      <c r="R1356" s="238"/>
      <c r="S1356" s="238"/>
      <c r="T1356" s="238"/>
      <c r="U1356" s="239"/>
      <c r="AT1356" s="240" t="s">
        <v>218</v>
      </c>
      <c r="AU1356" s="240" t="s">
        <v>83</v>
      </c>
      <c r="AV1356" s="16" t="s">
        <v>214</v>
      </c>
      <c r="AW1356" s="16" t="s">
        <v>34</v>
      </c>
      <c r="AX1356" s="16" t="s">
        <v>73</v>
      </c>
      <c r="AY1356" s="240" t="s">
        <v>204</v>
      </c>
    </row>
    <row r="1357" spans="2:51" s="14" customFormat="1" ht="11.25">
      <c r="B1357" s="209"/>
      <c r="C1357" s="210"/>
      <c r="D1357" s="199" t="s">
        <v>218</v>
      </c>
      <c r="E1357" s="211" t="s">
        <v>21</v>
      </c>
      <c r="F1357" s="212" t="s">
        <v>221</v>
      </c>
      <c r="G1357" s="210"/>
      <c r="H1357" s="213">
        <v>1.694</v>
      </c>
      <c r="I1357" s="214"/>
      <c r="J1357" s="210"/>
      <c r="K1357" s="210"/>
      <c r="L1357" s="215"/>
      <c r="M1357" s="216"/>
      <c r="N1357" s="217"/>
      <c r="O1357" s="217"/>
      <c r="P1357" s="217"/>
      <c r="Q1357" s="217"/>
      <c r="R1357" s="217"/>
      <c r="S1357" s="217"/>
      <c r="T1357" s="217"/>
      <c r="U1357" s="218"/>
      <c r="AT1357" s="219" t="s">
        <v>218</v>
      </c>
      <c r="AU1357" s="219" t="s">
        <v>83</v>
      </c>
      <c r="AV1357" s="14" t="s">
        <v>213</v>
      </c>
      <c r="AW1357" s="14" t="s">
        <v>34</v>
      </c>
      <c r="AX1357" s="14" t="s">
        <v>81</v>
      </c>
      <c r="AY1357" s="219" t="s">
        <v>204</v>
      </c>
    </row>
    <row r="1358" spans="1:65" s="2" customFormat="1" ht="16.5" customHeight="1">
      <c r="A1358" s="36"/>
      <c r="B1358" s="37"/>
      <c r="C1358" s="179" t="s">
        <v>2046</v>
      </c>
      <c r="D1358" s="179" t="s">
        <v>208</v>
      </c>
      <c r="E1358" s="180" t="s">
        <v>2047</v>
      </c>
      <c r="F1358" s="181" t="s">
        <v>2048</v>
      </c>
      <c r="G1358" s="182" t="s">
        <v>346</v>
      </c>
      <c r="H1358" s="183">
        <v>1.694</v>
      </c>
      <c r="I1358" s="184"/>
      <c r="J1358" s="185">
        <f>ROUND(I1358*H1358,1)</f>
        <v>0</v>
      </c>
      <c r="K1358" s="181" t="s">
        <v>212</v>
      </c>
      <c r="L1358" s="41"/>
      <c r="M1358" s="186" t="s">
        <v>21</v>
      </c>
      <c r="N1358" s="187" t="s">
        <v>44</v>
      </c>
      <c r="O1358" s="66"/>
      <c r="P1358" s="188">
        <f>O1358*H1358</f>
        <v>0</v>
      </c>
      <c r="Q1358" s="188">
        <v>0.00012305</v>
      </c>
      <c r="R1358" s="188">
        <f>Q1358*H1358</f>
        <v>0.0002084467</v>
      </c>
      <c r="S1358" s="188">
        <v>0</v>
      </c>
      <c r="T1358" s="188">
        <f>S1358*H1358</f>
        <v>0</v>
      </c>
      <c r="U1358" s="189" t="s">
        <v>21</v>
      </c>
      <c r="V1358" s="36"/>
      <c r="W1358" s="36"/>
      <c r="X1358" s="36"/>
      <c r="Y1358" s="36"/>
      <c r="Z1358" s="36"/>
      <c r="AA1358" s="36"/>
      <c r="AB1358" s="36"/>
      <c r="AC1358" s="36"/>
      <c r="AD1358" s="36"/>
      <c r="AE1358" s="36"/>
      <c r="AR1358" s="190" t="s">
        <v>300</v>
      </c>
      <c r="AT1358" s="190" t="s">
        <v>208</v>
      </c>
      <c r="AU1358" s="190" t="s">
        <v>83</v>
      </c>
      <c r="AY1358" s="19" t="s">
        <v>204</v>
      </c>
      <c r="BE1358" s="191">
        <f>IF(N1358="základní",J1358,0)</f>
        <v>0</v>
      </c>
      <c r="BF1358" s="191">
        <f>IF(N1358="snížená",J1358,0)</f>
        <v>0</v>
      </c>
      <c r="BG1358" s="191">
        <f>IF(N1358="zákl. přenesená",J1358,0)</f>
        <v>0</v>
      </c>
      <c r="BH1358" s="191">
        <f>IF(N1358="sníž. přenesená",J1358,0)</f>
        <v>0</v>
      </c>
      <c r="BI1358" s="191">
        <f>IF(N1358="nulová",J1358,0)</f>
        <v>0</v>
      </c>
      <c r="BJ1358" s="19" t="s">
        <v>81</v>
      </c>
      <c r="BK1358" s="191">
        <f>ROUND(I1358*H1358,1)</f>
        <v>0</v>
      </c>
      <c r="BL1358" s="19" t="s">
        <v>300</v>
      </c>
      <c r="BM1358" s="190" t="s">
        <v>2049</v>
      </c>
    </row>
    <row r="1359" spans="1:47" s="2" customFormat="1" ht="11.25">
      <c r="A1359" s="36"/>
      <c r="B1359" s="37"/>
      <c r="C1359" s="38"/>
      <c r="D1359" s="192" t="s">
        <v>216</v>
      </c>
      <c r="E1359" s="38"/>
      <c r="F1359" s="193" t="s">
        <v>2050</v>
      </c>
      <c r="G1359" s="38"/>
      <c r="H1359" s="38"/>
      <c r="I1359" s="194"/>
      <c r="J1359" s="38"/>
      <c r="K1359" s="38"/>
      <c r="L1359" s="41"/>
      <c r="M1359" s="195"/>
      <c r="N1359" s="196"/>
      <c r="O1359" s="66"/>
      <c r="P1359" s="66"/>
      <c r="Q1359" s="66"/>
      <c r="R1359" s="66"/>
      <c r="S1359" s="66"/>
      <c r="T1359" s="66"/>
      <c r="U1359" s="67"/>
      <c r="V1359" s="36"/>
      <c r="W1359" s="36"/>
      <c r="X1359" s="36"/>
      <c r="Y1359" s="36"/>
      <c r="Z1359" s="36"/>
      <c r="AA1359" s="36"/>
      <c r="AB1359" s="36"/>
      <c r="AC1359" s="36"/>
      <c r="AD1359" s="36"/>
      <c r="AE1359" s="36"/>
      <c r="AT1359" s="19" t="s">
        <v>216</v>
      </c>
      <c r="AU1359" s="19" t="s">
        <v>83</v>
      </c>
    </row>
    <row r="1360" spans="2:51" s="13" customFormat="1" ht="11.25">
      <c r="B1360" s="197"/>
      <c r="C1360" s="198"/>
      <c r="D1360" s="199" t="s">
        <v>218</v>
      </c>
      <c r="E1360" s="200" t="s">
        <v>21</v>
      </c>
      <c r="F1360" s="201" t="s">
        <v>2034</v>
      </c>
      <c r="G1360" s="198"/>
      <c r="H1360" s="202">
        <v>1.694</v>
      </c>
      <c r="I1360" s="203"/>
      <c r="J1360" s="198"/>
      <c r="K1360" s="198"/>
      <c r="L1360" s="204"/>
      <c r="M1360" s="205"/>
      <c r="N1360" s="206"/>
      <c r="O1360" s="206"/>
      <c r="P1360" s="206"/>
      <c r="Q1360" s="206"/>
      <c r="R1360" s="206"/>
      <c r="S1360" s="206"/>
      <c r="T1360" s="206"/>
      <c r="U1360" s="207"/>
      <c r="AT1360" s="208" t="s">
        <v>218</v>
      </c>
      <c r="AU1360" s="208" t="s">
        <v>83</v>
      </c>
      <c r="AV1360" s="13" t="s">
        <v>83</v>
      </c>
      <c r="AW1360" s="13" t="s">
        <v>34</v>
      </c>
      <c r="AX1360" s="13" t="s">
        <v>73</v>
      </c>
      <c r="AY1360" s="208" t="s">
        <v>204</v>
      </c>
    </row>
    <row r="1361" spans="2:51" s="16" customFormat="1" ht="11.25">
      <c r="B1361" s="230"/>
      <c r="C1361" s="231"/>
      <c r="D1361" s="199" t="s">
        <v>218</v>
      </c>
      <c r="E1361" s="232" t="s">
        <v>21</v>
      </c>
      <c r="F1361" s="233" t="s">
        <v>2035</v>
      </c>
      <c r="G1361" s="231"/>
      <c r="H1361" s="234">
        <v>1.694</v>
      </c>
      <c r="I1361" s="235"/>
      <c r="J1361" s="231"/>
      <c r="K1361" s="231"/>
      <c r="L1361" s="236"/>
      <c r="M1361" s="237"/>
      <c r="N1361" s="238"/>
      <c r="O1361" s="238"/>
      <c r="P1361" s="238"/>
      <c r="Q1361" s="238"/>
      <c r="R1361" s="238"/>
      <c r="S1361" s="238"/>
      <c r="T1361" s="238"/>
      <c r="U1361" s="239"/>
      <c r="AT1361" s="240" t="s">
        <v>218</v>
      </c>
      <c r="AU1361" s="240" t="s">
        <v>83</v>
      </c>
      <c r="AV1361" s="16" t="s">
        <v>214</v>
      </c>
      <c r="AW1361" s="16" t="s">
        <v>34</v>
      </c>
      <c r="AX1361" s="16" t="s">
        <v>73</v>
      </c>
      <c r="AY1361" s="240" t="s">
        <v>204</v>
      </c>
    </row>
    <row r="1362" spans="2:51" s="14" customFormat="1" ht="11.25">
      <c r="B1362" s="209"/>
      <c r="C1362" s="210"/>
      <c r="D1362" s="199" t="s">
        <v>218</v>
      </c>
      <c r="E1362" s="211" t="s">
        <v>21</v>
      </c>
      <c r="F1362" s="212" t="s">
        <v>221</v>
      </c>
      <c r="G1362" s="210"/>
      <c r="H1362" s="213">
        <v>1.694</v>
      </c>
      <c r="I1362" s="214"/>
      <c r="J1362" s="210"/>
      <c r="K1362" s="210"/>
      <c r="L1362" s="215"/>
      <c r="M1362" s="216"/>
      <c r="N1362" s="217"/>
      <c r="O1362" s="217"/>
      <c r="P1362" s="217"/>
      <c r="Q1362" s="217"/>
      <c r="R1362" s="217"/>
      <c r="S1362" s="217"/>
      <c r="T1362" s="217"/>
      <c r="U1362" s="218"/>
      <c r="AT1362" s="219" t="s">
        <v>218</v>
      </c>
      <c r="AU1362" s="219" t="s">
        <v>83</v>
      </c>
      <c r="AV1362" s="14" t="s">
        <v>213</v>
      </c>
      <c r="AW1362" s="14" t="s">
        <v>34</v>
      </c>
      <c r="AX1362" s="14" t="s">
        <v>81</v>
      </c>
      <c r="AY1362" s="219" t="s">
        <v>204</v>
      </c>
    </row>
    <row r="1363" spans="2:63" s="12" customFormat="1" ht="22.9" customHeight="1">
      <c r="B1363" s="163"/>
      <c r="C1363" s="164"/>
      <c r="D1363" s="165" t="s">
        <v>72</v>
      </c>
      <c r="E1363" s="177" t="s">
        <v>2051</v>
      </c>
      <c r="F1363" s="177" t="s">
        <v>2052</v>
      </c>
      <c r="G1363" s="164"/>
      <c r="H1363" s="164"/>
      <c r="I1363" s="167"/>
      <c r="J1363" s="178">
        <f>BK1363</f>
        <v>0</v>
      </c>
      <c r="K1363" s="164"/>
      <c r="L1363" s="169"/>
      <c r="M1363" s="170"/>
      <c r="N1363" s="171"/>
      <c r="O1363" s="171"/>
      <c r="P1363" s="172">
        <f>SUM(P1364:P1398)</f>
        <v>0</v>
      </c>
      <c r="Q1363" s="171"/>
      <c r="R1363" s="172">
        <f>SUM(R1364:R1398)</f>
        <v>0.06790368</v>
      </c>
      <c r="S1363" s="171"/>
      <c r="T1363" s="172">
        <f>SUM(T1364:T1398)</f>
        <v>0</v>
      </c>
      <c r="U1363" s="173"/>
      <c r="AR1363" s="174" t="s">
        <v>83</v>
      </c>
      <c r="AT1363" s="175" t="s">
        <v>72</v>
      </c>
      <c r="AU1363" s="175" t="s">
        <v>81</v>
      </c>
      <c r="AY1363" s="174" t="s">
        <v>204</v>
      </c>
      <c r="BK1363" s="176">
        <f>SUM(BK1364:BK1398)</f>
        <v>0</v>
      </c>
    </row>
    <row r="1364" spans="1:65" s="2" customFormat="1" ht="16.5" customHeight="1">
      <c r="A1364" s="36"/>
      <c r="B1364" s="37"/>
      <c r="C1364" s="179" t="s">
        <v>2053</v>
      </c>
      <c r="D1364" s="179" t="s">
        <v>208</v>
      </c>
      <c r="E1364" s="180" t="s">
        <v>2054</v>
      </c>
      <c r="F1364" s="181" t="s">
        <v>2055</v>
      </c>
      <c r="G1364" s="182" t="s">
        <v>346</v>
      </c>
      <c r="H1364" s="183">
        <v>141.466</v>
      </c>
      <c r="I1364" s="184"/>
      <c r="J1364" s="185">
        <f>ROUND(I1364*H1364,1)</f>
        <v>0</v>
      </c>
      <c r="K1364" s="181" t="s">
        <v>212</v>
      </c>
      <c r="L1364" s="41"/>
      <c r="M1364" s="186" t="s">
        <v>21</v>
      </c>
      <c r="N1364" s="187" t="s">
        <v>44</v>
      </c>
      <c r="O1364" s="66"/>
      <c r="P1364" s="188">
        <f>O1364*H1364</f>
        <v>0</v>
      </c>
      <c r="Q1364" s="188">
        <v>0.0002</v>
      </c>
      <c r="R1364" s="188">
        <f>Q1364*H1364</f>
        <v>0.028293200000000004</v>
      </c>
      <c r="S1364" s="188">
        <v>0</v>
      </c>
      <c r="T1364" s="188">
        <f>S1364*H1364</f>
        <v>0</v>
      </c>
      <c r="U1364" s="189" t="s">
        <v>21</v>
      </c>
      <c r="V1364" s="36"/>
      <c r="W1364" s="36"/>
      <c r="X1364" s="36"/>
      <c r="Y1364" s="36"/>
      <c r="Z1364" s="36"/>
      <c r="AA1364" s="36"/>
      <c r="AB1364" s="36"/>
      <c r="AC1364" s="36"/>
      <c r="AD1364" s="36"/>
      <c r="AE1364" s="36"/>
      <c r="AR1364" s="190" t="s">
        <v>300</v>
      </c>
      <c r="AT1364" s="190" t="s">
        <v>208</v>
      </c>
      <c r="AU1364" s="190" t="s">
        <v>83</v>
      </c>
      <c r="AY1364" s="19" t="s">
        <v>204</v>
      </c>
      <c r="BE1364" s="191">
        <f>IF(N1364="základní",J1364,0)</f>
        <v>0</v>
      </c>
      <c r="BF1364" s="191">
        <f>IF(N1364="snížená",J1364,0)</f>
        <v>0</v>
      </c>
      <c r="BG1364" s="191">
        <f>IF(N1364="zákl. přenesená",J1364,0)</f>
        <v>0</v>
      </c>
      <c r="BH1364" s="191">
        <f>IF(N1364="sníž. přenesená",J1364,0)</f>
        <v>0</v>
      </c>
      <c r="BI1364" s="191">
        <f>IF(N1364="nulová",J1364,0)</f>
        <v>0</v>
      </c>
      <c r="BJ1364" s="19" t="s">
        <v>81</v>
      </c>
      <c r="BK1364" s="191">
        <f>ROUND(I1364*H1364,1)</f>
        <v>0</v>
      </c>
      <c r="BL1364" s="19" t="s">
        <v>300</v>
      </c>
      <c r="BM1364" s="190" t="s">
        <v>2056</v>
      </c>
    </row>
    <row r="1365" spans="1:47" s="2" customFormat="1" ht="11.25">
      <c r="A1365" s="36"/>
      <c r="B1365" s="37"/>
      <c r="C1365" s="38"/>
      <c r="D1365" s="192" t="s">
        <v>216</v>
      </c>
      <c r="E1365" s="38"/>
      <c r="F1365" s="193" t="s">
        <v>2057</v>
      </c>
      <c r="G1365" s="38"/>
      <c r="H1365" s="38"/>
      <c r="I1365" s="194"/>
      <c r="J1365" s="38"/>
      <c r="K1365" s="38"/>
      <c r="L1365" s="41"/>
      <c r="M1365" s="195"/>
      <c r="N1365" s="196"/>
      <c r="O1365" s="66"/>
      <c r="P1365" s="66"/>
      <c r="Q1365" s="66"/>
      <c r="R1365" s="66"/>
      <c r="S1365" s="66"/>
      <c r="T1365" s="66"/>
      <c r="U1365" s="67"/>
      <c r="V1365" s="36"/>
      <c r="W1365" s="36"/>
      <c r="X1365" s="36"/>
      <c r="Y1365" s="36"/>
      <c r="Z1365" s="36"/>
      <c r="AA1365" s="36"/>
      <c r="AB1365" s="36"/>
      <c r="AC1365" s="36"/>
      <c r="AD1365" s="36"/>
      <c r="AE1365" s="36"/>
      <c r="AT1365" s="19" t="s">
        <v>216</v>
      </c>
      <c r="AU1365" s="19" t="s">
        <v>83</v>
      </c>
    </row>
    <row r="1366" spans="2:51" s="13" customFormat="1" ht="11.25">
      <c r="B1366" s="197"/>
      <c r="C1366" s="198"/>
      <c r="D1366" s="199" t="s">
        <v>218</v>
      </c>
      <c r="E1366" s="200" t="s">
        <v>21</v>
      </c>
      <c r="F1366" s="201" t="s">
        <v>947</v>
      </c>
      <c r="G1366" s="198"/>
      <c r="H1366" s="202">
        <v>38.906</v>
      </c>
      <c r="I1366" s="203"/>
      <c r="J1366" s="198"/>
      <c r="K1366" s="198"/>
      <c r="L1366" s="204"/>
      <c r="M1366" s="205"/>
      <c r="N1366" s="206"/>
      <c r="O1366" s="206"/>
      <c r="P1366" s="206"/>
      <c r="Q1366" s="206"/>
      <c r="R1366" s="206"/>
      <c r="S1366" s="206"/>
      <c r="T1366" s="206"/>
      <c r="U1366" s="207"/>
      <c r="AT1366" s="208" t="s">
        <v>218</v>
      </c>
      <c r="AU1366" s="208" t="s">
        <v>83</v>
      </c>
      <c r="AV1366" s="13" t="s">
        <v>83</v>
      </c>
      <c r="AW1366" s="13" t="s">
        <v>34</v>
      </c>
      <c r="AX1366" s="13" t="s">
        <v>73</v>
      </c>
      <c r="AY1366" s="208" t="s">
        <v>204</v>
      </c>
    </row>
    <row r="1367" spans="2:51" s="13" customFormat="1" ht="11.25">
      <c r="B1367" s="197"/>
      <c r="C1367" s="198"/>
      <c r="D1367" s="199" t="s">
        <v>218</v>
      </c>
      <c r="E1367" s="200" t="s">
        <v>21</v>
      </c>
      <c r="F1367" s="201" t="s">
        <v>948</v>
      </c>
      <c r="G1367" s="198"/>
      <c r="H1367" s="202">
        <v>10.01</v>
      </c>
      <c r="I1367" s="203"/>
      <c r="J1367" s="198"/>
      <c r="K1367" s="198"/>
      <c r="L1367" s="204"/>
      <c r="M1367" s="205"/>
      <c r="N1367" s="206"/>
      <c r="O1367" s="206"/>
      <c r="P1367" s="206"/>
      <c r="Q1367" s="206"/>
      <c r="R1367" s="206"/>
      <c r="S1367" s="206"/>
      <c r="T1367" s="206"/>
      <c r="U1367" s="207"/>
      <c r="AT1367" s="208" t="s">
        <v>218</v>
      </c>
      <c r="AU1367" s="208" t="s">
        <v>83</v>
      </c>
      <c r="AV1367" s="13" t="s">
        <v>83</v>
      </c>
      <c r="AW1367" s="13" t="s">
        <v>34</v>
      </c>
      <c r="AX1367" s="13" t="s">
        <v>73</v>
      </c>
      <c r="AY1367" s="208" t="s">
        <v>204</v>
      </c>
    </row>
    <row r="1368" spans="2:51" s="13" customFormat="1" ht="11.25">
      <c r="B1368" s="197"/>
      <c r="C1368" s="198"/>
      <c r="D1368" s="199" t="s">
        <v>218</v>
      </c>
      <c r="E1368" s="200" t="s">
        <v>21</v>
      </c>
      <c r="F1368" s="201" t="s">
        <v>949</v>
      </c>
      <c r="G1368" s="198"/>
      <c r="H1368" s="202">
        <v>44.5</v>
      </c>
      <c r="I1368" s="203"/>
      <c r="J1368" s="198"/>
      <c r="K1368" s="198"/>
      <c r="L1368" s="204"/>
      <c r="M1368" s="205"/>
      <c r="N1368" s="206"/>
      <c r="O1368" s="206"/>
      <c r="P1368" s="206"/>
      <c r="Q1368" s="206"/>
      <c r="R1368" s="206"/>
      <c r="S1368" s="206"/>
      <c r="T1368" s="206"/>
      <c r="U1368" s="207"/>
      <c r="AT1368" s="208" t="s">
        <v>218</v>
      </c>
      <c r="AU1368" s="208" t="s">
        <v>83</v>
      </c>
      <c r="AV1368" s="13" t="s">
        <v>83</v>
      </c>
      <c r="AW1368" s="13" t="s">
        <v>34</v>
      </c>
      <c r="AX1368" s="13" t="s">
        <v>73</v>
      </c>
      <c r="AY1368" s="208" t="s">
        <v>204</v>
      </c>
    </row>
    <row r="1369" spans="2:51" s="16" customFormat="1" ht="11.25">
      <c r="B1369" s="230"/>
      <c r="C1369" s="231"/>
      <c r="D1369" s="199" t="s">
        <v>218</v>
      </c>
      <c r="E1369" s="232" t="s">
        <v>21</v>
      </c>
      <c r="F1369" s="233" t="s">
        <v>2058</v>
      </c>
      <c r="G1369" s="231"/>
      <c r="H1369" s="234">
        <v>93.416</v>
      </c>
      <c r="I1369" s="235"/>
      <c r="J1369" s="231"/>
      <c r="K1369" s="231"/>
      <c r="L1369" s="236"/>
      <c r="M1369" s="237"/>
      <c r="N1369" s="238"/>
      <c r="O1369" s="238"/>
      <c r="P1369" s="238"/>
      <c r="Q1369" s="238"/>
      <c r="R1369" s="238"/>
      <c r="S1369" s="238"/>
      <c r="T1369" s="238"/>
      <c r="U1369" s="239"/>
      <c r="AT1369" s="240" t="s">
        <v>218</v>
      </c>
      <c r="AU1369" s="240" t="s">
        <v>83</v>
      </c>
      <c r="AV1369" s="16" t="s">
        <v>214</v>
      </c>
      <c r="AW1369" s="16" t="s">
        <v>34</v>
      </c>
      <c r="AX1369" s="16" t="s">
        <v>73</v>
      </c>
      <c r="AY1369" s="240" t="s">
        <v>204</v>
      </c>
    </row>
    <row r="1370" spans="2:51" s="13" customFormat="1" ht="11.25">
      <c r="B1370" s="197"/>
      <c r="C1370" s="198"/>
      <c r="D1370" s="199" t="s">
        <v>218</v>
      </c>
      <c r="E1370" s="200" t="s">
        <v>21</v>
      </c>
      <c r="F1370" s="201" t="s">
        <v>930</v>
      </c>
      <c r="G1370" s="198"/>
      <c r="H1370" s="202">
        <v>36.8</v>
      </c>
      <c r="I1370" s="203"/>
      <c r="J1370" s="198"/>
      <c r="K1370" s="198"/>
      <c r="L1370" s="204"/>
      <c r="M1370" s="205"/>
      <c r="N1370" s="206"/>
      <c r="O1370" s="206"/>
      <c r="P1370" s="206"/>
      <c r="Q1370" s="206"/>
      <c r="R1370" s="206"/>
      <c r="S1370" s="206"/>
      <c r="T1370" s="206"/>
      <c r="U1370" s="207"/>
      <c r="AT1370" s="208" t="s">
        <v>218</v>
      </c>
      <c r="AU1370" s="208" t="s">
        <v>83</v>
      </c>
      <c r="AV1370" s="13" t="s">
        <v>83</v>
      </c>
      <c r="AW1370" s="13" t="s">
        <v>34</v>
      </c>
      <c r="AX1370" s="13" t="s">
        <v>73</v>
      </c>
      <c r="AY1370" s="208" t="s">
        <v>204</v>
      </c>
    </row>
    <row r="1371" spans="2:51" s="16" customFormat="1" ht="11.25">
      <c r="B1371" s="230"/>
      <c r="C1371" s="231"/>
      <c r="D1371" s="199" t="s">
        <v>218</v>
      </c>
      <c r="E1371" s="232" t="s">
        <v>21</v>
      </c>
      <c r="F1371" s="233" t="s">
        <v>931</v>
      </c>
      <c r="G1371" s="231"/>
      <c r="H1371" s="234">
        <v>36.8</v>
      </c>
      <c r="I1371" s="235"/>
      <c r="J1371" s="231"/>
      <c r="K1371" s="231"/>
      <c r="L1371" s="236"/>
      <c r="M1371" s="237"/>
      <c r="N1371" s="238"/>
      <c r="O1371" s="238"/>
      <c r="P1371" s="238"/>
      <c r="Q1371" s="238"/>
      <c r="R1371" s="238"/>
      <c r="S1371" s="238"/>
      <c r="T1371" s="238"/>
      <c r="U1371" s="239"/>
      <c r="AT1371" s="240" t="s">
        <v>218</v>
      </c>
      <c r="AU1371" s="240" t="s">
        <v>83</v>
      </c>
      <c r="AV1371" s="16" t="s">
        <v>214</v>
      </c>
      <c r="AW1371" s="16" t="s">
        <v>34</v>
      </c>
      <c r="AX1371" s="16" t="s">
        <v>73</v>
      </c>
      <c r="AY1371" s="240" t="s">
        <v>204</v>
      </c>
    </row>
    <row r="1372" spans="2:51" s="13" customFormat="1" ht="11.25">
      <c r="B1372" s="197"/>
      <c r="C1372" s="198"/>
      <c r="D1372" s="199" t="s">
        <v>218</v>
      </c>
      <c r="E1372" s="200" t="s">
        <v>21</v>
      </c>
      <c r="F1372" s="201" t="s">
        <v>932</v>
      </c>
      <c r="G1372" s="198"/>
      <c r="H1372" s="202">
        <v>11.25</v>
      </c>
      <c r="I1372" s="203"/>
      <c r="J1372" s="198"/>
      <c r="K1372" s="198"/>
      <c r="L1372" s="204"/>
      <c r="M1372" s="205"/>
      <c r="N1372" s="206"/>
      <c r="O1372" s="206"/>
      <c r="P1372" s="206"/>
      <c r="Q1372" s="206"/>
      <c r="R1372" s="206"/>
      <c r="S1372" s="206"/>
      <c r="T1372" s="206"/>
      <c r="U1372" s="207"/>
      <c r="AT1372" s="208" t="s">
        <v>218</v>
      </c>
      <c r="AU1372" s="208" t="s">
        <v>83</v>
      </c>
      <c r="AV1372" s="13" t="s">
        <v>83</v>
      </c>
      <c r="AW1372" s="13" t="s">
        <v>34</v>
      </c>
      <c r="AX1372" s="13" t="s">
        <v>73</v>
      </c>
      <c r="AY1372" s="208" t="s">
        <v>204</v>
      </c>
    </row>
    <row r="1373" spans="2:51" s="16" customFormat="1" ht="11.25">
      <c r="B1373" s="230"/>
      <c r="C1373" s="231"/>
      <c r="D1373" s="199" t="s">
        <v>218</v>
      </c>
      <c r="E1373" s="232" t="s">
        <v>21</v>
      </c>
      <c r="F1373" s="233" t="s">
        <v>933</v>
      </c>
      <c r="G1373" s="231"/>
      <c r="H1373" s="234">
        <v>11.25</v>
      </c>
      <c r="I1373" s="235"/>
      <c r="J1373" s="231"/>
      <c r="K1373" s="231"/>
      <c r="L1373" s="236"/>
      <c r="M1373" s="237"/>
      <c r="N1373" s="238"/>
      <c r="O1373" s="238"/>
      <c r="P1373" s="238"/>
      <c r="Q1373" s="238"/>
      <c r="R1373" s="238"/>
      <c r="S1373" s="238"/>
      <c r="T1373" s="238"/>
      <c r="U1373" s="239"/>
      <c r="AT1373" s="240" t="s">
        <v>218</v>
      </c>
      <c r="AU1373" s="240" t="s">
        <v>83</v>
      </c>
      <c r="AV1373" s="16" t="s">
        <v>214</v>
      </c>
      <c r="AW1373" s="16" t="s">
        <v>34</v>
      </c>
      <c r="AX1373" s="16" t="s">
        <v>73</v>
      </c>
      <c r="AY1373" s="240" t="s">
        <v>204</v>
      </c>
    </row>
    <row r="1374" spans="2:51" s="14" customFormat="1" ht="11.25">
      <c r="B1374" s="209"/>
      <c r="C1374" s="210"/>
      <c r="D1374" s="199" t="s">
        <v>218</v>
      </c>
      <c r="E1374" s="211" t="s">
        <v>21</v>
      </c>
      <c r="F1374" s="212" t="s">
        <v>221</v>
      </c>
      <c r="G1374" s="210"/>
      <c r="H1374" s="213">
        <v>141.466</v>
      </c>
      <c r="I1374" s="214"/>
      <c r="J1374" s="210"/>
      <c r="K1374" s="210"/>
      <c r="L1374" s="215"/>
      <c r="M1374" s="216"/>
      <c r="N1374" s="217"/>
      <c r="O1374" s="217"/>
      <c r="P1374" s="217"/>
      <c r="Q1374" s="217"/>
      <c r="R1374" s="217"/>
      <c r="S1374" s="217"/>
      <c r="T1374" s="217"/>
      <c r="U1374" s="218"/>
      <c r="AT1374" s="219" t="s">
        <v>218</v>
      </c>
      <c r="AU1374" s="219" t="s">
        <v>83</v>
      </c>
      <c r="AV1374" s="14" t="s">
        <v>213</v>
      </c>
      <c r="AW1374" s="14" t="s">
        <v>34</v>
      </c>
      <c r="AX1374" s="14" t="s">
        <v>81</v>
      </c>
      <c r="AY1374" s="219" t="s">
        <v>204</v>
      </c>
    </row>
    <row r="1375" spans="1:65" s="2" customFormat="1" ht="16.5" customHeight="1">
      <c r="A1375" s="36"/>
      <c r="B1375" s="37"/>
      <c r="C1375" s="179" t="s">
        <v>2059</v>
      </c>
      <c r="D1375" s="179" t="s">
        <v>208</v>
      </c>
      <c r="E1375" s="180" t="s">
        <v>2060</v>
      </c>
      <c r="F1375" s="181" t="s">
        <v>2061</v>
      </c>
      <c r="G1375" s="182" t="s">
        <v>346</v>
      </c>
      <c r="H1375" s="183">
        <v>141.466</v>
      </c>
      <c r="I1375" s="184"/>
      <c r="J1375" s="185">
        <f>ROUND(I1375*H1375,1)</f>
        <v>0</v>
      </c>
      <c r="K1375" s="181" t="s">
        <v>212</v>
      </c>
      <c r="L1375" s="41"/>
      <c r="M1375" s="186" t="s">
        <v>21</v>
      </c>
      <c r="N1375" s="187" t="s">
        <v>44</v>
      </c>
      <c r="O1375" s="66"/>
      <c r="P1375" s="188">
        <f>O1375*H1375</f>
        <v>0</v>
      </c>
      <c r="Q1375" s="188">
        <v>0.00028</v>
      </c>
      <c r="R1375" s="188">
        <f>Q1375*H1375</f>
        <v>0.039610479999999997</v>
      </c>
      <c r="S1375" s="188">
        <v>0</v>
      </c>
      <c r="T1375" s="188">
        <f>S1375*H1375</f>
        <v>0</v>
      </c>
      <c r="U1375" s="189" t="s">
        <v>21</v>
      </c>
      <c r="V1375" s="36"/>
      <c r="W1375" s="36"/>
      <c r="X1375" s="36"/>
      <c r="Y1375" s="36"/>
      <c r="Z1375" s="36"/>
      <c r="AA1375" s="36"/>
      <c r="AB1375" s="36"/>
      <c r="AC1375" s="36"/>
      <c r="AD1375" s="36"/>
      <c r="AE1375" s="36"/>
      <c r="AR1375" s="190" t="s">
        <v>300</v>
      </c>
      <c r="AT1375" s="190" t="s">
        <v>208</v>
      </c>
      <c r="AU1375" s="190" t="s">
        <v>83</v>
      </c>
      <c r="AY1375" s="19" t="s">
        <v>204</v>
      </c>
      <c r="BE1375" s="191">
        <f>IF(N1375="základní",J1375,0)</f>
        <v>0</v>
      </c>
      <c r="BF1375" s="191">
        <f>IF(N1375="snížená",J1375,0)</f>
        <v>0</v>
      </c>
      <c r="BG1375" s="191">
        <f>IF(N1375="zákl. přenesená",J1375,0)</f>
        <v>0</v>
      </c>
      <c r="BH1375" s="191">
        <f>IF(N1375="sníž. přenesená",J1375,0)</f>
        <v>0</v>
      </c>
      <c r="BI1375" s="191">
        <f>IF(N1375="nulová",J1375,0)</f>
        <v>0</v>
      </c>
      <c r="BJ1375" s="19" t="s">
        <v>81</v>
      </c>
      <c r="BK1375" s="191">
        <f>ROUND(I1375*H1375,1)</f>
        <v>0</v>
      </c>
      <c r="BL1375" s="19" t="s">
        <v>300</v>
      </c>
      <c r="BM1375" s="190" t="s">
        <v>2062</v>
      </c>
    </row>
    <row r="1376" spans="1:47" s="2" customFormat="1" ht="11.25">
      <c r="A1376" s="36"/>
      <c r="B1376" s="37"/>
      <c r="C1376" s="38"/>
      <c r="D1376" s="192" t="s">
        <v>216</v>
      </c>
      <c r="E1376" s="38"/>
      <c r="F1376" s="193" t="s">
        <v>2063</v>
      </c>
      <c r="G1376" s="38"/>
      <c r="H1376" s="38"/>
      <c r="I1376" s="194"/>
      <c r="J1376" s="38"/>
      <c r="K1376" s="38"/>
      <c r="L1376" s="41"/>
      <c r="M1376" s="195"/>
      <c r="N1376" s="196"/>
      <c r="O1376" s="66"/>
      <c r="P1376" s="66"/>
      <c r="Q1376" s="66"/>
      <c r="R1376" s="66"/>
      <c r="S1376" s="66"/>
      <c r="T1376" s="66"/>
      <c r="U1376" s="67"/>
      <c r="V1376" s="36"/>
      <c r="W1376" s="36"/>
      <c r="X1376" s="36"/>
      <c r="Y1376" s="36"/>
      <c r="Z1376" s="36"/>
      <c r="AA1376" s="36"/>
      <c r="AB1376" s="36"/>
      <c r="AC1376" s="36"/>
      <c r="AD1376" s="36"/>
      <c r="AE1376" s="36"/>
      <c r="AT1376" s="19" t="s">
        <v>216</v>
      </c>
      <c r="AU1376" s="19" t="s">
        <v>83</v>
      </c>
    </row>
    <row r="1377" spans="2:51" s="13" customFormat="1" ht="11.25">
      <c r="B1377" s="197"/>
      <c r="C1377" s="198"/>
      <c r="D1377" s="199" t="s">
        <v>218</v>
      </c>
      <c r="E1377" s="200" t="s">
        <v>21</v>
      </c>
      <c r="F1377" s="201" t="s">
        <v>947</v>
      </c>
      <c r="G1377" s="198"/>
      <c r="H1377" s="202">
        <v>38.906</v>
      </c>
      <c r="I1377" s="203"/>
      <c r="J1377" s="198"/>
      <c r="K1377" s="198"/>
      <c r="L1377" s="204"/>
      <c r="M1377" s="205"/>
      <c r="N1377" s="206"/>
      <c r="O1377" s="206"/>
      <c r="P1377" s="206"/>
      <c r="Q1377" s="206"/>
      <c r="R1377" s="206"/>
      <c r="S1377" s="206"/>
      <c r="T1377" s="206"/>
      <c r="U1377" s="207"/>
      <c r="AT1377" s="208" t="s">
        <v>218</v>
      </c>
      <c r="AU1377" s="208" t="s">
        <v>83</v>
      </c>
      <c r="AV1377" s="13" t="s">
        <v>83</v>
      </c>
      <c r="AW1377" s="13" t="s">
        <v>34</v>
      </c>
      <c r="AX1377" s="13" t="s">
        <v>73</v>
      </c>
      <c r="AY1377" s="208" t="s">
        <v>204</v>
      </c>
    </row>
    <row r="1378" spans="2:51" s="13" customFormat="1" ht="11.25">
      <c r="B1378" s="197"/>
      <c r="C1378" s="198"/>
      <c r="D1378" s="199" t="s">
        <v>218</v>
      </c>
      <c r="E1378" s="200" t="s">
        <v>21</v>
      </c>
      <c r="F1378" s="201" t="s">
        <v>948</v>
      </c>
      <c r="G1378" s="198"/>
      <c r="H1378" s="202">
        <v>10.01</v>
      </c>
      <c r="I1378" s="203"/>
      <c r="J1378" s="198"/>
      <c r="K1378" s="198"/>
      <c r="L1378" s="204"/>
      <c r="M1378" s="205"/>
      <c r="N1378" s="206"/>
      <c r="O1378" s="206"/>
      <c r="P1378" s="206"/>
      <c r="Q1378" s="206"/>
      <c r="R1378" s="206"/>
      <c r="S1378" s="206"/>
      <c r="T1378" s="206"/>
      <c r="U1378" s="207"/>
      <c r="AT1378" s="208" t="s">
        <v>218</v>
      </c>
      <c r="AU1378" s="208" t="s">
        <v>83</v>
      </c>
      <c r="AV1378" s="13" t="s">
        <v>83</v>
      </c>
      <c r="AW1378" s="13" t="s">
        <v>34</v>
      </c>
      <c r="AX1378" s="13" t="s">
        <v>73</v>
      </c>
      <c r="AY1378" s="208" t="s">
        <v>204</v>
      </c>
    </row>
    <row r="1379" spans="2:51" s="13" customFormat="1" ht="11.25">
      <c r="B1379" s="197"/>
      <c r="C1379" s="198"/>
      <c r="D1379" s="199" t="s">
        <v>218</v>
      </c>
      <c r="E1379" s="200" t="s">
        <v>21</v>
      </c>
      <c r="F1379" s="201" t="s">
        <v>949</v>
      </c>
      <c r="G1379" s="198"/>
      <c r="H1379" s="202">
        <v>44.5</v>
      </c>
      <c r="I1379" s="203"/>
      <c r="J1379" s="198"/>
      <c r="K1379" s="198"/>
      <c r="L1379" s="204"/>
      <c r="M1379" s="205"/>
      <c r="N1379" s="206"/>
      <c r="O1379" s="206"/>
      <c r="P1379" s="206"/>
      <c r="Q1379" s="206"/>
      <c r="R1379" s="206"/>
      <c r="S1379" s="206"/>
      <c r="T1379" s="206"/>
      <c r="U1379" s="207"/>
      <c r="AT1379" s="208" t="s">
        <v>218</v>
      </c>
      <c r="AU1379" s="208" t="s">
        <v>83</v>
      </c>
      <c r="AV1379" s="13" t="s">
        <v>83</v>
      </c>
      <c r="AW1379" s="13" t="s">
        <v>34</v>
      </c>
      <c r="AX1379" s="13" t="s">
        <v>73</v>
      </c>
      <c r="AY1379" s="208" t="s">
        <v>204</v>
      </c>
    </row>
    <row r="1380" spans="2:51" s="16" customFormat="1" ht="11.25">
      <c r="B1380" s="230"/>
      <c r="C1380" s="231"/>
      <c r="D1380" s="199" t="s">
        <v>218</v>
      </c>
      <c r="E1380" s="232" t="s">
        <v>21</v>
      </c>
      <c r="F1380" s="233" t="s">
        <v>2058</v>
      </c>
      <c r="G1380" s="231"/>
      <c r="H1380" s="234">
        <v>93.416</v>
      </c>
      <c r="I1380" s="235"/>
      <c r="J1380" s="231"/>
      <c r="K1380" s="231"/>
      <c r="L1380" s="236"/>
      <c r="M1380" s="237"/>
      <c r="N1380" s="238"/>
      <c r="O1380" s="238"/>
      <c r="P1380" s="238"/>
      <c r="Q1380" s="238"/>
      <c r="R1380" s="238"/>
      <c r="S1380" s="238"/>
      <c r="T1380" s="238"/>
      <c r="U1380" s="239"/>
      <c r="AT1380" s="240" t="s">
        <v>218</v>
      </c>
      <c r="AU1380" s="240" t="s">
        <v>83</v>
      </c>
      <c r="AV1380" s="16" t="s">
        <v>214</v>
      </c>
      <c r="AW1380" s="16" t="s">
        <v>34</v>
      </c>
      <c r="AX1380" s="16" t="s">
        <v>73</v>
      </c>
      <c r="AY1380" s="240" t="s">
        <v>204</v>
      </c>
    </row>
    <row r="1381" spans="2:51" s="13" customFormat="1" ht="11.25">
      <c r="B1381" s="197"/>
      <c r="C1381" s="198"/>
      <c r="D1381" s="199" t="s">
        <v>218</v>
      </c>
      <c r="E1381" s="200" t="s">
        <v>21</v>
      </c>
      <c r="F1381" s="201" t="s">
        <v>930</v>
      </c>
      <c r="G1381" s="198"/>
      <c r="H1381" s="202">
        <v>36.8</v>
      </c>
      <c r="I1381" s="203"/>
      <c r="J1381" s="198"/>
      <c r="K1381" s="198"/>
      <c r="L1381" s="204"/>
      <c r="M1381" s="205"/>
      <c r="N1381" s="206"/>
      <c r="O1381" s="206"/>
      <c r="P1381" s="206"/>
      <c r="Q1381" s="206"/>
      <c r="R1381" s="206"/>
      <c r="S1381" s="206"/>
      <c r="T1381" s="206"/>
      <c r="U1381" s="207"/>
      <c r="AT1381" s="208" t="s">
        <v>218</v>
      </c>
      <c r="AU1381" s="208" t="s">
        <v>83</v>
      </c>
      <c r="AV1381" s="13" t="s">
        <v>83</v>
      </c>
      <c r="AW1381" s="13" t="s">
        <v>34</v>
      </c>
      <c r="AX1381" s="13" t="s">
        <v>73</v>
      </c>
      <c r="AY1381" s="208" t="s">
        <v>204</v>
      </c>
    </row>
    <row r="1382" spans="2:51" s="16" customFormat="1" ht="11.25">
      <c r="B1382" s="230"/>
      <c r="C1382" s="231"/>
      <c r="D1382" s="199" t="s">
        <v>218</v>
      </c>
      <c r="E1382" s="232" t="s">
        <v>21</v>
      </c>
      <c r="F1382" s="233" t="s">
        <v>931</v>
      </c>
      <c r="G1382" s="231"/>
      <c r="H1382" s="234">
        <v>36.8</v>
      </c>
      <c r="I1382" s="235"/>
      <c r="J1382" s="231"/>
      <c r="K1382" s="231"/>
      <c r="L1382" s="236"/>
      <c r="M1382" s="237"/>
      <c r="N1382" s="238"/>
      <c r="O1382" s="238"/>
      <c r="P1382" s="238"/>
      <c r="Q1382" s="238"/>
      <c r="R1382" s="238"/>
      <c r="S1382" s="238"/>
      <c r="T1382" s="238"/>
      <c r="U1382" s="239"/>
      <c r="AT1382" s="240" t="s">
        <v>218</v>
      </c>
      <c r="AU1382" s="240" t="s">
        <v>83</v>
      </c>
      <c r="AV1382" s="16" t="s">
        <v>214</v>
      </c>
      <c r="AW1382" s="16" t="s">
        <v>34</v>
      </c>
      <c r="AX1382" s="16" t="s">
        <v>73</v>
      </c>
      <c r="AY1382" s="240" t="s">
        <v>204</v>
      </c>
    </row>
    <row r="1383" spans="2:51" s="13" customFormat="1" ht="11.25">
      <c r="B1383" s="197"/>
      <c r="C1383" s="198"/>
      <c r="D1383" s="199" t="s">
        <v>218</v>
      </c>
      <c r="E1383" s="200" t="s">
        <v>21</v>
      </c>
      <c r="F1383" s="201" t="s">
        <v>932</v>
      </c>
      <c r="G1383" s="198"/>
      <c r="H1383" s="202">
        <v>11.25</v>
      </c>
      <c r="I1383" s="203"/>
      <c r="J1383" s="198"/>
      <c r="K1383" s="198"/>
      <c r="L1383" s="204"/>
      <c r="M1383" s="205"/>
      <c r="N1383" s="206"/>
      <c r="O1383" s="206"/>
      <c r="P1383" s="206"/>
      <c r="Q1383" s="206"/>
      <c r="R1383" s="206"/>
      <c r="S1383" s="206"/>
      <c r="T1383" s="206"/>
      <c r="U1383" s="207"/>
      <c r="AT1383" s="208" t="s">
        <v>218</v>
      </c>
      <c r="AU1383" s="208" t="s">
        <v>83</v>
      </c>
      <c r="AV1383" s="13" t="s">
        <v>83</v>
      </c>
      <c r="AW1383" s="13" t="s">
        <v>34</v>
      </c>
      <c r="AX1383" s="13" t="s">
        <v>73</v>
      </c>
      <c r="AY1383" s="208" t="s">
        <v>204</v>
      </c>
    </row>
    <row r="1384" spans="2:51" s="16" customFormat="1" ht="11.25">
      <c r="B1384" s="230"/>
      <c r="C1384" s="231"/>
      <c r="D1384" s="199" t="s">
        <v>218</v>
      </c>
      <c r="E1384" s="232" t="s">
        <v>21</v>
      </c>
      <c r="F1384" s="233" t="s">
        <v>933</v>
      </c>
      <c r="G1384" s="231"/>
      <c r="H1384" s="234">
        <v>11.25</v>
      </c>
      <c r="I1384" s="235"/>
      <c r="J1384" s="231"/>
      <c r="K1384" s="231"/>
      <c r="L1384" s="236"/>
      <c r="M1384" s="237"/>
      <c r="N1384" s="238"/>
      <c r="O1384" s="238"/>
      <c r="P1384" s="238"/>
      <c r="Q1384" s="238"/>
      <c r="R1384" s="238"/>
      <c r="S1384" s="238"/>
      <c r="T1384" s="238"/>
      <c r="U1384" s="239"/>
      <c r="AT1384" s="240" t="s">
        <v>218</v>
      </c>
      <c r="AU1384" s="240" t="s">
        <v>83</v>
      </c>
      <c r="AV1384" s="16" t="s">
        <v>214</v>
      </c>
      <c r="AW1384" s="16" t="s">
        <v>34</v>
      </c>
      <c r="AX1384" s="16" t="s">
        <v>73</v>
      </c>
      <c r="AY1384" s="240" t="s">
        <v>204</v>
      </c>
    </row>
    <row r="1385" spans="2:51" s="14" customFormat="1" ht="11.25">
      <c r="B1385" s="209"/>
      <c r="C1385" s="210"/>
      <c r="D1385" s="199" t="s">
        <v>218</v>
      </c>
      <c r="E1385" s="211" t="s">
        <v>21</v>
      </c>
      <c r="F1385" s="212" t="s">
        <v>221</v>
      </c>
      <c r="G1385" s="210"/>
      <c r="H1385" s="213">
        <v>141.466</v>
      </c>
      <c r="I1385" s="214"/>
      <c r="J1385" s="210"/>
      <c r="K1385" s="210"/>
      <c r="L1385" s="215"/>
      <c r="M1385" s="216"/>
      <c r="N1385" s="217"/>
      <c r="O1385" s="217"/>
      <c r="P1385" s="217"/>
      <c r="Q1385" s="217"/>
      <c r="R1385" s="217"/>
      <c r="S1385" s="217"/>
      <c r="T1385" s="217"/>
      <c r="U1385" s="218"/>
      <c r="AT1385" s="219" t="s">
        <v>218</v>
      </c>
      <c r="AU1385" s="219" t="s">
        <v>83</v>
      </c>
      <c r="AV1385" s="14" t="s">
        <v>213</v>
      </c>
      <c r="AW1385" s="14" t="s">
        <v>34</v>
      </c>
      <c r="AX1385" s="14" t="s">
        <v>81</v>
      </c>
      <c r="AY1385" s="219" t="s">
        <v>204</v>
      </c>
    </row>
    <row r="1386" spans="1:65" s="2" customFormat="1" ht="16.5" customHeight="1">
      <c r="A1386" s="36"/>
      <c r="B1386" s="37"/>
      <c r="C1386" s="179" t="s">
        <v>2064</v>
      </c>
      <c r="D1386" s="179" t="s">
        <v>208</v>
      </c>
      <c r="E1386" s="180" t="s">
        <v>2065</v>
      </c>
      <c r="F1386" s="181" t="s">
        <v>2066</v>
      </c>
      <c r="G1386" s="182" t="s">
        <v>346</v>
      </c>
      <c r="H1386" s="183">
        <v>50.8</v>
      </c>
      <c r="I1386" s="184"/>
      <c r="J1386" s="185">
        <f>ROUND(I1386*H1386,1)</f>
        <v>0</v>
      </c>
      <c r="K1386" s="181" t="s">
        <v>212</v>
      </c>
      <c r="L1386" s="41"/>
      <c r="M1386" s="186" t="s">
        <v>21</v>
      </c>
      <c r="N1386" s="187" t="s">
        <v>44</v>
      </c>
      <c r="O1386" s="66"/>
      <c r="P1386" s="188">
        <f>O1386*H1386</f>
        <v>0</v>
      </c>
      <c r="Q1386" s="188">
        <v>0</v>
      </c>
      <c r="R1386" s="188">
        <f>Q1386*H1386</f>
        <v>0</v>
      </c>
      <c r="S1386" s="188">
        <v>0</v>
      </c>
      <c r="T1386" s="188">
        <f>S1386*H1386</f>
        <v>0</v>
      </c>
      <c r="U1386" s="189" t="s">
        <v>21</v>
      </c>
      <c r="V1386" s="36"/>
      <c r="W1386" s="36"/>
      <c r="X1386" s="36"/>
      <c r="Y1386" s="36"/>
      <c r="Z1386" s="36"/>
      <c r="AA1386" s="36"/>
      <c r="AB1386" s="36"/>
      <c r="AC1386" s="36"/>
      <c r="AD1386" s="36"/>
      <c r="AE1386" s="36"/>
      <c r="AR1386" s="190" t="s">
        <v>300</v>
      </c>
      <c r="AT1386" s="190" t="s">
        <v>208</v>
      </c>
      <c r="AU1386" s="190" t="s">
        <v>83</v>
      </c>
      <c r="AY1386" s="19" t="s">
        <v>204</v>
      </c>
      <c r="BE1386" s="191">
        <f>IF(N1386="základní",J1386,0)</f>
        <v>0</v>
      </c>
      <c r="BF1386" s="191">
        <f>IF(N1386="snížená",J1386,0)</f>
        <v>0</v>
      </c>
      <c r="BG1386" s="191">
        <f>IF(N1386="zákl. přenesená",J1386,0)</f>
        <v>0</v>
      </c>
      <c r="BH1386" s="191">
        <f>IF(N1386="sníž. přenesená",J1386,0)</f>
        <v>0</v>
      </c>
      <c r="BI1386" s="191">
        <f>IF(N1386="nulová",J1386,0)</f>
        <v>0</v>
      </c>
      <c r="BJ1386" s="19" t="s">
        <v>81</v>
      </c>
      <c r="BK1386" s="191">
        <f>ROUND(I1386*H1386,1)</f>
        <v>0</v>
      </c>
      <c r="BL1386" s="19" t="s">
        <v>300</v>
      </c>
      <c r="BM1386" s="190" t="s">
        <v>2067</v>
      </c>
    </row>
    <row r="1387" spans="1:47" s="2" customFormat="1" ht="11.25">
      <c r="A1387" s="36"/>
      <c r="B1387" s="37"/>
      <c r="C1387" s="38"/>
      <c r="D1387" s="192" t="s">
        <v>216</v>
      </c>
      <c r="E1387" s="38"/>
      <c r="F1387" s="193" t="s">
        <v>2068</v>
      </c>
      <c r="G1387" s="38"/>
      <c r="H1387" s="38"/>
      <c r="I1387" s="194"/>
      <c r="J1387" s="38"/>
      <c r="K1387" s="38"/>
      <c r="L1387" s="41"/>
      <c r="M1387" s="195"/>
      <c r="N1387" s="196"/>
      <c r="O1387" s="66"/>
      <c r="P1387" s="66"/>
      <c r="Q1387" s="66"/>
      <c r="R1387" s="66"/>
      <c r="S1387" s="66"/>
      <c r="T1387" s="66"/>
      <c r="U1387" s="67"/>
      <c r="V1387" s="36"/>
      <c r="W1387" s="36"/>
      <c r="X1387" s="36"/>
      <c r="Y1387" s="36"/>
      <c r="Z1387" s="36"/>
      <c r="AA1387" s="36"/>
      <c r="AB1387" s="36"/>
      <c r="AC1387" s="36"/>
      <c r="AD1387" s="36"/>
      <c r="AE1387" s="36"/>
      <c r="AT1387" s="19" t="s">
        <v>216</v>
      </c>
      <c r="AU1387" s="19" t="s">
        <v>83</v>
      </c>
    </row>
    <row r="1388" spans="1:47" s="2" customFormat="1" ht="29.25">
      <c r="A1388" s="36"/>
      <c r="B1388" s="37"/>
      <c r="C1388" s="38"/>
      <c r="D1388" s="199" t="s">
        <v>306</v>
      </c>
      <c r="E1388" s="38"/>
      <c r="F1388" s="241" t="s">
        <v>2069</v>
      </c>
      <c r="G1388" s="38"/>
      <c r="H1388" s="38"/>
      <c r="I1388" s="194"/>
      <c r="J1388" s="38"/>
      <c r="K1388" s="38"/>
      <c r="L1388" s="41"/>
      <c r="M1388" s="195"/>
      <c r="N1388" s="196"/>
      <c r="O1388" s="66"/>
      <c r="P1388" s="66"/>
      <c r="Q1388" s="66"/>
      <c r="R1388" s="66"/>
      <c r="S1388" s="66"/>
      <c r="T1388" s="66"/>
      <c r="U1388" s="67"/>
      <c r="V1388" s="36"/>
      <c r="W1388" s="36"/>
      <c r="X1388" s="36"/>
      <c r="Y1388" s="36"/>
      <c r="Z1388" s="36"/>
      <c r="AA1388" s="36"/>
      <c r="AB1388" s="36"/>
      <c r="AC1388" s="36"/>
      <c r="AD1388" s="36"/>
      <c r="AE1388" s="36"/>
      <c r="AT1388" s="19" t="s">
        <v>306</v>
      </c>
      <c r="AU1388" s="19" t="s">
        <v>83</v>
      </c>
    </row>
    <row r="1389" spans="2:51" s="13" customFormat="1" ht="11.25">
      <c r="B1389" s="197"/>
      <c r="C1389" s="198"/>
      <c r="D1389" s="199" t="s">
        <v>218</v>
      </c>
      <c r="E1389" s="200" t="s">
        <v>21</v>
      </c>
      <c r="F1389" s="201" t="s">
        <v>2070</v>
      </c>
      <c r="G1389" s="198"/>
      <c r="H1389" s="202">
        <v>50.8</v>
      </c>
      <c r="I1389" s="203"/>
      <c r="J1389" s="198"/>
      <c r="K1389" s="198"/>
      <c r="L1389" s="204"/>
      <c r="M1389" s="205"/>
      <c r="N1389" s="206"/>
      <c r="O1389" s="206"/>
      <c r="P1389" s="206"/>
      <c r="Q1389" s="206"/>
      <c r="R1389" s="206"/>
      <c r="S1389" s="206"/>
      <c r="T1389" s="206"/>
      <c r="U1389" s="207"/>
      <c r="AT1389" s="208" t="s">
        <v>218</v>
      </c>
      <c r="AU1389" s="208" t="s">
        <v>83</v>
      </c>
      <c r="AV1389" s="13" t="s">
        <v>83</v>
      </c>
      <c r="AW1389" s="13" t="s">
        <v>34</v>
      </c>
      <c r="AX1389" s="13" t="s">
        <v>81</v>
      </c>
      <c r="AY1389" s="208" t="s">
        <v>204</v>
      </c>
    </row>
    <row r="1390" spans="1:65" s="2" customFormat="1" ht="16.5" customHeight="1">
      <c r="A1390" s="36"/>
      <c r="B1390" s="37"/>
      <c r="C1390" s="242" t="s">
        <v>2071</v>
      </c>
      <c r="D1390" s="242" t="s">
        <v>466</v>
      </c>
      <c r="E1390" s="243" t="s">
        <v>2072</v>
      </c>
      <c r="F1390" s="244" t="s">
        <v>2073</v>
      </c>
      <c r="G1390" s="245" t="s">
        <v>346</v>
      </c>
      <c r="H1390" s="246">
        <v>53.34</v>
      </c>
      <c r="I1390" s="247"/>
      <c r="J1390" s="248">
        <f>ROUND(I1390*H1390,1)</f>
        <v>0</v>
      </c>
      <c r="K1390" s="244" t="s">
        <v>913</v>
      </c>
      <c r="L1390" s="249"/>
      <c r="M1390" s="250" t="s">
        <v>21</v>
      </c>
      <c r="N1390" s="251" t="s">
        <v>44</v>
      </c>
      <c r="O1390" s="66"/>
      <c r="P1390" s="188">
        <f>O1390*H1390</f>
        <v>0</v>
      </c>
      <c r="Q1390" s="188">
        <v>0</v>
      </c>
      <c r="R1390" s="188">
        <f>Q1390*H1390</f>
        <v>0</v>
      </c>
      <c r="S1390" s="188">
        <v>0</v>
      </c>
      <c r="T1390" s="188">
        <f>S1390*H1390</f>
        <v>0</v>
      </c>
      <c r="U1390" s="189" t="s">
        <v>21</v>
      </c>
      <c r="V1390" s="36"/>
      <c r="W1390" s="36"/>
      <c r="X1390" s="36"/>
      <c r="Y1390" s="36"/>
      <c r="Z1390" s="36"/>
      <c r="AA1390" s="36"/>
      <c r="AB1390" s="36"/>
      <c r="AC1390" s="36"/>
      <c r="AD1390" s="36"/>
      <c r="AE1390" s="36"/>
      <c r="AR1390" s="190" t="s">
        <v>473</v>
      </c>
      <c r="AT1390" s="190" t="s">
        <v>466</v>
      </c>
      <c r="AU1390" s="190" t="s">
        <v>83</v>
      </c>
      <c r="AY1390" s="19" t="s">
        <v>204</v>
      </c>
      <c r="BE1390" s="191">
        <f>IF(N1390="základní",J1390,0)</f>
        <v>0</v>
      </c>
      <c r="BF1390" s="191">
        <f>IF(N1390="snížená",J1390,0)</f>
        <v>0</v>
      </c>
      <c r="BG1390" s="191">
        <f>IF(N1390="zákl. přenesená",J1390,0)</f>
        <v>0</v>
      </c>
      <c r="BH1390" s="191">
        <f>IF(N1390="sníž. přenesená",J1390,0)</f>
        <v>0</v>
      </c>
      <c r="BI1390" s="191">
        <f>IF(N1390="nulová",J1390,0)</f>
        <v>0</v>
      </c>
      <c r="BJ1390" s="19" t="s">
        <v>81</v>
      </c>
      <c r="BK1390" s="191">
        <f>ROUND(I1390*H1390,1)</f>
        <v>0</v>
      </c>
      <c r="BL1390" s="19" t="s">
        <v>300</v>
      </c>
      <c r="BM1390" s="190" t="s">
        <v>2074</v>
      </c>
    </row>
    <row r="1391" spans="1:47" s="2" customFormat="1" ht="11.25">
      <c r="A1391" s="36"/>
      <c r="B1391" s="37"/>
      <c r="C1391" s="38"/>
      <c r="D1391" s="192" t="s">
        <v>216</v>
      </c>
      <c r="E1391" s="38"/>
      <c r="F1391" s="193" t="s">
        <v>2075</v>
      </c>
      <c r="G1391" s="38"/>
      <c r="H1391" s="38"/>
      <c r="I1391" s="194"/>
      <c r="J1391" s="38"/>
      <c r="K1391" s="38"/>
      <c r="L1391" s="41"/>
      <c r="M1391" s="195"/>
      <c r="N1391" s="196"/>
      <c r="O1391" s="66"/>
      <c r="P1391" s="66"/>
      <c r="Q1391" s="66"/>
      <c r="R1391" s="66"/>
      <c r="S1391" s="66"/>
      <c r="T1391" s="66"/>
      <c r="U1391" s="67"/>
      <c r="V1391" s="36"/>
      <c r="W1391" s="36"/>
      <c r="X1391" s="36"/>
      <c r="Y1391" s="36"/>
      <c r="Z1391" s="36"/>
      <c r="AA1391" s="36"/>
      <c r="AB1391" s="36"/>
      <c r="AC1391" s="36"/>
      <c r="AD1391" s="36"/>
      <c r="AE1391" s="36"/>
      <c r="AT1391" s="19" t="s">
        <v>216</v>
      </c>
      <c r="AU1391" s="19" t="s">
        <v>83</v>
      </c>
    </row>
    <row r="1392" spans="2:51" s="13" customFormat="1" ht="11.25">
      <c r="B1392" s="197"/>
      <c r="C1392" s="198"/>
      <c r="D1392" s="199" t="s">
        <v>218</v>
      </c>
      <c r="E1392" s="200" t="s">
        <v>21</v>
      </c>
      <c r="F1392" s="201" t="s">
        <v>2076</v>
      </c>
      <c r="G1392" s="198"/>
      <c r="H1392" s="202">
        <v>53.34</v>
      </c>
      <c r="I1392" s="203"/>
      <c r="J1392" s="198"/>
      <c r="K1392" s="198"/>
      <c r="L1392" s="204"/>
      <c r="M1392" s="205"/>
      <c r="N1392" s="206"/>
      <c r="O1392" s="206"/>
      <c r="P1392" s="206"/>
      <c r="Q1392" s="206"/>
      <c r="R1392" s="206"/>
      <c r="S1392" s="206"/>
      <c r="T1392" s="206"/>
      <c r="U1392" s="207"/>
      <c r="AT1392" s="208" t="s">
        <v>218</v>
      </c>
      <c r="AU1392" s="208" t="s">
        <v>83</v>
      </c>
      <c r="AV1392" s="13" t="s">
        <v>83</v>
      </c>
      <c r="AW1392" s="13" t="s">
        <v>34</v>
      </c>
      <c r="AX1392" s="13" t="s">
        <v>81</v>
      </c>
      <c r="AY1392" s="208" t="s">
        <v>204</v>
      </c>
    </row>
    <row r="1393" spans="1:65" s="2" customFormat="1" ht="24.2" customHeight="1">
      <c r="A1393" s="36"/>
      <c r="B1393" s="37"/>
      <c r="C1393" s="179" t="s">
        <v>2077</v>
      </c>
      <c r="D1393" s="179" t="s">
        <v>208</v>
      </c>
      <c r="E1393" s="180" t="s">
        <v>2078</v>
      </c>
      <c r="F1393" s="181" t="s">
        <v>2079</v>
      </c>
      <c r="G1393" s="182" t="s">
        <v>346</v>
      </c>
      <c r="H1393" s="183">
        <v>5</v>
      </c>
      <c r="I1393" s="184"/>
      <c r="J1393" s="185">
        <f>ROUND(I1393*H1393,1)</f>
        <v>0</v>
      </c>
      <c r="K1393" s="181" t="s">
        <v>212</v>
      </c>
      <c r="L1393" s="41"/>
      <c r="M1393" s="186" t="s">
        <v>21</v>
      </c>
      <c r="N1393" s="187" t="s">
        <v>44</v>
      </c>
      <c r="O1393" s="66"/>
      <c r="P1393" s="188">
        <f>O1393*H1393</f>
        <v>0</v>
      </c>
      <c r="Q1393" s="188">
        <v>0</v>
      </c>
      <c r="R1393" s="188">
        <f>Q1393*H1393</f>
        <v>0</v>
      </c>
      <c r="S1393" s="188">
        <v>0</v>
      </c>
      <c r="T1393" s="188">
        <f>S1393*H1393</f>
        <v>0</v>
      </c>
      <c r="U1393" s="189" t="s">
        <v>21</v>
      </c>
      <c r="V1393" s="36"/>
      <c r="W1393" s="36"/>
      <c r="X1393" s="36"/>
      <c r="Y1393" s="36"/>
      <c r="Z1393" s="36"/>
      <c r="AA1393" s="36"/>
      <c r="AB1393" s="36"/>
      <c r="AC1393" s="36"/>
      <c r="AD1393" s="36"/>
      <c r="AE1393" s="36"/>
      <c r="AR1393" s="190" t="s">
        <v>300</v>
      </c>
      <c r="AT1393" s="190" t="s">
        <v>208</v>
      </c>
      <c r="AU1393" s="190" t="s">
        <v>83</v>
      </c>
      <c r="AY1393" s="19" t="s">
        <v>204</v>
      </c>
      <c r="BE1393" s="191">
        <f>IF(N1393="základní",J1393,0)</f>
        <v>0</v>
      </c>
      <c r="BF1393" s="191">
        <f>IF(N1393="snížená",J1393,0)</f>
        <v>0</v>
      </c>
      <c r="BG1393" s="191">
        <f>IF(N1393="zákl. přenesená",J1393,0)</f>
        <v>0</v>
      </c>
      <c r="BH1393" s="191">
        <f>IF(N1393="sníž. přenesená",J1393,0)</f>
        <v>0</v>
      </c>
      <c r="BI1393" s="191">
        <f>IF(N1393="nulová",J1393,0)</f>
        <v>0</v>
      </c>
      <c r="BJ1393" s="19" t="s">
        <v>81</v>
      </c>
      <c r="BK1393" s="191">
        <f>ROUND(I1393*H1393,1)</f>
        <v>0</v>
      </c>
      <c r="BL1393" s="19" t="s">
        <v>300</v>
      </c>
      <c r="BM1393" s="190" t="s">
        <v>2080</v>
      </c>
    </row>
    <row r="1394" spans="1:47" s="2" customFormat="1" ht="11.25">
      <c r="A1394" s="36"/>
      <c r="B1394" s="37"/>
      <c r="C1394" s="38"/>
      <c r="D1394" s="192" t="s">
        <v>216</v>
      </c>
      <c r="E1394" s="38"/>
      <c r="F1394" s="193" t="s">
        <v>2081</v>
      </c>
      <c r="G1394" s="38"/>
      <c r="H1394" s="38"/>
      <c r="I1394" s="194"/>
      <c r="J1394" s="38"/>
      <c r="K1394" s="38"/>
      <c r="L1394" s="41"/>
      <c r="M1394" s="195"/>
      <c r="N1394" s="196"/>
      <c r="O1394" s="66"/>
      <c r="P1394" s="66"/>
      <c r="Q1394" s="66"/>
      <c r="R1394" s="66"/>
      <c r="S1394" s="66"/>
      <c r="T1394" s="66"/>
      <c r="U1394" s="67"/>
      <c r="V1394" s="36"/>
      <c r="W1394" s="36"/>
      <c r="X1394" s="36"/>
      <c r="Y1394" s="36"/>
      <c r="Z1394" s="36"/>
      <c r="AA1394" s="36"/>
      <c r="AB1394" s="36"/>
      <c r="AC1394" s="36"/>
      <c r="AD1394" s="36"/>
      <c r="AE1394" s="36"/>
      <c r="AT1394" s="19" t="s">
        <v>216</v>
      </c>
      <c r="AU1394" s="19" t="s">
        <v>83</v>
      </c>
    </row>
    <row r="1395" spans="2:51" s="13" customFormat="1" ht="11.25">
      <c r="B1395" s="197"/>
      <c r="C1395" s="198"/>
      <c r="D1395" s="199" t="s">
        <v>218</v>
      </c>
      <c r="E1395" s="200" t="s">
        <v>21</v>
      </c>
      <c r="F1395" s="201" t="s">
        <v>975</v>
      </c>
      <c r="G1395" s="198"/>
      <c r="H1395" s="202">
        <v>5</v>
      </c>
      <c r="I1395" s="203"/>
      <c r="J1395" s="198"/>
      <c r="K1395" s="198"/>
      <c r="L1395" s="204"/>
      <c r="M1395" s="205"/>
      <c r="N1395" s="206"/>
      <c r="O1395" s="206"/>
      <c r="P1395" s="206"/>
      <c r="Q1395" s="206"/>
      <c r="R1395" s="206"/>
      <c r="S1395" s="206"/>
      <c r="T1395" s="206"/>
      <c r="U1395" s="207"/>
      <c r="AT1395" s="208" t="s">
        <v>218</v>
      </c>
      <c r="AU1395" s="208" t="s">
        <v>83</v>
      </c>
      <c r="AV1395" s="13" t="s">
        <v>83</v>
      </c>
      <c r="AW1395" s="13" t="s">
        <v>34</v>
      </c>
      <c r="AX1395" s="13" t="s">
        <v>81</v>
      </c>
      <c r="AY1395" s="208" t="s">
        <v>204</v>
      </c>
    </row>
    <row r="1396" spans="1:65" s="2" customFormat="1" ht="16.5" customHeight="1">
      <c r="A1396" s="36"/>
      <c r="B1396" s="37"/>
      <c r="C1396" s="242" t="s">
        <v>2082</v>
      </c>
      <c r="D1396" s="242" t="s">
        <v>466</v>
      </c>
      <c r="E1396" s="243" t="s">
        <v>2072</v>
      </c>
      <c r="F1396" s="244" t="s">
        <v>2073</v>
      </c>
      <c r="G1396" s="245" t="s">
        <v>346</v>
      </c>
      <c r="H1396" s="246">
        <v>5.25</v>
      </c>
      <c r="I1396" s="247"/>
      <c r="J1396" s="248">
        <f>ROUND(I1396*H1396,1)</f>
        <v>0</v>
      </c>
      <c r="K1396" s="244" t="s">
        <v>913</v>
      </c>
      <c r="L1396" s="249"/>
      <c r="M1396" s="250" t="s">
        <v>21</v>
      </c>
      <c r="N1396" s="251" t="s">
        <v>44</v>
      </c>
      <c r="O1396" s="66"/>
      <c r="P1396" s="188">
        <f>O1396*H1396</f>
        <v>0</v>
      </c>
      <c r="Q1396" s="188">
        <v>0</v>
      </c>
      <c r="R1396" s="188">
        <f>Q1396*H1396</f>
        <v>0</v>
      </c>
      <c r="S1396" s="188">
        <v>0</v>
      </c>
      <c r="T1396" s="188">
        <f>S1396*H1396</f>
        <v>0</v>
      </c>
      <c r="U1396" s="189" t="s">
        <v>21</v>
      </c>
      <c r="V1396" s="36"/>
      <c r="W1396" s="36"/>
      <c r="X1396" s="36"/>
      <c r="Y1396" s="36"/>
      <c r="Z1396" s="36"/>
      <c r="AA1396" s="36"/>
      <c r="AB1396" s="36"/>
      <c r="AC1396" s="36"/>
      <c r="AD1396" s="36"/>
      <c r="AE1396" s="36"/>
      <c r="AR1396" s="190" t="s">
        <v>473</v>
      </c>
      <c r="AT1396" s="190" t="s">
        <v>466</v>
      </c>
      <c r="AU1396" s="190" t="s">
        <v>83</v>
      </c>
      <c r="AY1396" s="19" t="s">
        <v>204</v>
      </c>
      <c r="BE1396" s="191">
        <f>IF(N1396="základní",J1396,0)</f>
        <v>0</v>
      </c>
      <c r="BF1396" s="191">
        <f>IF(N1396="snížená",J1396,0)</f>
        <v>0</v>
      </c>
      <c r="BG1396" s="191">
        <f>IF(N1396="zákl. přenesená",J1396,0)</f>
        <v>0</v>
      </c>
      <c r="BH1396" s="191">
        <f>IF(N1396="sníž. přenesená",J1396,0)</f>
        <v>0</v>
      </c>
      <c r="BI1396" s="191">
        <f>IF(N1396="nulová",J1396,0)</f>
        <v>0</v>
      </c>
      <c r="BJ1396" s="19" t="s">
        <v>81</v>
      </c>
      <c r="BK1396" s="191">
        <f>ROUND(I1396*H1396,1)</f>
        <v>0</v>
      </c>
      <c r="BL1396" s="19" t="s">
        <v>300</v>
      </c>
      <c r="BM1396" s="190" t="s">
        <v>2083</v>
      </c>
    </row>
    <row r="1397" spans="1:47" s="2" customFormat="1" ht="11.25">
      <c r="A1397" s="36"/>
      <c r="B1397" s="37"/>
      <c r="C1397" s="38"/>
      <c r="D1397" s="192" t="s">
        <v>216</v>
      </c>
      <c r="E1397" s="38"/>
      <c r="F1397" s="193" t="s">
        <v>2075</v>
      </c>
      <c r="G1397" s="38"/>
      <c r="H1397" s="38"/>
      <c r="I1397" s="194"/>
      <c r="J1397" s="38"/>
      <c r="K1397" s="38"/>
      <c r="L1397" s="41"/>
      <c r="M1397" s="195"/>
      <c r="N1397" s="196"/>
      <c r="O1397" s="66"/>
      <c r="P1397" s="66"/>
      <c r="Q1397" s="66"/>
      <c r="R1397" s="66"/>
      <c r="S1397" s="66"/>
      <c r="T1397" s="66"/>
      <c r="U1397" s="67"/>
      <c r="V1397" s="36"/>
      <c r="W1397" s="36"/>
      <c r="X1397" s="36"/>
      <c r="Y1397" s="36"/>
      <c r="Z1397" s="36"/>
      <c r="AA1397" s="36"/>
      <c r="AB1397" s="36"/>
      <c r="AC1397" s="36"/>
      <c r="AD1397" s="36"/>
      <c r="AE1397" s="36"/>
      <c r="AT1397" s="19" t="s">
        <v>216</v>
      </c>
      <c r="AU1397" s="19" t="s">
        <v>83</v>
      </c>
    </row>
    <row r="1398" spans="2:51" s="13" customFormat="1" ht="11.25">
      <c r="B1398" s="197"/>
      <c r="C1398" s="198"/>
      <c r="D1398" s="199" t="s">
        <v>218</v>
      </c>
      <c r="E1398" s="200" t="s">
        <v>21</v>
      </c>
      <c r="F1398" s="201" t="s">
        <v>2084</v>
      </c>
      <c r="G1398" s="198"/>
      <c r="H1398" s="202">
        <v>5.25</v>
      </c>
      <c r="I1398" s="203"/>
      <c r="J1398" s="198"/>
      <c r="K1398" s="198"/>
      <c r="L1398" s="204"/>
      <c r="M1398" s="205"/>
      <c r="N1398" s="206"/>
      <c r="O1398" s="206"/>
      <c r="P1398" s="206"/>
      <c r="Q1398" s="206"/>
      <c r="R1398" s="206"/>
      <c r="S1398" s="206"/>
      <c r="T1398" s="206"/>
      <c r="U1398" s="207"/>
      <c r="AT1398" s="208" t="s">
        <v>218</v>
      </c>
      <c r="AU1398" s="208" t="s">
        <v>83</v>
      </c>
      <c r="AV1398" s="13" t="s">
        <v>83</v>
      </c>
      <c r="AW1398" s="13" t="s">
        <v>34</v>
      </c>
      <c r="AX1398" s="13" t="s">
        <v>81</v>
      </c>
      <c r="AY1398" s="208" t="s">
        <v>204</v>
      </c>
    </row>
    <row r="1399" spans="2:63" s="12" customFormat="1" ht="22.9" customHeight="1">
      <c r="B1399" s="163"/>
      <c r="C1399" s="164"/>
      <c r="D1399" s="165" t="s">
        <v>72</v>
      </c>
      <c r="E1399" s="177" t="s">
        <v>2085</v>
      </c>
      <c r="F1399" s="177" t="s">
        <v>2086</v>
      </c>
      <c r="G1399" s="164"/>
      <c r="H1399" s="164"/>
      <c r="I1399" s="167"/>
      <c r="J1399" s="178">
        <f>BK1399</f>
        <v>0</v>
      </c>
      <c r="K1399" s="164"/>
      <c r="L1399" s="169"/>
      <c r="M1399" s="170"/>
      <c r="N1399" s="171"/>
      <c r="O1399" s="171"/>
      <c r="P1399" s="172">
        <f>SUM(P1400:P1404)</f>
        <v>0</v>
      </c>
      <c r="Q1399" s="171"/>
      <c r="R1399" s="172">
        <f>SUM(R1400:R1404)</f>
        <v>0.0058</v>
      </c>
      <c r="S1399" s="171"/>
      <c r="T1399" s="172">
        <f>SUM(T1400:T1404)</f>
        <v>0</v>
      </c>
      <c r="U1399" s="173"/>
      <c r="AR1399" s="174" t="s">
        <v>83</v>
      </c>
      <c r="AT1399" s="175" t="s">
        <v>72</v>
      </c>
      <c r="AU1399" s="175" t="s">
        <v>81</v>
      </c>
      <c r="AY1399" s="174" t="s">
        <v>204</v>
      </c>
      <c r="BK1399" s="176">
        <f>SUM(BK1400:BK1404)</f>
        <v>0</v>
      </c>
    </row>
    <row r="1400" spans="1:65" s="2" customFormat="1" ht="16.5" customHeight="1">
      <c r="A1400" s="36"/>
      <c r="B1400" s="37"/>
      <c r="C1400" s="179" t="s">
        <v>2087</v>
      </c>
      <c r="D1400" s="179" t="s">
        <v>208</v>
      </c>
      <c r="E1400" s="180" t="s">
        <v>2088</v>
      </c>
      <c r="F1400" s="181" t="s">
        <v>2089</v>
      </c>
      <c r="G1400" s="182" t="s">
        <v>346</v>
      </c>
      <c r="H1400" s="183">
        <v>5.8</v>
      </c>
      <c r="I1400" s="184"/>
      <c r="J1400" s="185">
        <f>ROUND(I1400*H1400,1)</f>
        <v>0</v>
      </c>
      <c r="K1400" s="181" t="s">
        <v>21</v>
      </c>
      <c r="L1400" s="41"/>
      <c r="M1400" s="186" t="s">
        <v>21</v>
      </c>
      <c r="N1400" s="187" t="s">
        <v>44</v>
      </c>
      <c r="O1400" s="66"/>
      <c r="P1400" s="188">
        <f>O1400*H1400</f>
        <v>0</v>
      </c>
      <c r="Q1400" s="188">
        <v>0.001</v>
      </c>
      <c r="R1400" s="188">
        <f>Q1400*H1400</f>
        <v>0.0058</v>
      </c>
      <c r="S1400" s="188">
        <v>0</v>
      </c>
      <c r="T1400" s="188">
        <f>S1400*H1400</f>
        <v>0</v>
      </c>
      <c r="U1400" s="189" t="s">
        <v>21</v>
      </c>
      <c r="V1400" s="36"/>
      <c r="W1400" s="36"/>
      <c r="X1400" s="36"/>
      <c r="Y1400" s="36"/>
      <c r="Z1400" s="36"/>
      <c r="AA1400" s="36"/>
      <c r="AB1400" s="36"/>
      <c r="AC1400" s="36"/>
      <c r="AD1400" s="36"/>
      <c r="AE1400" s="36"/>
      <c r="AR1400" s="190" t="s">
        <v>300</v>
      </c>
      <c r="AT1400" s="190" t="s">
        <v>208</v>
      </c>
      <c r="AU1400" s="190" t="s">
        <v>83</v>
      </c>
      <c r="AY1400" s="19" t="s">
        <v>204</v>
      </c>
      <c r="BE1400" s="191">
        <f>IF(N1400="základní",J1400,0)</f>
        <v>0</v>
      </c>
      <c r="BF1400" s="191">
        <f>IF(N1400="snížená",J1400,0)</f>
        <v>0</v>
      </c>
      <c r="BG1400" s="191">
        <f>IF(N1400="zákl. přenesená",J1400,0)</f>
        <v>0</v>
      </c>
      <c r="BH1400" s="191">
        <f>IF(N1400="sníž. přenesená",J1400,0)</f>
        <v>0</v>
      </c>
      <c r="BI1400" s="191">
        <f>IF(N1400="nulová",J1400,0)</f>
        <v>0</v>
      </c>
      <c r="BJ1400" s="19" t="s">
        <v>81</v>
      </c>
      <c r="BK1400" s="191">
        <f>ROUND(I1400*H1400,1)</f>
        <v>0</v>
      </c>
      <c r="BL1400" s="19" t="s">
        <v>300</v>
      </c>
      <c r="BM1400" s="190" t="s">
        <v>2090</v>
      </c>
    </row>
    <row r="1401" spans="2:51" s="13" customFormat="1" ht="11.25">
      <c r="B1401" s="197"/>
      <c r="C1401" s="198"/>
      <c r="D1401" s="199" t="s">
        <v>218</v>
      </c>
      <c r="E1401" s="200" t="s">
        <v>21</v>
      </c>
      <c r="F1401" s="201" t="s">
        <v>2091</v>
      </c>
      <c r="G1401" s="198"/>
      <c r="H1401" s="202">
        <v>5.8</v>
      </c>
      <c r="I1401" s="203"/>
      <c r="J1401" s="198"/>
      <c r="K1401" s="198"/>
      <c r="L1401" s="204"/>
      <c r="M1401" s="205"/>
      <c r="N1401" s="206"/>
      <c r="O1401" s="206"/>
      <c r="P1401" s="206"/>
      <c r="Q1401" s="206"/>
      <c r="R1401" s="206"/>
      <c r="S1401" s="206"/>
      <c r="T1401" s="206"/>
      <c r="U1401" s="207"/>
      <c r="AT1401" s="208" t="s">
        <v>218</v>
      </c>
      <c r="AU1401" s="208" t="s">
        <v>83</v>
      </c>
      <c r="AV1401" s="13" t="s">
        <v>83</v>
      </c>
      <c r="AW1401" s="13" t="s">
        <v>34</v>
      </c>
      <c r="AX1401" s="13" t="s">
        <v>81</v>
      </c>
      <c r="AY1401" s="208" t="s">
        <v>204</v>
      </c>
    </row>
    <row r="1402" spans="1:65" s="2" customFormat="1" ht="24.2" customHeight="1">
      <c r="A1402" s="36"/>
      <c r="B1402" s="37"/>
      <c r="C1402" s="242" t="s">
        <v>2092</v>
      </c>
      <c r="D1402" s="242" t="s">
        <v>466</v>
      </c>
      <c r="E1402" s="243" t="s">
        <v>2093</v>
      </c>
      <c r="F1402" s="244" t="s">
        <v>2094</v>
      </c>
      <c r="G1402" s="245" t="s">
        <v>211</v>
      </c>
      <c r="H1402" s="246">
        <v>1</v>
      </c>
      <c r="I1402" s="247"/>
      <c r="J1402" s="248">
        <f>ROUND(I1402*H1402,1)</f>
        <v>0</v>
      </c>
      <c r="K1402" s="244" t="s">
        <v>21</v>
      </c>
      <c r="L1402" s="249"/>
      <c r="M1402" s="250" t="s">
        <v>21</v>
      </c>
      <c r="N1402" s="251" t="s">
        <v>44</v>
      </c>
      <c r="O1402" s="66"/>
      <c r="P1402" s="188">
        <f>O1402*H1402</f>
        <v>0</v>
      </c>
      <c r="Q1402" s="188">
        <v>0</v>
      </c>
      <c r="R1402" s="188">
        <f>Q1402*H1402</f>
        <v>0</v>
      </c>
      <c r="S1402" s="188">
        <v>0</v>
      </c>
      <c r="T1402" s="188">
        <f>S1402*H1402</f>
        <v>0</v>
      </c>
      <c r="U1402" s="189" t="s">
        <v>21</v>
      </c>
      <c r="V1402" s="36"/>
      <c r="W1402" s="36"/>
      <c r="X1402" s="36"/>
      <c r="Y1402" s="36"/>
      <c r="Z1402" s="36"/>
      <c r="AA1402" s="36"/>
      <c r="AB1402" s="36"/>
      <c r="AC1402" s="36"/>
      <c r="AD1402" s="36"/>
      <c r="AE1402" s="36"/>
      <c r="AR1402" s="190" t="s">
        <v>473</v>
      </c>
      <c r="AT1402" s="190" t="s">
        <v>466</v>
      </c>
      <c r="AU1402" s="190" t="s">
        <v>83</v>
      </c>
      <c r="AY1402" s="19" t="s">
        <v>204</v>
      </c>
      <c r="BE1402" s="191">
        <f>IF(N1402="základní",J1402,0)</f>
        <v>0</v>
      </c>
      <c r="BF1402" s="191">
        <f>IF(N1402="snížená",J1402,0)</f>
        <v>0</v>
      </c>
      <c r="BG1402" s="191">
        <f>IF(N1402="zákl. přenesená",J1402,0)</f>
        <v>0</v>
      </c>
      <c r="BH1402" s="191">
        <f>IF(N1402="sníž. přenesená",J1402,0)</f>
        <v>0</v>
      </c>
      <c r="BI1402" s="191">
        <f>IF(N1402="nulová",J1402,0)</f>
        <v>0</v>
      </c>
      <c r="BJ1402" s="19" t="s">
        <v>81</v>
      </c>
      <c r="BK1402" s="191">
        <f>ROUND(I1402*H1402,1)</f>
        <v>0</v>
      </c>
      <c r="BL1402" s="19" t="s">
        <v>300</v>
      </c>
      <c r="BM1402" s="190" t="s">
        <v>2095</v>
      </c>
    </row>
    <row r="1403" spans="1:65" s="2" customFormat="1" ht="24.2" customHeight="1">
      <c r="A1403" s="36"/>
      <c r="B1403" s="37"/>
      <c r="C1403" s="179" t="s">
        <v>2096</v>
      </c>
      <c r="D1403" s="179" t="s">
        <v>208</v>
      </c>
      <c r="E1403" s="180" t="s">
        <v>2097</v>
      </c>
      <c r="F1403" s="181" t="s">
        <v>2098</v>
      </c>
      <c r="G1403" s="182" t="s">
        <v>1412</v>
      </c>
      <c r="H1403" s="252"/>
      <c r="I1403" s="184"/>
      <c r="J1403" s="185">
        <f>ROUND(I1403*H1403,1)</f>
        <v>0</v>
      </c>
      <c r="K1403" s="181" t="s">
        <v>212</v>
      </c>
      <c r="L1403" s="41"/>
      <c r="M1403" s="186" t="s">
        <v>21</v>
      </c>
      <c r="N1403" s="187" t="s">
        <v>44</v>
      </c>
      <c r="O1403" s="66"/>
      <c r="P1403" s="188">
        <f>O1403*H1403</f>
        <v>0</v>
      </c>
      <c r="Q1403" s="188">
        <v>0</v>
      </c>
      <c r="R1403" s="188">
        <f>Q1403*H1403</f>
        <v>0</v>
      </c>
      <c r="S1403" s="188">
        <v>0</v>
      </c>
      <c r="T1403" s="188">
        <f>S1403*H1403</f>
        <v>0</v>
      </c>
      <c r="U1403" s="189" t="s">
        <v>21</v>
      </c>
      <c r="V1403" s="36"/>
      <c r="W1403" s="36"/>
      <c r="X1403" s="36"/>
      <c r="Y1403" s="36"/>
      <c r="Z1403" s="36"/>
      <c r="AA1403" s="36"/>
      <c r="AB1403" s="36"/>
      <c r="AC1403" s="36"/>
      <c r="AD1403" s="36"/>
      <c r="AE1403" s="36"/>
      <c r="AR1403" s="190" t="s">
        <v>300</v>
      </c>
      <c r="AT1403" s="190" t="s">
        <v>208</v>
      </c>
      <c r="AU1403" s="190" t="s">
        <v>83</v>
      </c>
      <c r="AY1403" s="19" t="s">
        <v>204</v>
      </c>
      <c r="BE1403" s="191">
        <f>IF(N1403="základní",J1403,0)</f>
        <v>0</v>
      </c>
      <c r="BF1403" s="191">
        <f>IF(N1403="snížená",J1403,0)</f>
        <v>0</v>
      </c>
      <c r="BG1403" s="191">
        <f>IF(N1403="zákl. přenesená",J1403,0)</f>
        <v>0</v>
      </c>
      <c r="BH1403" s="191">
        <f>IF(N1403="sníž. přenesená",J1403,0)</f>
        <v>0</v>
      </c>
      <c r="BI1403" s="191">
        <f>IF(N1403="nulová",J1403,0)</f>
        <v>0</v>
      </c>
      <c r="BJ1403" s="19" t="s">
        <v>81</v>
      </c>
      <c r="BK1403" s="191">
        <f>ROUND(I1403*H1403,1)</f>
        <v>0</v>
      </c>
      <c r="BL1403" s="19" t="s">
        <v>300</v>
      </c>
      <c r="BM1403" s="190" t="s">
        <v>2099</v>
      </c>
    </row>
    <row r="1404" spans="1:47" s="2" customFormat="1" ht="11.25">
      <c r="A1404" s="36"/>
      <c r="B1404" s="37"/>
      <c r="C1404" s="38"/>
      <c r="D1404" s="192" t="s">
        <v>216</v>
      </c>
      <c r="E1404" s="38"/>
      <c r="F1404" s="193" t="s">
        <v>2100</v>
      </c>
      <c r="G1404" s="38"/>
      <c r="H1404" s="38"/>
      <c r="I1404" s="194"/>
      <c r="J1404" s="38"/>
      <c r="K1404" s="38"/>
      <c r="L1404" s="41"/>
      <c r="M1404" s="253"/>
      <c r="N1404" s="254"/>
      <c r="O1404" s="255"/>
      <c r="P1404" s="255"/>
      <c r="Q1404" s="255"/>
      <c r="R1404" s="255"/>
      <c r="S1404" s="255"/>
      <c r="T1404" s="255"/>
      <c r="U1404" s="256"/>
      <c r="V1404" s="36"/>
      <c r="W1404" s="36"/>
      <c r="X1404" s="36"/>
      <c r="Y1404" s="36"/>
      <c r="Z1404" s="36"/>
      <c r="AA1404" s="36"/>
      <c r="AB1404" s="36"/>
      <c r="AC1404" s="36"/>
      <c r="AD1404" s="36"/>
      <c r="AE1404" s="36"/>
      <c r="AT1404" s="19" t="s">
        <v>216</v>
      </c>
      <c r="AU1404" s="19" t="s">
        <v>83</v>
      </c>
    </row>
    <row r="1405" spans="1:31" s="2" customFormat="1" ht="6.95" customHeight="1">
      <c r="A1405" s="36"/>
      <c r="B1405" s="49"/>
      <c r="C1405" s="50"/>
      <c r="D1405" s="50"/>
      <c r="E1405" s="50"/>
      <c r="F1405" s="50"/>
      <c r="G1405" s="50"/>
      <c r="H1405" s="50"/>
      <c r="I1405" s="50"/>
      <c r="J1405" s="50"/>
      <c r="K1405" s="50"/>
      <c r="L1405" s="41"/>
      <c r="M1405" s="36"/>
      <c r="O1405" s="36"/>
      <c r="P1405" s="36"/>
      <c r="Q1405" s="36"/>
      <c r="R1405" s="36"/>
      <c r="S1405" s="36"/>
      <c r="T1405" s="36"/>
      <c r="U1405" s="36"/>
      <c r="V1405" s="36"/>
      <c r="W1405" s="36"/>
      <c r="X1405" s="36"/>
      <c r="Y1405" s="36"/>
      <c r="Z1405" s="36"/>
      <c r="AA1405" s="36"/>
      <c r="AB1405" s="36"/>
      <c r="AC1405" s="36"/>
      <c r="AD1405" s="36"/>
      <c r="AE1405" s="36"/>
    </row>
  </sheetData>
  <sheetProtection algorithmName="SHA-512" hashValue="0wHIxaMCXGf8/kviM1V3W6pjJyQW2XXuS9IRQy3V73naBvWXTxnTJFYio0gdcYqlAc1ENBOOWBTmkmqCrnrsDA==" saltValue="SxN0MIi1Jk+EKXQ0NmwnrCVFN0L4nGNf7eeqOBHggAp3pfqVnq5p2hd3b12cMmdMEe1YcY2GIND5WZm9cl4tcg==" spinCount="100000" sheet="1" objects="1" scenarios="1" formatColumns="0" formatRows="0" autoFilter="0"/>
  <autoFilter ref="C131:K1404"/>
  <mergeCells count="9">
    <mergeCell ref="E50:H50"/>
    <mergeCell ref="E122:H122"/>
    <mergeCell ref="E124:H124"/>
    <mergeCell ref="L2:V2"/>
    <mergeCell ref="E7:H7"/>
    <mergeCell ref="E9:H9"/>
    <mergeCell ref="E18:H18"/>
    <mergeCell ref="E27:H27"/>
    <mergeCell ref="E48:H48"/>
  </mergeCells>
  <hyperlinks>
    <hyperlink ref="F137" r:id="rId1" display="https://podminky.urs.cz/item/CS_URS_2021_02/112101102"/>
    <hyperlink ref="F142" r:id="rId2" display="https://podminky.urs.cz/item/CS_URS_2021_02/112251102"/>
    <hyperlink ref="F144" r:id="rId3" display="https://podminky.urs.cz/item/CS_URS_2021_02/162201402"/>
    <hyperlink ref="F146" r:id="rId4" display="https://podminky.urs.cz/item/CS_URS_2021_02/162201412"/>
    <hyperlink ref="F148" r:id="rId5" display="https://podminky.urs.cz/item/CS_URS_2021_02/162201422"/>
    <hyperlink ref="F150" r:id="rId6" display="https://podminky.urs.cz/item/CS_URS_2021_02/162301932"/>
    <hyperlink ref="F153" r:id="rId7" display="https://podminky.urs.cz/item/CS_URS_2021_02/162301952"/>
    <hyperlink ref="F156" r:id="rId8" display="https://podminky.urs.cz/item/CS_URS_2021_02/162301972"/>
    <hyperlink ref="F160" r:id="rId9" display="https://podminky.urs.cz/item/CS_URS_2021_02/122351102"/>
    <hyperlink ref="F167" r:id="rId10" display="https://podminky.urs.cz/item/CS_URS_2021_02/132354102"/>
    <hyperlink ref="F184" r:id="rId11" display="https://podminky.urs.cz/item/CS_URS_2021_02/132254101"/>
    <hyperlink ref="F190" r:id="rId12" display="https://podminky.urs.cz/item/CS_URS_2021_02/133312011"/>
    <hyperlink ref="F196" r:id="rId13" display="https://podminky.urs.cz/item/CS_URS_2021_02/162751117"/>
    <hyperlink ref="F203" r:id="rId14" display="https://podminky.urs.cz/item/CS_URS_2021_02/167151111"/>
    <hyperlink ref="F206" r:id="rId15" display="https://podminky.urs.cz/item/CS_URS_2021_02/171201231"/>
    <hyperlink ref="F211" r:id="rId16" display="https://podminky.urs.cz/item/CS_URS_2021_02/174111101"/>
    <hyperlink ref="F216" r:id="rId17" display="https://podminky.urs.cz/item/CS_URS_2021_02/162211311"/>
    <hyperlink ref="F219" r:id="rId18" display="https://podminky.urs.cz/item/CS_URS_2021_02/162211319"/>
    <hyperlink ref="F223" r:id="rId19" display="https://podminky.urs.cz/item/CS_URS_2021_02/121111201"/>
    <hyperlink ref="F226" r:id="rId20" display="https://podminky.urs.cz/item/CS_URS_2021_02/162301301"/>
    <hyperlink ref="F231" r:id="rId21" display="https://podminky.urs.cz/item/CS_URS_2021_02/181311103"/>
    <hyperlink ref="F238" r:id="rId22" display="https://podminky.urs.cz/item/CS_URS_2021_02/274321411"/>
    <hyperlink ref="F254" r:id="rId23" display="https://podminky.urs.cz/item/CS_URS_2021_02/274361821"/>
    <hyperlink ref="F268" r:id="rId24" display="https://podminky.urs.cz/item/CS_URS_2021_02/274362021"/>
    <hyperlink ref="F285" r:id="rId25" display="https://podminky.urs.cz/item/CS_URS_2021_02/953312122"/>
    <hyperlink ref="F288" r:id="rId26" display="https://podminky.urs.cz/item/CS_URS_2021_02/279113154"/>
    <hyperlink ref="F295" r:id="rId27" display="https://podminky.urs.cz/item/CS_URS_2021_02/279361821"/>
    <hyperlink ref="F308" r:id="rId28" display="https://podminky.urs.cz/item/CS_URS_2021_02/271572211"/>
    <hyperlink ref="F315" r:id="rId29" display="https://podminky.urs.cz/item/CS_URS_2021_02/273321411"/>
    <hyperlink ref="F320" r:id="rId30" display="https://podminky.urs.cz/item/CS_URS_2021_02/273362021"/>
    <hyperlink ref="F326" r:id="rId31" display="https://podminky.urs.cz/item/CS_URS_2021_02/56284722"/>
    <hyperlink ref="F329" r:id="rId32" display="https://podminky.urs.cz/item/CS_URS_2021_02/56284752"/>
    <hyperlink ref="F333" r:id="rId33" display="https://podminky.urs.cz/item/CS_URS_2021_02/275321411"/>
    <hyperlink ref="F337" r:id="rId34" display="https://podminky.urs.cz/item/CS_URS_2021_02/275362021"/>
    <hyperlink ref="F342" r:id="rId35" display="https://podminky.urs.cz/item/CS_URS_2021_02/275313711"/>
    <hyperlink ref="F347" r:id="rId36" display="https://podminky.urs.cz/item/CS_URS_2021_02/275351121"/>
    <hyperlink ref="F352" r:id="rId37" display="https://podminky.urs.cz/item/CS_URS_2021_02/275351122"/>
    <hyperlink ref="F354" r:id="rId38" display="https://podminky.urs.cz/item/CS_URS_2021_02/953943123"/>
    <hyperlink ref="F358" r:id="rId39" display="https://podminky.urs.cz/item/CS_URS_2021_02/274353102"/>
    <hyperlink ref="F361" r:id="rId40" display="https://podminky.urs.cz/item/CS_URS_2021_02/274353121"/>
    <hyperlink ref="F364" r:id="rId41" display="https://podminky.urs.cz/item/CS_URS_2021_02/274353122"/>
    <hyperlink ref="F367" r:id="rId42" display="https://podminky.urs.cz/item/CS_URS_2021_02/273353101"/>
    <hyperlink ref="F370" r:id="rId43" display="https://podminky.urs.cz/item/CS_URS_2021_02/273353121"/>
    <hyperlink ref="F377" r:id="rId44" display="https://podminky.urs.cz/item/CS_URS_2021_02/311321817"/>
    <hyperlink ref="F380" r:id="rId45" display="https://podminky.urs.cz/item/CS_URS_2021_02/311351121"/>
    <hyperlink ref="F383" r:id="rId46" display="https://podminky.urs.cz/item/CS_URS_2021_02/311351911"/>
    <hyperlink ref="F385" r:id="rId47" display="https://podminky.urs.cz/item/CS_URS_2021_02/311351122"/>
    <hyperlink ref="F387" r:id="rId48" display="https://podminky.urs.cz/item/CS_URS_2021_02/311362021"/>
    <hyperlink ref="F392" r:id="rId49" display="https://podminky.urs.cz/item/CS_URS_2021_02/762342441"/>
    <hyperlink ref="F399" r:id="rId50" display="https://podminky.urs.cz/item/CS_URS_2021_02/60514112"/>
    <hyperlink ref="F402" r:id="rId51" display="https://podminky.urs.cz/item/CS_URS_2021_02/953312122"/>
    <hyperlink ref="F407" r:id="rId52" display="https://podminky.urs.cz/item/CS_URS_2021_02/311113144"/>
    <hyperlink ref="F416" r:id="rId53" display="https://podminky.urs.cz/item/CS_URS_2021_02/311361821"/>
    <hyperlink ref="F425" r:id="rId54" display="https://podminky.urs.cz/item/CS_URS_2021_02/348272615"/>
    <hyperlink ref="F431" r:id="rId55" display="https://podminky.urs.cz/item/CS_URS_2021_02/311213112"/>
    <hyperlink ref="F438" r:id="rId56" display="https://podminky.urs.cz/item/CS_URS_2021_02/311213911"/>
    <hyperlink ref="F445" r:id="rId57" display="https://podminky.urs.cz/item/CS_URS_2021_02/310201111"/>
    <hyperlink ref="F451" r:id="rId58" display="https://podminky.urs.cz/item/CS_URS_2021_02/622631011"/>
    <hyperlink ref="F460" r:id="rId59" display="https://podminky.urs.cz/item/CS_URS_2021_02/311238660"/>
    <hyperlink ref="F486" r:id="rId60" display="https://podminky.urs.cz/item/CS_URS_2021_02/310201111"/>
    <hyperlink ref="F489" r:id="rId61" display="https://podminky.urs.cz/item/CS_URS_2021_02/317168051"/>
    <hyperlink ref="F492" r:id="rId62" display="https://podminky.urs.cz/item/CS_URS_2021_02/317168053"/>
    <hyperlink ref="F495" r:id="rId63" display="https://podminky.urs.cz/item/CS_URS_2021_02/317998133"/>
    <hyperlink ref="F500" r:id="rId64" display="https://podminky.urs.cz/item/CS_URS_2021_02/349231811"/>
    <hyperlink ref="F504" r:id="rId65" display="https://podminky.urs.cz/item/CS_URS_2021_02/349231821"/>
    <hyperlink ref="F509" r:id="rId66" display="https://podminky.urs.cz/item/CS_URS_2021_02/411324444"/>
    <hyperlink ref="F516" r:id="rId67" display="https://podminky.urs.cz/item/CS_URS_2021_02/411361821"/>
    <hyperlink ref="F519" r:id="rId68" display="https://podminky.urs.cz/item/CS_URS_2021_02/56284712"/>
    <hyperlink ref="F522" r:id="rId69" display="https://podminky.urs.cz/item/CS_URS_2021_02/56284722"/>
    <hyperlink ref="F525" r:id="rId70" display="https://podminky.urs.cz/item/CS_URS_2021_02/56284752"/>
    <hyperlink ref="F528" r:id="rId71" display="https://podminky.urs.cz/item/CS_URS_2021_02/411351011"/>
    <hyperlink ref="F540" r:id="rId72" display="https://podminky.urs.cz/item/CS_URS_2021_02/411351012"/>
    <hyperlink ref="F542" r:id="rId73" display="https://podminky.urs.cz/item/CS_URS_2021_02/411354311"/>
    <hyperlink ref="F548" r:id="rId74" display="https://podminky.urs.cz/item/CS_URS_2021_02/411354312"/>
    <hyperlink ref="F550" r:id="rId75" display="https://podminky.urs.cz/item/CS_URS_2021_02/632450131"/>
    <hyperlink ref="F555" r:id="rId76" display="https://podminky.urs.cz/item/CS_URS_2021_02/413322424"/>
    <hyperlink ref="F560" r:id="rId77" display="https://podminky.urs.cz/item/CS_URS_2021_02/413351111"/>
    <hyperlink ref="F567" r:id="rId78" display="https://podminky.urs.cz/item/CS_URS_2021_02/413351112"/>
    <hyperlink ref="F570" r:id="rId79" display="https://podminky.urs.cz/item/CS_URS_2021_02/413352111"/>
    <hyperlink ref="F574" r:id="rId80" display="https://podminky.urs.cz/item/CS_URS_2021_02/413352112"/>
    <hyperlink ref="F577" r:id="rId81" display="https://podminky.urs.cz/item/CS_URS_2021_02/330321511"/>
    <hyperlink ref="F580" r:id="rId82" display="https://podminky.urs.cz/item/CS_URS_2021_02/332351111"/>
    <hyperlink ref="F583" r:id="rId83" display="https://podminky.urs.cz/item/CS_URS_2021_02/332351112"/>
    <hyperlink ref="F585" r:id="rId84" display="https://podminky.urs.cz/item/CS_URS_2021_02/332351911"/>
    <hyperlink ref="F587" r:id="rId85" display="https://podminky.urs.cz/item/CS_URS_2021_02/413361821"/>
    <hyperlink ref="F592" r:id="rId86" display="https://podminky.urs.cz/item/CS_URS_2021_02/417321515"/>
    <hyperlink ref="F603" r:id="rId87" display="https://podminky.urs.cz/item/CS_URS_2021_02/417361821"/>
    <hyperlink ref="F606" r:id="rId88" display="https://podminky.urs.cz/item/CS_URS_2021_02/417351115"/>
    <hyperlink ref="F619" r:id="rId89" display="https://podminky.urs.cz/item/CS_URS_2021_02/417351116"/>
    <hyperlink ref="F623" r:id="rId90" display="https://podminky.urs.cz/item/CS_URS_2021_02/713131143"/>
    <hyperlink ref="F631" r:id="rId91" display="https://podminky.urs.cz/item/CS_URS_2021_01/28376803"/>
    <hyperlink ref="F639" r:id="rId92" display="https://podminky.urs.cz/item/CS_URS_2021_02/611111001"/>
    <hyperlink ref="F647" r:id="rId93" display="https://podminky.urs.cz/item/CS_URS_2021_02/613111001"/>
    <hyperlink ref="F650" r:id="rId94" display="https://podminky.urs.cz/item/CS_URS_2021_02/612131101"/>
    <hyperlink ref="F657" r:id="rId95" display="https://podminky.urs.cz/item/CS_URS_2021_02/612131121"/>
    <hyperlink ref="F664" r:id="rId96" display="https://podminky.urs.cz/item/CS_URS_2021_02/612321121"/>
    <hyperlink ref="F672" r:id="rId97" display="https://podminky.urs.cz/item/CS_URS_2021_02/612321191"/>
    <hyperlink ref="F676" r:id="rId98" display="https://podminky.urs.cz/item/CS_URS_2021_02/619991011"/>
    <hyperlink ref="F681" r:id="rId99" display="https://podminky.urs.cz/item/CS_URS_2021_02/622111001"/>
    <hyperlink ref="F684" r:id="rId100" display="https://podminky.urs.cz/item/CS_URS_2021_02/621111001"/>
    <hyperlink ref="F687" r:id="rId101" display="https://podminky.urs.cz/item/CS_URS_2021_02/622131101"/>
    <hyperlink ref="F705" r:id="rId102" display="https://podminky.urs.cz/item/CS_URS_2021_02/622131121"/>
    <hyperlink ref="F723" r:id="rId103" display="https://podminky.urs.cz/item/CS_URS_2021_02/622142001"/>
    <hyperlink ref="F727" r:id="rId104" display="https://podminky.urs.cz/item/CS_URS_2021_02/622321121"/>
    <hyperlink ref="F745" r:id="rId105" display="https://podminky.urs.cz/item/CS_URS_2021_02/622321191"/>
    <hyperlink ref="F748" r:id="rId106" display="https://podminky.urs.cz/item/CS_URS_2021_01/622521031"/>
    <hyperlink ref="F766" r:id="rId107" display="https://podminky.urs.cz/item/CS_URS_2021_02/629991011"/>
    <hyperlink ref="F771" r:id="rId108" display="https://podminky.urs.cz/item/CS_URS_2021_02/631311224"/>
    <hyperlink ref="F775" r:id="rId109" display="https://podminky.urs.cz/item/CS_URS_2021_02/24552540"/>
    <hyperlink ref="F780" r:id="rId110" display="https://podminky.urs.cz/item/CS_URS_2021_02/631319173"/>
    <hyperlink ref="F783" r:id="rId111" display="https://podminky.urs.cz/item/CS_URS_2021_02/631319183"/>
    <hyperlink ref="F786" r:id="rId112" display="https://podminky.urs.cz/item/CS_URS_2021_02/631362021"/>
    <hyperlink ref="F790" r:id="rId113" display="https://podminky.urs.cz/item/CS_URS_2021_02/634112112"/>
    <hyperlink ref="F793" r:id="rId114" display="https://podminky.urs.cz/item/CS_URS_2021_02/634911124"/>
    <hyperlink ref="F796" r:id="rId115" display="https://podminky.urs.cz/item/CS_URS_2021_02/634112113"/>
    <hyperlink ref="F799" r:id="rId116" display="https://podminky.urs.cz/item/CS_URS_2021_02/634663111"/>
    <hyperlink ref="F811" r:id="rId117" display="https://podminky.urs.cz/item/CS_URS_2021_02/916331112"/>
    <hyperlink ref="F818" r:id="rId118" display="https://podminky.urs.cz/item/CS_URS_2021_02/916991121"/>
    <hyperlink ref="F821" r:id="rId119" display="https://podminky.urs.cz/item/CS_URS_2021_02/591211111"/>
    <hyperlink ref="F824" r:id="rId120" display="https://podminky.urs.cz/item/CS_URS_2021_02/58381007"/>
    <hyperlink ref="F828" r:id="rId121" display="https://podminky.urs.cz/item/CS_URS_2021_02/635111215"/>
    <hyperlink ref="F831" r:id="rId122" display="https://podminky.urs.cz/item/CS_URS_2021_02/631311126"/>
    <hyperlink ref="F834" r:id="rId123" display="https://podminky.urs.cz/item/CS_URS_2021_02/631319173"/>
    <hyperlink ref="F837" r:id="rId124" display="https://podminky.urs.cz/item/CS_URS_2021_02/631362021"/>
    <hyperlink ref="F846" r:id="rId125" display="https://podminky.urs.cz/item/CS_URS_2021_02/59227723"/>
    <hyperlink ref="F848" r:id="rId126" display="https://podminky.urs.cz/item/CS_URS_2021_02/767995111"/>
    <hyperlink ref="F855" r:id="rId127" display="https://podminky.urs.cz/item/CS_URS_2021_02/941211111"/>
    <hyperlink ref="F859" r:id="rId128" display="https://podminky.urs.cz/item/CS_URS_2021_02/941211211"/>
    <hyperlink ref="F863" r:id="rId129" display="https://podminky.urs.cz/item/CS_URS_2021_02/941211811"/>
    <hyperlink ref="F866" r:id="rId130" display="https://podminky.urs.cz/item/CS_URS_2021_02/944511111"/>
    <hyperlink ref="F869" r:id="rId131" display="https://podminky.urs.cz/item/CS_URS_2021_02/944511211"/>
    <hyperlink ref="F873" r:id="rId132" display="https://podminky.urs.cz/item/CS_URS_2021_02/944511811"/>
    <hyperlink ref="F875" r:id="rId133" display="https://podminky.urs.cz/item/CS_URS_2021_02/949121112"/>
    <hyperlink ref="F878" r:id="rId134" display="https://podminky.urs.cz/item/CS_URS_2021_02/949121212"/>
    <hyperlink ref="F882" r:id="rId135" display="https://podminky.urs.cz/item/CS_URS_2021_02/949121812"/>
    <hyperlink ref="F886" r:id="rId136" display="https://podminky.urs.cz/item/CS_URS_2021_02/952901311"/>
    <hyperlink ref="F890" r:id="rId137" display="https://podminky.urs.cz/item/CS_URS_2021_02/953943212"/>
    <hyperlink ref="F893" r:id="rId138" display="https://podminky.urs.cz/item/CS_URS_2021_02/44932114"/>
    <hyperlink ref="F896" r:id="rId139" display="https://podminky.urs.cz/item/CS_URS_2021_02/113107131"/>
    <hyperlink ref="F900" r:id="rId140" display="https://podminky.urs.cz/item/CS_URS_2021_02/113107122"/>
    <hyperlink ref="F904" r:id="rId141" display="https://podminky.urs.cz/item/CS_URS_2021_02/977151114"/>
    <hyperlink ref="F908" r:id="rId142" display="https://podminky.urs.cz/item/CS_URS_2021_02/997013501"/>
    <hyperlink ref="F911" r:id="rId143" display="https://podminky.urs.cz/item/CS_URS_2021_02/997013509"/>
    <hyperlink ref="F915" r:id="rId144" display="https://podminky.urs.cz/item/CS_URS_2021_02/997013601"/>
    <hyperlink ref="F918" r:id="rId145" display="https://podminky.urs.cz/item/CS_URS_2021_02/997013655"/>
    <hyperlink ref="F921" r:id="rId146" display="https://podminky.urs.cz/item/CS_URS_2021_02/997013631"/>
    <hyperlink ref="F925" r:id="rId147" display="https://podminky.urs.cz/item/CS_URS_2021_02/998011001"/>
    <hyperlink ref="F929" r:id="rId148" display="https://podminky.urs.cz/item/CS_URS_2021_02/998018001"/>
    <hyperlink ref="F937" r:id="rId149" display="https://podminky.urs.cz/item/CS_URS_2021_02/711111011"/>
    <hyperlink ref="F943" r:id="rId150" display="https://podminky.urs.cz/item/CS_URS_2021_02/11163153"/>
    <hyperlink ref="F946" r:id="rId151" display="https://podminky.urs.cz/item/CS_URS_2021_02/711141559"/>
    <hyperlink ref="F953" r:id="rId152" display="https://podminky.urs.cz/item/CS_URS_2021_02/62855001"/>
    <hyperlink ref="F956" r:id="rId153" display="https://podminky.urs.cz/item/CS_URS_2021_02/711112001"/>
    <hyperlink ref="F968" r:id="rId154" display="https://podminky.urs.cz/item/CS_URS_2021_02/11163150"/>
    <hyperlink ref="F971" r:id="rId155" display="https://podminky.urs.cz/item/CS_URS_2021_02/711192201"/>
    <hyperlink ref="F981" r:id="rId156" display="https://podminky.urs.cz/item/CS_URS_2021_02/711161215"/>
    <hyperlink ref="F987" r:id="rId157" display="https://podminky.urs.cz/item/CS_URS_2021_02/711161383"/>
    <hyperlink ref="F992" r:id="rId158" display="https://podminky.urs.cz/item/CS_URS_2021_02/998711201"/>
    <hyperlink ref="F996" r:id="rId159" display="https://podminky.urs.cz/item/CS_URS_2021_02/712311101"/>
    <hyperlink ref="F1000" r:id="rId160" display="https://podminky.urs.cz/item/CS_URS_2021_02/11163150"/>
    <hyperlink ref="F1003" r:id="rId161" display="https://podminky.urs.cz/item/CS_URS_2021_02/712341559"/>
    <hyperlink ref="F1007" r:id="rId162" display="https://podminky.urs.cz/item/CS_URS_2021_02/62853004"/>
    <hyperlink ref="F1010" r:id="rId163" display="https://podminky.urs.cz/item/CS_URS_2021_02/712363011"/>
    <hyperlink ref="F1014" r:id="rId164" display="https://podminky.urs.cz/item/CS_URS_2021_02/712363506"/>
    <hyperlink ref="F1020" r:id="rId165" display="https://podminky.urs.cz/item/CS_URS_2021_02/712771101"/>
    <hyperlink ref="F1024" r:id="rId166" display="https://podminky.urs.cz/item/CS_URS_2021_02/69334002"/>
    <hyperlink ref="F1027" r:id="rId167" display="https://podminky.urs.cz/item/CS_URS_2021_02/712771203"/>
    <hyperlink ref="F1030" r:id="rId168" display="https://podminky.urs.cz/item/CS_URS_2021_02/58337403"/>
    <hyperlink ref="F1033" r:id="rId169" display="https://podminky.urs.cz/item/CS_URS_2021_02/712811101"/>
    <hyperlink ref="F1040" r:id="rId170" display="https://podminky.urs.cz/item/CS_URS_2021_02/11163150"/>
    <hyperlink ref="F1043" r:id="rId171" display="https://podminky.urs.cz/item/CS_URS_2021_02/712841559"/>
    <hyperlink ref="F1050" r:id="rId172" display="https://podminky.urs.cz/item/CS_URS_2021_02/62853004"/>
    <hyperlink ref="F1053" r:id="rId173" display="https://podminky.urs.cz/item/CS_URS_2021_02/712861703"/>
    <hyperlink ref="F1058" r:id="rId174" display="https://podminky.urs.cz/item/CS_URS_2021_02/712831101"/>
    <hyperlink ref="F1061" r:id="rId175" display="https://podminky.urs.cz/item/CS_URS_2021_02/69334002"/>
    <hyperlink ref="F1064" r:id="rId176" display="https://podminky.urs.cz/item/CS_URS_2021_02/721239114"/>
    <hyperlink ref="F1068" r:id="rId177" display="https://podminky.urs.cz/item/CS_URS_2021_02/721173315"/>
    <hyperlink ref="F1071" r:id="rId178" display="https://podminky.urs.cz/item/CS_URS_2021_02/712363352"/>
    <hyperlink ref="F1077" r:id="rId179" display="https://podminky.urs.cz/item/CS_URS_2021_02/712363353"/>
    <hyperlink ref="F1082" r:id="rId180" display="https://podminky.urs.cz/item/CS_URS_2021_02/712363351"/>
    <hyperlink ref="F1087" r:id="rId181" display="https://podminky.urs.cz/item/CS_URS_2021_02/998712201"/>
    <hyperlink ref="F1091" r:id="rId182" display="https://podminky.urs.cz/item/CS_URS_2021_02/713121111"/>
    <hyperlink ref="F1095" r:id="rId183" display="https://podminky.urs.cz/item/CS_URS_2021_02/28376017"/>
    <hyperlink ref="F1098" r:id="rId184" display="https://podminky.urs.cz/item/CS_URS_2021_02/713141336"/>
    <hyperlink ref="F1101" r:id="rId185" display="https://podminky.urs.cz/item/CS_URS_2021_02/28376141"/>
    <hyperlink ref="F1104" r:id="rId186" display="https://podminky.urs.cz/item/CS_URS_2021_02/713141136"/>
    <hyperlink ref="F1107" r:id="rId187" display="https://podminky.urs.cz/item/CS_URS_2021_02/28375914"/>
    <hyperlink ref="F1110" r:id="rId188" display="https://podminky.urs.cz/item/CS_URS_2021_02/713131141"/>
    <hyperlink ref="F1114" r:id="rId189" display="https://podminky.urs.cz/item/CS_URS_2021_01/28376803"/>
    <hyperlink ref="F1117" r:id="rId190" display="https://podminky.urs.cz/item/CS_URS_2021_02/998713201"/>
    <hyperlink ref="F1121" r:id="rId191" display="https://podminky.urs.cz/item/CS_URS_2021_02/762361312"/>
    <hyperlink ref="F1130" r:id="rId192" display="https://podminky.urs.cz/item/CS_URS_2021_02/762395000"/>
    <hyperlink ref="F1134" r:id="rId193" display="https://podminky.urs.cz/item/CS_URS_2021_02/762361114"/>
    <hyperlink ref="F1137" r:id="rId194" display="https://podminky.urs.cz/item/CS_URS_2021_02/762395000"/>
    <hyperlink ref="F1141" r:id="rId195" display="https://podminky.urs.cz/item/CS_URS_2021_02/60514114"/>
    <hyperlink ref="F1144" r:id="rId196" display="https://podminky.urs.cz/item/CS_URS_2021_02/762083122"/>
    <hyperlink ref="F1146" r:id="rId197" display="https://podminky.urs.cz/item/CS_URS_2021_02/998762201"/>
    <hyperlink ref="F1155" r:id="rId198" display="https://podminky.urs.cz/item/CS_URS_2021_02/764041423"/>
    <hyperlink ref="F1157" r:id="rId199" display="https://podminky.urs.cz/item/CS_URS_2021_02/764011441"/>
    <hyperlink ref="F1160" r:id="rId200" display="https://podminky.urs.cz/item/CS_URS_2021_02/764011443"/>
    <hyperlink ref="F1166" r:id="rId201" display="https://podminky.urs.cz/item/CS_URS_2021_02/764011424"/>
    <hyperlink ref="F1169" r:id="rId202" display="https://podminky.urs.cz/item/CS_URS_2021_02/764011420"/>
    <hyperlink ref="F1172" r:id="rId203" display="https://podminky.urs.cz/item/CS_URS_2021_02/998764201"/>
    <hyperlink ref="F1176" r:id="rId204" display="https://podminky.urs.cz/item/CS_URS_2021_02/953941611"/>
    <hyperlink ref="F1181" r:id="rId205" display="https://podminky.urs.cz/item/CS_URS_2021_02/767995112"/>
    <hyperlink ref="F1186" r:id="rId206" display="https://podminky.urs.cz/item/CS_URS_2021_02/14550258"/>
    <hyperlink ref="F1194" r:id="rId207" display="https://podminky.urs.cz/item/CS_URS_2021_02/762523108"/>
    <hyperlink ref="F1201" r:id="rId208" display="https://podminky.urs.cz/item/CS_URS_2021_02/30909181"/>
    <hyperlink ref="F1203" r:id="rId209" display="https://podminky.urs.cz/item/CS_URS_2021_02/762081510"/>
    <hyperlink ref="F1209" r:id="rId210" display="https://podminky.urs.cz/item/CS_URS_2021_02/998766201"/>
    <hyperlink ref="F1213" r:id="rId211" display="https://podminky.urs.cz/item/CS_URS_2021_02/767610128"/>
    <hyperlink ref="F1217" r:id="rId212" display="https://podminky.urs.cz/item/CS_URS_2021_02/767640111"/>
    <hyperlink ref="F1224" r:id="rId213" display="https://podminky.urs.cz/item/CS_URS_2021_02/55331438"/>
    <hyperlink ref="F1227" r:id="rId214" display="https://podminky.urs.cz/item/CS_URS_2021_02/767995115"/>
    <hyperlink ref="F1240" r:id="rId215" display="https://podminky.urs.cz/item/CS_URS_2021_02/953965122"/>
    <hyperlink ref="F1243" r:id="rId216" display="https://podminky.urs.cz/item/CS_URS_2021_02/998767201"/>
    <hyperlink ref="F1247" r:id="rId217" display="https://podminky.urs.cz/item/CS_URS_2021_02/767995117"/>
    <hyperlink ref="F1256" r:id="rId218" display="https://podminky.urs.cz/item/CS_URS_2021_02/998767201"/>
    <hyperlink ref="F1260" r:id="rId219" display="https://podminky.urs.cz/item/CS_URS_2021_02/767995113"/>
    <hyperlink ref="F1263" r:id="rId220" display="https://podminky.urs.cz/item/CS_URS_2021_02/55283907"/>
    <hyperlink ref="F1266" r:id="rId221" display="https://podminky.urs.cz/item/CS_URS_2021_02/767995114"/>
    <hyperlink ref="F1271" r:id="rId222" display="https://podminky.urs.cz/item/CS_URS_2021_02/767995116"/>
    <hyperlink ref="F1279" r:id="rId223" display="https://podminky.urs.cz/item/CS_URS_2021_02/998767201"/>
    <hyperlink ref="F1287" r:id="rId224" display="https://podminky.urs.cz/item/CS_URS_2021_02/59761434"/>
    <hyperlink ref="F1290" r:id="rId225" display="https://podminky.urs.cz/item/CS_URS_2021_02/998771201"/>
    <hyperlink ref="F1293" r:id="rId226" display="https://podminky.urs.cz/item/CS_URS_2021_02/777111111"/>
    <hyperlink ref="F1296" r:id="rId227" display="https://podminky.urs.cz/item/CS_URS_2021_02/777121115"/>
    <hyperlink ref="F1299" r:id="rId228" display="https://podminky.urs.cz/item/CS_URS_2021_02/777121125"/>
    <hyperlink ref="F1302" r:id="rId229" display="https://podminky.urs.cz/item/CS_URS_2021_02/777131103"/>
    <hyperlink ref="F1305" r:id="rId230" display="https://podminky.urs.cz/item/CS_URS_2021_02/777131127"/>
    <hyperlink ref="F1308" r:id="rId231" display="https://podminky.urs.cz/item/CS_URS_2021_02/777612107"/>
    <hyperlink ref="F1311" r:id="rId232" display="https://podminky.urs.cz/item/CS_URS_2021_02/998777201"/>
    <hyperlink ref="F1315" r:id="rId233" display="https://podminky.urs.cz/item/CS_URS_2021_02/781111011"/>
    <hyperlink ref="F1319" r:id="rId234" display="https://podminky.urs.cz/item/CS_URS_2021_02/781121011"/>
    <hyperlink ref="F1323" r:id="rId235" display="https://podminky.urs.cz/item/CS_URS_2021_02/781131112"/>
    <hyperlink ref="F1327" r:id="rId236" display="https://podminky.urs.cz/item/CS_URS_2021_02/781474115"/>
    <hyperlink ref="F1331" r:id="rId237" display="https://podminky.urs.cz/item/CS_URS_2021_02/59761039"/>
    <hyperlink ref="F1334" r:id="rId238" display="https://podminky.urs.cz/item/CS_URS_2021_02/781495141"/>
    <hyperlink ref="F1337" r:id="rId239" display="https://podminky.urs.cz/item/CS_URS_2021_02/781495142"/>
    <hyperlink ref="F1340" r:id="rId240" display="https://podminky.urs.cz/item/CS_URS_2021_02/998781201"/>
    <hyperlink ref="F1344" r:id="rId241" display="https://podminky.urs.cz/item/CS_URS_2021_02/783301311"/>
    <hyperlink ref="F1349" r:id="rId242" display="https://podminky.urs.cz/item/CS_URS_2021_02/783314101"/>
    <hyperlink ref="F1354" r:id="rId243" display="https://podminky.urs.cz/item/CS_URS_2021_02/783315101"/>
    <hyperlink ref="F1359" r:id="rId244" display="https://podminky.urs.cz/item/CS_URS_2021_02/783317101"/>
    <hyperlink ref="F1365" r:id="rId245" display="https://podminky.urs.cz/item/CS_URS_2021_02/784181121"/>
    <hyperlink ref="F1376" r:id="rId246" display="https://podminky.urs.cz/item/CS_URS_2021_02/784331001"/>
    <hyperlink ref="F1387" r:id="rId247" display="https://podminky.urs.cz/item/CS_URS_2021_02/784171101"/>
    <hyperlink ref="F1391" r:id="rId248" display="https://podminky.urs.cz/item/CS_URS_2021_01/58124844"/>
    <hyperlink ref="F1394" r:id="rId249" display="https://podminky.urs.cz/item/CS_URS_2021_02/784171111"/>
    <hyperlink ref="F1397" r:id="rId250" display="https://podminky.urs.cz/item/CS_URS_2021_01/58124844"/>
    <hyperlink ref="F1404" r:id="rId251" display="https://podminky.urs.cz/item/CS_URS_2021_02/998787201"/>
  </hyperlinks>
  <printOptions/>
  <pageMargins left="0.3937007874015748" right="0.3937007874015748" top="0.3937007874015748" bottom="0.3937007874015748" header="0" footer="0"/>
  <pageSetup fitToHeight="100" fitToWidth="1" horizontalDpi="600" verticalDpi="600" orientation="landscape" paperSize="9" scale="84" r:id="rId253"/>
  <headerFooter>
    <oddFooter>&amp;CStrana &amp;P z &amp;N</oddFooter>
  </headerFooter>
  <drawing r:id="rId2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86</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128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6" t="str">
        <f>'Rekapitulace stavby'!K6</f>
        <v>ZOO DĚČÍN - NOVOSTAVBA PAVILONU PRO PUMY na p.p.č.426/1, k.ú.Podmokly</v>
      </c>
      <c r="F7" s="387"/>
      <c r="G7" s="387"/>
      <c r="H7" s="387"/>
      <c r="L7" s="22"/>
    </row>
    <row r="8" spans="1:31"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8" t="s">
        <v>2101</v>
      </c>
      <c r="F9" s="389"/>
      <c r="G9" s="389"/>
      <c r="H9" s="389"/>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21</v>
      </c>
      <c r="G11" s="36"/>
      <c r="H11" s="36"/>
      <c r="I11" s="114" t="s">
        <v>20</v>
      </c>
      <c r="J11" s="105" t="s">
        <v>21</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2102</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ROUND(J83,1)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ROUND((SUM(BE83:BE158)),1)</f>
        <v>0</v>
      </c>
      <c r="G33" s="36"/>
      <c r="H33" s="36"/>
      <c r="I33" s="126">
        <v>0.21</v>
      </c>
      <c r="J33" s="125">
        <f>ROUND(((SUM(BE83:BE158))*I33),1)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ROUND((SUM(BF83:BF158)),1)</f>
        <v>0</v>
      </c>
      <c r="G34" s="36"/>
      <c r="H34" s="36"/>
      <c r="I34" s="126">
        <v>0.15</v>
      </c>
      <c r="J34" s="125">
        <f>ROUND(((SUM(BF83:BF158))*I34),1)</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46</v>
      </c>
      <c r="F35" s="125">
        <f>ROUND((SUM(BG83:BG158)),1)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47</v>
      </c>
      <c r="F36" s="125">
        <f>ROUND((SUM(BH83:BH158)),1)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48</v>
      </c>
      <c r="F37" s="125">
        <f>ROUND((SUM(BI83:BI158)),1)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7" t="str">
        <f>E9</f>
        <v>02 - ZDRAVOTECHNICKÉ INSTALACE</v>
      </c>
      <c r="F50" s="395"/>
      <c r="G50" s="395"/>
      <c r="H50" s="395"/>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25.7" customHeight="1">
      <c r="A54" s="36"/>
      <c r="B54" s="37"/>
      <c r="C54" s="31" t="s">
        <v>26</v>
      </c>
      <c r="D54" s="38"/>
      <c r="E54" s="38"/>
      <c r="F54" s="29" t="str">
        <f>E15</f>
        <v xml:space="preserve">STATUTÁRNÍ MĚSTO DĚČÍN </v>
      </c>
      <c r="G54" s="38"/>
      <c r="H54" s="38"/>
      <c r="I54" s="31" t="s">
        <v>32</v>
      </c>
      <c r="J54" s="34" t="str">
        <f>E21</f>
        <v>AK Jiřího z Poděbrad, Děčín</v>
      </c>
      <c r="K54" s="38"/>
      <c r="L54" s="115"/>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 xml:space="preserve">Jana Veselá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J83</f>
        <v>0</v>
      </c>
      <c r="K59" s="38"/>
      <c r="L59" s="115"/>
      <c r="S59" s="36"/>
      <c r="T59" s="36"/>
      <c r="U59" s="36"/>
      <c r="V59" s="36"/>
      <c r="W59" s="36"/>
      <c r="X59" s="36"/>
      <c r="Y59" s="36"/>
      <c r="Z59" s="36"/>
      <c r="AA59" s="36"/>
      <c r="AB59" s="36"/>
      <c r="AC59" s="36"/>
      <c r="AD59" s="36"/>
      <c r="AE59" s="36"/>
      <c r="AU59" s="19" t="s">
        <v>134</v>
      </c>
    </row>
    <row r="60" spans="2:12" s="9" customFormat="1" ht="24.95" customHeight="1">
      <c r="B60" s="142"/>
      <c r="C60" s="143"/>
      <c r="D60" s="144" t="s">
        <v>172</v>
      </c>
      <c r="E60" s="145"/>
      <c r="F60" s="145"/>
      <c r="G60" s="145"/>
      <c r="H60" s="145"/>
      <c r="I60" s="145"/>
      <c r="J60" s="146">
        <f>J84</f>
        <v>0</v>
      </c>
      <c r="K60" s="143"/>
      <c r="L60" s="147"/>
    </row>
    <row r="61" spans="2:12" s="10" customFormat="1" ht="19.9" customHeight="1">
      <c r="B61" s="148"/>
      <c r="C61" s="99"/>
      <c r="D61" s="149" t="s">
        <v>2103</v>
      </c>
      <c r="E61" s="150"/>
      <c r="F61" s="150"/>
      <c r="G61" s="150"/>
      <c r="H61" s="150"/>
      <c r="I61" s="150"/>
      <c r="J61" s="151">
        <f>J85</f>
        <v>0</v>
      </c>
      <c r="K61" s="99"/>
      <c r="L61" s="152"/>
    </row>
    <row r="62" spans="2:12" s="10" customFormat="1" ht="19.9" customHeight="1">
      <c r="B62" s="148"/>
      <c r="C62" s="99"/>
      <c r="D62" s="149" t="s">
        <v>2104</v>
      </c>
      <c r="E62" s="150"/>
      <c r="F62" s="150"/>
      <c r="G62" s="150"/>
      <c r="H62" s="150"/>
      <c r="I62" s="150"/>
      <c r="J62" s="151">
        <f>J105</f>
        <v>0</v>
      </c>
      <c r="K62" s="99"/>
      <c r="L62" s="152"/>
    </row>
    <row r="63" spans="2:12" s="10" customFormat="1" ht="19.9" customHeight="1">
      <c r="B63" s="148"/>
      <c r="C63" s="99"/>
      <c r="D63" s="149" t="s">
        <v>2105</v>
      </c>
      <c r="E63" s="150"/>
      <c r="F63" s="150"/>
      <c r="G63" s="150"/>
      <c r="H63" s="150"/>
      <c r="I63" s="150"/>
      <c r="J63" s="151">
        <f>J140</f>
        <v>0</v>
      </c>
      <c r="K63" s="99"/>
      <c r="L63" s="152"/>
    </row>
    <row r="64" spans="1:31" s="2" customFormat="1" ht="21.7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6.95" customHeight="1">
      <c r="A65" s="36"/>
      <c r="B65" s="49"/>
      <c r="C65" s="50"/>
      <c r="D65" s="50"/>
      <c r="E65" s="50"/>
      <c r="F65" s="50"/>
      <c r="G65" s="50"/>
      <c r="H65" s="50"/>
      <c r="I65" s="50"/>
      <c r="J65" s="50"/>
      <c r="K65" s="50"/>
      <c r="L65" s="115"/>
      <c r="S65" s="36"/>
      <c r="T65" s="36"/>
      <c r="U65" s="36"/>
      <c r="V65" s="36"/>
      <c r="W65" s="36"/>
      <c r="X65" s="36"/>
      <c r="Y65" s="36"/>
      <c r="Z65" s="36"/>
      <c r="AA65" s="36"/>
      <c r="AB65" s="36"/>
      <c r="AC65" s="36"/>
      <c r="AD65" s="36"/>
      <c r="AE65" s="36"/>
    </row>
    <row r="69" spans="1:31" s="2" customFormat="1" ht="6.95" customHeight="1">
      <c r="A69" s="36"/>
      <c r="B69" s="51"/>
      <c r="C69" s="52"/>
      <c r="D69" s="52"/>
      <c r="E69" s="52"/>
      <c r="F69" s="52"/>
      <c r="G69" s="52"/>
      <c r="H69" s="52"/>
      <c r="I69" s="52"/>
      <c r="J69" s="52"/>
      <c r="K69" s="52"/>
      <c r="L69" s="115"/>
      <c r="S69" s="36"/>
      <c r="T69" s="36"/>
      <c r="U69" s="36"/>
      <c r="V69" s="36"/>
      <c r="W69" s="36"/>
      <c r="X69" s="36"/>
      <c r="Y69" s="36"/>
      <c r="Z69" s="36"/>
      <c r="AA69" s="36"/>
      <c r="AB69" s="36"/>
      <c r="AC69" s="36"/>
      <c r="AD69" s="36"/>
      <c r="AE69" s="36"/>
    </row>
    <row r="70" spans="1:31" s="2" customFormat="1" ht="24.95" customHeight="1">
      <c r="A70" s="36"/>
      <c r="B70" s="37"/>
      <c r="C70" s="25" t="s">
        <v>188</v>
      </c>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2" customHeight="1">
      <c r="A72" s="36"/>
      <c r="B72" s="37"/>
      <c r="C72" s="31" t="s">
        <v>16</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16.5" customHeight="1">
      <c r="A73" s="36"/>
      <c r="B73" s="37"/>
      <c r="C73" s="38"/>
      <c r="D73" s="38"/>
      <c r="E73" s="393" t="str">
        <f>E7</f>
        <v>ZOO DĚČÍN - NOVOSTAVBA PAVILONU PRO PUMY na p.p.č.426/1, k.ú.Podmokly</v>
      </c>
      <c r="F73" s="394"/>
      <c r="G73" s="394"/>
      <c r="H73" s="394"/>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129</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347" t="str">
        <f>E9</f>
        <v>02 - ZDRAVOTECHNICKÉ INSTALACE</v>
      </c>
      <c r="F75" s="395"/>
      <c r="G75" s="395"/>
      <c r="H75" s="395"/>
      <c r="I75" s="38"/>
      <c r="J75" s="38"/>
      <c r="K75" s="38"/>
      <c r="L75" s="115"/>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22</v>
      </c>
      <c r="D77" s="38"/>
      <c r="E77" s="38"/>
      <c r="F77" s="29" t="str">
        <f>F12</f>
        <v>p.p.č.426/1, k.ú.Podmokly</v>
      </c>
      <c r="G77" s="38"/>
      <c r="H77" s="38"/>
      <c r="I77" s="31" t="s">
        <v>24</v>
      </c>
      <c r="J77" s="61" t="str">
        <f>IF(J12="","",J12)</f>
        <v>18. 8. 2021</v>
      </c>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25.7" customHeight="1">
      <c r="A79" s="36"/>
      <c r="B79" s="37"/>
      <c r="C79" s="31" t="s">
        <v>26</v>
      </c>
      <c r="D79" s="38"/>
      <c r="E79" s="38"/>
      <c r="F79" s="29" t="str">
        <f>E15</f>
        <v xml:space="preserve">STATUTÁRNÍ MĚSTO DĚČÍN </v>
      </c>
      <c r="G79" s="38"/>
      <c r="H79" s="38"/>
      <c r="I79" s="31" t="s">
        <v>32</v>
      </c>
      <c r="J79" s="34" t="str">
        <f>E21</f>
        <v>AK Jiřího z Poděbrad, Děčín</v>
      </c>
      <c r="K79" s="38"/>
      <c r="L79" s="115"/>
      <c r="S79" s="36"/>
      <c r="T79" s="36"/>
      <c r="U79" s="36"/>
      <c r="V79" s="36"/>
      <c r="W79" s="36"/>
      <c r="X79" s="36"/>
      <c r="Y79" s="36"/>
      <c r="Z79" s="36"/>
      <c r="AA79" s="36"/>
      <c r="AB79" s="36"/>
      <c r="AC79" s="36"/>
      <c r="AD79" s="36"/>
      <c r="AE79" s="36"/>
    </row>
    <row r="80" spans="1:31" s="2" customFormat="1" ht="15.2" customHeight="1">
      <c r="A80" s="36"/>
      <c r="B80" s="37"/>
      <c r="C80" s="31" t="s">
        <v>30</v>
      </c>
      <c r="D80" s="38"/>
      <c r="E80" s="38"/>
      <c r="F80" s="29" t="str">
        <f>IF(E18="","",E18)</f>
        <v>Vyplň údaj</v>
      </c>
      <c r="G80" s="38"/>
      <c r="H80" s="38"/>
      <c r="I80" s="31" t="s">
        <v>35</v>
      </c>
      <c r="J80" s="34" t="str">
        <f>E24</f>
        <v xml:space="preserve">Jana Veselá </v>
      </c>
      <c r="K80" s="38"/>
      <c r="L80" s="115"/>
      <c r="S80" s="36"/>
      <c r="T80" s="36"/>
      <c r="U80" s="36"/>
      <c r="V80" s="36"/>
      <c r="W80" s="36"/>
      <c r="X80" s="36"/>
      <c r="Y80" s="36"/>
      <c r="Z80" s="36"/>
      <c r="AA80" s="36"/>
      <c r="AB80" s="36"/>
      <c r="AC80" s="36"/>
      <c r="AD80" s="36"/>
      <c r="AE80" s="36"/>
    </row>
    <row r="81" spans="1:31" s="2" customFormat="1" ht="10.3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11" customFormat="1" ht="29.25" customHeight="1">
      <c r="A82" s="153"/>
      <c r="B82" s="154"/>
      <c r="C82" s="155" t="s">
        <v>189</v>
      </c>
      <c r="D82" s="156" t="s">
        <v>58</v>
      </c>
      <c r="E82" s="156" t="s">
        <v>54</v>
      </c>
      <c r="F82" s="156" t="s">
        <v>55</v>
      </c>
      <c r="G82" s="156" t="s">
        <v>190</v>
      </c>
      <c r="H82" s="156" t="s">
        <v>191</v>
      </c>
      <c r="I82" s="156" t="s">
        <v>192</v>
      </c>
      <c r="J82" s="156" t="s">
        <v>133</v>
      </c>
      <c r="K82" s="157" t="s">
        <v>193</v>
      </c>
      <c r="L82" s="158"/>
      <c r="M82" s="70" t="s">
        <v>21</v>
      </c>
      <c r="N82" s="71" t="s">
        <v>43</v>
      </c>
      <c r="O82" s="71" t="s">
        <v>194</v>
      </c>
      <c r="P82" s="71" t="s">
        <v>195</v>
      </c>
      <c r="Q82" s="71" t="s">
        <v>196</v>
      </c>
      <c r="R82" s="71" t="s">
        <v>197</v>
      </c>
      <c r="S82" s="71" t="s">
        <v>198</v>
      </c>
      <c r="T82" s="71" t="s">
        <v>199</v>
      </c>
      <c r="U82" s="72" t="s">
        <v>200</v>
      </c>
      <c r="V82" s="153"/>
      <c r="W82" s="153"/>
      <c r="X82" s="153"/>
      <c r="Y82" s="153"/>
      <c r="Z82" s="153"/>
      <c r="AA82" s="153"/>
      <c r="AB82" s="153"/>
      <c r="AC82" s="153"/>
      <c r="AD82" s="153"/>
      <c r="AE82" s="153"/>
    </row>
    <row r="83" spans="1:63" s="2" customFormat="1" ht="22.9" customHeight="1">
      <c r="A83" s="36"/>
      <c r="B83" s="37"/>
      <c r="C83" s="77" t="s">
        <v>201</v>
      </c>
      <c r="D83" s="38"/>
      <c r="E83" s="38"/>
      <c r="F83" s="38"/>
      <c r="G83" s="38"/>
      <c r="H83" s="38"/>
      <c r="I83" s="38"/>
      <c r="J83" s="159">
        <f>BK83</f>
        <v>0</v>
      </c>
      <c r="K83" s="38"/>
      <c r="L83" s="41"/>
      <c r="M83" s="73"/>
      <c r="N83" s="160"/>
      <c r="O83" s="74"/>
      <c r="P83" s="161">
        <f>P84</f>
        <v>0</v>
      </c>
      <c r="Q83" s="74"/>
      <c r="R83" s="161">
        <f>R84</f>
        <v>0.19044536210000002</v>
      </c>
      <c r="S83" s="74"/>
      <c r="T83" s="161">
        <f>T84</f>
        <v>0</v>
      </c>
      <c r="U83" s="75"/>
      <c r="V83" s="36"/>
      <c r="W83" s="36"/>
      <c r="X83" s="36"/>
      <c r="Y83" s="36"/>
      <c r="Z83" s="36"/>
      <c r="AA83" s="36"/>
      <c r="AB83" s="36"/>
      <c r="AC83" s="36"/>
      <c r="AD83" s="36"/>
      <c r="AE83" s="36"/>
      <c r="AT83" s="19" t="s">
        <v>72</v>
      </c>
      <c r="AU83" s="19" t="s">
        <v>134</v>
      </c>
      <c r="BK83" s="162">
        <f>BK84</f>
        <v>0</v>
      </c>
    </row>
    <row r="84" spans="2:63" s="12" customFormat="1" ht="25.9" customHeight="1">
      <c r="B84" s="163"/>
      <c r="C84" s="164"/>
      <c r="D84" s="165" t="s">
        <v>72</v>
      </c>
      <c r="E84" s="166" t="s">
        <v>1338</v>
      </c>
      <c r="F84" s="166" t="s">
        <v>1339</v>
      </c>
      <c r="G84" s="164"/>
      <c r="H84" s="164"/>
      <c r="I84" s="167"/>
      <c r="J84" s="168">
        <f>BK84</f>
        <v>0</v>
      </c>
      <c r="K84" s="164"/>
      <c r="L84" s="169"/>
      <c r="M84" s="170"/>
      <c r="N84" s="171"/>
      <c r="O84" s="171"/>
      <c r="P84" s="172">
        <f>P85+P105+P140</f>
        <v>0</v>
      </c>
      <c r="Q84" s="171"/>
      <c r="R84" s="172">
        <f>R85+R105+R140</f>
        <v>0.19044536210000002</v>
      </c>
      <c r="S84" s="171"/>
      <c r="T84" s="172">
        <f>T85+T105+T140</f>
        <v>0</v>
      </c>
      <c r="U84" s="173"/>
      <c r="AR84" s="174" t="s">
        <v>83</v>
      </c>
      <c r="AT84" s="175" t="s">
        <v>72</v>
      </c>
      <c r="AU84" s="175" t="s">
        <v>73</v>
      </c>
      <c r="AY84" s="174" t="s">
        <v>204</v>
      </c>
      <c r="BK84" s="176">
        <f>BK85+BK105+BK140</f>
        <v>0</v>
      </c>
    </row>
    <row r="85" spans="2:63" s="12" customFormat="1" ht="22.9" customHeight="1">
      <c r="B85" s="163"/>
      <c r="C85" s="164"/>
      <c r="D85" s="165" t="s">
        <v>72</v>
      </c>
      <c r="E85" s="177" t="s">
        <v>2106</v>
      </c>
      <c r="F85" s="177" t="s">
        <v>2107</v>
      </c>
      <c r="G85" s="164"/>
      <c r="H85" s="164"/>
      <c r="I85" s="167"/>
      <c r="J85" s="178">
        <f>BK85</f>
        <v>0</v>
      </c>
      <c r="K85" s="164"/>
      <c r="L85" s="169"/>
      <c r="M85" s="170"/>
      <c r="N85" s="171"/>
      <c r="O85" s="171"/>
      <c r="P85" s="172">
        <f>SUM(P86:P104)</f>
        <v>0</v>
      </c>
      <c r="Q85" s="171"/>
      <c r="R85" s="172">
        <f>SUM(R86:R104)</f>
        <v>0.089209878</v>
      </c>
      <c r="S85" s="171"/>
      <c r="T85" s="172">
        <f>SUM(T86:T104)</f>
        <v>0</v>
      </c>
      <c r="U85" s="173"/>
      <c r="AR85" s="174" t="s">
        <v>83</v>
      </c>
      <c r="AT85" s="175" t="s">
        <v>72</v>
      </c>
      <c r="AU85" s="175" t="s">
        <v>81</v>
      </c>
      <c r="AY85" s="174" t="s">
        <v>204</v>
      </c>
      <c r="BK85" s="176">
        <f>SUM(BK86:BK104)</f>
        <v>0</v>
      </c>
    </row>
    <row r="86" spans="1:65" s="2" customFormat="1" ht="16.5" customHeight="1">
      <c r="A86" s="36"/>
      <c r="B86" s="37"/>
      <c r="C86" s="179" t="s">
        <v>81</v>
      </c>
      <c r="D86" s="179" t="s">
        <v>208</v>
      </c>
      <c r="E86" s="180" t="s">
        <v>2108</v>
      </c>
      <c r="F86" s="181" t="s">
        <v>2109</v>
      </c>
      <c r="G86" s="182" t="s">
        <v>469</v>
      </c>
      <c r="H86" s="183">
        <v>4</v>
      </c>
      <c r="I86" s="184"/>
      <c r="J86" s="185">
        <f>ROUND(I86*H86,1)</f>
        <v>0</v>
      </c>
      <c r="K86" s="181" t="s">
        <v>212</v>
      </c>
      <c r="L86" s="41"/>
      <c r="M86" s="186" t="s">
        <v>21</v>
      </c>
      <c r="N86" s="187" t="s">
        <v>44</v>
      </c>
      <c r="O86" s="66"/>
      <c r="P86" s="188">
        <f>O86*H86</f>
        <v>0</v>
      </c>
      <c r="Q86" s="188">
        <v>0.0135509945</v>
      </c>
      <c r="R86" s="188">
        <f>Q86*H86</f>
        <v>0.054203978</v>
      </c>
      <c r="S86" s="188">
        <v>0</v>
      </c>
      <c r="T86" s="188">
        <f>S86*H86</f>
        <v>0</v>
      </c>
      <c r="U86" s="189" t="s">
        <v>21</v>
      </c>
      <c r="V86" s="36"/>
      <c r="W86" s="36"/>
      <c r="X86" s="36"/>
      <c r="Y86" s="36"/>
      <c r="Z86" s="36"/>
      <c r="AA86" s="36"/>
      <c r="AB86" s="36"/>
      <c r="AC86" s="36"/>
      <c r="AD86" s="36"/>
      <c r="AE86" s="36"/>
      <c r="AR86" s="190" t="s">
        <v>300</v>
      </c>
      <c r="AT86" s="190" t="s">
        <v>208</v>
      </c>
      <c r="AU86" s="190" t="s">
        <v>83</v>
      </c>
      <c r="AY86" s="19" t="s">
        <v>204</v>
      </c>
      <c r="BE86" s="191">
        <f>IF(N86="základní",J86,0)</f>
        <v>0</v>
      </c>
      <c r="BF86" s="191">
        <f>IF(N86="snížená",J86,0)</f>
        <v>0</v>
      </c>
      <c r="BG86" s="191">
        <f>IF(N86="zákl. přenesená",J86,0)</f>
        <v>0</v>
      </c>
      <c r="BH86" s="191">
        <f>IF(N86="sníž. přenesená",J86,0)</f>
        <v>0</v>
      </c>
      <c r="BI86" s="191">
        <f>IF(N86="nulová",J86,0)</f>
        <v>0</v>
      </c>
      <c r="BJ86" s="19" t="s">
        <v>81</v>
      </c>
      <c r="BK86" s="191">
        <f>ROUND(I86*H86,1)</f>
        <v>0</v>
      </c>
      <c r="BL86" s="19" t="s">
        <v>300</v>
      </c>
      <c r="BM86" s="190" t="s">
        <v>2110</v>
      </c>
    </row>
    <row r="87" spans="1:47" s="2" customFormat="1" ht="11.25">
      <c r="A87" s="36"/>
      <c r="B87" s="37"/>
      <c r="C87" s="38"/>
      <c r="D87" s="192" t="s">
        <v>216</v>
      </c>
      <c r="E87" s="38"/>
      <c r="F87" s="193" t="s">
        <v>2111</v>
      </c>
      <c r="G87" s="38"/>
      <c r="H87" s="38"/>
      <c r="I87" s="194"/>
      <c r="J87" s="38"/>
      <c r="K87" s="38"/>
      <c r="L87" s="41"/>
      <c r="M87" s="195"/>
      <c r="N87" s="196"/>
      <c r="O87" s="66"/>
      <c r="P87" s="66"/>
      <c r="Q87" s="66"/>
      <c r="R87" s="66"/>
      <c r="S87" s="66"/>
      <c r="T87" s="66"/>
      <c r="U87" s="67"/>
      <c r="V87" s="36"/>
      <c r="W87" s="36"/>
      <c r="X87" s="36"/>
      <c r="Y87" s="36"/>
      <c r="Z87" s="36"/>
      <c r="AA87" s="36"/>
      <c r="AB87" s="36"/>
      <c r="AC87" s="36"/>
      <c r="AD87" s="36"/>
      <c r="AE87" s="36"/>
      <c r="AT87" s="19" t="s">
        <v>216</v>
      </c>
      <c r="AU87" s="19" t="s">
        <v>83</v>
      </c>
    </row>
    <row r="88" spans="1:65" s="2" customFormat="1" ht="16.5" customHeight="1">
      <c r="A88" s="36"/>
      <c r="B88" s="37"/>
      <c r="C88" s="179" t="s">
        <v>83</v>
      </c>
      <c r="D88" s="179" t="s">
        <v>208</v>
      </c>
      <c r="E88" s="180" t="s">
        <v>2112</v>
      </c>
      <c r="F88" s="181" t="s">
        <v>2113</v>
      </c>
      <c r="G88" s="182" t="s">
        <v>469</v>
      </c>
      <c r="H88" s="183">
        <v>18</v>
      </c>
      <c r="I88" s="184"/>
      <c r="J88" s="185">
        <f>ROUND(I88*H88,1)</f>
        <v>0</v>
      </c>
      <c r="K88" s="181" t="s">
        <v>212</v>
      </c>
      <c r="L88" s="41"/>
      <c r="M88" s="186" t="s">
        <v>21</v>
      </c>
      <c r="N88" s="187" t="s">
        <v>44</v>
      </c>
      <c r="O88" s="66"/>
      <c r="P88" s="188">
        <f>O88*H88</f>
        <v>0</v>
      </c>
      <c r="Q88" s="188">
        <v>0.00142155</v>
      </c>
      <c r="R88" s="188">
        <f>Q88*H88</f>
        <v>0.0255879</v>
      </c>
      <c r="S88" s="188">
        <v>0</v>
      </c>
      <c r="T88" s="188">
        <f>S88*H88</f>
        <v>0</v>
      </c>
      <c r="U88" s="189" t="s">
        <v>21</v>
      </c>
      <c r="V88" s="36"/>
      <c r="W88" s="36"/>
      <c r="X88" s="36"/>
      <c r="Y88" s="36"/>
      <c r="Z88" s="36"/>
      <c r="AA88" s="36"/>
      <c r="AB88" s="36"/>
      <c r="AC88" s="36"/>
      <c r="AD88" s="36"/>
      <c r="AE88" s="36"/>
      <c r="AR88" s="190" t="s">
        <v>300</v>
      </c>
      <c r="AT88" s="190" t="s">
        <v>208</v>
      </c>
      <c r="AU88" s="190" t="s">
        <v>83</v>
      </c>
      <c r="AY88" s="19" t="s">
        <v>204</v>
      </c>
      <c r="BE88" s="191">
        <f>IF(N88="základní",J88,0)</f>
        <v>0</v>
      </c>
      <c r="BF88" s="191">
        <f>IF(N88="snížená",J88,0)</f>
        <v>0</v>
      </c>
      <c r="BG88" s="191">
        <f>IF(N88="zákl. přenesená",J88,0)</f>
        <v>0</v>
      </c>
      <c r="BH88" s="191">
        <f>IF(N88="sníž. přenesená",J88,0)</f>
        <v>0</v>
      </c>
      <c r="BI88" s="191">
        <f>IF(N88="nulová",J88,0)</f>
        <v>0</v>
      </c>
      <c r="BJ88" s="19" t="s">
        <v>81</v>
      </c>
      <c r="BK88" s="191">
        <f>ROUND(I88*H88,1)</f>
        <v>0</v>
      </c>
      <c r="BL88" s="19" t="s">
        <v>300</v>
      </c>
      <c r="BM88" s="190" t="s">
        <v>2114</v>
      </c>
    </row>
    <row r="89" spans="1:47" s="2" customFormat="1" ht="11.25">
      <c r="A89" s="36"/>
      <c r="B89" s="37"/>
      <c r="C89" s="38"/>
      <c r="D89" s="192" t="s">
        <v>216</v>
      </c>
      <c r="E89" s="38"/>
      <c r="F89" s="193" t="s">
        <v>2115</v>
      </c>
      <c r="G89" s="38"/>
      <c r="H89" s="38"/>
      <c r="I89" s="194"/>
      <c r="J89" s="38"/>
      <c r="K89" s="38"/>
      <c r="L89" s="41"/>
      <c r="M89" s="195"/>
      <c r="N89" s="196"/>
      <c r="O89" s="66"/>
      <c r="P89" s="66"/>
      <c r="Q89" s="66"/>
      <c r="R89" s="66"/>
      <c r="S89" s="66"/>
      <c r="T89" s="66"/>
      <c r="U89" s="67"/>
      <c r="V89" s="36"/>
      <c r="W89" s="36"/>
      <c r="X89" s="36"/>
      <c r="Y89" s="36"/>
      <c r="Z89" s="36"/>
      <c r="AA89" s="36"/>
      <c r="AB89" s="36"/>
      <c r="AC89" s="36"/>
      <c r="AD89" s="36"/>
      <c r="AE89" s="36"/>
      <c r="AT89" s="19" t="s">
        <v>216</v>
      </c>
      <c r="AU89" s="19" t="s">
        <v>83</v>
      </c>
    </row>
    <row r="90" spans="1:65" s="2" customFormat="1" ht="16.5" customHeight="1">
      <c r="A90" s="36"/>
      <c r="B90" s="37"/>
      <c r="C90" s="179" t="s">
        <v>214</v>
      </c>
      <c r="D90" s="179" t="s">
        <v>208</v>
      </c>
      <c r="E90" s="180" t="s">
        <v>2116</v>
      </c>
      <c r="F90" s="181" t="s">
        <v>2117</v>
      </c>
      <c r="G90" s="182" t="s">
        <v>469</v>
      </c>
      <c r="H90" s="183">
        <v>2</v>
      </c>
      <c r="I90" s="184"/>
      <c r="J90" s="185">
        <f>ROUND(I90*H90,1)</f>
        <v>0</v>
      </c>
      <c r="K90" s="181" t="s">
        <v>212</v>
      </c>
      <c r="L90" s="41"/>
      <c r="M90" s="186" t="s">
        <v>21</v>
      </c>
      <c r="N90" s="187" t="s">
        <v>44</v>
      </c>
      <c r="O90" s="66"/>
      <c r="P90" s="188">
        <f>O90*H90</f>
        <v>0</v>
      </c>
      <c r="Q90" s="188">
        <v>0.0004765</v>
      </c>
      <c r="R90" s="188">
        <f>Q90*H90</f>
        <v>0.000953</v>
      </c>
      <c r="S90" s="188">
        <v>0</v>
      </c>
      <c r="T90" s="188">
        <f>S90*H90</f>
        <v>0</v>
      </c>
      <c r="U90" s="189" t="s">
        <v>21</v>
      </c>
      <c r="V90" s="36"/>
      <c r="W90" s="36"/>
      <c r="X90" s="36"/>
      <c r="Y90" s="36"/>
      <c r="Z90" s="36"/>
      <c r="AA90" s="36"/>
      <c r="AB90" s="36"/>
      <c r="AC90" s="36"/>
      <c r="AD90" s="36"/>
      <c r="AE90" s="36"/>
      <c r="AR90" s="190" t="s">
        <v>300</v>
      </c>
      <c r="AT90" s="190" t="s">
        <v>208</v>
      </c>
      <c r="AU90" s="190" t="s">
        <v>83</v>
      </c>
      <c r="AY90" s="19" t="s">
        <v>204</v>
      </c>
      <c r="BE90" s="191">
        <f>IF(N90="základní",J90,0)</f>
        <v>0</v>
      </c>
      <c r="BF90" s="191">
        <f>IF(N90="snížená",J90,0)</f>
        <v>0</v>
      </c>
      <c r="BG90" s="191">
        <f>IF(N90="zákl. přenesená",J90,0)</f>
        <v>0</v>
      </c>
      <c r="BH90" s="191">
        <f>IF(N90="sníž. přenesená",J90,0)</f>
        <v>0</v>
      </c>
      <c r="BI90" s="191">
        <f>IF(N90="nulová",J90,0)</f>
        <v>0</v>
      </c>
      <c r="BJ90" s="19" t="s">
        <v>81</v>
      </c>
      <c r="BK90" s="191">
        <f>ROUND(I90*H90,1)</f>
        <v>0</v>
      </c>
      <c r="BL90" s="19" t="s">
        <v>300</v>
      </c>
      <c r="BM90" s="190" t="s">
        <v>2118</v>
      </c>
    </row>
    <row r="91" spans="1:47" s="2" customFormat="1" ht="11.25">
      <c r="A91" s="36"/>
      <c r="B91" s="37"/>
      <c r="C91" s="38"/>
      <c r="D91" s="192" t="s">
        <v>216</v>
      </c>
      <c r="E91" s="38"/>
      <c r="F91" s="193" t="s">
        <v>2119</v>
      </c>
      <c r="G91" s="38"/>
      <c r="H91" s="38"/>
      <c r="I91" s="194"/>
      <c r="J91" s="38"/>
      <c r="K91" s="38"/>
      <c r="L91" s="41"/>
      <c r="M91" s="195"/>
      <c r="N91" s="196"/>
      <c r="O91" s="66"/>
      <c r="P91" s="66"/>
      <c r="Q91" s="66"/>
      <c r="R91" s="66"/>
      <c r="S91" s="66"/>
      <c r="T91" s="66"/>
      <c r="U91" s="67"/>
      <c r="V91" s="36"/>
      <c r="W91" s="36"/>
      <c r="X91" s="36"/>
      <c r="Y91" s="36"/>
      <c r="Z91" s="36"/>
      <c r="AA91" s="36"/>
      <c r="AB91" s="36"/>
      <c r="AC91" s="36"/>
      <c r="AD91" s="36"/>
      <c r="AE91" s="36"/>
      <c r="AT91" s="19" t="s">
        <v>216</v>
      </c>
      <c r="AU91" s="19" t="s">
        <v>83</v>
      </c>
    </row>
    <row r="92" spans="1:65" s="2" customFormat="1" ht="16.5" customHeight="1">
      <c r="A92" s="36"/>
      <c r="B92" s="37"/>
      <c r="C92" s="179" t="s">
        <v>213</v>
      </c>
      <c r="D92" s="179" t="s">
        <v>208</v>
      </c>
      <c r="E92" s="180" t="s">
        <v>2120</v>
      </c>
      <c r="F92" s="181" t="s">
        <v>2121</v>
      </c>
      <c r="G92" s="182" t="s">
        <v>211</v>
      </c>
      <c r="H92" s="183">
        <v>1</v>
      </c>
      <c r="I92" s="184"/>
      <c r="J92" s="185">
        <f>ROUND(I92*H92,1)</f>
        <v>0</v>
      </c>
      <c r="K92" s="181" t="s">
        <v>212</v>
      </c>
      <c r="L92" s="41"/>
      <c r="M92" s="186" t="s">
        <v>21</v>
      </c>
      <c r="N92" s="187" t="s">
        <v>44</v>
      </c>
      <c r="O92" s="66"/>
      <c r="P92" s="188">
        <f>O92*H92</f>
        <v>0</v>
      </c>
      <c r="Q92" s="188">
        <v>0</v>
      </c>
      <c r="R92" s="188">
        <f>Q92*H92</f>
        <v>0</v>
      </c>
      <c r="S92" s="188">
        <v>0</v>
      </c>
      <c r="T92" s="188">
        <f>S92*H92</f>
        <v>0</v>
      </c>
      <c r="U92" s="189" t="s">
        <v>21</v>
      </c>
      <c r="V92" s="36"/>
      <c r="W92" s="36"/>
      <c r="X92" s="36"/>
      <c r="Y92" s="36"/>
      <c r="Z92" s="36"/>
      <c r="AA92" s="36"/>
      <c r="AB92" s="36"/>
      <c r="AC92" s="36"/>
      <c r="AD92" s="36"/>
      <c r="AE92" s="36"/>
      <c r="AR92" s="190" t="s">
        <v>300</v>
      </c>
      <c r="AT92" s="190" t="s">
        <v>208</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300</v>
      </c>
      <c r="BM92" s="190" t="s">
        <v>2122</v>
      </c>
    </row>
    <row r="93" spans="1:47" s="2" customFormat="1" ht="11.25">
      <c r="A93" s="36"/>
      <c r="B93" s="37"/>
      <c r="C93" s="38"/>
      <c r="D93" s="192" t="s">
        <v>216</v>
      </c>
      <c r="E93" s="38"/>
      <c r="F93" s="193" t="s">
        <v>2123</v>
      </c>
      <c r="G93" s="38"/>
      <c r="H93" s="38"/>
      <c r="I93" s="194"/>
      <c r="J93" s="38"/>
      <c r="K93" s="38"/>
      <c r="L93" s="41"/>
      <c r="M93" s="195"/>
      <c r="N93" s="196"/>
      <c r="O93" s="66"/>
      <c r="P93" s="66"/>
      <c r="Q93" s="66"/>
      <c r="R93" s="66"/>
      <c r="S93" s="66"/>
      <c r="T93" s="66"/>
      <c r="U93" s="67"/>
      <c r="V93" s="36"/>
      <c r="W93" s="36"/>
      <c r="X93" s="36"/>
      <c r="Y93" s="36"/>
      <c r="Z93" s="36"/>
      <c r="AA93" s="36"/>
      <c r="AB93" s="36"/>
      <c r="AC93" s="36"/>
      <c r="AD93" s="36"/>
      <c r="AE93" s="36"/>
      <c r="AT93" s="19" t="s">
        <v>216</v>
      </c>
      <c r="AU93" s="19" t="s">
        <v>83</v>
      </c>
    </row>
    <row r="94" spans="1:65" s="2" customFormat="1" ht="16.5" customHeight="1">
      <c r="A94" s="36"/>
      <c r="B94" s="37"/>
      <c r="C94" s="179" t="s">
        <v>234</v>
      </c>
      <c r="D94" s="179" t="s">
        <v>208</v>
      </c>
      <c r="E94" s="180" t="s">
        <v>2124</v>
      </c>
      <c r="F94" s="181" t="s">
        <v>2125</v>
      </c>
      <c r="G94" s="182" t="s">
        <v>211</v>
      </c>
      <c r="H94" s="183">
        <v>3</v>
      </c>
      <c r="I94" s="184"/>
      <c r="J94" s="185">
        <f>ROUND(I94*H94,1)</f>
        <v>0</v>
      </c>
      <c r="K94" s="181" t="s">
        <v>212</v>
      </c>
      <c r="L94" s="41"/>
      <c r="M94" s="186" t="s">
        <v>21</v>
      </c>
      <c r="N94" s="187" t="s">
        <v>44</v>
      </c>
      <c r="O94" s="66"/>
      <c r="P94" s="188">
        <f>O94*H94</f>
        <v>0</v>
      </c>
      <c r="Q94" s="188">
        <v>0.000565</v>
      </c>
      <c r="R94" s="188">
        <f>Q94*H94</f>
        <v>0.001695</v>
      </c>
      <c r="S94" s="188">
        <v>0</v>
      </c>
      <c r="T94" s="188">
        <f>S94*H94</f>
        <v>0</v>
      </c>
      <c r="U94" s="189" t="s">
        <v>21</v>
      </c>
      <c r="V94" s="36"/>
      <c r="W94" s="36"/>
      <c r="X94" s="36"/>
      <c r="Y94" s="36"/>
      <c r="Z94" s="36"/>
      <c r="AA94" s="36"/>
      <c r="AB94" s="36"/>
      <c r="AC94" s="36"/>
      <c r="AD94" s="36"/>
      <c r="AE94" s="36"/>
      <c r="AR94" s="190" t="s">
        <v>300</v>
      </c>
      <c r="AT94" s="190" t="s">
        <v>208</v>
      </c>
      <c r="AU94" s="190" t="s">
        <v>83</v>
      </c>
      <c r="AY94" s="19" t="s">
        <v>204</v>
      </c>
      <c r="BE94" s="191">
        <f>IF(N94="základní",J94,0)</f>
        <v>0</v>
      </c>
      <c r="BF94" s="191">
        <f>IF(N94="snížená",J94,0)</f>
        <v>0</v>
      </c>
      <c r="BG94" s="191">
        <f>IF(N94="zákl. přenesená",J94,0)</f>
        <v>0</v>
      </c>
      <c r="BH94" s="191">
        <f>IF(N94="sníž. přenesená",J94,0)</f>
        <v>0</v>
      </c>
      <c r="BI94" s="191">
        <f>IF(N94="nulová",J94,0)</f>
        <v>0</v>
      </c>
      <c r="BJ94" s="19" t="s">
        <v>81</v>
      </c>
      <c r="BK94" s="191">
        <f>ROUND(I94*H94,1)</f>
        <v>0</v>
      </c>
      <c r="BL94" s="19" t="s">
        <v>300</v>
      </c>
      <c r="BM94" s="190" t="s">
        <v>2126</v>
      </c>
    </row>
    <row r="95" spans="1:47" s="2" customFormat="1" ht="11.25">
      <c r="A95" s="36"/>
      <c r="B95" s="37"/>
      <c r="C95" s="38"/>
      <c r="D95" s="192" t="s">
        <v>216</v>
      </c>
      <c r="E95" s="38"/>
      <c r="F95" s="193" t="s">
        <v>2127</v>
      </c>
      <c r="G95" s="38"/>
      <c r="H95" s="38"/>
      <c r="I95" s="194"/>
      <c r="J95" s="38"/>
      <c r="K95" s="38"/>
      <c r="L95" s="41"/>
      <c r="M95" s="195"/>
      <c r="N95" s="196"/>
      <c r="O95" s="66"/>
      <c r="P95" s="66"/>
      <c r="Q95" s="66"/>
      <c r="R95" s="66"/>
      <c r="S95" s="66"/>
      <c r="T95" s="66"/>
      <c r="U95" s="67"/>
      <c r="V95" s="36"/>
      <c r="W95" s="36"/>
      <c r="X95" s="36"/>
      <c r="Y95" s="36"/>
      <c r="Z95" s="36"/>
      <c r="AA95" s="36"/>
      <c r="AB95" s="36"/>
      <c r="AC95" s="36"/>
      <c r="AD95" s="36"/>
      <c r="AE95" s="36"/>
      <c r="AT95" s="19" t="s">
        <v>216</v>
      </c>
      <c r="AU95" s="19" t="s">
        <v>83</v>
      </c>
    </row>
    <row r="96" spans="1:65" s="2" customFormat="1" ht="24.2" customHeight="1">
      <c r="A96" s="36"/>
      <c r="B96" s="37"/>
      <c r="C96" s="242" t="s">
        <v>239</v>
      </c>
      <c r="D96" s="242" t="s">
        <v>466</v>
      </c>
      <c r="E96" s="243" t="s">
        <v>2128</v>
      </c>
      <c r="F96" s="244" t="s">
        <v>2129</v>
      </c>
      <c r="G96" s="245" t="s">
        <v>211</v>
      </c>
      <c r="H96" s="246">
        <v>3</v>
      </c>
      <c r="I96" s="247"/>
      <c r="J96" s="248">
        <f>ROUND(I96*H96,1)</f>
        <v>0</v>
      </c>
      <c r="K96" s="244" t="s">
        <v>21</v>
      </c>
      <c r="L96" s="249"/>
      <c r="M96" s="250" t="s">
        <v>21</v>
      </c>
      <c r="N96" s="251" t="s">
        <v>44</v>
      </c>
      <c r="O96" s="66"/>
      <c r="P96" s="188">
        <f>O96*H96</f>
        <v>0</v>
      </c>
      <c r="Q96" s="188">
        <v>0.0012</v>
      </c>
      <c r="R96" s="188">
        <f>Q96*H96</f>
        <v>0.0036</v>
      </c>
      <c r="S96" s="188">
        <v>0</v>
      </c>
      <c r="T96" s="188">
        <f>S96*H96</f>
        <v>0</v>
      </c>
      <c r="U96" s="189" t="s">
        <v>21</v>
      </c>
      <c r="V96" s="36"/>
      <c r="W96" s="36"/>
      <c r="X96" s="36"/>
      <c r="Y96" s="36"/>
      <c r="Z96" s="36"/>
      <c r="AA96" s="36"/>
      <c r="AB96" s="36"/>
      <c r="AC96" s="36"/>
      <c r="AD96" s="36"/>
      <c r="AE96" s="36"/>
      <c r="AR96" s="190" t="s">
        <v>473</v>
      </c>
      <c r="AT96" s="190" t="s">
        <v>466</v>
      </c>
      <c r="AU96" s="190" t="s">
        <v>83</v>
      </c>
      <c r="AY96" s="19" t="s">
        <v>204</v>
      </c>
      <c r="BE96" s="191">
        <f>IF(N96="základní",J96,0)</f>
        <v>0</v>
      </c>
      <c r="BF96" s="191">
        <f>IF(N96="snížená",J96,0)</f>
        <v>0</v>
      </c>
      <c r="BG96" s="191">
        <f>IF(N96="zákl. přenesená",J96,0)</f>
        <v>0</v>
      </c>
      <c r="BH96" s="191">
        <f>IF(N96="sníž. přenesená",J96,0)</f>
        <v>0</v>
      </c>
      <c r="BI96" s="191">
        <f>IF(N96="nulová",J96,0)</f>
        <v>0</v>
      </c>
      <c r="BJ96" s="19" t="s">
        <v>81</v>
      </c>
      <c r="BK96" s="191">
        <f>ROUND(I96*H96,1)</f>
        <v>0</v>
      </c>
      <c r="BL96" s="19" t="s">
        <v>300</v>
      </c>
      <c r="BM96" s="190" t="s">
        <v>2130</v>
      </c>
    </row>
    <row r="97" spans="1:65" s="2" customFormat="1" ht="16.5" customHeight="1">
      <c r="A97" s="36"/>
      <c r="B97" s="37"/>
      <c r="C97" s="242" t="s">
        <v>245</v>
      </c>
      <c r="D97" s="242" t="s">
        <v>466</v>
      </c>
      <c r="E97" s="243" t="s">
        <v>2131</v>
      </c>
      <c r="F97" s="244" t="s">
        <v>2132</v>
      </c>
      <c r="G97" s="245" t="s">
        <v>211</v>
      </c>
      <c r="H97" s="246">
        <v>3</v>
      </c>
      <c r="I97" s="247"/>
      <c r="J97" s="248">
        <f>ROUND(I97*H97,1)</f>
        <v>0</v>
      </c>
      <c r="K97" s="244" t="s">
        <v>21</v>
      </c>
      <c r="L97" s="249"/>
      <c r="M97" s="250" t="s">
        <v>21</v>
      </c>
      <c r="N97" s="251" t="s">
        <v>44</v>
      </c>
      <c r="O97" s="66"/>
      <c r="P97" s="188">
        <f>O97*H97</f>
        <v>0</v>
      </c>
      <c r="Q97" s="188">
        <v>0.001</v>
      </c>
      <c r="R97" s="188">
        <f>Q97*H97</f>
        <v>0.003</v>
      </c>
      <c r="S97" s="188">
        <v>0</v>
      </c>
      <c r="T97" s="188">
        <f>S97*H97</f>
        <v>0</v>
      </c>
      <c r="U97" s="189" t="s">
        <v>21</v>
      </c>
      <c r="V97" s="36"/>
      <c r="W97" s="36"/>
      <c r="X97" s="36"/>
      <c r="Y97" s="36"/>
      <c r="Z97" s="36"/>
      <c r="AA97" s="36"/>
      <c r="AB97" s="36"/>
      <c r="AC97" s="36"/>
      <c r="AD97" s="36"/>
      <c r="AE97" s="36"/>
      <c r="AR97" s="190" t="s">
        <v>473</v>
      </c>
      <c r="AT97" s="190" t="s">
        <v>466</v>
      </c>
      <c r="AU97" s="190" t="s">
        <v>83</v>
      </c>
      <c r="AY97" s="19" t="s">
        <v>204</v>
      </c>
      <c r="BE97" s="191">
        <f>IF(N97="základní",J97,0)</f>
        <v>0</v>
      </c>
      <c r="BF97" s="191">
        <f>IF(N97="snížená",J97,0)</f>
        <v>0</v>
      </c>
      <c r="BG97" s="191">
        <f>IF(N97="zákl. přenesená",J97,0)</f>
        <v>0</v>
      </c>
      <c r="BH97" s="191">
        <f>IF(N97="sníž. přenesená",J97,0)</f>
        <v>0</v>
      </c>
      <c r="BI97" s="191">
        <f>IF(N97="nulová",J97,0)</f>
        <v>0</v>
      </c>
      <c r="BJ97" s="19" t="s">
        <v>81</v>
      </c>
      <c r="BK97" s="191">
        <f>ROUND(I97*H97,1)</f>
        <v>0</v>
      </c>
      <c r="BL97" s="19" t="s">
        <v>300</v>
      </c>
      <c r="BM97" s="190" t="s">
        <v>2133</v>
      </c>
    </row>
    <row r="98" spans="1:65" s="2" customFormat="1" ht="16.5" customHeight="1">
      <c r="A98" s="36"/>
      <c r="B98" s="37"/>
      <c r="C98" s="179" t="s">
        <v>250</v>
      </c>
      <c r="D98" s="179" t="s">
        <v>208</v>
      </c>
      <c r="E98" s="180" t="s">
        <v>2134</v>
      </c>
      <c r="F98" s="181" t="s">
        <v>2135</v>
      </c>
      <c r="G98" s="182" t="s">
        <v>211</v>
      </c>
      <c r="H98" s="183">
        <v>1</v>
      </c>
      <c r="I98" s="184"/>
      <c r="J98" s="185">
        <f>ROUND(I98*H98,1)</f>
        <v>0</v>
      </c>
      <c r="K98" s="181" t="s">
        <v>212</v>
      </c>
      <c r="L98" s="41"/>
      <c r="M98" s="186" t="s">
        <v>21</v>
      </c>
      <c r="N98" s="187" t="s">
        <v>44</v>
      </c>
      <c r="O98" s="66"/>
      <c r="P98" s="188">
        <f>O98*H98</f>
        <v>0</v>
      </c>
      <c r="Q98" s="188">
        <v>0.00017</v>
      </c>
      <c r="R98" s="188">
        <f>Q98*H98</f>
        <v>0.00017</v>
      </c>
      <c r="S98" s="188">
        <v>0</v>
      </c>
      <c r="T98" s="188">
        <f>S98*H98</f>
        <v>0</v>
      </c>
      <c r="U98" s="189" t="s">
        <v>21</v>
      </c>
      <c r="V98" s="36"/>
      <c r="W98" s="36"/>
      <c r="X98" s="36"/>
      <c r="Y98" s="36"/>
      <c r="Z98" s="36"/>
      <c r="AA98" s="36"/>
      <c r="AB98" s="36"/>
      <c r="AC98" s="36"/>
      <c r="AD98" s="36"/>
      <c r="AE98" s="36"/>
      <c r="AR98" s="190" t="s">
        <v>300</v>
      </c>
      <c r="AT98" s="190" t="s">
        <v>208</v>
      </c>
      <c r="AU98" s="190" t="s">
        <v>83</v>
      </c>
      <c r="AY98" s="19" t="s">
        <v>204</v>
      </c>
      <c r="BE98" s="191">
        <f>IF(N98="základní",J98,0)</f>
        <v>0</v>
      </c>
      <c r="BF98" s="191">
        <f>IF(N98="snížená",J98,0)</f>
        <v>0</v>
      </c>
      <c r="BG98" s="191">
        <f>IF(N98="zákl. přenesená",J98,0)</f>
        <v>0</v>
      </c>
      <c r="BH98" s="191">
        <f>IF(N98="sníž. přenesená",J98,0)</f>
        <v>0</v>
      </c>
      <c r="BI98" s="191">
        <f>IF(N98="nulová",J98,0)</f>
        <v>0</v>
      </c>
      <c r="BJ98" s="19" t="s">
        <v>81</v>
      </c>
      <c r="BK98" s="191">
        <f>ROUND(I98*H98,1)</f>
        <v>0</v>
      </c>
      <c r="BL98" s="19" t="s">
        <v>300</v>
      </c>
      <c r="BM98" s="190" t="s">
        <v>2136</v>
      </c>
    </row>
    <row r="99" spans="1:47" s="2" customFormat="1" ht="11.25">
      <c r="A99" s="36"/>
      <c r="B99" s="37"/>
      <c r="C99" s="38"/>
      <c r="D99" s="192" t="s">
        <v>216</v>
      </c>
      <c r="E99" s="38"/>
      <c r="F99" s="193" t="s">
        <v>2137</v>
      </c>
      <c r="G99" s="38"/>
      <c r="H99" s="38"/>
      <c r="I99" s="194"/>
      <c r="J99" s="38"/>
      <c r="K99" s="38"/>
      <c r="L99" s="41"/>
      <c r="M99" s="195"/>
      <c r="N99" s="196"/>
      <c r="O99" s="66"/>
      <c r="P99" s="66"/>
      <c r="Q99" s="66"/>
      <c r="R99" s="66"/>
      <c r="S99" s="66"/>
      <c r="T99" s="66"/>
      <c r="U99" s="67"/>
      <c r="V99" s="36"/>
      <c r="W99" s="36"/>
      <c r="X99" s="36"/>
      <c r="Y99" s="36"/>
      <c r="Z99" s="36"/>
      <c r="AA99" s="36"/>
      <c r="AB99" s="36"/>
      <c r="AC99" s="36"/>
      <c r="AD99" s="36"/>
      <c r="AE99" s="36"/>
      <c r="AT99" s="19" t="s">
        <v>216</v>
      </c>
      <c r="AU99" s="19" t="s">
        <v>83</v>
      </c>
    </row>
    <row r="100" spans="1:65" s="2" customFormat="1" ht="16.5" customHeight="1">
      <c r="A100" s="36"/>
      <c r="B100" s="37"/>
      <c r="C100" s="179" t="s">
        <v>257</v>
      </c>
      <c r="D100" s="179" t="s">
        <v>208</v>
      </c>
      <c r="E100" s="180" t="s">
        <v>2138</v>
      </c>
      <c r="F100" s="181" t="s">
        <v>2139</v>
      </c>
      <c r="G100" s="182" t="s">
        <v>469</v>
      </c>
      <c r="H100" s="183">
        <v>20</v>
      </c>
      <c r="I100" s="184"/>
      <c r="J100" s="185">
        <f>ROUND(I100*H100,1)</f>
        <v>0</v>
      </c>
      <c r="K100" s="181" t="s">
        <v>212</v>
      </c>
      <c r="L100" s="41"/>
      <c r="M100" s="186" t="s">
        <v>21</v>
      </c>
      <c r="N100" s="187" t="s">
        <v>44</v>
      </c>
      <c r="O100" s="66"/>
      <c r="P100" s="188">
        <f>O100*H100</f>
        <v>0</v>
      </c>
      <c r="Q100" s="188">
        <v>0</v>
      </c>
      <c r="R100" s="188">
        <f>Q100*H100</f>
        <v>0</v>
      </c>
      <c r="S100" s="188">
        <v>0</v>
      </c>
      <c r="T100" s="188">
        <f>S100*H100</f>
        <v>0</v>
      </c>
      <c r="U100" s="189" t="s">
        <v>21</v>
      </c>
      <c r="V100" s="36"/>
      <c r="W100" s="36"/>
      <c r="X100" s="36"/>
      <c r="Y100" s="36"/>
      <c r="Z100" s="36"/>
      <c r="AA100" s="36"/>
      <c r="AB100" s="36"/>
      <c r="AC100" s="36"/>
      <c r="AD100" s="36"/>
      <c r="AE100" s="36"/>
      <c r="AR100" s="190" t="s">
        <v>300</v>
      </c>
      <c r="AT100" s="190" t="s">
        <v>208</v>
      </c>
      <c r="AU100" s="190" t="s">
        <v>83</v>
      </c>
      <c r="AY100" s="19" t="s">
        <v>204</v>
      </c>
      <c r="BE100" s="191">
        <f>IF(N100="základní",J100,0)</f>
        <v>0</v>
      </c>
      <c r="BF100" s="191">
        <f>IF(N100="snížená",J100,0)</f>
        <v>0</v>
      </c>
      <c r="BG100" s="191">
        <f>IF(N100="zákl. přenesená",J100,0)</f>
        <v>0</v>
      </c>
      <c r="BH100" s="191">
        <f>IF(N100="sníž. přenesená",J100,0)</f>
        <v>0</v>
      </c>
      <c r="BI100" s="191">
        <f>IF(N100="nulová",J100,0)</f>
        <v>0</v>
      </c>
      <c r="BJ100" s="19" t="s">
        <v>81</v>
      </c>
      <c r="BK100" s="191">
        <f>ROUND(I100*H100,1)</f>
        <v>0</v>
      </c>
      <c r="BL100" s="19" t="s">
        <v>300</v>
      </c>
      <c r="BM100" s="190" t="s">
        <v>2140</v>
      </c>
    </row>
    <row r="101" spans="1:47" s="2" customFormat="1" ht="11.25">
      <c r="A101" s="36"/>
      <c r="B101" s="37"/>
      <c r="C101" s="38"/>
      <c r="D101" s="192" t="s">
        <v>216</v>
      </c>
      <c r="E101" s="38"/>
      <c r="F101" s="193" t="s">
        <v>2141</v>
      </c>
      <c r="G101" s="38"/>
      <c r="H101" s="38"/>
      <c r="I101" s="194"/>
      <c r="J101" s="38"/>
      <c r="K101" s="38"/>
      <c r="L101" s="41"/>
      <c r="M101" s="195"/>
      <c r="N101" s="196"/>
      <c r="O101" s="66"/>
      <c r="P101" s="66"/>
      <c r="Q101" s="66"/>
      <c r="R101" s="66"/>
      <c r="S101" s="66"/>
      <c r="T101" s="66"/>
      <c r="U101" s="67"/>
      <c r="V101" s="36"/>
      <c r="W101" s="36"/>
      <c r="X101" s="36"/>
      <c r="Y101" s="36"/>
      <c r="Z101" s="36"/>
      <c r="AA101" s="36"/>
      <c r="AB101" s="36"/>
      <c r="AC101" s="36"/>
      <c r="AD101" s="36"/>
      <c r="AE101" s="36"/>
      <c r="AT101" s="19" t="s">
        <v>216</v>
      </c>
      <c r="AU101" s="19" t="s">
        <v>83</v>
      </c>
    </row>
    <row r="102" spans="1:65" s="2" customFormat="1" ht="16.5" customHeight="1">
      <c r="A102" s="36"/>
      <c r="B102" s="37"/>
      <c r="C102" s="179" t="s">
        <v>268</v>
      </c>
      <c r="D102" s="179" t="s">
        <v>208</v>
      </c>
      <c r="E102" s="180" t="s">
        <v>2142</v>
      </c>
      <c r="F102" s="181" t="s">
        <v>2143</v>
      </c>
      <c r="G102" s="182" t="s">
        <v>1412</v>
      </c>
      <c r="H102" s="252"/>
      <c r="I102" s="184"/>
      <c r="J102" s="185">
        <f>ROUND(I102*H102,1)</f>
        <v>0</v>
      </c>
      <c r="K102" s="181" t="s">
        <v>21</v>
      </c>
      <c r="L102" s="41"/>
      <c r="M102" s="186" t="s">
        <v>21</v>
      </c>
      <c r="N102" s="187" t="s">
        <v>44</v>
      </c>
      <c r="O102" s="66"/>
      <c r="P102" s="188">
        <f>O102*H102</f>
        <v>0</v>
      </c>
      <c r="Q102" s="188">
        <v>0</v>
      </c>
      <c r="R102" s="188">
        <f>Q102*H102</f>
        <v>0</v>
      </c>
      <c r="S102" s="188">
        <v>0</v>
      </c>
      <c r="T102" s="188">
        <f>S102*H102</f>
        <v>0</v>
      </c>
      <c r="U102" s="189" t="s">
        <v>21</v>
      </c>
      <c r="V102" s="36"/>
      <c r="W102" s="36"/>
      <c r="X102" s="36"/>
      <c r="Y102" s="36"/>
      <c r="Z102" s="36"/>
      <c r="AA102" s="36"/>
      <c r="AB102" s="36"/>
      <c r="AC102" s="36"/>
      <c r="AD102" s="36"/>
      <c r="AE102" s="36"/>
      <c r="AR102" s="190" t="s">
        <v>300</v>
      </c>
      <c r="AT102" s="190" t="s">
        <v>208</v>
      </c>
      <c r="AU102" s="190" t="s">
        <v>83</v>
      </c>
      <c r="AY102" s="19" t="s">
        <v>204</v>
      </c>
      <c r="BE102" s="191">
        <f>IF(N102="základní",J102,0)</f>
        <v>0</v>
      </c>
      <c r="BF102" s="191">
        <f>IF(N102="snížená",J102,0)</f>
        <v>0</v>
      </c>
      <c r="BG102" s="191">
        <f>IF(N102="zákl. přenesená",J102,0)</f>
        <v>0</v>
      </c>
      <c r="BH102" s="191">
        <f>IF(N102="sníž. přenesená",J102,0)</f>
        <v>0</v>
      </c>
      <c r="BI102" s="191">
        <f>IF(N102="nulová",J102,0)</f>
        <v>0</v>
      </c>
      <c r="BJ102" s="19" t="s">
        <v>81</v>
      </c>
      <c r="BK102" s="191">
        <f>ROUND(I102*H102,1)</f>
        <v>0</v>
      </c>
      <c r="BL102" s="19" t="s">
        <v>300</v>
      </c>
      <c r="BM102" s="190" t="s">
        <v>2144</v>
      </c>
    </row>
    <row r="103" spans="1:65" s="2" customFormat="1" ht="24.2" customHeight="1">
      <c r="A103" s="36"/>
      <c r="B103" s="37"/>
      <c r="C103" s="179" t="s">
        <v>206</v>
      </c>
      <c r="D103" s="179" t="s">
        <v>208</v>
      </c>
      <c r="E103" s="180" t="s">
        <v>2145</v>
      </c>
      <c r="F103" s="181" t="s">
        <v>2146</v>
      </c>
      <c r="G103" s="182" t="s">
        <v>1412</v>
      </c>
      <c r="H103" s="252"/>
      <c r="I103" s="184"/>
      <c r="J103" s="185">
        <f>ROUND(I103*H103,1)</f>
        <v>0</v>
      </c>
      <c r="K103" s="181" t="s">
        <v>212</v>
      </c>
      <c r="L103" s="41"/>
      <c r="M103" s="186" t="s">
        <v>21</v>
      </c>
      <c r="N103" s="187" t="s">
        <v>44</v>
      </c>
      <c r="O103" s="66"/>
      <c r="P103" s="188">
        <f>O103*H103</f>
        <v>0</v>
      </c>
      <c r="Q103" s="188">
        <v>0</v>
      </c>
      <c r="R103" s="188">
        <f>Q103*H103</f>
        <v>0</v>
      </c>
      <c r="S103" s="188">
        <v>0</v>
      </c>
      <c r="T103" s="188">
        <f>S103*H103</f>
        <v>0</v>
      </c>
      <c r="U103" s="189" t="s">
        <v>21</v>
      </c>
      <c r="V103" s="36"/>
      <c r="W103" s="36"/>
      <c r="X103" s="36"/>
      <c r="Y103" s="36"/>
      <c r="Z103" s="36"/>
      <c r="AA103" s="36"/>
      <c r="AB103" s="36"/>
      <c r="AC103" s="36"/>
      <c r="AD103" s="36"/>
      <c r="AE103" s="36"/>
      <c r="AR103" s="190" t="s">
        <v>300</v>
      </c>
      <c r="AT103" s="190" t="s">
        <v>208</v>
      </c>
      <c r="AU103" s="190" t="s">
        <v>83</v>
      </c>
      <c r="AY103" s="19" t="s">
        <v>204</v>
      </c>
      <c r="BE103" s="191">
        <f>IF(N103="základní",J103,0)</f>
        <v>0</v>
      </c>
      <c r="BF103" s="191">
        <f>IF(N103="snížená",J103,0)</f>
        <v>0</v>
      </c>
      <c r="BG103" s="191">
        <f>IF(N103="zákl. přenesená",J103,0)</f>
        <v>0</v>
      </c>
      <c r="BH103" s="191">
        <f>IF(N103="sníž. přenesená",J103,0)</f>
        <v>0</v>
      </c>
      <c r="BI103" s="191">
        <f>IF(N103="nulová",J103,0)</f>
        <v>0</v>
      </c>
      <c r="BJ103" s="19" t="s">
        <v>81</v>
      </c>
      <c r="BK103" s="191">
        <f>ROUND(I103*H103,1)</f>
        <v>0</v>
      </c>
      <c r="BL103" s="19" t="s">
        <v>300</v>
      </c>
      <c r="BM103" s="190" t="s">
        <v>2147</v>
      </c>
    </row>
    <row r="104" spans="1:47" s="2" customFormat="1" ht="11.25">
      <c r="A104" s="36"/>
      <c r="B104" s="37"/>
      <c r="C104" s="38"/>
      <c r="D104" s="192" t="s">
        <v>216</v>
      </c>
      <c r="E104" s="38"/>
      <c r="F104" s="193" t="s">
        <v>2148</v>
      </c>
      <c r="G104" s="38"/>
      <c r="H104" s="38"/>
      <c r="I104" s="194"/>
      <c r="J104" s="38"/>
      <c r="K104" s="38"/>
      <c r="L104" s="41"/>
      <c r="M104" s="195"/>
      <c r="N104" s="196"/>
      <c r="O104" s="66"/>
      <c r="P104" s="66"/>
      <c r="Q104" s="66"/>
      <c r="R104" s="66"/>
      <c r="S104" s="66"/>
      <c r="T104" s="66"/>
      <c r="U104" s="67"/>
      <c r="V104" s="36"/>
      <c r="W104" s="36"/>
      <c r="X104" s="36"/>
      <c r="Y104" s="36"/>
      <c r="Z104" s="36"/>
      <c r="AA104" s="36"/>
      <c r="AB104" s="36"/>
      <c r="AC104" s="36"/>
      <c r="AD104" s="36"/>
      <c r="AE104" s="36"/>
      <c r="AT104" s="19" t="s">
        <v>216</v>
      </c>
      <c r="AU104" s="19" t="s">
        <v>83</v>
      </c>
    </row>
    <row r="105" spans="2:63" s="12" customFormat="1" ht="22.9" customHeight="1">
      <c r="B105" s="163"/>
      <c r="C105" s="164"/>
      <c r="D105" s="165" t="s">
        <v>72</v>
      </c>
      <c r="E105" s="177" t="s">
        <v>2149</v>
      </c>
      <c r="F105" s="177" t="s">
        <v>2150</v>
      </c>
      <c r="G105" s="164"/>
      <c r="H105" s="164"/>
      <c r="I105" s="167"/>
      <c r="J105" s="178">
        <f>BK105</f>
        <v>0</v>
      </c>
      <c r="K105" s="164"/>
      <c r="L105" s="169"/>
      <c r="M105" s="170"/>
      <c r="N105" s="171"/>
      <c r="O105" s="171"/>
      <c r="P105" s="172">
        <f>SUM(P106:P139)</f>
        <v>0</v>
      </c>
      <c r="Q105" s="171"/>
      <c r="R105" s="172">
        <f>SUM(R106:R139)</f>
        <v>0.023110562</v>
      </c>
      <c r="S105" s="171"/>
      <c r="T105" s="172">
        <f>SUM(T106:T139)</f>
        <v>0</v>
      </c>
      <c r="U105" s="173"/>
      <c r="AR105" s="174" t="s">
        <v>83</v>
      </c>
      <c r="AT105" s="175" t="s">
        <v>72</v>
      </c>
      <c r="AU105" s="175" t="s">
        <v>81</v>
      </c>
      <c r="AY105" s="174" t="s">
        <v>204</v>
      </c>
      <c r="BK105" s="176">
        <f>SUM(BK106:BK139)</f>
        <v>0</v>
      </c>
    </row>
    <row r="106" spans="1:65" s="2" customFormat="1" ht="21.75" customHeight="1">
      <c r="A106" s="36"/>
      <c r="B106" s="37"/>
      <c r="C106" s="179" t="s">
        <v>255</v>
      </c>
      <c r="D106" s="179" t="s">
        <v>208</v>
      </c>
      <c r="E106" s="180" t="s">
        <v>2151</v>
      </c>
      <c r="F106" s="181" t="s">
        <v>2152</v>
      </c>
      <c r="G106" s="182" t="s">
        <v>469</v>
      </c>
      <c r="H106" s="183">
        <v>10</v>
      </c>
      <c r="I106" s="184"/>
      <c r="J106" s="185">
        <f>ROUND(I106*H106,1)</f>
        <v>0</v>
      </c>
      <c r="K106" s="181" t="s">
        <v>212</v>
      </c>
      <c r="L106" s="41"/>
      <c r="M106" s="186" t="s">
        <v>21</v>
      </c>
      <c r="N106" s="187" t="s">
        <v>44</v>
      </c>
      <c r="O106" s="66"/>
      <c r="P106" s="188">
        <f>O106*H106</f>
        <v>0</v>
      </c>
      <c r="Q106" s="188">
        <v>0.0008423</v>
      </c>
      <c r="R106" s="188">
        <f>Q106*H106</f>
        <v>0.008423</v>
      </c>
      <c r="S106" s="188">
        <v>0</v>
      </c>
      <c r="T106" s="188">
        <f>S106*H106</f>
        <v>0</v>
      </c>
      <c r="U106" s="189" t="s">
        <v>21</v>
      </c>
      <c r="V106" s="36"/>
      <c r="W106" s="36"/>
      <c r="X106" s="36"/>
      <c r="Y106" s="36"/>
      <c r="Z106" s="36"/>
      <c r="AA106" s="36"/>
      <c r="AB106" s="36"/>
      <c r="AC106" s="36"/>
      <c r="AD106" s="36"/>
      <c r="AE106" s="36"/>
      <c r="AR106" s="190" t="s">
        <v>300</v>
      </c>
      <c r="AT106" s="190" t="s">
        <v>208</v>
      </c>
      <c r="AU106" s="190" t="s">
        <v>83</v>
      </c>
      <c r="AY106" s="19" t="s">
        <v>204</v>
      </c>
      <c r="BE106" s="191">
        <f>IF(N106="základní",J106,0)</f>
        <v>0</v>
      </c>
      <c r="BF106" s="191">
        <f>IF(N106="snížená",J106,0)</f>
        <v>0</v>
      </c>
      <c r="BG106" s="191">
        <f>IF(N106="zákl. přenesená",J106,0)</f>
        <v>0</v>
      </c>
      <c r="BH106" s="191">
        <f>IF(N106="sníž. přenesená",J106,0)</f>
        <v>0</v>
      </c>
      <c r="BI106" s="191">
        <f>IF(N106="nulová",J106,0)</f>
        <v>0</v>
      </c>
      <c r="BJ106" s="19" t="s">
        <v>81</v>
      </c>
      <c r="BK106" s="191">
        <f>ROUND(I106*H106,1)</f>
        <v>0</v>
      </c>
      <c r="BL106" s="19" t="s">
        <v>300</v>
      </c>
      <c r="BM106" s="190" t="s">
        <v>2153</v>
      </c>
    </row>
    <row r="107" spans="1:47" s="2" customFormat="1" ht="11.25">
      <c r="A107" s="36"/>
      <c r="B107" s="37"/>
      <c r="C107" s="38"/>
      <c r="D107" s="192" t="s">
        <v>216</v>
      </c>
      <c r="E107" s="38"/>
      <c r="F107" s="193" t="s">
        <v>2154</v>
      </c>
      <c r="G107" s="38"/>
      <c r="H107" s="38"/>
      <c r="I107" s="194"/>
      <c r="J107" s="38"/>
      <c r="K107" s="38"/>
      <c r="L107" s="41"/>
      <c r="M107" s="195"/>
      <c r="N107" s="196"/>
      <c r="O107" s="66"/>
      <c r="P107" s="66"/>
      <c r="Q107" s="66"/>
      <c r="R107" s="66"/>
      <c r="S107" s="66"/>
      <c r="T107" s="66"/>
      <c r="U107" s="67"/>
      <c r="V107" s="36"/>
      <c r="W107" s="36"/>
      <c r="X107" s="36"/>
      <c r="Y107" s="36"/>
      <c r="Z107" s="36"/>
      <c r="AA107" s="36"/>
      <c r="AB107" s="36"/>
      <c r="AC107" s="36"/>
      <c r="AD107" s="36"/>
      <c r="AE107" s="36"/>
      <c r="AT107" s="19" t="s">
        <v>216</v>
      </c>
      <c r="AU107" s="19" t="s">
        <v>83</v>
      </c>
    </row>
    <row r="108" spans="1:65" s="2" customFormat="1" ht="21.75" customHeight="1">
      <c r="A108" s="36"/>
      <c r="B108" s="37"/>
      <c r="C108" s="179" t="s">
        <v>266</v>
      </c>
      <c r="D108" s="179" t="s">
        <v>208</v>
      </c>
      <c r="E108" s="180" t="s">
        <v>2155</v>
      </c>
      <c r="F108" s="181" t="s">
        <v>2156</v>
      </c>
      <c r="G108" s="182" t="s">
        <v>469</v>
      </c>
      <c r="H108" s="183">
        <v>2</v>
      </c>
      <c r="I108" s="184"/>
      <c r="J108" s="185">
        <f>ROUND(I108*H108,1)</f>
        <v>0</v>
      </c>
      <c r="K108" s="181" t="s">
        <v>212</v>
      </c>
      <c r="L108" s="41"/>
      <c r="M108" s="186" t="s">
        <v>21</v>
      </c>
      <c r="N108" s="187" t="s">
        <v>44</v>
      </c>
      <c r="O108" s="66"/>
      <c r="P108" s="188">
        <f>O108*H108</f>
        <v>0</v>
      </c>
      <c r="Q108" s="188">
        <v>0.0011591</v>
      </c>
      <c r="R108" s="188">
        <f>Q108*H108</f>
        <v>0.0023182</v>
      </c>
      <c r="S108" s="188">
        <v>0</v>
      </c>
      <c r="T108" s="188">
        <f>S108*H108</f>
        <v>0</v>
      </c>
      <c r="U108" s="189" t="s">
        <v>21</v>
      </c>
      <c r="V108" s="36"/>
      <c r="W108" s="36"/>
      <c r="X108" s="36"/>
      <c r="Y108" s="36"/>
      <c r="Z108" s="36"/>
      <c r="AA108" s="36"/>
      <c r="AB108" s="36"/>
      <c r="AC108" s="36"/>
      <c r="AD108" s="36"/>
      <c r="AE108" s="36"/>
      <c r="AR108" s="190" t="s">
        <v>300</v>
      </c>
      <c r="AT108" s="190" t="s">
        <v>208</v>
      </c>
      <c r="AU108" s="190" t="s">
        <v>83</v>
      </c>
      <c r="AY108" s="19" t="s">
        <v>204</v>
      </c>
      <c r="BE108" s="191">
        <f>IF(N108="základní",J108,0)</f>
        <v>0</v>
      </c>
      <c r="BF108" s="191">
        <f>IF(N108="snížená",J108,0)</f>
        <v>0</v>
      </c>
      <c r="BG108" s="191">
        <f>IF(N108="zákl. přenesená",J108,0)</f>
        <v>0</v>
      </c>
      <c r="BH108" s="191">
        <f>IF(N108="sníž. přenesená",J108,0)</f>
        <v>0</v>
      </c>
      <c r="BI108" s="191">
        <f>IF(N108="nulová",J108,0)</f>
        <v>0</v>
      </c>
      <c r="BJ108" s="19" t="s">
        <v>81</v>
      </c>
      <c r="BK108" s="191">
        <f>ROUND(I108*H108,1)</f>
        <v>0</v>
      </c>
      <c r="BL108" s="19" t="s">
        <v>300</v>
      </c>
      <c r="BM108" s="190" t="s">
        <v>2157</v>
      </c>
    </row>
    <row r="109" spans="1:47" s="2" customFormat="1" ht="11.25">
      <c r="A109" s="36"/>
      <c r="B109" s="37"/>
      <c r="C109" s="38"/>
      <c r="D109" s="192" t="s">
        <v>216</v>
      </c>
      <c r="E109" s="38"/>
      <c r="F109" s="193" t="s">
        <v>2158</v>
      </c>
      <c r="G109" s="38"/>
      <c r="H109" s="38"/>
      <c r="I109" s="194"/>
      <c r="J109" s="38"/>
      <c r="K109" s="38"/>
      <c r="L109" s="41"/>
      <c r="M109" s="195"/>
      <c r="N109" s="196"/>
      <c r="O109" s="66"/>
      <c r="P109" s="66"/>
      <c r="Q109" s="66"/>
      <c r="R109" s="66"/>
      <c r="S109" s="66"/>
      <c r="T109" s="66"/>
      <c r="U109" s="67"/>
      <c r="V109" s="36"/>
      <c r="W109" s="36"/>
      <c r="X109" s="36"/>
      <c r="Y109" s="36"/>
      <c r="Z109" s="36"/>
      <c r="AA109" s="36"/>
      <c r="AB109" s="36"/>
      <c r="AC109" s="36"/>
      <c r="AD109" s="36"/>
      <c r="AE109" s="36"/>
      <c r="AT109" s="19" t="s">
        <v>216</v>
      </c>
      <c r="AU109" s="19" t="s">
        <v>83</v>
      </c>
    </row>
    <row r="110" spans="1:65" s="2" customFormat="1" ht="33" customHeight="1">
      <c r="A110" s="36"/>
      <c r="B110" s="37"/>
      <c r="C110" s="179" t="s">
        <v>310</v>
      </c>
      <c r="D110" s="179" t="s">
        <v>208</v>
      </c>
      <c r="E110" s="180" t="s">
        <v>2159</v>
      </c>
      <c r="F110" s="181" t="s">
        <v>2160</v>
      </c>
      <c r="G110" s="182" t="s">
        <v>469</v>
      </c>
      <c r="H110" s="183">
        <v>10</v>
      </c>
      <c r="I110" s="184"/>
      <c r="J110" s="185">
        <f>ROUND(I110*H110,1)</f>
        <v>0</v>
      </c>
      <c r="K110" s="181" t="s">
        <v>212</v>
      </c>
      <c r="L110" s="41"/>
      <c r="M110" s="186" t="s">
        <v>21</v>
      </c>
      <c r="N110" s="187" t="s">
        <v>44</v>
      </c>
      <c r="O110" s="66"/>
      <c r="P110" s="188">
        <f>O110*H110</f>
        <v>0</v>
      </c>
      <c r="Q110" s="188">
        <v>0.00012156</v>
      </c>
      <c r="R110" s="188">
        <f>Q110*H110</f>
        <v>0.0012155999999999998</v>
      </c>
      <c r="S110" s="188">
        <v>0</v>
      </c>
      <c r="T110" s="188">
        <f>S110*H110</f>
        <v>0</v>
      </c>
      <c r="U110" s="189" t="s">
        <v>21</v>
      </c>
      <c r="V110" s="36"/>
      <c r="W110" s="36"/>
      <c r="X110" s="36"/>
      <c r="Y110" s="36"/>
      <c r="Z110" s="36"/>
      <c r="AA110" s="36"/>
      <c r="AB110" s="36"/>
      <c r="AC110" s="36"/>
      <c r="AD110" s="36"/>
      <c r="AE110" s="36"/>
      <c r="AR110" s="190" t="s">
        <v>300</v>
      </c>
      <c r="AT110" s="190" t="s">
        <v>208</v>
      </c>
      <c r="AU110" s="190" t="s">
        <v>83</v>
      </c>
      <c r="AY110" s="19" t="s">
        <v>204</v>
      </c>
      <c r="BE110" s="191">
        <f>IF(N110="základní",J110,0)</f>
        <v>0</v>
      </c>
      <c r="BF110" s="191">
        <f>IF(N110="snížená",J110,0)</f>
        <v>0</v>
      </c>
      <c r="BG110" s="191">
        <f>IF(N110="zákl. přenesená",J110,0)</f>
        <v>0</v>
      </c>
      <c r="BH110" s="191">
        <f>IF(N110="sníž. přenesená",J110,0)</f>
        <v>0</v>
      </c>
      <c r="BI110" s="191">
        <f>IF(N110="nulová",J110,0)</f>
        <v>0</v>
      </c>
      <c r="BJ110" s="19" t="s">
        <v>81</v>
      </c>
      <c r="BK110" s="191">
        <f>ROUND(I110*H110,1)</f>
        <v>0</v>
      </c>
      <c r="BL110" s="19" t="s">
        <v>300</v>
      </c>
      <c r="BM110" s="190" t="s">
        <v>2161</v>
      </c>
    </row>
    <row r="111" spans="1:47" s="2" customFormat="1" ht="11.25">
      <c r="A111" s="36"/>
      <c r="B111" s="37"/>
      <c r="C111" s="38"/>
      <c r="D111" s="192" t="s">
        <v>216</v>
      </c>
      <c r="E111" s="38"/>
      <c r="F111" s="193" t="s">
        <v>2162</v>
      </c>
      <c r="G111" s="38"/>
      <c r="H111" s="38"/>
      <c r="I111" s="194"/>
      <c r="J111" s="38"/>
      <c r="K111" s="38"/>
      <c r="L111" s="41"/>
      <c r="M111" s="195"/>
      <c r="N111" s="196"/>
      <c r="O111" s="66"/>
      <c r="P111" s="66"/>
      <c r="Q111" s="66"/>
      <c r="R111" s="66"/>
      <c r="S111" s="66"/>
      <c r="T111" s="66"/>
      <c r="U111" s="67"/>
      <c r="V111" s="36"/>
      <c r="W111" s="36"/>
      <c r="X111" s="36"/>
      <c r="Y111" s="36"/>
      <c r="Z111" s="36"/>
      <c r="AA111" s="36"/>
      <c r="AB111" s="36"/>
      <c r="AC111" s="36"/>
      <c r="AD111" s="36"/>
      <c r="AE111" s="36"/>
      <c r="AT111" s="19" t="s">
        <v>216</v>
      </c>
      <c r="AU111" s="19" t="s">
        <v>83</v>
      </c>
    </row>
    <row r="112" spans="1:65" s="2" customFormat="1" ht="33" customHeight="1">
      <c r="A112" s="36"/>
      <c r="B112" s="37"/>
      <c r="C112" s="179" t="s">
        <v>8</v>
      </c>
      <c r="D112" s="179" t="s">
        <v>208</v>
      </c>
      <c r="E112" s="180" t="s">
        <v>2163</v>
      </c>
      <c r="F112" s="181" t="s">
        <v>2164</v>
      </c>
      <c r="G112" s="182" t="s">
        <v>469</v>
      </c>
      <c r="H112" s="183">
        <v>2</v>
      </c>
      <c r="I112" s="184"/>
      <c r="J112" s="185">
        <f>ROUND(I112*H112,1)</f>
        <v>0</v>
      </c>
      <c r="K112" s="181" t="s">
        <v>212</v>
      </c>
      <c r="L112" s="41"/>
      <c r="M112" s="186" t="s">
        <v>21</v>
      </c>
      <c r="N112" s="187" t="s">
        <v>44</v>
      </c>
      <c r="O112" s="66"/>
      <c r="P112" s="188">
        <f>O112*H112</f>
        <v>0</v>
      </c>
      <c r="Q112" s="188">
        <v>0.00016312</v>
      </c>
      <c r="R112" s="188">
        <f>Q112*H112</f>
        <v>0.00032624</v>
      </c>
      <c r="S112" s="188">
        <v>0</v>
      </c>
      <c r="T112" s="188">
        <f>S112*H112</f>
        <v>0</v>
      </c>
      <c r="U112" s="189" t="s">
        <v>21</v>
      </c>
      <c r="V112" s="36"/>
      <c r="W112" s="36"/>
      <c r="X112" s="36"/>
      <c r="Y112" s="36"/>
      <c r="Z112" s="36"/>
      <c r="AA112" s="36"/>
      <c r="AB112" s="36"/>
      <c r="AC112" s="36"/>
      <c r="AD112" s="36"/>
      <c r="AE112" s="36"/>
      <c r="AR112" s="190" t="s">
        <v>300</v>
      </c>
      <c r="AT112" s="190" t="s">
        <v>208</v>
      </c>
      <c r="AU112" s="190" t="s">
        <v>83</v>
      </c>
      <c r="AY112" s="19" t="s">
        <v>204</v>
      </c>
      <c r="BE112" s="191">
        <f>IF(N112="základní",J112,0)</f>
        <v>0</v>
      </c>
      <c r="BF112" s="191">
        <f>IF(N112="snížená",J112,0)</f>
        <v>0</v>
      </c>
      <c r="BG112" s="191">
        <f>IF(N112="zákl. přenesená",J112,0)</f>
        <v>0</v>
      </c>
      <c r="BH112" s="191">
        <f>IF(N112="sníž. přenesená",J112,0)</f>
        <v>0</v>
      </c>
      <c r="BI112" s="191">
        <f>IF(N112="nulová",J112,0)</f>
        <v>0</v>
      </c>
      <c r="BJ112" s="19" t="s">
        <v>81</v>
      </c>
      <c r="BK112" s="191">
        <f>ROUND(I112*H112,1)</f>
        <v>0</v>
      </c>
      <c r="BL112" s="19" t="s">
        <v>300</v>
      </c>
      <c r="BM112" s="190" t="s">
        <v>2165</v>
      </c>
    </row>
    <row r="113" spans="1:47" s="2" customFormat="1" ht="11.25">
      <c r="A113" s="36"/>
      <c r="B113" s="37"/>
      <c r="C113" s="38"/>
      <c r="D113" s="192" t="s">
        <v>216</v>
      </c>
      <c r="E113" s="38"/>
      <c r="F113" s="193" t="s">
        <v>2166</v>
      </c>
      <c r="G113" s="38"/>
      <c r="H113" s="38"/>
      <c r="I113" s="194"/>
      <c r="J113" s="38"/>
      <c r="K113" s="38"/>
      <c r="L113" s="41"/>
      <c r="M113" s="195"/>
      <c r="N113" s="196"/>
      <c r="O113" s="66"/>
      <c r="P113" s="66"/>
      <c r="Q113" s="66"/>
      <c r="R113" s="66"/>
      <c r="S113" s="66"/>
      <c r="T113" s="66"/>
      <c r="U113" s="67"/>
      <c r="V113" s="36"/>
      <c r="W113" s="36"/>
      <c r="X113" s="36"/>
      <c r="Y113" s="36"/>
      <c r="Z113" s="36"/>
      <c r="AA113" s="36"/>
      <c r="AB113" s="36"/>
      <c r="AC113" s="36"/>
      <c r="AD113" s="36"/>
      <c r="AE113" s="36"/>
      <c r="AT113" s="19" t="s">
        <v>216</v>
      </c>
      <c r="AU113" s="19" t="s">
        <v>83</v>
      </c>
    </row>
    <row r="114" spans="1:65" s="2" customFormat="1" ht="16.5" customHeight="1">
      <c r="A114" s="36"/>
      <c r="B114" s="37"/>
      <c r="C114" s="179" t="s">
        <v>300</v>
      </c>
      <c r="D114" s="179" t="s">
        <v>208</v>
      </c>
      <c r="E114" s="180" t="s">
        <v>2167</v>
      </c>
      <c r="F114" s="181" t="s">
        <v>2168</v>
      </c>
      <c r="G114" s="182" t="s">
        <v>211</v>
      </c>
      <c r="H114" s="183">
        <v>3</v>
      </c>
      <c r="I114" s="184"/>
      <c r="J114" s="185">
        <f>ROUND(I114*H114,1)</f>
        <v>0</v>
      </c>
      <c r="K114" s="181" t="s">
        <v>212</v>
      </c>
      <c r="L114" s="41"/>
      <c r="M114" s="186" t="s">
        <v>21</v>
      </c>
      <c r="N114" s="187" t="s">
        <v>44</v>
      </c>
      <c r="O114" s="66"/>
      <c r="P114" s="188">
        <f>O114*H114</f>
        <v>0</v>
      </c>
      <c r="Q114" s="188">
        <v>0</v>
      </c>
      <c r="R114" s="188">
        <f>Q114*H114</f>
        <v>0</v>
      </c>
      <c r="S114" s="188">
        <v>0</v>
      </c>
      <c r="T114" s="188">
        <f>S114*H114</f>
        <v>0</v>
      </c>
      <c r="U114" s="189" t="s">
        <v>21</v>
      </c>
      <c r="V114" s="36"/>
      <c r="W114" s="36"/>
      <c r="X114" s="36"/>
      <c r="Y114" s="36"/>
      <c r="Z114" s="36"/>
      <c r="AA114" s="36"/>
      <c r="AB114" s="36"/>
      <c r="AC114" s="36"/>
      <c r="AD114" s="36"/>
      <c r="AE114" s="36"/>
      <c r="AR114" s="190" t="s">
        <v>300</v>
      </c>
      <c r="AT114" s="190" t="s">
        <v>208</v>
      </c>
      <c r="AU114" s="190" t="s">
        <v>83</v>
      </c>
      <c r="AY114" s="19" t="s">
        <v>204</v>
      </c>
      <c r="BE114" s="191">
        <f>IF(N114="základní",J114,0)</f>
        <v>0</v>
      </c>
      <c r="BF114" s="191">
        <f>IF(N114="snížená",J114,0)</f>
        <v>0</v>
      </c>
      <c r="BG114" s="191">
        <f>IF(N114="zákl. přenesená",J114,0)</f>
        <v>0</v>
      </c>
      <c r="BH114" s="191">
        <f>IF(N114="sníž. přenesená",J114,0)</f>
        <v>0</v>
      </c>
      <c r="BI114" s="191">
        <f>IF(N114="nulová",J114,0)</f>
        <v>0</v>
      </c>
      <c r="BJ114" s="19" t="s">
        <v>81</v>
      </c>
      <c r="BK114" s="191">
        <f>ROUND(I114*H114,1)</f>
        <v>0</v>
      </c>
      <c r="BL114" s="19" t="s">
        <v>300</v>
      </c>
      <c r="BM114" s="190" t="s">
        <v>2169</v>
      </c>
    </row>
    <row r="115" spans="1:47" s="2" customFormat="1" ht="11.25">
      <c r="A115" s="36"/>
      <c r="B115" s="37"/>
      <c r="C115" s="38"/>
      <c r="D115" s="192" t="s">
        <v>216</v>
      </c>
      <c r="E115" s="38"/>
      <c r="F115" s="193" t="s">
        <v>2170</v>
      </c>
      <c r="G115" s="38"/>
      <c r="H115" s="38"/>
      <c r="I115" s="194"/>
      <c r="J115" s="38"/>
      <c r="K115" s="38"/>
      <c r="L115" s="41"/>
      <c r="M115" s="195"/>
      <c r="N115" s="196"/>
      <c r="O115" s="66"/>
      <c r="P115" s="66"/>
      <c r="Q115" s="66"/>
      <c r="R115" s="66"/>
      <c r="S115" s="66"/>
      <c r="T115" s="66"/>
      <c r="U115" s="67"/>
      <c r="V115" s="36"/>
      <c r="W115" s="36"/>
      <c r="X115" s="36"/>
      <c r="Y115" s="36"/>
      <c r="Z115" s="36"/>
      <c r="AA115" s="36"/>
      <c r="AB115" s="36"/>
      <c r="AC115" s="36"/>
      <c r="AD115" s="36"/>
      <c r="AE115" s="36"/>
      <c r="AT115" s="19" t="s">
        <v>216</v>
      </c>
      <c r="AU115" s="19" t="s">
        <v>83</v>
      </c>
    </row>
    <row r="116" spans="1:65" s="2" customFormat="1" ht="16.5" customHeight="1">
      <c r="A116" s="36"/>
      <c r="B116" s="37"/>
      <c r="C116" s="179" t="s">
        <v>323</v>
      </c>
      <c r="D116" s="179" t="s">
        <v>208</v>
      </c>
      <c r="E116" s="180" t="s">
        <v>2171</v>
      </c>
      <c r="F116" s="181" t="s">
        <v>2172</v>
      </c>
      <c r="G116" s="182" t="s">
        <v>211</v>
      </c>
      <c r="H116" s="183">
        <v>4</v>
      </c>
      <c r="I116" s="184"/>
      <c r="J116" s="185">
        <f>ROUND(I116*H116,1)</f>
        <v>0</v>
      </c>
      <c r="K116" s="181" t="s">
        <v>212</v>
      </c>
      <c r="L116" s="41"/>
      <c r="M116" s="186" t="s">
        <v>21</v>
      </c>
      <c r="N116" s="187" t="s">
        <v>44</v>
      </c>
      <c r="O116" s="66"/>
      <c r="P116" s="188">
        <f>O116*H116</f>
        <v>0</v>
      </c>
      <c r="Q116" s="188">
        <v>0.00012557</v>
      </c>
      <c r="R116" s="188">
        <f>Q116*H116</f>
        <v>0.00050228</v>
      </c>
      <c r="S116" s="188">
        <v>0</v>
      </c>
      <c r="T116" s="188">
        <f>S116*H116</f>
        <v>0</v>
      </c>
      <c r="U116" s="189" t="s">
        <v>21</v>
      </c>
      <c r="V116" s="36"/>
      <c r="W116" s="36"/>
      <c r="X116" s="36"/>
      <c r="Y116" s="36"/>
      <c r="Z116" s="36"/>
      <c r="AA116" s="36"/>
      <c r="AB116" s="36"/>
      <c r="AC116" s="36"/>
      <c r="AD116" s="36"/>
      <c r="AE116" s="36"/>
      <c r="AR116" s="190" t="s">
        <v>300</v>
      </c>
      <c r="AT116" s="190" t="s">
        <v>208</v>
      </c>
      <c r="AU116" s="190" t="s">
        <v>83</v>
      </c>
      <c r="AY116" s="19" t="s">
        <v>204</v>
      </c>
      <c r="BE116" s="191">
        <f>IF(N116="základní",J116,0)</f>
        <v>0</v>
      </c>
      <c r="BF116" s="191">
        <f>IF(N116="snížená",J116,0)</f>
        <v>0</v>
      </c>
      <c r="BG116" s="191">
        <f>IF(N116="zákl. přenesená",J116,0)</f>
        <v>0</v>
      </c>
      <c r="BH116" s="191">
        <f>IF(N116="sníž. přenesená",J116,0)</f>
        <v>0</v>
      </c>
      <c r="BI116" s="191">
        <f>IF(N116="nulová",J116,0)</f>
        <v>0</v>
      </c>
      <c r="BJ116" s="19" t="s">
        <v>81</v>
      </c>
      <c r="BK116" s="191">
        <f>ROUND(I116*H116,1)</f>
        <v>0</v>
      </c>
      <c r="BL116" s="19" t="s">
        <v>300</v>
      </c>
      <c r="BM116" s="190" t="s">
        <v>2173</v>
      </c>
    </row>
    <row r="117" spans="1:47" s="2" customFormat="1" ht="11.25">
      <c r="A117" s="36"/>
      <c r="B117" s="37"/>
      <c r="C117" s="38"/>
      <c r="D117" s="192" t="s">
        <v>216</v>
      </c>
      <c r="E117" s="38"/>
      <c r="F117" s="193" t="s">
        <v>2174</v>
      </c>
      <c r="G117" s="38"/>
      <c r="H117" s="38"/>
      <c r="I117" s="194"/>
      <c r="J117" s="38"/>
      <c r="K117" s="38"/>
      <c r="L117" s="41"/>
      <c r="M117" s="195"/>
      <c r="N117" s="196"/>
      <c r="O117" s="66"/>
      <c r="P117" s="66"/>
      <c r="Q117" s="66"/>
      <c r="R117" s="66"/>
      <c r="S117" s="66"/>
      <c r="T117" s="66"/>
      <c r="U117" s="67"/>
      <c r="V117" s="36"/>
      <c r="W117" s="36"/>
      <c r="X117" s="36"/>
      <c r="Y117" s="36"/>
      <c r="Z117" s="36"/>
      <c r="AA117" s="36"/>
      <c r="AB117" s="36"/>
      <c r="AC117" s="36"/>
      <c r="AD117" s="36"/>
      <c r="AE117" s="36"/>
      <c r="AT117" s="19" t="s">
        <v>216</v>
      </c>
      <c r="AU117" s="19" t="s">
        <v>83</v>
      </c>
    </row>
    <row r="118" spans="1:65" s="2" customFormat="1" ht="16.5" customHeight="1">
      <c r="A118" s="36"/>
      <c r="B118" s="37"/>
      <c r="C118" s="179" t="s">
        <v>336</v>
      </c>
      <c r="D118" s="179" t="s">
        <v>208</v>
      </c>
      <c r="E118" s="180" t="s">
        <v>2175</v>
      </c>
      <c r="F118" s="181" t="s">
        <v>2176</v>
      </c>
      <c r="G118" s="182" t="s">
        <v>2177</v>
      </c>
      <c r="H118" s="183">
        <v>1</v>
      </c>
      <c r="I118" s="184"/>
      <c r="J118" s="185">
        <f>ROUND(I118*H118,1)</f>
        <v>0</v>
      </c>
      <c r="K118" s="181" t="s">
        <v>212</v>
      </c>
      <c r="L118" s="41"/>
      <c r="M118" s="186" t="s">
        <v>21</v>
      </c>
      <c r="N118" s="187" t="s">
        <v>44</v>
      </c>
      <c r="O118" s="66"/>
      <c r="P118" s="188">
        <f>O118*H118</f>
        <v>0</v>
      </c>
      <c r="Q118" s="188">
        <v>0.00025114</v>
      </c>
      <c r="R118" s="188">
        <f>Q118*H118</f>
        <v>0.00025114</v>
      </c>
      <c r="S118" s="188">
        <v>0</v>
      </c>
      <c r="T118" s="188">
        <f>S118*H118</f>
        <v>0</v>
      </c>
      <c r="U118" s="189" t="s">
        <v>21</v>
      </c>
      <c r="V118" s="36"/>
      <c r="W118" s="36"/>
      <c r="X118" s="36"/>
      <c r="Y118" s="36"/>
      <c r="Z118" s="36"/>
      <c r="AA118" s="36"/>
      <c r="AB118" s="36"/>
      <c r="AC118" s="36"/>
      <c r="AD118" s="36"/>
      <c r="AE118" s="36"/>
      <c r="AR118" s="190" t="s">
        <v>300</v>
      </c>
      <c r="AT118" s="190" t="s">
        <v>208</v>
      </c>
      <c r="AU118" s="190" t="s">
        <v>83</v>
      </c>
      <c r="AY118" s="19" t="s">
        <v>204</v>
      </c>
      <c r="BE118" s="191">
        <f>IF(N118="základní",J118,0)</f>
        <v>0</v>
      </c>
      <c r="BF118" s="191">
        <f>IF(N118="snížená",J118,0)</f>
        <v>0</v>
      </c>
      <c r="BG118" s="191">
        <f>IF(N118="zákl. přenesená",J118,0)</f>
        <v>0</v>
      </c>
      <c r="BH118" s="191">
        <f>IF(N118="sníž. přenesená",J118,0)</f>
        <v>0</v>
      </c>
      <c r="BI118" s="191">
        <f>IF(N118="nulová",J118,0)</f>
        <v>0</v>
      </c>
      <c r="BJ118" s="19" t="s">
        <v>81</v>
      </c>
      <c r="BK118" s="191">
        <f>ROUND(I118*H118,1)</f>
        <v>0</v>
      </c>
      <c r="BL118" s="19" t="s">
        <v>300</v>
      </c>
      <c r="BM118" s="190" t="s">
        <v>2178</v>
      </c>
    </row>
    <row r="119" spans="1:47" s="2" customFormat="1" ht="11.25">
      <c r="A119" s="36"/>
      <c r="B119" s="37"/>
      <c r="C119" s="38"/>
      <c r="D119" s="192" t="s">
        <v>216</v>
      </c>
      <c r="E119" s="38"/>
      <c r="F119" s="193" t="s">
        <v>2179</v>
      </c>
      <c r="G119" s="38"/>
      <c r="H119" s="38"/>
      <c r="I119" s="194"/>
      <c r="J119" s="38"/>
      <c r="K119" s="38"/>
      <c r="L119" s="41"/>
      <c r="M119" s="195"/>
      <c r="N119" s="196"/>
      <c r="O119" s="66"/>
      <c r="P119" s="66"/>
      <c r="Q119" s="66"/>
      <c r="R119" s="66"/>
      <c r="S119" s="66"/>
      <c r="T119" s="66"/>
      <c r="U119" s="67"/>
      <c r="V119" s="36"/>
      <c r="W119" s="36"/>
      <c r="X119" s="36"/>
      <c r="Y119" s="36"/>
      <c r="Z119" s="36"/>
      <c r="AA119" s="36"/>
      <c r="AB119" s="36"/>
      <c r="AC119" s="36"/>
      <c r="AD119" s="36"/>
      <c r="AE119" s="36"/>
      <c r="AT119" s="19" t="s">
        <v>216</v>
      </c>
      <c r="AU119" s="19" t="s">
        <v>83</v>
      </c>
    </row>
    <row r="120" spans="1:65" s="2" customFormat="1" ht="16.5" customHeight="1">
      <c r="A120" s="36"/>
      <c r="B120" s="37"/>
      <c r="C120" s="179" t="s">
        <v>343</v>
      </c>
      <c r="D120" s="179" t="s">
        <v>208</v>
      </c>
      <c r="E120" s="180" t="s">
        <v>2180</v>
      </c>
      <c r="F120" s="181" t="s">
        <v>2181</v>
      </c>
      <c r="G120" s="182" t="s">
        <v>2182</v>
      </c>
      <c r="H120" s="183">
        <v>1</v>
      </c>
      <c r="I120" s="184"/>
      <c r="J120" s="185">
        <f>ROUND(I120*H120,1)</f>
        <v>0</v>
      </c>
      <c r="K120" s="181" t="s">
        <v>212</v>
      </c>
      <c r="L120" s="41"/>
      <c r="M120" s="186" t="s">
        <v>21</v>
      </c>
      <c r="N120" s="187" t="s">
        <v>44</v>
      </c>
      <c r="O120" s="66"/>
      <c r="P120" s="188">
        <f>O120*H120</f>
        <v>0</v>
      </c>
      <c r="Q120" s="188">
        <v>0.00056957</v>
      </c>
      <c r="R120" s="188">
        <f>Q120*H120</f>
        <v>0.00056957</v>
      </c>
      <c r="S120" s="188">
        <v>0</v>
      </c>
      <c r="T120" s="188">
        <f>S120*H120</f>
        <v>0</v>
      </c>
      <c r="U120" s="189" t="s">
        <v>21</v>
      </c>
      <c r="V120" s="36"/>
      <c r="W120" s="36"/>
      <c r="X120" s="36"/>
      <c r="Y120" s="36"/>
      <c r="Z120" s="36"/>
      <c r="AA120" s="36"/>
      <c r="AB120" s="36"/>
      <c r="AC120" s="36"/>
      <c r="AD120" s="36"/>
      <c r="AE120" s="36"/>
      <c r="AR120" s="190" t="s">
        <v>300</v>
      </c>
      <c r="AT120" s="190" t="s">
        <v>208</v>
      </c>
      <c r="AU120" s="190" t="s">
        <v>83</v>
      </c>
      <c r="AY120" s="19" t="s">
        <v>204</v>
      </c>
      <c r="BE120" s="191">
        <f>IF(N120="základní",J120,0)</f>
        <v>0</v>
      </c>
      <c r="BF120" s="191">
        <f>IF(N120="snížená",J120,0)</f>
        <v>0</v>
      </c>
      <c r="BG120" s="191">
        <f>IF(N120="zákl. přenesená",J120,0)</f>
        <v>0</v>
      </c>
      <c r="BH120" s="191">
        <f>IF(N120="sníž. přenesená",J120,0)</f>
        <v>0</v>
      </c>
      <c r="BI120" s="191">
        <f>IF(N120="nulová",J120,0)</f>
        <v>0</v>
      </c>
      <c r="BJ120" s="19" t="s">
        <v>81</v>
      </c>
      <c r="BK120" s="191">
        <f>ROUND(I120*H120,1)</f>
        <v>0</v>
      </c>
      <c r="BL120" s="19" t="s">
        <v>300</v>
      </c>
      <c r="BM120" s="190" t="s">
        <v>2183</v>
      </c>
    </row>
    <row r="121" spans="1:47" s="2" customFormat="1" ht="11.25">
      <c r="A121" s="36"/>
      <c r="B121" s="37"/>
      <c r="C121" s="38"/>
      <c r="D121" s="192" t="s">
        <v>216</v>
      </c>
      <c r="E121" s="38"/>
      <c r="F121" s="193" t="s">
        <v>2184</v>
      </c>
      <c r="G121" s="38"/>
      <c r="H121" s="38"/>
      <c r="I121" s="194"/>
      <c r="J121" s="38"/>
      <c r="K121" s="38"/>
      <c r="L121" s="41"/>
      <c r="M121" s="195"/>
      <c r="N121" s="196"/>
      <c r="O121" s="66"/>
      <c r="P121" s="66"/>
      <c r="Q121" s="66"/>
      <c r="R121" s="66"/>
      <c r="S121" s="66"/>
      <c r="T121" s="66"/>
      <c r="U121" s="67"/>
      <c r="V121" s="36"/>
      <c r="W121" s="36"/>
      <c r="X121" s="36"/>
      <c r="Y121" s="36"/>
      <c r="Z121" s="36"/>
      <c r="AA121" s="36"/>
      <c r="AB121" s="36"/>
      <c r="AC121" s="36"/>
      <c r="AD121" s="36"/>
      <c r="AE121" s="36"/>
      <c r="AT121" s="19" t="s">
        <v>216</v>
      </c>
      <c r="AU121" s="19" t="s">
        <v>83</v>
      </c>
    </row>
    <row r="122" spans="1:65" s="2" customFormat="1" ht="16.5" customHeight="1">
      <c r="A122" s="36"/>
      <c r="B122" s="37"/>
      <c r="C122" s="179" t="s">
        <v>350</v>
      </c>
      <c r="D122" s="179" t="s">
        <v>208</v>
      </c>
      <c r="E122" s="180" t="s">
        <v>2185</v>
      </c>
      <c r="F122" s="181" t="s">
        <v>2186</v>
      </c>
      <c r="G122" s="182" t="s">
        <v>211</v>
      </c>
      <c r="H122" s="183">
        <v>1</v>
      </c>
      <c r="I122" s="184"/>
      <c r="J122" s="185">
        <f>ROUND(I122*H122,1)</f>
        <v>0</v>
      </c>
      <c r="K122" s="181" t="s">
        <v>212</v>
      </c>
      <c r="L122" s="41"/>
      <c r="M122" s="186" t="s">
        <v>21</v>
      </c>
      <c r="N122" s="187" t="s">
        <v>44</v>
      </c>
      <c r="O122" s="66"/>
      <c r="P122" s="188">
        <f>O122*H122</f>
        <v>0</v>
      </c>
      <c r="Q122" s="188">
        <v>0.00034957</v>
      </c>
      <c r="R122" s="188">
        <f>Q122*H122</f>
        <v>0.00034957</v>
      </c>
      <c r="S122" s="188">
        <v>0</v>
      </c>
      <c r="T122" s="188">
        <f>S122*H122</f>
        <v>0</v>
      </c>
      <c r="U122" s="189" t="s">
        <v>21</v>
      </c>
      <c r="V122" s="36"/>
      <c r="W122" s="36"/>
      <c r="X122" s="36"/>
      <c r="Y122" s="36"/>
      <c r="Z122" s="36"/>
      <c r="AA122" s="36"/>
      <c r="AB122" s="36"/>
      <c r="AC122" s="36"/>
      <c r="AD122" s="36"/>
      <c r="AE122" s="36"/>
      <c r="AR122" s="190" t="s">
        <v>300</v>
      </c>
      <c r="AT122" s="190" t="s">
        <v>208</v>
      </c>
      <c r="AU122" s="190" t="s">
        <v>83</v>
      </c>
      <c r="AY122" s="19" t="s">
        <v>204</v>
      </c>
      <c r="BE122" s="191">
        <f>IF(N122="základní",J122,0)</f>
        <v>0</v>
      </c>
      <c r="BF122" s="191">
        <f>IF(N122="snížená",J122,0)</f>
        <v>0</v>
      </c>
      <c r="BG122" s="191">
        <f>IF(N122="zákl. přenesená",J122,0)</f>
        <v>0</v>
      </c>
      <c r="BH122" s="191">
        <f>IF(N122="sníž. přenesená",J122,0)</f>
        <v>0</v>
      </c>
      <c r="BI122" s="191">
        <f>IF(N122="nulová",J122,0)</f>
        <v>0</v>
      </c>
      <c r="BJ122" s="19" t="s">
        <v>81</v>
      </c>
      <c r="BK122" s="191">
        <f>ROUND(I122*H122,1)</f>
        <v>0</v>
      </c>
      <c r="BL122" s="19" t="s">
        <v>300</v>
      </c>
      <c r="BM122" s="190" t="s">
        <v>2187</v>
      </c>
    </row>
    <row r="123" spans="1:47" s="2" customFormat="1" ht="11.25">
      <c r="A123" s="36"/>
      <c r="B123" s="37"/>
      <c r="C123" s="38"/>
      <c r="D123" s="192" t="s">
        <v>216</v>
      </c>
      <c r="E123" s="38"/>
      <c r="F123" s="193" t="s">
        <v>2188</v>
      </c>
      <c r="G123" s="38"/>
      <c r="H123" s="38"/>
      <c r="I123" s="194"/>
      <c r="J123" s="38"/>
      <c r="K123" s="38"/>
      <c r="L123" s="41"/>
      <c r="M123" s="195"/>
      <c r="N123" s="196"/>
      <c r="O123" s="66"/>
      <c r="P123" s="66"/>
      <c r="Q123" s="66"/>
      <c r="R123" s="66"/>
      <c r="S123" s="66"/>
      <c r="T123" s="66"/>
      <c r="U123" s="67"/>
      <c r="V123" s="36"/>
      <c r="W123" s="36"/>
      <c r="X123" s="36"/>
      <c r="Y123" s="36"/>
      <c r="Z123" s="36"/>
      <c r="AA123" s="36"/>
      <c r="AB123" s="36"/>
      <c r="AC123" s="36"/>
      <c r="AD123" s="36"/>
      <c r="AE123" s="36"/>
      <c r="AT123" s="19" t="s">
        <v>216</v>
      </c>
      <c r="AU123" s="19" t="s">
        <v>83</v>
      </c>
    </row>
    <row r="124" spans="1:65" s="2" customFormat="1" ht="16.5" customHeight="1">
      <c r="A124" s="36"/>
      <c r="B124" s="37"/>
      <c r="C124" s="179" t="s">
        <v>7</v>
      </c>
      <c r="D124" s="179" t="s">
        <v>208</v>
      </c>
      <c r="E124" s="180" t="s">
        <v>2189</v>
      </c>
      <c r="F124" s="181" t="s">
        <v>2190</v>
      </c>
      <c r="G124" s="182" t="s">
        <v>211</v>
      </c>
      <c r="H124" s="183">
        <v>1</v>
      </c>
      <c r="I124" s="184"/>
      <c r="J124" s="185">
        <f>ROUND(I124*H124,1)</f>
        <v>0</v>
      </c>
      <c r="K124" s="181" t="s">
        <v>212</v>
      </c>
      <c r="L124" s="41"/>
      <c r="M124" s="186" t="s">
        <v>21</v>
      </c>
      <c r="N124" s="187" t="s">
        <v>44</v>
      </c>
      <c r="O124" s="66"/>
      <c r="P124" s="188">
        <f>O124*H124</f>
        <v>0</v>
      </c>
      <c r="Q124" s="188">
        <v>0.00034957</v>
      </c>
      <c r="R124" s="188">
        <f>Q124*H124</f>
        <v>0.00034957</v>
      </c>
      <c r="S124" s="188">
        <v>0</v>
      </c>
      <c r="T124" s="188">
        <f>S124*H124</f>
        <v>0</v>
      </c>
      <c r="U124" s="189" t="s">
        <v>21</v>
      </c>
      <c r="V124" s="36"/>
      <c r="W124" s="36"/>
      <c r="X124" s="36"/>
      <c r="Y124" s="36"/>
      <c r="Z124" s="36"/>
      <c r="AA124" s="36"/>
      <c r="AB124" s="36"/>
      <c r="AC124" s="36"/>
      <c r="AD124" s="36"/>
      <c r="AE124" s="36"/>
      <c r="AR124" s="190" t="s">
        <v>300</v>
      </c>
      <c r="AT124" s="190" t="s">
        <v>208</v>
      </c>
      <c r="AU124" s="190" t="s">
        <v>83</v>
      </c>
      <c r="AY124" s="19" t="s">
        <v>204</v>
      </c>
      <c r="BE124" s="191">
        <f>IF(N124="základní",J124,0)</f>
        <v>0</v>
      </c>
      <c r="BF124" s="191">
        <f>IF(N124="snížená",J124,0)</f>
        <v>0</v>
      </c>
      <c r="BG124" s="191">
        <f>IF(N124="zákl. přenesená",J124,0)</f>
        <v>0</v>
      </c>
      <c r="BH124" s="191">
        <f>IF(N124="sníž. přenesená",J124,0)</f>
        <v>0</v>
      </c>
      <c r="BI124" s="191">
        <f>IF(N124="nulová",J124,0)</f>
        <v>0</v>
      </c>
      <c r="BJ124" s="19" t="s">
        <v>81</v>
      </c>
      <c r="BK124" s="191">
        <f>ROUND(I124*H124,1)</f>
        <v>0</v>
      </c>
      <c r="BL124" s="19" t="s">
        <v>300</v>
      </c>
      <c r="BM124" s="190" t="s">
        <v>2191</v>
      </c>
    </row>
    <row r="125" spans="1:47" s="2" customFormat="1" ht="11.25">
      <c r="A125" s="36"/>
      <c r="B125" s="37"/>
      <c r="C125" s="38"/>
      <c r="D125" s="192" t="s">
        <v>216</v>
      </c>
      <c r="E125" s="38"/>
      <c r="F125" s="193" t="s">
        <v>2192</v>
      </c>
      <c r="G125" s="38"/>
      <c r="H125" s="38"/>
      <c r="I125" s="194"/>
      <c r="J125" s="38"/>
      <c r="K125" s="38"/>
      <c r="L125" s="41"/>
      <c r="M125" s="195"/>
      <c r="N125" s="196"/>
      <c r="O125" s="66"/>
      <c r="P125" s="66"/>
      <c r="Q125" s="66"/>
      <c r="R125" s="66"/>
      <c r="S125" s="66"/>
      <c r="T125" s="66"/>
      <c r="U125" s="67"/>
      <c r="V125" s="36"/>
      <c r="W125" s="36"/>
      <c r="X125" s="36"/>
      <c r="Y125" s="36"/>
      <c r="Z125" s="36"/>
      <c r="AA125" s="36"/>
      <c r="AB125" s="36"/>
      <c r="AC125" s="36"/>
      <c r="AD125" s="36"/>
      <c r="AE125" s="36"/>
      <c r="AT125" s="19" t="s">
        <v>216</v>
      </c>
      <c r="AU125" s="19" t="s">
        <v>83</v>
      </c>
    </row>
    <row r="126" spans="1:65" s="2" customFormat="1" ht="16.5" customHeight="1">
      <c r="A126" s="36"/>
      <c r="B126" s="37"/>
      <c r="C126" s="179" t="s">
        <v>367</v>
      </c>
      <c r="D126" s="179" t="s">
        <v>208</v>
      </c>
      <c r="E126" s="180" t="s">
        <v>2193</v>
      </c>
      <c r="F126" s="181" t="s">
        <v>2194</v>
      </c>
      <c r="G126" s="182" t="s">
        <v>211</v>
      </c>
      <c r="H126" s="183">
        <v>1</v>
      </c>
      <c r="I126" s="184"/>
      <c r="J126" s="185">
        <f>ROUND(I126*H126,1)</f>
        <v>0</v>
      </c>
      <c r="K126" s="181" t="s">
        <v>212</v>
      </c>
      <c r="L126" s="41"/>
      <c r="M126" s="186" t="s">
        <v>21</v>
      </c>
      <c r="N126" s="187" t="s">
        <v>44</v>
      </c>
      <c r="O126" s="66"/>
      <c r="P126" s="188">
        <f>O126*H126</f>
        <v>0</v>
      </c>
      <c r="Q126" s="188">
        <v>0.00011957</v>
      </c>
      <c r="R126" s="188">
        <f>Q126*H126</f>
        <v>0.00011957</v>
      </c>
      <c r="S126" s="188">
        <v>0</v>
      </c>
      <c r="T126" s="188">
        <f>S126*H126</f>
        <v>0</v>
      </c>
      <c r="U126" s="189" t="s">
        <v>21</v>
      </c>
      <c r="V126" s="36"/>
      <c r="W126" s="36"/>
      <c r="X126" s="36"/>
      <c r="Y126" s="36"/>
      <c r="Z126" s="36"/>
      <c r="AA126" s="36"/>
      <c r="AB126" s="36"/>
      <c r="AC126" s="36"/>
      <c r="AD126" s="36"/>
      <c r="AE126" s="36"/>
      <c r="AR126" s="190" t="s">
        <v>300</v>
      </c>
      <c r="AT126" s="190" t="s">
        <v>208</v>
      </c>
      <c r="AU126" s="190" t="s">
        <v>83</v>
      </c>
      <c r="AY126" s="19" t="s">
        <v>204</v>
      </c>
      <c r="BE126" s="191">
        <f>IF(N126="základní",J126,0)</f>
        <v>0</v>
      </c>
      <c r="BF126" s="191">
        <f>IF(N126="snížená",J126,0)</f>
        <v>0</v>
      </c>
      <c r="BG126" s="191">
        <f>IF(N126="zákl. přenesená",J126,0)</f>
        <v>0</v>
      </c>
      <c r="BH126" s="191">
        <f>IF(N126="sníž. přenesená",J126,0)</f>
        <v>0</v>
      </c>
      <c r="BI126" s="191">
        <f>IF(N126="nulová",J126,0)</f>
        <v>0</v>
      </c>
      <c r="BJ126" s="19" t="s">
        <v>81</v>
      </c>
      <c r="BK126" s="191">
        <f>ROUND(I126*H126,1)</f>
        <v>0</v>
      </c>
      <c r="BL126" s="19" t="s">
        <v>300</v>
      </c>
      <c r="BM126" s="190" t="s">
        <v>2195</v>
      </c>
    </row>
    <row r="127" spans="1:47" s="2" customFormat="1" ht="11.25">
      <c r="A127" s="36"/>
      <c r="B127" s="37"/>
      <c r="C127" s="38"/>
      <c r="D127" s="192" t="s">
        <v>216</v>
      </c>
      <c r="E127" s="38"/>
      <c r="F127" s="193" t="s">
        <v>2196</v>
      </c>
      <c r="G127" s="38"/>
      <c r="H127" s="38"/>
      <c r="I127" s="194"/>
      <c r="J127" s="38"/>
      <c r="K127" s="38"/>
      <c r="L127" s="41"/>
      <c r="M127" s="195"/>
      <c r="N127" s="196"/>
      <c r="O127" s="66"/>
      <c r="P127" s="66"/>
      <c r="Q127" s="66"/>
      <c r="R127" s="66"/>
      <c r="S127" s="66"/>
      <c r="T127" s="66"/>
      <c r="U127" s="67"/>
      <c r="V127" s="36"/>
      <c r="W127" s="36"/>
      <c r="X127" s="36"/>
      <c r="Y127" s="36"/>
      <c r="Z127" s="36"/>
      <c r="AA127" s="36"/>
      <c r="AB127" s="36"/>
      <c r="AC127" s="36"/>
      <c r="AD127" s="36"/>
      <c r="AE127" s="36"/>
      <c r="AT127" s="19" t="s">
        <v>216</v>
      </c>
      <c r="AU127" s="19" t="s">
        <v>83</v>
      </c>
    </row>
    <row r="128" spans="1:65" s="2" customFormat="1" ht="21.75" customHeight="1">
      <c r="A128" s="36"/>
      <c r="B128" s="37"/>
      <c r="C128" s="179" t="s">
        <v>380</v>
      </c>
      <c r="D128" s="179" t="s">
        <v>208</v>
      </c>
      <c r="E128" s="180" t="s">
        <v>2197</v>
      </c>
      <c r="F128" s="181" t="s">
        <v>2198</v>
      </c>
      <c r="G128" s="182" t="s">
        <v>211</v>
      </c>
      <c r="H128" s="183">
        <v>1</v>
      </c>
      <c r="I128" s="184"/>
      <c r="J128" s="185">
        <f>ROUND(I128*H128,1)</f>
        <v>0</v>
      </c>
      <c r="K128" s="181" t="s">
        <v>212</v>
      </c>
      <c r="L128" s="41"/>
      <c r="M128" s="186" t="s">
        <v>21</v>
      </c>
      <c r="N128" s="187" t="s">
        <v>44</v>
      </c>
      <c r="O128" s="66"/>
      <c r="P128" s="188">
        <f>O128*H128</f>
        <v>0</v>
      </c>
      <c r="Q128" s="188">
        <v>0.00101957</v>
      </c>
      <c r="R128" s="188">
        <f>Q128*H128</f>
        <v>0.00101957</v>
      </c>
      <c r="S128" s="188">
        <v>0</v>
      </c>
      <c r="T128" s="188">
        <f>S128*H128</f>
        <v>0</v>
      </c>
      <c r="U128" s="189" t="s">
        <v>21</v>
      </c>
      <c r="V128" s="36"/>
      <c r="W128" s="36"/>
      <c r="X128" s="36"/>
      <c r="Y128" s="36"/>
      <c r="Z128" s="36"/>
      <c r="AA128" s="36"/>
      <c r="AB128" s="36"/>
      <c r="AC128" s="36"/>
      <c r="AD128" s="36"/>
      <c r="AE128" s="36"/>
      <c r="AR128" s="190" t="s">
        <v>300</v>
      </c>
      <c r="AT128" s="190" t="s">
        <v>208</v>
      </c>
      <c r="AU128" s="190" t="s">
        <v>83</v>
      </c>
      <c r="AY128" s="19" t="s">
        <v>204</v>
      </c>
      <c r="BE128" s="191">
        <f>IF(N128="základní",J128,0)</f>
        <v>0</v>
      </c>
      <c r="BF128" s="191">
        <f>IF(N128="snížená",J128,0)</f>
        <v>0</v>
      </c>
      <c r="BG128" s="191">
        <f>IF(N128="zákl. přenesená",J128,0)</f>
        <v>0</v>
      </c>
      <c r="BH128" s="191">
        <f>IF(N128="sníž. přenesená",J128,0)</f>
        <v>0</v>
      </c>
      <c r="BI128" s="191">
        <f>IF(N128="nulová",J128,0)</f>
        <v>0</v>
      </c>
      <c r="BJ128" s="19" t="s">
        <v>81</v>
      </c>
      <c r="BK128" s="191">
        <f>ROUND(I128*H128,1)</f>
        <v>0</v>
      </c>
      <c r="BL128" s="19" t="s">
        <v>300</v>
      </c>
      <c r="BM128" s="190" t="s">
        <v>2199</v>
      </c>
    </row>
    <row r="129" spans="1:47" s="2" customFormat="1" ht="11.25">
      <c r="A129" s="36"/>
      <c r="B129" s="37"/>
      <c r="C129" s="38"/>
      <c r="D129" s="192" t="s">
        <v>216</v>
      </c>
      <c r="E129" s="38"/>
      <c r="F129" s="193" t="s">
        <v>2200</v>
      </c>
      <c r="G129" s="38"/>
      <c r="H129" s="38"/>
      <c r="I129" s="194"/>
      <c r="J129" s="38"/>
      <c r="K129" s="38"/>
      <c r="L129" s="41"/>
      <c r="M129" s="195"/>
      <c r="N129" s="196"/>
      <c r="O129" s="66"/>
      <c r="P129" s="66"/>
      <c r="Q129" s="66"/>
      <c r="R129" s="66"/>
      <c r="S129" s="66"/>
      <c r="T129" s="66"/>
      <c r="U129" s="67"/>
      <c r="V129" s="36"/>
      <c r="W129" s="36"/>
      <c r="X129" s="36"/>
      <c r="Y129" s="36"/>
      <c r="Z129" s="36"/>
      <c r="AA129" s="36"/>
      <c r="AB129" s="36"/>
      <c r="AC129" s="36"/>
      <c r="AD129" s="36"/>
      <c r="AE129" s="36"/>
      <c r="AT129" s="19" t="s">
        <v>216</v>
      </c>
      <c r="AU129" s="19" t="s">
        <v>83</v>
      </c>
    </row>
    <row r="130" spans="1:65" s="2" customFormat="1" ht="16.5" customHeight="1">
      <c r="A130" s="36"/>
      <c r="B130" s="37"/>
      <c r="C130" s="179" t="s">
        <v>397</v>
      </c>
      <c r="D130" s="179" t="s">
        <v>208</v>
      </c>
      <c r="E130" s="180" t="s">
        <v>2201</v>
      </c>
      <c r="F130" s="181" t="s">
        <v>2202</v>
      </c>
      <c r="G130" s="182" t="s">
        <v>211</v>
      </c>
      <c r="H130" s="183">
        <v>1</v>
      </c>
      <c r="I130" s="184"/>
      <c r="J130" s="185">
        <f>ROUND(I130*H130,1)</f>
        <v>0</v>
      </c>
      <c r="K130" s="181" t="s">
        <v>212</v>
      </c>
      <c r="L130" s="41"/>
      <c r="M130" s="186" t="s">
        <v>21</v>
      </c>
      <c r="N130" s="187" t="s">
        <v>44</v>
      </c>
      <c r="O130" s="66"/>
      <c r="P130" s="188">
        <f>O130*H130</f>
        <v>0</v>
      </c>
      <c r="Q130" s="188">
        <v>0.00033957</v>
      </c>
      <c r="R130" s="188">
        <f>Q130*H130</f>
        <v>0.00033957</v>
      </c>
      <c r="S130" s="188">
        <v>0</v>
      </c>
      <c r="T130" s="188">
        <f>S130*H130</f>
        <v>0</v>
      </c>
      <c r="U130" s="189" t="s">
        <v>21</v>
      </c>
      <c r="V130" s="36"/>
      <c r="W130" s="36"/>
      <c r="X130" s="36"/>
      <c r="Y130" s="36"/>
      <c r="Z130" s="36"/>
      <c r="AA130" s="36"/>
      <c r="AB130" s="36"/>
      <c r="AC130" s="36"/>
      <c r="AD130" s="36"/>
      <c r="AE130" s="36"/>
      <c r="AR130" s="190" t="s">
        <v>300</v>
      </c>
      <c r="AT130" s="190" t="s">
        <v>208</v>
      </c>
      <c r="AU130" s="190" t="s">
        <v>83</v>
      </c>
      <c r="AY130" s="19" t="s">
        <v>204</v>
      </c>
      <c r="BE130" s="191">
        <f>IF(N130="základní",J130,0)</f>
        <v>0</v>
      </c>
      <c r="BF130" s="191">
        <f>IF(N130="snížená",J130,0)</f>
        <v>0</v>
      </c>
      <c r="BG130" s="191">
        <f>IF(N130="zákl. přenesená",J130,0)</f>
        <v>0</v>
      </c>
      <c r="BH130" s="191">
        <f>IF(N130="sníž. přenesená",J130,0)</f>
        <v>0</v>
      </c>
      <c r="BI130" s="191">
        <f>IF(N130="nulová",J130,0)</f>
        <v>0</v>
      </c>
      <c r="BJ130" s="19" t="s">
        <v>81</v>
      </c>
      <c r="BK130" s="191">
        <f>ROUND(I130*H130,1)</f>
        <v>0</v>
      </c>
      <c r="BL130" s="19" t="s">
        <v>300</v>
      </c>
      <c r="BM130" s="190" t="s">
        <v>2203</v>
      </c>
    </row>
    <row r="131" spans="1:47" s="2" customFormat="1" ht="11.25">
      <c r="A131" s="36"/>
      <c r="B131" s="37"/>
      <c r="C131" s="38"/>
      <c r="D131" s="192" t="s">
        <v>216</v>
      </c>
      <c r="E131" s="38"/>
      <c r="F131" s="193" t="s">
        <v>2204</v>
      </c>
      <c r="G131" s="38"/>
      <c r="H131" s="38"/>
      <c r="I131" s="194"/>
      <c r="J131" s="38"/>
      <c r="K131" s="38"/>
      <c r="L131" s="41"/>
      <c r="M131" s="195"/>
      <c r="N131" s="196"/>
      <c r="O131" s="66"/>
      <c r="P131" s="66"/>
      <c r="Q131" s="66"/>
      <c r="R131" s="66"/>
      <c r="S131" s="66"/>
      <c r="T131" s="66"/>
      <c r="U131" s="67"/>
      <c r="V131" s="36"/>
      <c r="W131" s="36"/>
      <c r="X131" s="36"/>
      <c r="Y131" s="36"/>
      <c r="Z131" s="36"/>
      <c r="AA131" s="36"/>
      <c r="AB131" s="36"/>
      <c r="AC131" s="36"/>
      <c r="AD131" s="36"/>
      <c r="AE131" s="36"/>
      <c r="AT131" s="19" t="s">
        <v>216</v>
      </c>
      <c r="AU131" s="19" t="s">
        <v>83</v>
      </c>
    </row>
    <row r="132" spans="1:65" s="2" customFormat="1" ht="16.5" customHeight="1">
      <c r="A132" s="36"/>
      <c r="B132" s="37"/>
      <c r="C132" s="179" t="s">
        <v>411</v>
      </c>
      <c r="D132" s="179" t="s">
        <v>208</v>
      </c>
      <c r="E132" s="180" t="s">
        <v>2205</v>
      </c>
      <c r="F132" s="181" t="s">
        <v>2206</v>
      </c>
      <c r="G132" s="182" t="s">
        <v>469</v>
      </c>
      <c r="H132" s="183">
        <v>1</v>
      </c>
      <c r="I132" s="184"/>
      <c r="J132" s="185">
        <f>ROUND(I132*H132,1)</f>
        <v>0</v>
      </c>
      <c r="K132" s="181" t="s">
        <v>21</v>
      </c>
      <c r="L132" s="41"/>
      <c r="M132" s="186" t="s">
        <v>21</v>
      </c>
      <c r="N132" s="187" t="s">
        <v>44</v>
      </c>
      <c r="O132" s="66"/>
      <c r="P132" s="188">
        <f>O132*H132</f>
        <v>0</v>
      </c>
      <c r="Q132" s="188">
        <v>0.00493</v>
      </c>
      <c r="R132" s="188">
        <f>Q132*H132</f>
        <v>0.00493</v>
      </c>
      <c r="S132" s="188">
        <v>0</v>
      </c>
      <c r="T132" s="188">
        <f>S132*H132</f>
        <v>0</v>
      </c>
      <c r="U132" s="189" t="s">
        <v>21</v>
      </c>
      <c r="V132" s="36"/>
      <c r="W132" s="36"/>
      <c r="X132" s="36"/>
      <c r="Y132" s="36"/>
      <c r="Z132" s="36"/>
      <c r="AA132" s="36"/>
      <c r="AB132" s="36"/>
      <c r="AC132" s="36"/>
      <c r="AD132" s="36"/>
      <c r="AE132" s="36"/>
      <c r="AR132" s="190" t="s">
        <v>300</v>
      </c>
      <c r="AT132" s="190" t="s">
        <v>208</v>
      </c>
      <c r="AU132" s="190" t="s">
        <v>83</v>
      </c>
      <c r="AY132" s="19" t="s">
        <v>204</v>
      </c>
      <c r="BE132" s="191">
        <f>IF(N132="základní",J132,0)</f>
        <v>0</v>
      </c>
      <c r="BF132" s="191">
        <f>IF(N132="snížená",J132,0)</f>
        <v>0</v>
      </c>
      <c r="BG132" s="191">
        <f>IF(N132="zákl. přenesená",J132,0)</f>
        <v>0</v>
      </c>
      <c r="BH132" s="191">
        <f>IF(N132="sníž. přenesená",J132,0)</f>
        <v>0</v>
      </c>
      <c r="BI132" s="191">
        <f>IF(N132="nulová",J132,0)</f>
        <v>0</v>
      </c>
      <c r="BJ132" s="19" t="s">
        <v>81</v>
      </c>
      <c r="BK132" s="191">
        <f>ROUND(I132*H132,1)</f>
        <v>0</v>
      </c>
      <c r="BL132" s="19" t="s">
        <v>300</v>
      </c>
      <c r="BM132" s="190" t="s">
        <v>2207</v>
      </c>
    </row>
    <row r="133" spans="1:65" s="2" customFormat="1" ht="24.2" customHeight="1">
      <c r="A133" s="36"/>
      <c r="B133" s="37"/>
      <c r="C133" s="179" t="s">
        <v>417</v>
      </c>
      <c r="D133" s="179" t="s">
        <v>208</v>
      </c>
      <c r="E133" s="180" t="s">
        <v>2208</v>
      </c>
      <c r="F133" s="181" t="s">
        <v>2209</v>
      </c>
      <c r="G133" s="182" t="s">
        <v>469</v>
      </c>
      <c r="H133" s="183">
        <v>12</v>
      </c>
      <c r="I133" s="184"/>
      <c r="J133" s="185">
        <f>ROUND(I133*H133,1)</f>
        <v>0</v>
      </c>
      <c r="K133" s="181" t="s">
        <v>212</v>
      </c>
      <c r="L133" s="41"/>
      <c r="M133" s="186" t="s">
        <v>21</v>
      </c>
      <c r="N133" s="187" t="s">
        <v>44</v>
      </c>
      <c r="O133" s="66"/>
      <c r="P133" s="188">
        <f>O133*H133</f>
        <v>0</v>
      </c>
      <c r="Q133" s="188">
        <v>0.0001897235</v>
      </c>
      <c r="R133" s="188">
        <f>Q133*H133</f>
        <v>0.002276682</v>
      </c>
      <c r="S133" s="188">
        <v>0</v>
      </c>
      <c r="T133" s="188">
        <f>S133*H133</f>
        <v>0</v>
      </c>
      <c r="U133" s="189" t="s">
        <v>21</v>
      </c>
      <c r="V133" s="36"/>
      <c r="W133" s="36"/>
      <c r="X133" s="36"/>
      <c r="Y133" s="36"/>
      <c r="Z133" s="36"/>
      <c r="AA133" s="36"/>
      <c r="AB133" s="36"/>
      <c r="AC133" s="36"/>
      <c r="AD133" s="36"/>
      <c r="AE133" s="36"/>
      <c r="AR133" s="190" t="s">
        <v>300</v>
      </c>
      <c r="AT133" s="190" t="s">
        <v>208</v>
      </c>
      <c r="AU133" s="190" t="s">
        <v>83</v>
      </c>
      <c r="AY133" s="19" t="s">
        <v>204</v>
      </c>
      <c r="BE133" s="191">
        <f>IF(N133="základní",J133,0)</f>
        <v>0</v>
      </c>
      <c r="BF133" s="191">
        <f>IF(N133="snížená",J133,0)</f>
        <v>0</v>
      </c>
      <c r="BG133" s="191">
        <f>IF(N133="zákl. přenesená",J133,0)</f>
        <v>0</v>
      </c>
      <c r="BH133" s="191">
        <f>IF(N133="sníž. přenesená",J133,0)</f>
        <v>0</v>
      </c>
      <c r="BI133" s="191">
        <f>IF(N133="nulová",J133,0)</f>
        <v>0</v>
      </c>
      <c r="BJ133" s="19" t="s">
        <v>81</v>
      </c>
      <c r="BK133" s="191">
        <f>ROUND(I133*H133,1)</f>
        <v>0</v>
      </c>
      <c r="BL133" s="19" t="s">
        <v>300</v>
      </c>
      <c r="BM133" s="190" t="s">
        <v>2210</v>
      </c>
    </row>
    <row r="134" spans="1:47" s="2" customFormat="1" ht="11.25">
      <c r="A134" s="36"/>
      <c r="B134" s="37"/>
      <c r="C134" s="38"/>
      <c r="D134" s="192" t="s">
        <v>216</v>
      </c>
      <c r="E134" s="38"/>
      <c r="F134" s="193" t="s">
        <v>2211</v>
      </c>
      <c r="G134" s="38"/>
      <c r="H134" s="38"/>
      <c r="I134" s="194"/>
      <c r="J134" s="38"/>
      <c r="K134" s="38"/>
      <c r="L134" s="41"/>
      <c r="M134" s="195"/>
      <c r="N134" s="196"/>
      <c r="O134" s="66"/>
      <c r="P134" s="66"/>
      <c r="Q134" s="66"/>
      <c r="R134" s="66"/>
      <c r="S134" s="66"/>
      <c r="T134" s="66"/>
      <c r="U134" s="67"/>
      <c r="V134" s="36"/>
      <c r="W134" s="36"/>
      <c r="X134" s="36"/>
      <c r="Y134" s="36"/>
      <c r="Z134" s="36"/>
      <c r="AA134" s="36"/>
      <c r="AB134" s="36"/>
      <c r="AC134" s="36"/>
      <c r="AD134" s="36"/>
      <c r="AE134" s="36"/>
      <c r="AT134" s="19" t="s">
        <v>216</v>
      </c>
      <c r="AU134" s="19" t="s">
        <v>83</v>
      </c>
    </row>
    <row r="135" spans="1:65" s="2" customFormat="1" ht="21.75" customHeight="1">
      <c r="A135" s="36"/>
      <c r="B135" s="37"/>
      <c r="C135" s="179" t="s">
        <v>365</v>
      </c>
      <c r="D135" s="179" t="s">
        <v>208</v>
      </c>
      <c r="E135" s="180" t="s">
        <v>2212</v>
      </c>
      <c r="F135" s="181" t="s">
        <v>2213</v>
      </c>
      <c r="G135" s="182" t="s">
        <v>469</v>
      </c>
      <c r="H135" s="183">
        <v>12</v>
      </c>
      <c r="I135" s="184"/>
      <c r="J135" s="185">
        <f>ROUND(I135*H135,1)</f>
        <v>0</v>
      </c>
      <c r="K135" s="181" t="s">
        <v>212</v>
      </c>
      <c r="L135" s="41"/>
      <c r="M135" s="186" t="s">
        <v>21</v>
      </c>
      <c r="N135" s="187" t="s">
        <v>44</v>
      </c>
      <c r="O135" s="66"/>
      <c r="P135" s="188">
        <f>O135*H135</f>
        <v>0</v>
      </c>
      <c r="Q135" s="188">
        <v>1E-05</v>
      </c>
      <c r="R135" s="188">
        <f>Q135*H135</f>
        <v>0.00012000000000000002</v>
      </c>
      <c r="S135" s="188">
        <v>0</v>
      </c>
      <c r="T135" s="188">
        <f>S135*H135</f>
        <v>0</v>
      </c>
      <c r="U135" s="189" t="s">
        <v>21</v>
      </c>
      <c r="V135" s="36"/>
      <c r="W135" s="36"/>
      <c r="X135" s="36"/>
      <c r="Y135" s="36"/>
      <c r="Z135" s="36"/>
      <c r="AA135" s="36"/>
      <c r="AB135" s="36"/>
      <c r="AC135" s="36"/>
      <c r="AD135" s="36"/>
      <c r="AE135" s="36"/>
      <c r="AR135" s="190" t="s">
        <v>300</v>
      </c>
      <c r="AT135" s="190" t="s">
        <v>208</v>
      </c>
      <c r="AU135" s="190" t="s">
        <v>83</v>
      </c>
      <c r="AY135" s="19" t="s">
        <v>204</v>
      </c>
      <c r="BE135" s="191">
        <f>IF(N135="základní",J135,0)</f>
        <v>0</v>
      </c>
      <c r="BF135" s="191">
        <f>IF(N135="snížená",J135,0)</f>
        <v>0</v>
      </c>
      <c r="BG135" s="191">
        <f>IF(N135="zákl. přenesená",J135,0)</f>
        <v>0</v>
      </c>
      <c r="BH135" s="191">
        <f>IF(N135="sníž. přenesená",J135,0)</f>
        <v>0</v>
      </c>
      <c r="BI135" s="191">
        <f>IF(N135="nulová",J135,0)</f>
        <v>0</v>
      </c>
      <c r="BJ135" s="19" t="s">
        <v>81</v>
      </c>
      <c r="BK135" s="191">
        <f>ROUND(I135*H135,1)</f>
        <v>0</v>
      </c>
      <c r="BL135" s="19" t="s">
        <v>300</v>
      </c>
      <c r="BM135" s="190" t="s">
        <v>2214</v>
      </c>
    </row>
    <row r="136" spans="1:47" s="2" customFormat="1" ht="11.25">
      <c r="A136" s="36"/>
      <c r="B136" s="37"/>
      <c r="C136" s="38"/>
      <c r="D136" s="192" t="s">
        <v>216</v>
      </c>
      <c r="E136" s="38"/>
      <c r="F136" s="193" t="s">
        <v>2215</v>
      </c>
      <c r="G136" s="38"/>
      <c r="H136" s="38"/>
      <c r="I136" s="194"/>
      <c r="J136" s="38"/>
      <c r="K136" s="38"/>
      <c r="L136" s="41"/>
      <c r="M136" s="195"/>
      <c r="N136" s="196"/>
      <c r="O136" s="66"/>
      <c r="P136" s="66"/>
      <c r="Q136" s="66"/>
      <c r="R136" s="66"/>
      <c r="S136" s="66"/>
      <c r="T136" s="66"/>
      <c r="U136" s="67"/>
      <c r="V136" s="36"/>
      <c r="W136" s="36"/>
      <c r="X136" s="36"/>
      <c r="Y136" s="36"/>
      <c r="Z136" s="36"/>
      <c r="AA136" s="36"/>
      <c r="AB136" s="36"/>
      <c r="AC136" s="36"/>
      <c r="AD136" s="36"/>
      <c r="AE136" s="36"/>
      <c r="AT136" s="19" t="s">
        <v>216</v>
      </c>
      <c r="AU136" s="19" t="s">
        <v>83</v>
      </c>
    </row>
    <row r="137" spans="1:65" s="2" customFormat="1" ht="24.2" customHeight="1">
      <c r="A137" s="36"/>
      <c r="B137" s="37"/>
      <c r="C137" s="179" t="s">
        <v>441</v>
      </c>
      <c r="D137" s="179" t="s">
        <v>208</v>
      </c>
      <c r="E137" s="180" t="s">
        <v>2216</v>
      </c>
      <c r="F137" s="181" t="s">
        <v>2217</v>
      </c>
      <c r="G137" s="182" t="s">
        <v>1412</v>
      </c>
      <c r="H137" s="252"/>
      <c r="I137" s="184"/>
      <c r="J137" s="185">
        <f>ROUND(I137*H137,1)</f>
        <v>0</v>
      </c>
      <c r="K137" s="181" t="s">
        <v>212</v>
      </c>
      <c r="L137" s="41"/>
      <c r="M137" s="186" t="s">
        <v>21</v>
      </c>
      <c r="N137" s="187" t="s">
        <v>44</v>
      </c>
      <c r="O137" s="66"/>
      <c r="P137" s="188">
        <f>O137*H137</f>
        <v>0</v>
      </c>
      <c r="Q137" s="188">
        <v>0</v>
      </c>
      <c r="R137" s="188">
        <f>Q137*H137</f>
        <v>0</v>
      </c>
      <c r="S137" s="188">
        <v>0</v>
      </c>
      <c r="T137" s="188">
        <f>S137*H137</f>
        <v>0</v>
      </c>
      <c r="U137" s="189" t="s">
        <v>21</v>
      </c>
      <c r="V137" s="36"/>
      <c r="W137" s="36"/>
      <c r="X137" s="36"/>
      <c r="Y137" s="36"/>
      <c r="Z137" s="36"/>
      <c r="AA137" s="36"/>
      <c r="AB137" s="36"/>
      <c r="AC137" s="36"/>
      <c r="AD137" s="36"/>
      <c r="AE137" s="36"/>
      <c r="AR137" s="190" t="s">
        <v>300</v>
      </c>
      <c r="AT137" s="190" t="s">
        <v>208</v>
      </c>
      <c r="AU137" s="190" t="s">
        <v>83</v>
      </c>
      <c r="AY137" s="19" t="s">
        <v>204</v>
      </c>
      <c r="BE137" s="191">
        <f>IF(N137="základní",J137,0)</f>
        <v>0</v>
      </c>
      <c r="BF137" s="191">
        <f>IF(N137="snížená",J137,0)</f>
        <v>0</v>
      </c>
      <c r="BG137" s="191">
        <f>IF(N137="zákl. přenesená",J137,0)</f>
        <v>0</v>
      </c>
      <c r="BH137" s="191">
        <f>IF(N137="sníž. přenesená",J137,0)</f>
        <v>0</v>
      </c>
      <c r="BI137" s="191">
        <f>IF(N137="nulová",J137,0)</f>
        <v>0</v>
      </c>
      <c r="BJ137" s="19" t="s">
        <v>81</v>
      </c>
      <c r="BK137" s="191">
        <f>ROUND(I137*H137,1)</f>
        <v>0</v>
      </c>
      <c r="BL137" s="19" t="s">
        <v>300</v>
      </c>
      <c r="BM137" s="190" t="s">
        <v>2218</v>
      </c>
    </row>
    <row r="138" spans="1:47" s="2" customFormat="1" ht="11.25">
      <c r="A138" s="36"/>
      <c r="B138" s="37"/>
      <c r="C138" s="38"/>
      <c r="D138" s="192" t="s">
        <v>216</v>
      </c>
      <c r="E138" s="38"/>
      <c r="F138" s="193" t="s">
        <v>2219</v>
      </c>
      <c r="G138" s="38"/>
      <c r="H138" s="38"/>
      <c r="I138" s="194"/>
      <c r="J138" s="38"/>
      <c r="K138" s="38"/>
      <c r="L138" s="41"/>
      <c r="M138" s="195"/>
      <c r="N138" s="196"/>
      <c r="O138" s="66"/>
      <c r="P138" s="66"/>
      <c r="Q138" s="66"/>
      <c r="R138" s="66"/>
      <c r="S138" s="66"/>
      <c r="T138" s="66"/>
      <c r="U138" s="67"/>
      <c r="V138" s="36"/>
      <c r="W138" s="36"/>
      <c r="X138" s="36"/>
      <c r="Y138" s="36"/>
      <c r="Z138" s="36"/>
      <c r="AA138" s="36"/>
      <c r="AB138" s="36"/>
      <c r="AC138" s="36"/>
      <c r="AD138" s="36"/>
      <c r="AE138" s="36"/>
      <c r="AT138" s="19" t="s">
        <v>216</v>
      </c>
      <c r="AU138" s="19" t="s">
        <v>83</v>
      </c>
    </row>
    <row r="139" spans="1:65" s="2" customFormat="1" ht="16.5" customHeight="1">
      <c r="A139" s="36"/>
      <c r="B139" s="37"/>
      <c r="C139" s="179" t="s">
        <v>450</v>
      </c>
      <c r="D139" s="179" t="s">
        <v>208</v>
      </c>
      <c r="E139" s="180" t="s">
        <v>2220</v>
      </c>
      <c r="F139" s="181" t="s">
        <v>2221</v>
      </c>
      <c r="G139" s="182" t="s">
        <v>1412</v>
      </c>
      <c r="H139" s="252"/>
      <c r="I139" s="184"/>
      <c r="J139" s="185">
        <f>ROUND(I139*H139,1)</f>
        <v>0</v>
      </c>
      <c r="K139" s="181" t="s">
        <v>21</v>
      </c>
      <c r="L139" s="41"/>
      <c r="M139" s="186" t="s">
        <v>21</v>
      </c>
      <c r="N139" s="187" t="s">
        <v>44</v>
      </c>
      <c r="O139" s="66"/>
      <c r="P139" s="188">
        <f>O139*H139</f>
        <v>0</v>
      </c>
      <c r="Q139" s="188">
        <v>0</v>
      </c>
      <c r="R139" s="188">
        <f>Q139*H139</f>
        <v>0</v>
      </c>
      <c r="S139" s="188">
        <v>0</v>
      </c>
      <c r="T139" s="188">
        <f>S139*H139</f>
        <v>0</v>
      </c>
      <c r="U139" s="189" t="s">
        <v>21</v>
      </c>
      <c r="V139" s="36"/>
      <c r="W139" s="36"/>
      <c r="X139" s="36"/>
      <c r="Y139" s="36"/>
      <c r="Z139" s="36"/>
      <c r="AA139" s="36"/>
      <c r="AB139" s="36"/>
      <c r="AC139" s="36"/>
      <c r="AD139" s="36"/>
      <c r="AE139" s="36"/>
      <c r="AR139" s="190" t="s">
        <v>300</v>
      </c>
      <c r="AT139" s="190" t="s">
        <v>208</v>
      </c>
      <c r="AU139" s="190" t="s">
        <v>83</v>
      </c>
      <c r="AY139" s="19" t="s">
        <v>204</v>
      </c>
      <c r="BE139" s="191">
        <f>IF(N139="základní",J139,0)</f>
        <v>0</v>
      </c>
      <c r="BF139" s="191">
        <f>IF(N139="snížená",J139,0)</f>
        <v>0</v>
      </c>
      <c r="BG139" s="191">
        <f>IF(N139="zákl. přenesená",J139,0)</f>
        <v>0</v>
      </c>
      <c r="BH139" s="191">
        <f>IF(N139="sníž. přenesená",J139,0)</f>
        <v>0</v>
      </c>
      <c r="BI139" s="191">
        <f>IF(N139="nulová",J139,0)</f>
        <v>0</v>
      </c>
      <c r="BJ139" s="19" t="s">
        <v>81</v>
      </c>
      <c r="BK139" s="191">
        <f>ROUND(I139*H139,1)</f>
        <v>0</v>
      </c>
      <c r="BL139" s="19" t="s">
        <v>300</v>
      </c>
      <c r="BM139" s="190" t="s">
        <v>2222</v>
      </c>
    </row>
    <row r="140" spans="2:63" s="12" customFormat="1" ht="22.9" customHeight="1">
      <c r="B140" s="163"/>
      <c r="C140" s="164"/>
      <c r="D140" s="165" t="s">
        <v>72</v>
      </c>
      <c r="E140" s="177" t="s">
        <v>2223</v>
      </c>
      <c r="F140" s="177" t="s">
        <v>2224</v>
      </c>
      <c r="G140" s="164"/>
      <c r="H140" s="164"/>
      <c r="I140" s="167"/>
      <c r="J140" s="178">
        <f>BK140</f>
        <v>0</v>
      </c>
      <c r="K140" s="164"/>
      <c r="L140" s="169"/>
      <c r="M140" s="170"/>
      <c r="N140" s="171"/>
      <c r="O140" s="171"/>
      <c r="P140" s="172">
        <f>SUM(P141:P158)</f>
        <v>0</v>
      </c>
      <c r="Q140" s="171"/>
      <c r="R140" s="172">
        <f>SUM(R141:R158)</f>
        <v>0.07812492210000002</v>
      </c>
      <c r="S140" s="171"/>
      <c r="T140" s="172">
        <f>SUM(T141:T158)</f>
        <v>0</v>
      </c>
      <c r="U140" s="173"/>
      <c r="AR140" s="174" t="s">
        <v>83</v>
      </c>
      <c r="AT140" s="175" t="s">
        <v>72</v>
      </c>
      <c r="AU140" s="175" t="s">
        <v>81</v>
      </c>
      <c r="AY140" s="174" t="s">
        <v>204</v>
      </c>
      <c r="BK140" s="176">
        <f>SUM(BK141:BK158)</f>
        <v>0</v>
      </c>
    </row>
    <row r="141" spans="1:65" s="2" customFormat="1" ht="16.5" customHeight="1">
      <c r="A141" s="36"/>
      <c r="B141" s="37"/>
      <c r="C141" s="179" t="s">
        <v>457</v>
      </c>
      <c r="D141" s="179" t="s">
        <v>208</v>
      </c>
      <c r="E141" s="180" t="s">
        <v>2225</v>
      </c>
      <c r="F141" s="181" t="s">
        <v>2226</v>
      </c>
      <c r="G141" s="182" t="s">
        <v>211</v>
      </c>
      <c r="H141" s="183">
        <v>1</v>
      </c>
      <c r="I141" s="184"/>
      <c r="J141" s="185">
        <f>ROUND(I141*H141,1)</f>
        <v>0</v>
      </c>
      <c r="K141" s="181" t="s">
        <v>21</v>
      </c>
      <c r="L141" s="41"/>
      <c r="M141" s="186" t="s">
        <v>21</v>
      </c>
      <c r="N141" s="187" t="s">
        <v>44</v>
      </c>
      <c r="O141" s="66"/>
      <c r="P141" s="188">
        <f>O141*H141</f>
        <v>0</v>
      </c>
      <c r="Q141" s="188">
        <v>0.035</v>
      </c>
      <c r="R141" s="188">
        <f>Q141*H141</f>
        <v>0.035</v>
      </c>
      <c r="S141" s="188">
        <v>0</v>
      </c>
      <c r="T141" s="188">
        <f>S141*H141</f>
        <v>0</v>
      </c>
      <c r="U141" s="189" t="s">
        <v>21</v>
      </c>
      <c r="V141" s="36"/>
      <c r="W141" s="36"/>
      <c r="X141" s="36"/>
      <c r="Y141" s="36"/>
      <c r="Z141" s="36"/>
      <c r="AA141" s="36"/>
      <c r="AB141" s="36"/>
      <c r="AC141" s="36"/>
      <c r="AD141" s="36"/>
      <c r="AE141" s="36"/>
      <c r="AR141" s="190" t="s">
        <v>300</v>
      </c>
      <c r="AT141" s="190" t="s">
        <v>208</v>
      </c>
      <c r="AU141" s="190" t="s">
        <v>83</v>
      </c>
      <c r="AY141" s="19" t="s">
        <v>204</v>
      </c>
      <c r="BE141" s="191">
        <f>IF(N141="základní",J141,0)</f>
        <v>0</v>
      </c>
      <c r="BF141" s="191">
        <f>IF(N141="snížená",J141,0)</f>
        <v>0</v>
      </c>
      <c r="BG141" s="191">
        <f>IF(N141="zákl. přenesená",J141,0)</f>
        <v>0</v>
      </c>
      <c r="BH141" s="191">
        <f>IF(N141="sníž. přenesená",J141,0)</f>
        <v>0</v>
      </c>
      <c r="BI141" s="191">
        <f>IF(N141="nulová",J141,0)</f>
        <v>0</v>
      </c>
      <c r="BJ141" s="19" t="s">
        <v>81</v>
      </c>
      <c r="BK141" s="191">
        <f>ROUND(I141*H141,1)</f>
        <v>0</v>
      </c>
      <c r="BL141" s="19" t="s">
        <v>300</v>
      </c>
      <c r="BM141" s="190" t="s">
        <v>2227</v>
      </c>
    </row>
    <row r="142" spans="1:65" s="2" customFormat="1" ht="16.5" customHeight="1">
      <c r="A142" s="36"/>
      <c r="B142" s="37"/>
      <c r="C142" s="179" t="s">
        <v>465</v>
      </c>
      <c r="D142" s="179" t="s">
        <v>208</v>
      </c>
      <c r="E142" s="180" t="s">
        <v>2228</v>
      </c>
      <c r="F142" s="181" t="s">
        <v>2229</v>
      </c>
      <c r="G142" s="182" t="s">
        <v>211</v>
      </c>
      <c r="H142" s="183">
        <v>1</v>
      </c>
      <c r="I142" s="184"/>
      <c r="J142" s="185">
        <f>ROUND(I142*H142,1)</f>
        <v>0</v>
      </c>
      <c r="K142" s="181" t="s">
        <v>21</v>
      </c>
      <c r="L142" s="41"/>
      <c r="M142" s="186" t="s">
        <v>21</v>
      </c>
      <c r="N142" s="187" t="s">
        <v>44</v>
      </c>
      <c r="O142" s="66"/>
      <c r="P142" s="188">
        <f>O142*H142</f>
        <v>0</v>
      </c>
      <c r="Q142" s="188">
        <v>0.0035</v>
      </c>
      <c r="R142" s="188">
        <f>Q142*H142</f>
        <v>0.0035</v>
      </c>
      <c r="S142" s="188">
        <v>0</v>
      </c>
      <c r="T142" s="188">
        <f>S142*H142</f>
        <v>0</v>
      </c>
      <c r="U142" s="189" t="s">
        <v>21</v>
      </c>
      <c r="V142" s="36"/>
      <c r="W142" s="36"/>
      <c r="X142" s="36"/>
      <c r="Y142" s="36"/>
      <c r="Z142" s="36"/>
      <c r="AA142" s="36"/>
      <c r="AB142" s="36"/>
      <c r="AC142" s="36"/>
      <c r="AD142" s="36"/>
      <c r="AE142" s="36"/>
      <c r="AR142" s="190" t="s">
        <v>300</v>
      </c>
      <c r="AT142" s="190" t="s">
        <v>208</v>
      </c>
      <c r="AU142" s="190" t="s">
        <v>83</v>
      </c>
      <c r="AY142" s="19" t="s">
        <v>204</v>
      </c>
      <c r="BE142" s="191">
        <f>IF(N142="základní",J142,0)</f>
        <v>0</v>
      </c>
      <c r="BF142" s="191">
        <f>IF(N142="snížená",J142,0)</f>
        <v>0</v>
      </c>
      <c r="BG142" s="191">
        <f>IF(N142="zákl. přenesená",J142,0)</f>
        <v>0</v>
      </c>
      <c r="BH142" s="191">
        <f>IF(N142="sníž. přenesená",J142,0)</f>
        <v>0</v>
      </c>
      <c r="BI142" s="191">
        <f>IF(N142="nulová",J142,0)</f>
        <v>0</v>
      </c>
      <c r="BJ142" s="19" t="s">
        <v>81</v>
      </c>
      <c r="BK142" s="191">
        <f>ROUND(I142*H142,1)</f>
        <v>0</v>
      </c>
      <c r="BL142" s="19" t="s">
        <v>300</v>
      </c>
      <c r="BM142" s="190" t="s">
        <v>2230</v>
      </c>
    </row>
    <row r="143" spans="1:65" s="2" customFormat="1" ht="16.5" customHeight="1">
      <c r="A143" s="36"/>
      <c r="B143" s="37"/>
      <c r="C143" s="179" t="s">
        <v>473</v>
      </c>
      <c r="D143" s="179" t="s">
        <v>208</v>
      </c>
      <c r="E143" s="180" t="s">
        <v>2231</v>
      </c>
      <c r="F143" s="181" t="s">
        <v>2232</v>
      </c>
      <c r="G143" s="182" t="s">
        <v>2182</v>
      </c>
      <c r="H143" s="183">
        <v>1</v>
      </c>
      <c r="I143" s="184"/>
      <c r="J143" s="185">
        <f>ROUND(I143*H143,1)</f>
        <v>0</v>
      </c>
      <c r="K143" s="181" t="s">
        <v>212</v>
      </c>
      <c r="L143" s="41"/>
      <c r="M143" s="186" t="s">
        <v>21</v>
      </c>
      <c r="N143" s="187" t="s">
        <v>44</v>
      </c>
      <c r="O143" s="66"/>
      <c r="P143" s="188">
        <f>O143*H143</f>
        <v>0</v>
      </c>
      <c r="Q143" s="188">
        <v>0.0004347121</v>
      </c>
      <c r="R143" s="188">
        <f>Q143*H143</f>
        <v>0.0004347121</v>
      </c>
      <c r="S143" s="188">
        <v>0</v>
      </c>
      <c r="T143" s="188">
        <f>S143*H143</f>
        <v>0</v>
      </c>
      <c r="U143" s="189" t="s">
        <v>21</v>
      </c>
      <c r="V143" s="36"/>
      <c r="W143" s="36"/>
      <c r="X143" s="36"/>
      <c r="Y143" s="36"/>
      <c r="Z143" s="36"/>
      <c r="AA143" s="36"/>
      <c r="AB143" s="36"/>
      <c r="AC143" s="36"/>
      <c r="AD143" s="36"/>
      <c r="AE143" s="36"/>
      <c r="AR143" s="190" t="s">
        <v>300</v>
      </c>
      <c r="AT143" s="190" t="s">
        <v>208</v>
      </c>
      <c r="AU143" s="190" t="s">
        <v>83</v>
      </c>
      <c r="AY143" s="19" t="s">
        <v>204</v>
      </c>
      <c r="BE143" s="191">
        <f>IF(N143="základní",J143,0)</f>
        <v>0</v>
      </c>
      <c r="BF143" s="191">
        <f>IF(N143="snížená",J143,0)</f>
        <v>0</v>
      </c>
      <c r="BG143" s="191">
        <f>IF(N143="zákl. přenesená",J143,0)</f>
        <v>0</v>
      </c>
      <c r="BH143" s="191">
        <f>IF(N143="sníž. přenesená",J143,0)</f>
        <v>0</v>
      </c>
      <c r="BI143" s="191">
        <f>IF(N143="nulová",J143,0)</f>
        <v>0</v>
      </c>
      <c r="BJ143" s="19" t="s">
        <v>81</v>
      </c>
      <c r="BK143" s="191">
        <f>ROUND(I143*H143,1)</f>
        <v>0</v>
      </c>
      <c r="BL143" s="19" t="s">
        <v>300</v>
      </c>
      <c r="BM143" s="190" t="s">
        <v>2233</v>
      </c>
    </row>
    <row r="144" spans="1:47" s="2" customFormat="1" ht="11.25">
      <c r="A144" s="36"/>
      <c r="B144" s="37"/>
      <c r="C144" s="38"/>
      <c r="D144" s="192" t="s">
        <v>216</v>
      </c>
      <c r="E144" s="38"/>
      <c r="F144" s="193" t="s">
        <v>2234</v>
      </c>
      <c r="G144" s="38"/>
      <c r="H144" s="38"/>
      <c r="I144" s="194"/>
      <c r="J144" s="38"/>
      <c r="K144" s="38"/>
      <c r="L144" s="41"/>
      <c r="M144" s="195"/>
      <c r="N144" s="196"/>
      <c r="O144" s="66"/>
      <c r="P144" s="66"/>
      <c r="Q144" s="66"/>
      <c r="R144" s="66"/>
      <c r="S144" s="66"/>
      <c r="T144" s="66"/>
      <c r="U144" s="67"/>
      <c r="V144" s="36"/>
      <c r="W144" s="36"/>
      <c r="X144" s="36"/>
      <c r="Y144" s="36"/>
      <c r="Z144" s="36"/>
      <c r="AA144" s="36"/>
      <c r="AB144" s="36"/>
      <c r="AC144" s="36"/>
      <c r="AD144" s="36"/>
      <c r="AE144" s="36"/>
      <c r="AT144" s="19" t="s">
        <v>216</v>
      </c>
      <c r="AU144" s="19" t="s">
        <v>83</v>
      </c>
    </row>
    <row r="145" spans="1:65" s="2" customFormat="1" ht="16.5" customHeight="1">
      <c r="A145" s="36"/>
      <c r="B145" s="37"/>
      <c r="C145" s="242" t="s">
        <v>482</v>
      </c>
      <c r="D145" s="242" t="s">
        <v>466</v>
      </c>
      <c r="E145" s="243" t="s">
        <v>2235</v>
      </c>
      <c r="F145" s="244" t="s">
        <v>2236</v>
      </c>
      <c r="G145" s="245" t="s">
        <v>211</v>
      </c>
      <c r="H145" s="246">
        <v>1</v>
      </c>
      <c r="I145" s="247"/>
      <c r="J145" s="248">
        <f>ROUND(I145*H145,1)</f>
        <v>0</v>
      </c>
      <c r="K145" s="244" t="s">
        <v>21</v>
      </c>
      <c r="L145" s="249"/>
      <c r="M145" s="250" t="s">
        <v>21</v>
      </c>
      <c r="N145" s="251" t="s">
        <v>44</v>
      </c>
      <c r="O145" s="66"/>
      <c r="P145" s="188">
        <f>O145*H145</f>
        <v>0</v>
      </c>
      <c r="Q145" s="188">
        <v>0.025</v>
      </c>
      <c r="R145" s="188">
        <f>Q145*H145</f>
        <v>0.025</v>
      </c>
      <c r="S145" s="188">
        <v>0</v>
      </c>
      <c r="T145" s="188">
        <f>S145*H145</f>
        <v>0</v>
      </c>
      <c r="U145" s="189" t="s">
        <v>21</v>
      </c>
      <c r="V145" s="36"/>
      <c r="W145" s="36"/>
      <c r="X145" s="36"/>
      <c r="Y145" s="36"/>
      <c r="Z145" s="36"/>
      <c r="AA145" s="36"/>
      <c r="AB145" s="36"/>
      <c r="AC145" s="36"/>
      <c r="AD145" s="36"/>
      <c r="AE145" s="36"/>
      <c r="AR145" s="190" t="s">
        <v>473</v>
      </c>
      <c r="AT145" s="190" t="s">
        <v>466</v>
      </c>
      <c r="AU145" s="190" t="s">
        <v>83</v>
      </c>
      <c r="AY145" s="19" t="s">
        <v>204</v>
      </c>
      <c r="BE145" s="191">
        <f>IF(N145="základní",J145,0)</f>
        <v>0</v>
      </c>
      <c r="BF145" s="191">
        <f>IF(N145="snížená",J145,0)</f>
        <v>0</v>
      </c>
      <c r="BG145" s="191">
        <f>IF(N145="zákl. přenesená",J145,0)</f>
        <v>0</v>
      </c>
      <c r="BH145" s="191">
        <f>IF(N145="sníž. přenesená",J145,0)</f>
        <v>0</v>
      </c>
      <c r="BI145" s="191">
        <f>IF(N145="nulová",J145,0)</f>
        <v>0</v>
      </c>
      <c r="BJ145" s="19" t="s">
        <v>81</v>
      </c>
      <c r="BK145" s="191">
        <f>ROUND(I145*H145,1)</f>
        <v>0</v>
      </c>
      <c r="BL145" s="19" t="s">
        <v>300</v>
      </c>
      <c r="BM145" s="190" t="s">
        <v>2237</v>
      </c>
    </row>
    <row r="146" spans="1:65" s="2" customFormat="1" ht="24.2" customHeight="1">
      <c r="A146" s="36"/>
      <c r="B146" s="37"/>
      <c r="C146" s="179" t="s">
        <v>489</v>
      </c>
      <c r="D146" s="179" t="s">
        <v>208</v>
      </c>
      <c r="E146" s="180" t="s">
        <v>2238</v>
      </c>
      <c r="F146" s="181" t="s">
        <v>2239</v>
      </c>
      <c r="G146" s="182" t="s">
        <v>2182</v>
      </c>
      <c r="H146" s="183">
        <v>1</v>
      </c>
      <c r="I146" s="184"/>
      <c r="J146" s="185">
        <f>ROUND(I146*H146,1)</f>
        <v>0</v>
      </c>
      <c r="K146" s="181" t="s">
        <v>212</v>
      </c>
      <c r="L146" s="41"/>
      <c r="M146" s="186" t="s">
        <v>21</v>
      </c>
      <c r="N146" s="187" t="s">
        <v>44</v>
      </c>
      <c r="O146" s="66"/>
      <c r="P146" s="188">
        <f>O146*H146</f>
        <v>0</v>
      </c>
      <c r="Q146" s="188">
        <v>0.01065786</v>
      </c>
      <c r="R146" s="188">
        <f>Q146*H146</f>
        <v>0.01065786</v>
      </c>
      <c r="S146" s="188">
        <v>0</v>
      </c>
      <c r="T146" s="188">
        <f>S146*H146</f>
        <v>0</v>
      </c>
      <c r="U146" s="189" t="s">
        <v>21</v>
      </c>
      <c r="V146" s="36"/>
      <c r="W146" s="36"/>
      <c r="X146" s="36"/>
      <c r="Y146" s="36"/>
      <c r="Z146" s="36"/>
      <c r="AA146" s="36"/>
      <c r="AB146" s="36"/>
      <c r="AC146" s="36"/>
      <c r="AD146" s="36"/>
      <c r="AE146" s="36"/>
      <c r="AR146" s="190" t="s">
        <v>300</v>
      </c>
      <c r="AT146" s="190" t="s">
        <v>208</v>
      </c>
      <c r="AU146" s="190" t="s">
        <v>83</v>
      </c>
      <c r="AY146" s="19" t="s">
        <v>204</v>
      </c>
      <c r="BE146" s="191">
        <f>IF(N146="základní",J146,0)</f>
        <v>0</v>
      </c>
      <c r="BF146" s="191">
        <f>IF(N146="snížená",J146,0)</f>
        <v>0</v>
      </c>
      <c r="BG146" s="191">
        <f>IF(N146="zákl. přenesená",J146,0)</f>
        <v>0</v>
      </c>
      <c r="BH146" s="191">
        <f>IF(N146="sníž. přenesená",J146,0)</f>
        <v>0</v>
      </c>
      <c r="BI146" s="191">
        <f>IF(N146="nulová",J146,0)</f>
        <v>0</v>
      </c>
      <c r="BJ146" s="19" t="s">
        <v>81</v>
      </c>
      <c r="BK146" s="191">
        <f>ROUND(I146*H146,1)</f>
        <v>0</v>
      </c>
      <c r="BL146" s="19" t="s">
        <v>300</v>
      </c>
      <c r="BM146" s="190" t="s">
        <v>2240</v>
      </c>
    </row>
    <row r="147" spans="1:47" s="2" customFormat="1" ht="11.25">
      <c r="A147" s="36"/>
      <c r="B147" s="37"/>
      <c r="C147" s="38"/>
      <c r="D147" s="192" t="s">
        <v>216</v>
      </c>
      <c r="E147" s="38"/>
      <c r="F147" s="193" t="s">
        <v>2241</v>
      </c>
      <c r="G147" s="38"/>
      <c r="H147" s="38"/>
      <c r="I147" s="194"/>
      <c r="J147" s="38"/>
      <c r="K147" s="38"/>
      <c r="L147" s="41"/>
      <c r="M147" s="195"/>
      <c r="N147" s="196"/>
      <c r="O147" s="66"/>
      <c r="P147" s="66"/>
      <c r="Q147" s="66"/>
      <c r="R147" s="66"/>
      <c r="S147" s="66"/>
      <c r="T147" s="66"/>
      <c r="U147" s="67"/>
      <c r="V147" s="36"/>
      <c r="W147" s="36"/>
      <c r="X147" s="36"/>
      <c r="Y147" s="36"/>
      <c r="Z147" s="36"/>
      <c r="AA147" s="36"/>
      <c r="AB147" s="36"/>
      <c r="AC147" s="36"/>
      <c r="AD147" s="36"/>
      <c r="AE147" s="36"/>
      <c r="AT147" s="19" t="s">
        <v>216</v>
      </c>
      <c r="AU147" s="19" t="s">
        <v>83</v>
      </c>
    </row>
    <row r="148" spans="1:65" s="2" customFormat="1" ht="16.5" customHeight="1">
      <c r="A148" s="36"/>
      <c r="B148" s="37"/>
      <c r="C148" s="242" t="s">
        <v>495</v>
      </c>
      <c r="D148" s="242" t="s">
        <v>466</v>
      </c>
      <c r="E148" s="243" t="s">
        <v>2242</v>
      </c>
      <c r="F148" s="244" t="s">
        <v>2243</v>
      </c>
      <c r="G148" s="245" t="s">
        <v>211</v>
      </c>
      <c r="H148" s="246">
        <v>1</v>
      </c>
      <c r="I148" s="247"/>
      <c r="J148" s="248">
        <f>ROUND(I148*H148,1)</f>
        <v>0</v>
      </c>
      <c r="K148" s="244" t="s">
        <v>21</v>
      </c>
      <c r="L148" s="249"/>
      <c r="M148" s="250" t="s">
        <v>21</v>
      </c>
      <c r="N148" s="251" t="s">
        <v>44</v>
      </c>
      <c r="O148" s="66"/>
      <c r="P148" s="188">
        <f>O148*H148</f>
        <v>0</v>
      </c>
      <c r="Q148" s="188">
        <v>0.0004</v>
      </c>
      <c r="R148" s="188">
        <f>Q148*H148</f>
        <v>0.0004</v>
      </c>
      <c r="S148" s="188">
        <v>0</v>
      </c>
      <c r="T148" s="188">
        <f>S148*H148</f>
        <v>0</v>
      </c>
      <c r="U148" s="189" t="s">
        <v>21</v>
      </c>
      <c r="V148" s="36"/>
      <c r="W148" s="36"/>
      <c r="X148" s="36"/>
      <c r="Y148" s="36"/>
      <c r="Z148" s="36"/>
      <c r="AA148" s="36"/>
      <c r="AB148" s="36"/>
      <c r="AC148" s="36"/>
      <c r="AD148" s="36"/>
      <c r="AE148" s="36"/>
      <c r="AR148" s="190" t="s">
        <v>473</v>
      </c>
      <c r="AT148" s="190" t="s">
        <v>466</v>
      </c>
      <c r="AU148" s="190" t="s">
        <v>83</v>
      </c>
      <c r="AY148" s="19" t="s">
        <v>204</v>
      </c>
      <c r="BE148" s="191">
        <f>IF(N148="základní",J148,0)</f>
        <v>0</v>
      </c>
      <c r="BF148" s="191">
        <f>IF(N148="snížená",J148,0)</f>
        <v>0</v>
      </c>
      <c r="BG148" s="191">
        <f>IF(N148="zákl. přenesená",J148,0)</f>
        <v>0</v>
      </c>
      <c r="BH148" s="191">
        <f>IF(N148="sníž. přenesená",J148,0)</f>
        <v>0</v>
      </c>
      <c r="BI148" s="191">
        <f>IF(N148="nulová",J148,0)</f>
        <v>0</v>
      </c>
      <c r="BJ148" s="19" t="s">
        <v>81</v>
      </c>
      <c r="BK148" s="191">
        <f>ROUND(I148*H148,1)</f>
        <v>0</v>
      </c>
      <c r="BL148" s="19" t="s">
        <v>300</v>
      </c>
      <c r="BM148" s="190" t="s">
        <v>2244</v>
      </c>
    </row>
    <row r="149" spans="1:65" s="2" customFormat="1" ht="16.5" customHeight="1">
      <c r="A149" s="36"/>
      <c r="B149" s="37"/>
      <c r="C149" s="179" t="s">
        <v>501</v>
      </c>
      <c r="D149" s="179" t="s">
        <v>208</v>
      </c>
      <c r="E149" s="180" t="s">
        <v>2245</v>
      </c>
      <c r="F149" s="181" t="s">
        <v>2246</v>
      </c>
      <c r="G149" s="182" t="s">
        <v>211</v>
      </c>
      <c r="H149" s="183">
        <v>1</v>
      </c>
      <c r="I149" s="184"/>
      <c r="J149" s="185">
        <f>ROUND(I149*H149,1)</f>
        <v>0</v>
      </c>
      <c r="K149" s="181" t="s">
        <v>212</v>
      </c>
      <c r="L149" s="41"/>
      <c r="M149" s="186" t="s">
        <v>21</v>
      </c>
      <c r="N149" s="187" t="s">
        <v>44</v>
      </c>
      <c r="O149" s="66"/>
      <c r="P149" s="188">
        <f>O149*H149</f>
        <v>0</v>
      </c>
      <c r="Q149" s="188">
        <v>0.00029571</v>
      </c>
      <c r="R149" s="188">
        <f>Q149*H149</f>
        <v>0.00029571</v>
      </c>
      <c r="S149" s="188">
        <v>0</v>
      </c>
      <c r="T149" s="188">
        <f>S149*H149</f>
        <v>0</v>
      </c>
      <c r="U149" s="189" t="s">
        <v>21</v>
      </c>
      <c r="V149" s="36"/>
      <c r="W149" s="36"/>
      <c r="X149" s="36"/>
      <c r="Y149" s="36"/>
      <c r="Z149" s="36"/>
      <c r="AA149" s="36"/>
      <c r="AB149" s="36"/>
      <c r="AC149" s="36"/>
      <c r="AD149" s="36"/>
      <c r="AE149" s="36"/>
      <c r="AR149" s="190" t="s">
        <v>300</v>
      </c>
      <c r="AT149" s="190" t="s">
        <v>208</v>
      </c>
      <c r="AU149" s="190" t="s">
        <v>83</v>
      </c>
      <c r="AY149" s="19" t="s">
        <v>204</v>
      </c>
      <c r="BE149" s="191">
        <f>IF(N149="základní",J149,0)</f>
        <v>0</v>
      </c>
      <c r="BF149" s="191">
        <f>IF(N149="snížená",J149,0)</f>
        <v>0</v>
      </c>
      <c r="BG149" s="191">
        <f>IF(N149="zákl. přenesená",J149,0)</f>
        <v>0</v>
      </c>
      <c r="BH149" s="191">
        <f>IF(N149="sníž. přenesená",J149,0)</f>
        <v>0</v>
      </c>
      <c r="BI149" s="191">
        <f>IF(N149="nulová",J149,0)</f>
        <v>0</v>
      </c>
      <c r="BJ149" s="19" t="s">
        <v>81</v>
      </c>
      <c r="BK149" s="191">
        <f>ROUND(I149*H149,1)</f>
        <v>0</v>
      </c>
      <c r="BL149" s="19" t="s">
        <v>300</v>
      </c>
      <c r="BM149" s="190" t="s">
        <v>2247</v>
      </c>
    </row>
    <row r="150" spans="1:47" s="2" customFormat="1" ht="11.25">
      <c r="A150" s="36"/>
      <c r="B150" s="37"/>
      <c r="C150" s="38"/>
      <c r="D150" s="192" t="s">
        <v>216</v>
      </c>
      <c r="E150" s="38"/>
      <c r="F150" s="193" t="s">
        <v>2248</v>
      </c>
      <c r="G150" s="38"/>
      <c r="H150" s="38"/>
      <c r="I150" s="194"/>
      <c r="J150" s="38"/>
      <c r="K150" s="38"/>
      <c r="L150" s="41"/>
      <c r="M150" s="195"/>
      <c r="N150" s="196"/>
      <c r="O150" s="66"/>
      <c r="P150" s="66"/>
      <c r="Q150" s="66"/>
      <c r="R150" s="66"/>
      <c r="S150" s="66"/>
      <c r="T150" s="66"/>
      <c r="U150" s="67"/>
      <c r="V150" s="36"/>
      <c r="W150" s="36"/>
      <c r="X150" s="36"/>
      <c r="Y150" s="36"/>
      <c r="Z150" s="36"/>
      <c r="AA150" s="36"/>
      <c r="AB150" s="36"/>
      <c r="AC150" s="36"/>
      <c r="AD150" s="36"/>
      <c r="AE150" s="36"/>
      <c r="AT150" s="19" t="s">
        <v>216</v>
      </c>
      <c r="AU150" s="19" t="s">
        <v>83</v>
      </c>
    </row>
    <row r="151" spans="1:65" s="2" customFormat="1" ht="16.5" customHeight="1">
      <c r="A151" s="36"/>
      <c r="B151" s="37"/>
      <c r="C151" s="179" t="s">
        <v>508</v>
      </c>
      <c r="D151" s="179" t="s">
        <v>208</v>
      </c>
      <c r="E151" s="180" t="s">
        <v>2249</v>
      </c>
      <c r="F151" s="181" t="s">
        <v>2250</v>
      </c>
      <c r="G151" s="182" t="s">
        <v>2182</v>
      </c>
      <c r="H151" s="183">
        <v>1</v>
      </c>
      <c r="I151" s="184"/>
      <c r="J151" s="185">
        <f>ROUND(I151*H151,1)</f>
        <v>0</v>
      </c>
      <c r="K151" s="181" t="s">
        <v>212</v>
      </c>
      <c r="L151" s="41"/>
      <c r="M151" s="186" t="s">
        <v>21</v>
      </c>
      <c r="N151" s="187" t="s">
        <v>44</v>
      </c>
      <c r="O151" s="66"/>
      <c r="P151" s="188">
        <f>O151*H151</f>
        <v>0</v>
      </c>
      <c r="Q151" s="188">
        <v>0.00195914</v>
      </c>
      <c r="R151" s="188">
        <f>Q151*H151</f>
        <v>0.00195914</v>
      </c>
      <c r="S151" s="188">
        <v>0</v>
      </c>
      <c r="T151" s="188">
        <f>S151*H151</f>
        <v>0</v>
      </c>
      <c r="U151" s="189" t="s">
        <v>21</v>
      </c>
      <c r="V151" s="36"/>
      <c r="W151" s="36"/>
      <c r="X151" s="36"/>
      <c r="Y151" s="36"/>
      <c r="Z151" s="36"/>
      <c r="AA151" s="36"/>
      <c r="AB151" s="36"/>
      <c r="AC151" s="36"/>
      <c r="AD151" s="36"/>
      <c r="AE151" s="36"/>
      <c r="AR151" s="190" t="s">
        <v>300</v>
      </c>
      <c r="AT151" s="190" t="s">
        <v>208</v>
      </c>
      <c r="AU151" s="190" t="s">
        <v>83</v>
      </c>
      <c r="AY151" s="19" t="s">
        <v>204</v>
      </c>
      <c r="BE151" s="191">
        <f>IF(N151="základní",J151,0)</f>
        <v>0</v>
      </c>
      <c r="BF151" s="191">
        <f>IF(N151="snížená",J151,0)</f>
        <v>0</v>
      </c>
      <c r="BG151" s="191">
        <f>IF(N151="zákl. přenesená",J151,0)</f>
        <v>0</v>
      </c>
      <c r="BH151" s="191">
        <f>IF(N151="sníž. přenesená",J151,0)</f>
        <v>0</v>
      </c>
      <c r="BI151" s="191">
        <f>IF(N151="nulová",J151,0)</f>
        <v>0</v>
      </c>
      <c r="BJ151" s="19" t="s">
        <v>81</v>
      </c>
      <c r="BK151" s="191">
        <f>ROUND(I151*H151,1)</f>
        <v>0</v>
      </c>
      <c r="BL151" s="19" t="s">
        <v>300</v>
      </c>
      <c r="BM151" s="190" t="s">
        <v>2251</v>
      </c>
    </row>
    <row r="152" spans="1:47" s="2" customFormat="1" ht="11.25">
      <c r="A152" s="36"/>
      <c r="B152" s="37"/>
      <c r="C152" s="38"/>
      <c r="D152" s="192" t="s">
        <v>216</v>
      </c>
      <c r="E152" s="38"/>
      <c r="F152" s="193" t="s">
        <v>2252</v>
      </c>
      <c r="G152" s="38"/>
      <c r="H152" s="38"/>
      <c r="I152" s="194"/>
      <c r="J152" s="38"/>
      <c r="K152" s="38"/>
      <c r="L152" s="41"/>
      <c r="M152" s="195"/>
      <c r="N152" s="196"/>
      <c r="O152" s="66"/>
      <c r="P152" s="66"/>
      <c r="Q152" s="66"/>
      <c r="R152" s="66"/>
      <c r="S152" s="66"/>
      <c r="T152" s="66"/>
      <c r="U152" s="67"/>
      <c r="V152" s="36"/>
      <c r="W152" s="36"/>
      <c r="X152" s="36"/>
      <c r="Y152" s="36"/>
      <c r="Z152" s="36"/>
      <c r="AA152" s="36"/>
      <c r="AB152" s="36"/>
      <c r="AC152" s="36"/>
      <c r="AD152" s="36"/>
      <c r="AE152" s="36"/>
      <c r="AT152" s="19" t="s">
        <v>216</v>
      </c>
      <c r="AU152" s="19" t="s">
        <v>83</v>
      </c>
    </row>
    <row r="153" spans="1:65" s="2" customFormat="1" ht="16.5" customHeight="1">
      <c r="A153" s="36"/>
      <c r="B153" s="37"/>
      <c r="C153" s="179" t="s">
        <v>513</v>
      </c>
      <c r="D153" s="179" t="s">
        <v>208</v>
      </c>
      <c r="E153" s="180" t="s">
        <v>2253</v>
      </c>
      <c r="F153" s="181" t="s">
        <v>2254</v>
      </c>
      <c r="G153" s="182" t="s">
        <v>211</v>
      </c>
      <c r="H153" s="183">
        <v>1</v>
      </c>
      <c r="I153" s="184"/>
      <c r="J153" s="185">
        <f>ROUND(I153*H153,1)</f>
        <v>0</v>
      </c>
      <c r="K153" s="181" t="s">
        <v>212</v>
      </c>
      <c r="L153" s="41"/>
      <c r="M153" s="186" t="s">
        <v>21</v>
      </c>
      <c r="N153" s="187" t="s">
        <v>44</v>
      </c>
      <c r="O153" s="66"/>
      <c r="P153" s="188">
        <f>O153*H153</f>
        <v>0</v>
      </c>
      <c r="Q153" s="188">
        <v>0.0002775</v>
      </c>
      <c r="R153" s="188">
        <f>Q153*H153</f>
        <v>0.0002775</v>
      </c>
      <c r="S153" s="188">
        <v>0</v>
      </c>
      <c r="T153" s="188">
        <f>S153*H153</f>
        <v>0</v>
      </c>
      <c r="U153" s="189" t="s">
        <v>21</v>
      </c>
      <c r="V153" s="36"/>
      <c r="W153" s="36"/>
      <c r="X153" s="36"/>
      <c r="Y153" s="36"/>
      <c r="Z153" s="36"/>
      <c r="AA153" s="36"/>
      <c r="AB153" s="36"/>
      <c r="AC153" s="36"/>
      <c r="AD153" s="36"/>
      <c r="AE153" s="36"/>
      <c r="AR153" s="190" t="s">
        <v>300</v>
      </c>
      <c r="AT153" s="190" t="s">
        <v>208</v>
      </c>
      <c r="AU153" s="190" t="s">
        <v>83</v>
      </c>
      <c r="AY153" s="19" t="s">
        <v>204</v>
      </c>
      <c r="BE153" s="191">
        <f>IF(N153="základní",J153,0)</f>
        <v>0</v>
      </c>
      <c r="BF153" s="191">
        <f>IF(N153="snížená",J153,0)</f>
        <v>0</v>
      </c>
      <c r="BG153" s="191">
        <f>IF(N153="zákl. přenesená",J153,0)</f>
        <v>0</v>
      </c>
      <c r="BH153" s="191">
        <f>IF(N153="sníž. přenesená",J153,0)</f>
        <v>0</v>
      </c>
      <c r="BI153" s="191">
        <f>IF(N153="nulová",J153,0)</f>
        <v>0</v>
      </c>
      <c r="BJ153" s="19" t="s">
        <v>81</v>
      </c>
      <c r="BK153" s="191">
        <f>ROUND(I153*H153,1)</f>
        <v>0</v>
      </c>
      <c r="BL153" s="19" t="s">
        <v>300</v>
      </c>
      <c r="BM153" s="190" t="s">
        <v>2255</v>
      </c>
    </row>
    <row r="154" spans="1:47" s="2" customFormat="1" ht="11.25">
      <c r="A154" s="36"/>
      <c r="B154" s="37"/>
      <c r="C154" s="38"/>
      <c r="D154" s="192" t="s">
        <v>216</v>
      </c>
      <c r="E154" s="38"/>
      <c r="F154" s="193" t="s">
        <v>2256</v>
      </c>
      <c r="G154" s="38"/>
      <c r="H154" s="38"/>
      <c r="I154" s="194"/>
      <c r="J154" s="38"/>
      <c r="K154" s="38"/>
      <c r="L154" s="41"/>
      <c r="M154" s="195"/>
      <c r="N154" s="196"/>
      <c r="O154" s="66"/>
      <c r="P154" s="66"/>
      <c r="Q154" s="66"/>
      <c r="R154" s="66"/>
      <c r="S154" s="66"/>
      <c r="T154" s="66"/>
      <c r="U154" s="67"/>
      <c r="V154" s="36"/>
      <c r="W154" s="36"/>
      <c r="X154" s="36"/>
      <c r="Y154" s="36"/>
      <c r="Z154" s="36"/>
      <c r="AA154" s="36"/>
      <c r="AB154" s="36"/>
      <c r="AC154" s="36"/>
      <c r="AD154" s="36"/>
      <c r="AE154" s="36"/>
      <c r="AT154" s="19" t="s">
        <v>216</v>
      </c>
      <c r="AU154" s="19" t="s">
        <v>83</v>
      </c>
    </row>
    <row r="155" spans="1:65" s="2" customFormat="1" ht="16.5" customHeight="1">
      <c r="A155" s="36"/>
      <c r="B155" s="37"/>
      <c r="C155" s="179" t="s">
        <v>521</v>
      </c>
      <c r="D155" s="179" t="s">
        <v>208</v>
      </c>
      <c r="E155" s="180" t="s">
        <v>2257</v>
      </c>
      <c r="F155" s="181" t="s">
        <v>2258</v>
      </c>
      <c r="G155" s="182" t="s">
        <v>211</v>
      </c>
      <c r="H155" s="183">
        <v>2</v>
      </c>
      <c r="I155" s="184"/>
      <c r="J155" s="185">
        <f>ROUND(I155*H155,1)</f>
        <v>0</v>
      </c>
      <c r="K155" s="181" t="s">
        <v>21</v>
      </c>
      <c r="L155" s="41"/>
      <c r="M155" s="186" t="s">
        <v>21</v>
      </c>
      <c r="N155" s="187" t="s">
        <v>44</v>
      </c>
      <c r="O155" s="66"/>
      <c r="P155" s="188">
        <f>O155*H155</f>
        <v>0</v>
      </c>
      <c r="Q155" s="188">
        <v>0.0003</v>
      </c>
      <c r="R155" s="188">
        <f>Q155*H155</f>
        <v>0.0006</v>
      </c>
      <c r="S155" s="188">
        <v>0</v>
      </c>
      <c r="T155" s="188">
        <f>S155*H155</f>
        <v>0</v>
      </c>
      <c r="U155" s="189" t="s">
        <v>21</v>
      </c>
      <c r="V155" s="36"/>
      <c r="W155" s="36"/>
      <c r="X155" s="36"/>
      <c r="Y155" s="36"/>
      <c r="Z155" s="36"/>
      <c r="AA155" s="36"/>
      <c r="AB155" s="36"/>
      <c r="AC155" s="36"/>
      <c r="AD155" s="36"/>
      <c r="AE155" s="36"/>
      <c r="AR155" s="190" t="s">
        <v>300</v>
      </c>
      <c r="AT155" s="190" t="s">
        <v>208</v>
      </c>
      <c r="AU155" s="190" t="s">
        <v>83</v>
      </c>
      <c r="AY155" s="19" t="s">
        <v>204</v>
      </c>
      <c r="BE155" s="191">
        <f>IF(N155="základní",J155,0)</f>
        <v>0</v>
      </c>
      <c r="BF155" s="191">
        <f>IF(N155="snížená",J155,0)</f>
        <v>0</v>
      </c>
      <c r="BG155" s="191">
        <f>IF(N155="zákl. přenesená",J155,0)</f>
        <v>0</v>
      </c>
      <c r="BH155" s="191">
        <f>IF(N155="sníž. přenesená",J155,0)</f>
        <v>0</v>
      </c>
      <c r="BI155" s="191">
        <f>IF(N155="nulová",J155,0)</f>
        <v>0</v>
      </c>
      <c r="BJ155" s="19" t="s">
        <v>81</v>
      </c>
      <c r="BK155" s="191">
        <f>ROUND(I155*H155,1)</f>
        <v>0</v>
      </c>
      <c r="BL155" s="19" t="s">
        <v>300</v>
      </c>
      <c r="BM155" s="190" t="s">
        <v>2259</v>
      </c>
    </row>
    <row r="156" spans="1:65" s="2" customFormat="1" ht="24.2" customHeight="1">
      <c r="A156" s="36"/>
      <c r="B156" s="37"/>
      <c r="C156" s="179" t="s">
        <v>527</v>
      </c>
      <c r="D156" s="179" t="s">
        <v>208</v>
      </c>
      <c r="E156" s="180" t="s">
        <v>2260</v>
      </c>
      <c r="F156" s="181" t="s">
        <v>2261</v>
      </c>
      <c r="G156" s="182" t="s">
        <v>1412</v>
      </c>
      <c r="H156" s="252"/>
      <c r="I156" s="184"/>
      <c r="J156" s="185">
        <f>ROUND(I156*H156,1)</f>
        <v>0</v>
      </c>
      <c r="K156" s="181" t="s">
        <v>212</v>
      </c>
      <c r="L156" s="41"/>
      <c r="M156" s="186" t="s">
        <v>21</v>
      </c>
      <c r="N156" s="187" t="s">
        <v>44</v>
      </c>
      <c r="O156" s="66"/>
      <c r="P156" s="188">
        <f>O156*H156</f>
        <v>0</v>
      </c>
      <c r="Q156" s="188">
        <v>0</v>
      </c>
      <c r="R156" s="188">
        <f>Q156*H156</f>
        <v>0</v>
      </c>
      <c r="S156" s="188">
        <v>0</v>
      </c>
      <c r="T156" s="188">
        <f>S156*H156</f>
        <v>0</v>
      </c>
      <c r="U156" s="189" t="s">
        <v>21</v>
      </c>
      <c r="V156" s="36"/>
      <c r="W156" s="36"/>
      <c r="X156" s="36"/>
      <c r="Y156" s="36"/>
      <c r="Z156" s="36"/>
      <c r="AA156" s="36"/>
      <c r="AB156" s="36"/>
      <c r="AC156" s="36"/>
      <c r="AD156" s="36"/>
      <c r="AE156" s="36"/>
      <c r="AR156" s="190" t="s">
        <v>300</v>
      </c>
      <c r="AT156" s="190" t="s">
        <v>208</v>
      </c>
      <c r="AU156" s="190" t="s">
        <v>83</v>
      </c>
      <c r="AY156" s="19" t="s">
        <v>204</v>
      </c>
      <c r="BE156" s="191">
        <f>IF(N156="základní",J156,0)</f>
        <v>0</v>
      </c>
      <c r="BF156" s="191">
        <f>IF(N156="snížená",J156,0)</f>
        <v>0</v>
      </c>
      <c r="BG156" s="191">
        <f>IF(N156="zákl. přenesená",J156,0)</f>
        <v>0</v>
      </c>
      <c r="BH156" s="191">
        <f>IF(N156="sníž. přenesená",J156,0)</f>
        <v>0</v>
      </c>
      <c r="BI156" s="191">
        <f>IF(N156="nulová",J156,0)</f>
        <v>0</v>
      </c>
      <c r="BJ156" s="19" t="s">
        <v>81</v>
      </c>
      <c r="BK156" s="191">
        <f>ROUND(I156*H156,1)</f>
        <v>0</v>
      </c>
      <c r="BL156" s="19" t="s">
        <v>300</v>
      </c>
      <c r="BM156" s="190" t="s">
        <v>2262</v>
      </c>
    </row>
    <row r="157" spans="1:47" s="2" customFormat="1" ht="11.25">
      <c r="A157" s="36"/>
      <c r="B157" s="37"/>
      <c r="C157" s="38"/>
      <c r="D157" s="192" t="s">
        <v>216</v>
      </c>
      <c r="E157" s="38"/>
      <c r="F157" s="193" t="s">
        <v>2263</v>
      </c>
      <c r="G157" s="38"/>
      <c r="H157" s="38"/>
      <c r="I157" s="194"/>
      <c r="J157" s="38"/>
      <c r="K157" s="38"/>
      <c r="L157" s="41"/>
      <c r="M157" s="195"/>
      <c r="N157" s="196"/>
      <c r="O157" s="66"/>
      <c r="P157" s="66"/>
      <c r="Q157" s="66"/>
      <c r="R157" s="66"/>
      <c r="S157" s="66"/>
      <c r="T157" s="66"/>
      <c r="U157" s="67"/>
      <c r="V157" s="36"/>
      <c r="W157" s="36"/>
      <c r="X157" s="36"/>
      <c r="Y157" s="36"/>
      <c r="Z157" s="36"/>
      <c r="AA157" s="36"/>
      <c r="AB157" s="36"/>
      <c r="AC157" s="36"/>
      <c r="AD157" s="36"/>
      <c r="AE157" s="36"/>
      <c r="AT157" s="19" t="s">
        <v>216</v>
      </c>
      <c r="AU157" s="19" t="s">
        <v>83</v>
      </c>
    </row>
    <row r="158" spans="1:65" s="2" customFormat="1" ht="16.5" customHeight="1">
      <c r="A158" s="36"/>
      <c r="B158" s="37"/>
      <c r="C158" s="179" t="s">
        <v>533</v>
      </c>
      <c r="D158" s="179" t="s">
        <v>208</v>
      </c>
      <c r="E158" s="180" t="s">
        <v>2264</v>
      </c>
      <c r="F158" s="181" t="s">
        <v>2221</v>
      </c>
      <c r="G158" s="182" t="s">
        <v>1412</v>
      </c>
      <c r="H158" s="252"/>
      <c r="I158" s="184"/>
      <c r="J158" s="185">
        <f>ROUND(I158*H158,1)</f>
        <v>0</v>
      </c>
      <c r="K158" s="181" t="s">
        <v>21</v>
      </c>
      <c r="L158" s="41"/>
      <c r="M158" s="257" t="s">
        <v>21</v>
      </c>
      <c r="N158" s="258" t="s">
        <v>44</v>
      </c>
      <c r="O158" s="255"/>
      <c r="P158" s="259">
        <f>O158*H158</f>
        <v>0</v>
      </c>
      <c r="Q158" s="259">
        <v>0</v>
      </c>
      <c r="R158" s="259">
        <f>Q158*H158</f>
        <v>0</v>
      </c>
      <c r="S158" s="259">
        <v>0</v>
      </c>
      <c r="T158" s="259">
        <f>S158*H158</f>
        <v>0</v>
      </c>
      <c r="U158" s="260" t="s">
        <v>21</v>
      </c>
      <c r="V158" s="36"/>
      <c r="W158" s="36"/>
      <c r="X158" s="36"/>
      <c r="Y158" s="36"/>
      <c r="Z158" s="36"/>
      <c r="AA158" s="36"/>
      <c r="AB158" s="36"/>
      <c r="AC158" s="36"/>
      <c r="AD158" s="36"/>
      <c r="AE158" s="36"/>
      <c r="AR158" s="190" t="s">
        <v>300</v>
      </c>
      <c r="AT158" s="190" t="s">
        <v>208</v>
      </c>
      <c r="AU158" s="190" t="s">
        <v>83</v>
      </c>
      <c r="AY158" s="19" t="s">
        <v>204</v>
      </c>
      <c r="BE158" s="191">
        <f>IF(N158="základní",J158,0)</f>
        <v>0</v>
      </c>
      <c r="BF158" s="191">
        <f>IF(N158="snížená",J158,0)</f>
        <v>0</v>
      </c>
      <c r="BG158" s="191">
        <f>IF(N158="zákl. přenesená",J158,0)</f>
        <v>0</v>
      </c>
      <c r="BH158" s="191">
        <f>IF(N158="sníž. přenesená",J158,0)</f>
        <v>0</v>
      </c>
      <c r="BI158" s="191">
        <f>IF(N158="nulová",J158,0)</f>
        <v>0</v>
      </c>
      <c r="BJ158" s="19" t="s">
        <v>81</v>
      </c>
      <c r="BK158" s="191">
        <f>ROUND(I158*H158,1)</f>
        <v>0</v>
      </c>
      <c r="BL158" s="19" t="s">
        <v>300</v>
      </c>
      <c r="BM158" s="190" t="s">
        <v>2265</v>
      </c>
    </row>
    <row r="159" spans="1:31" s="2" customFormat="1" ht="6.95" customHeight="1">
      <c r="A159" s="36"/>
      <c r="B159" s="49"/>
      <c r="C159" s="50"/>
      <c r="D159" s="50"/>
      <c r="E159" s="50"/>
      <c r="F159" s="50"/>
      <c r="G159" s="50"/>
      <c r="H159" s="50"/>
      <c r="I159" s="50"/>
      <c r="J159" s="50"/>
      <c r="K159" s="50"/>
      <c r="L159" s="41"/>
      <c r="M159" s="36"/>
      <c r="O159" s="36"/>
      <c r="P159" s="36"/>
      <c r="Q159" s="36"/>
      <c r="R159" s="36"/>
      <c r="S159" s="36"/>
      <c r="T159" s="36"/>
      <c r="U159" s="36"/>
      <c r="V159" s="36"/>
      <c r="W159" s="36"/>
      <c r="X159" s="36"/>
      <c r="Y159" s="36"/>
      <c r="Z159" s="36"/>
      <c r="AA159" s="36"/>
      <c r="AB159" s="36"/>
      <c r="AC159" s="36"/>
      <c r="AD159" s="36"/>
      <c r="AE159" s="36"/>
    </row>
  </sheetData>
  <sheetProtection algorithmName="SHA-512" hashValue="8sbauQLFY1zODc8EdEDClzcOn90/NQ8JEtugvc49MAhjiiA3yQyXIdph5pBi0Lg/wKxWeZybDrZkXzuS6grDHg==" saltValue="r0RfpMfYgahhn1ZfKhOzWduwLtBOILKALB32Y42ruaOXR0Yl+fm6jiXu32q1mTFoTk13c/BhTjdrC1u3GGVsBQ==" spinCount="100000" sheet="1" objects="1" scenarios="1" formatColumns="0" formatRows="0" autoFilter="0"/>
  <autoFilter ref="C82:K158"/>
  <mergeCells count="9">
    <mergeCell ref="E50:H50"/>
    <mergeCell ref="E73:H73"/>
    <mergeCell ref="E75:H75"/>
    <mergeCell ref="L2:V2"/>
    <mergeCell ref="E7:H7"/>
    <mergeCell ref="E9:H9"/>
    <mergeCell ref="E18:H18"/>
    <mergeCell ref="E27:H27"/>
    <mergeCell ref="E48:H48"/>
  </mergeCells>
  <hyperlinks>
    <hyperlink ref="F87" r:id="rId1" display="https://podminky.urs.cz/item/CS_URS_2021_02/721141103"/>
    <hyperlink ref="F89" r:id="rId2" display="https://podminky.urs.cz/item/CS_URS_2021_02/721173401"/>
    <hyperlink ref="F91" r:id="rId3" display="https://podminky.urs.cz/item/CS_URS_2021_02/721174043"/>
    <hyperlink ref="F93" r:id="rId4" display="https://podminky.urs.cz/item/CS_URS_2021_02/721194105"/>
    <hyperlink ref="F95" r:id="rId5" display="https://podminky.urs.cz/item/CS_URS_2021_02/721211913"/>
    <hyperlink ref="F99" r:id="rId6" display="https://podminky.urs.cz/item/CS_URS_2021_02/721274121"/>
    <hyperlink ref="F101" r:id="rId7" display="https://podminky.urs.cz/item/CS_URS_2021_02/721290111"/>
    <hyperlink ref="F104" r:id="rId8" display="https://podminky.urs.cz/item/CS_URS_2021_02/998721201"/>
    <hyperlink ref="F107" r:id="rId9" display="https://podminky.urs.cz/item/CS_URS_2021_02/722174002"/>
    <hyperlink ref="F109" r:id="rId10" display="https://podminky.urs.cz/item/CS_URS_2021_02/722174003"/>
    <hyperlink ref="F111" r:id="rId11" display="https://podminky.urs.cz/item/CS_URS_2021_02/722181241"/>
    <hyperlink ref="F113" r:id="rId12" display="https://podminky.urs.cz/item/CS_URS_2021_02/722181242"/>
    <hyperlink ref="F115" r:id="rId13" display="https://podminky.urs.cz/item/CS_URS_2021_02/722190401"/>
    <hyperlink ref="F117" r:id="rId14" display="https://podminky.urs.cz/item/CS_URS_2021_02/722220111"/>
    <hyperlink ref="F119" r:id="rId15" display="https://podminky.urs.cz/item/CS_URS_2021_02/722220121"/>
    <hyperlink ref="F121" r:id="rId16" display="https://podminky.urs.cz/item/CS_URS_2021_02/722221134"/>
    <hyperlink ref="F123" r:id="rId17" display="https://podminky.urs.cz/item/CS_URS_2021_02/722230101"/>
    <hyperlink ref="F125" r:id="rId18" display="https://podminky.urs.cz/item/CS_URS_2021_02/722230111"/>
    <hyperlink ref="F127" r:id="rId19" display="https://podminky.urs.cz/item/CS_URS_2021_02/722231072"/>
    <hyperlink ref="F129" r:id="rId20" display="https://podminky.urs.cz/item/CS_URS_2021_02/722231201"/>
    <hyperlink ref="F131" r:id="rId21" display="https://podminky.urs.cz/item/CS_URS_2021_02/722232044"/>
    <hyperlink ref="F134" r:id="rId22" display="https://podminky.urs.cz/item/CS_URS_2021_02/722290226"/>
    <hyperlink ref="F136" r:id="rId23" display="https://podminky.urs.cz/item/CS_URS_2021_02/722290234"/>
    <hyperlink ref="F138" r:id="rId24" display="https://podminky.urs.cz/item/CS_URS_2021_02/998722201"/>
    <hyperlink ref="F144" r:id="rId25" display="https://podminky.urs.cz/item/CS_URS_2021_02/725319111"/>
    <hyperlink ref="F147" r:id="rId26" display="https://podminky.urs.cz/item/CS_URS_2021_02/725532102"/>
    <hyperlink ref="F150" r:id="rId27" display="https://podminky.urs.cz/item/CS_URS_2021_02/725535212"/>
    <hyperlink ref="F152" r:id="rId28" display="https://podminky.urs.cz/item/CS_URS_2021_02/725821316"/>
    <hyperlink ref="F154" r:id="rId29" display="https://podminky.urs.cz/item/CS_URS_2021_02/725862103"/>
    <hyperlink ref="F157" r:id="rId30" display="https://podminky.urs.cz/item/CS_URS_2021_02/998725201"/>
  </hyperlinks>
  <printOptions/>
  <pageMargins left="0.3937007874015748" right="0.3937007874015748" top="0.3937007874015748" bottom="0.3937007874015748" header="0" footer="0"/>
  <pageSetup fitToHeight="100" fitToWidth="1" horizontalDpi="600" verticalDpi="600" orientation="landscape" paperSize="9" scale="84" r:id="rId32"/>
  <headerFooter>
    <oddFooter>&amp;CStrana &amp;P z &amp;N</oddFooter>
  </headerFooter>
  <drawing r:id="rId3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6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89</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128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6" t="str">
        <f>'Rekapitulace stavby'!K6</f>
        <v>ZOO DĚČÍN - NOVOSTAVBA PAVILONU PRO PUMY na p.p.č.426/1, k.ú.Podmokly</v>
      </c>
      <c r="F7" s="387"/>
      <c r="G7" s="387"/>
      <c r="H7" s="387"/>
      <c r="L7" s="22"/>
    </row>
    <row r="8" spans="1:31"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8" t="s">
        <v>2266</v>
      </c>
      <c r="F9" s="389"/>
      <c r="G9" s="389"/>
      <c r="H9" s="389"/>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21</v>
      </c>
      <c r="G11" s="36"/>
      <c r="H11" s="36"/>
      <c r="I11" s="114" t="s">
        <v>20</v>
      </c>
      <c r="J11" s="105" t="s">
        <v>21</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2102</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ROUND(J86,1)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ROUND((SUM(BE86:BE167)),1)</f>
        <v>0</v>
      </c>
      <c r="G33" s="36"/>
      <c r="H33" s="36"/>
      <c r="I33" s="126">
        <v>0.21</v>
      </c>
      <c r="J33" s="125">
        <f>ROUND(((SUM(BE86:BE167))*I33),1)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ROUND((SUM(BF86:BF167)),1)</f>
        <v>0</v>
      </c>
      <c r="G34" s="36"/>
      <c r="H34" s="36"/>
      <c r="I34" s="126">
        <v>0.15</v>
      </c>
      <c r="J34" s="125">
        <f>ROUND(((SUM(BF86:BF167))*I34),1)</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46</v>
      </c>
      <c r="F35" s="125">
        <f>ROUND((SUM(BG86:BG167)),1)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47</v>
      </c>
      <c r="F36" s="125">
        <f>ROUND((SUM(BH86:BH167)),1)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48</v>
      </c>
      <c r="F37" s="125">
        <f>ROUND((SUM(BI86:BI167)),1)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7" t="str">
        <f>E9</f>
        <v>03 - VODOVODNÍ PŘÍPOJKA</v>
      </c>
      <c r="F50" s="395"/>
      <c r="G50" s="395"/>
      <c r="H50" s="395"/>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25.7" customHeight="1">
      <c r="A54" s="36"/>
      <c r="B54" s="37"/>
      <c r="C54" s="31" t="s">
        <v>26</v>
      </c>
      <c r="D54" s="38"/>
      <c r="E54" s="38"/>
      <c r="F54" s="29" t="str">
        <f>E15</f>
        <v xml:space="preserve">STATUTÁRNÍ MĚSTO DĚČÍN </v>
      </c>
      <c r="G54" s="38"/>
      <c r="H54" s="38"/>
      <c r="I54" s="31" t="s">
        <v>32</v>
      </c>
      <c r="J54" s="34" t="str">
        <f>E21</f>
        <v>AK Jiřího z Poděbrad, Děčín</v>
      </c>
      <c r="K54" s="38"/>
      <c r="L54" s="115"/>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 xml:space="preserve">Jana Veselá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J86</f>
        <v>0</v>
      </c>
      <c r="K59" s="38"/>
      <c r="L59" s="115"/>
      <c r="S59" s="36"/>
      <c r="T59" s="36"/>
      <c r="U59" s="36"/>
      <c r="V59" s="36"/>
      <c r="W59" s="36"/>
      <c r="X59" s="36"/>
      <c r="Y59" s="36"/>
      <c r="Z59" s="36"/>
      <c r="AA59" s="36"/>
      <c r="AB59" s="36"/>
      <c r="AC59" s="36"/>
      <c r="AD59" s="36"/>
      <c r="AE59" s="36"/>
      <c r="AU59" s="19" t="s">
        <v>134</v>
      </c>
    </row>
    <row r="60" spans="2:12" s="9" customFormat="1" ht="24.95" customHeight="1">
      <c r="B60" s="142"/>
      <c r="C60" s="143"/>
      <c r="D60" s="144" t="s">
        <v>135</v>
      </c>
      <c r="E60" s="145"/>
      <c r="F60" s="145"/>
      <c r="G60" s="145"/>
      <c r="H60" s="145"/>
      <c r="I60" s="145"/>
      <c r="J60" s="146">
        <f>J87</f>
        <v>0</v>
      </c>
      <c r="K60" s="143"/>
      <c r="L60" s="147"/>
    </row>
    <row r="61" spans="2:12" s="10" customFormat="1" ht="19.9" customHeight="1">
      <c r="B61" s="148"/>
      <c r="C61" s="99"/>
      <c r="D61" s="149" t="s">
        <v>136</v>
      </c>
      <c r="E61" s="150"/>
      <c r="F61" s="150"/>
      <c r="G61" s="150"/>
      <c r="H61" s="150"/>
      <c r="I61" s="150"/>
      <c r="J61" s="151">
        <f>J88</f>
        <v>0</v>
      </c>
      <c r="K61" s="99"/>
      <c r="L61" s="152"/>
    </row>
    <row r="62" spans="2:12" s="10" customFormat="1" ht="19.9" customHeight="1">
      <c r="B62" s="148"/>
      <c r="C62" s="99"/>
      <c r="D62" s="149" t="s">
        <v>153</v>
      </c>
      <c r="E62" s="150"/>
      <c r="F62" s="150"/>
      <c r="G62" s="150"/>
      <c r="H62" s="150"/>
      <c r="I62" s="150"/>
      <c r="J62" s="151">
        <f>J127</f>
        <v>0</v>
      </c>
      <c r="K62" s="99"/>
      <c r="L62" s="152"/>
    </row>
    <row r="63" spans="2:12" s="10" customFormat="1" ht="19.9" customHeight="1">
      <c r="B63" s="148"/>
      <c r="C63" s="99"/>
      <c r="D63" s="149" t="s">
        <v>2267</v>
      </c>
      <c r="E63" s="150"/>
      <c r="F63" s="150"/>
      <c r="G63" s="150"/>
      <c r="H63" s="150"/>
      <c r="I63" s="150"/>
      <c r="J63" s="151">
        <f>J132</f>
        <v>0</v>
      </c>
      <c r="K63" s="99"/>
      <c r="L63" s="152"/>
    </row>
    <row r="64" spans="2:12" s="10" customFormat="1" ht="19.9" customHeight="1">
      <c r="B64" s="148"/>
      <c r="C64" s="99"/>
      <c r="D64" s="149" t="s">
        <v>2268</v>
      </c>
      <c r="E64" s="150"/>
      <c r="F64" s="150"/>
      <c r="G64" s="150"/>
      <c r="H64" s="150"/>
      <c r="I64" s="150"/>
      <c r="J64" s="151">
        <f>J137</f>
        <v>0</v>
      </c>
      <c r="K64" s="99"/>
      <c r="L64" s="152"/>
    </row>
    <row r="65" spans="2:12" s="10" customFormat="1" ht="19.9" customHeight="1">
      <c r="B65" s="148"/>
      <c r="C65" s="99"/>
      <c r="D65" s="149" t="s">
        <v>2269</v>
      </c>
      <c r="E65" s="150"/>
      <c r="F65" s="150"/>
      <c r="G65" s="150"/>
      <c r="H65" s="150"/>
      <c r="I65" s="150"/>
      <c r="J65" s="151">
        <f>J153</f>
        <v>0</v>
      </c>
      <c r="K65" s="99"/>
      <c r="L65" s="152"/>
    </row>
    <row r="66" spans="2:12" s="10" customFormat="1" ht="19.9" customHeight="1">
      <c r="B66" s="148"/>
      <c r="C66" s="99"/>
      <c r="D66" s="149" t="s">
        <v>2270</v>
      </c>
      <c r="E66" s="150"/>
      <c r="F66" s="150"/>
      <c r="G66" s="150"/>
      <c r="H66" s="150"/>
      <c r="I66" s="150"/>
      <c r="J66" s="151">
        <f>J165</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188</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393" t="str">
        <f>E7</f>
        <v>ZOO DĚČÍN - NOVOSTAVBA PAVILONU PRO PUMY na p.p.č.426/1, k.ú.Podmokly</v>
      </c>
      <c r="F76" s="394"/>
      <c r="G76" s="394"/>
      <c r="H76" s="394"/>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129</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47" t="str">
        <f>E9</f>
        <v>03 - VODOVODNÍ PŘÍPOJKA</v>
      </c>
      <c r="F78" s="395"/>
      <c r="G78" s="395"/>
      <c r="H78" s="395"/>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22</v>
      </c>
      <c r="D80" s="38"/>
      <c r="E80" s="38"/>
      <c r="F80" s="29" t="str">
        <f>F12</f>
        <v>p.p.č.426/1, k.ú.Podmokly</v>
      </c>
      <c r="G80" s="38"/>
      <c r="H80" s="38"/>
      <c r="I80" s="31" t="s">
        <v>24</v>
      </c>
      <c r="J80" s="61" t="str">
        <f>IF(J12="","",J12)</f>
        <v>18. 8. 2021</v>
      </c>
      <c r="K80" s="38"/>
      <c r="L80" s="115"/>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25.7" customHeight="1">
      <c r="A82" s="36"/>
      <c r="B82" s="37"/>
      <c r="C82" s="31" t="s">
        <v>26</v>
      </c>
      <c r="D82" s="38"/>
      <c r="E82" s="38"/>
      <c r="F82" s="29" t="str">
        <f>E15</f>
        <v xml:space="preserve">STATUTÁRNÍ MĚSTO DĚČÍN </v>
      </c>
      <c r="G82" s="38"/>
      <c r="H82" s="38"/>
      <c r="I82" s="31" t="s">
        <v>32</v>
      </c>
      <c r="J82" s="34" t="str">
        <f>E21</f>
        <v>AK Jiřího z Poděbrad, Děčín</v>
      </c>
      <c r="K82" s="38"/>
      <c r="L82" s="115"/>
      <c r="S82" s="36"/>
      <c r="T82" s="36"/>
      <c r="U82" s="36"/>
      <c r="V82" s="36"/>
      <c r="W82" s="36"/>
      <c r="X82" s="36"/>
      <c r="Y82" s="36"/>
      <c r="Z82" s="36"/>
      <c r="AA82" s="36"/>
      <c r="AB82" s="36"/>
      <c r="AC82" s="36"/>
      <c r="AD82" s="36"/>
      <c r="AE82" s="36"/>
    </row>
    <row r="83" spans="1:31" s="2" customFormat="1" ht="15.2" customHeight="1">
      <c r="A83" s="36"/>
      <c r="B83" s="37"/>
      <c r="C83" s="31" t="s">
        <v>30</v>
      </c>
      <c r="D83" s="38"/>
      <c r="E83" s="38"/>
      <c r="F83" s="29" t="str">
        <f>IF(E18="","",E18)</f>
        <v>Vyplň údaj</v>
      </c>
      <c r="G83" s="38"/>
      <c r="H83" s="38"/>
      <c r="I83" s="31" t="s">
        <v>35</v>
      </c>
      <c r="J83" s="34" t="str">
        <f>E24</f>
        <v xml:space="preserve">Jana Veselá </v>
      </c>
      <c r="K83" s="38"/>
      <c r="L83" s="115"/>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11" customFormat="1" ht="29.25" customHeight="1">
      <c r="A85" s="153"/>
      <c r="B85" s="154"/>
      <c r="C85" s="155" t="s">
        <v>189</v>
      </c>
      <c r="D85" s="156" t="s">
        <v>58</v>
      </c>
      <c r="E85" s="156" t="s">
        <v>54</v>
      </c>
      <c r="F85" s="156" t="s">
        <v>55</v>
      </c>
      <c r="G85" s="156" t="s">
        <v>190</v>
      </c>
      <c r="H85" s="156" t="s">
        <v>191</v>
      </c>
      <c r="I85" s="156" t="s">
        <v>192</v>
      </c>
      <c r="J85" s="156" t="s">
        <v>133</v>
      </c>
      <c r="K85" s="157" t="s">
        <v>193</v>
      </c>
      <c r="L85" s="158"/>
      <c r="M85" s="70" t="s">
        <v>21</v>
      </c>
      <c r="N85" s="71" t="s">
        <v>43</v>
      </c>
      <c r="O85" s="71" t="s">
        <v>194</v>
      </c>
      <c r="P85" s="71" t="s">
        <v>195</v>
      </c>
      <c r="Q85" s="71" t="s">
        <v>196</v>
      </c>
      <c r="R85" s="71" t="s">
        <v>197</v>
      </c>
      <c r="S85" s="71" t="s">
        <v>198</v>
      </c>
      <c r="T85" s="71" t="s">
        <v>199</v>
      </c>
      <c r="U85" s="72" t="s">
        <v>200</v>
      </c>
      <c r="V85" s="153"/>
      <c r="W85" s="153"/>
      <c r="X85" s="153"/>
      <c r="Y85" s="153"/>
      <c r="Z85" s="153"/>
      <c r="AA85" s="153"/>
      <c r="AB85" s="153"/>
      <c r="AC85" s="153"/>
      <c r="AD85" s="153"/>
      <c r="AE85" s="153"/>
    </row>
    <row r="86" spans="1:63" s="2" customFormat="1" ht="22.9" customHeight="1">
      <c r="A86" s="36"/>
      <c r="B86" s="37"/>
      <c r="C86" s="77" t="s">
        <v>201</v>
      </c>
      <c r="D86" s="38"/>
      <c r="E86" s="38"/>
      <c r="F86" s="38"/>
      <c r="G86" s="38"/>
      <c r="H86" s="38"/>
      <c r="I86" s="38"/>
      <c r="J86" s="159">
        <f>BK86</f>
        <v>0</v>
      </c>
      <c r="K86" s="38"/>
      <c r="L86" s="41"/>
      <c r="M86" s="73"/>
      <c r="N86" s="160"/>
      <c r="O86" s="74"/>
      <c r="P86" s="161">
        <f>P87</f>
        <v>0</v>
      </c>
      <c r="Q86" s="74"/>
      <c r="R86" s="161">
        <f>R87</f>
        <v>1.704321966</v>
      </c>
      <c r="S86" s="74"/>
      <c r="T86" s="161">
        <f>T87</f>
        <v>0.6426000000000001</v>
      </c>
      <c r="U86" s="75"/>
      <c r="V86" s="36"/>
      <c r="W86" s="36"/>
      <c r="X86" s="36"/>
      <c r="Y86" s="36"/>
      <c r="Z86" s="36"/>
      <c r="AA86" s="36"/>
      <c r="AB86" s="36"/>
      <c r="AC86" s="36"/>
      <c r="AD86" s="36"/>
      <c r="AE86" s="36"/>
      <c r="AT86" s="19" t="s">
        <v>72</v>
      </c>
      <c r="AU86" s="19" t="s">
        <v>134</v>
      </c>
      <c r="BK86" s="162">
        <f>BK87</f>
        <v>0</v>
      </c>
    </row>
    <row r="87" spans="2:63" s="12" customFormat="1" ht="25.9" customHeight="1">
      <c r="B87" s="163"/>
      <c r="C87" s="164"/>
      <c r="D87" s="165" t="s">
        <v>72</v>
      </c>
      <c r="E87" s="166" t="s">
        <v>202</v>
      </c>
      <c r="F87" s="166" t="s">
        <v>203</v>
      </c>
      <c r="G87" s="164"/>
      <c r="H87" s="164"/>
      <c r="I87" s="167"/>
      <c r="J87" s="168">
        <f>BK87</f>
        <v>0</v>
      </c>
      <c r="K87" s="164"/>
      <c r="L87" s="169"/>
      <c r="M87" s="170"/>
      <c r="N87" s="171"/>
      <c r="O87" s="171"/>
      <c r="P87" s="172">
        <f>P88+P127+P132+P137+P153+P165</f>
        <v>0</v>
      </c>
      <c r="Q87" s="171"/>
      <c r="R87" s="172">
        <f>R88+R127+R132+R137+R153+R165</f>
        <v>1.704321966</v>
      </c>
      <c r="S87" s="171"/>
      <c r="T87" s="172">
        <f>T88+T127+T132+T137+T153+T165</f>
        <v>0.6426000000000001</v>
      </c>
      <c r="U87" s="173"/>
      <c r="AR87" s="174" t="s">
        <v>81</v>
      </c>
      <c r="AT87" s="175" t="s">
        <v>72</v>
      </c>
      <c r="AU87" s="175" t="s">
        <v>73</v>
      </c>
      <c r="AY87" s="174" t="s">
        <v>204</v>
      </c>
      <c r="BK87" s="176">
        <f>BK88+BK127+BK132+BK137+BK153+BK165</f>
        <v>0</v>
      </c>
    </row>
    <row r="88" spans="2:63" s="12" customFormat="1" ht="22.9" customHeight="1">
      <c r="B88" s="163"/>
      <c r="C88" s="164"/>
      <c r="D88" s="165" t="s">
        <v>72</v>
      </c>
      <c r="E88" s="177" t="s">
        <v>81</v>
      </c>
      <c r="F88" s="177" t="s">
        <v>205</v>
      </c>
      <c r="G88" s="164"/>
      <c r="H88" s="164"/>
      <c r="I88" s="167"/>
      <c r="J88" s="178">
        <f>BK88</f>
        <v>0</v>
      </c>
      <c r="K88" s="164"/>
      <c r="L88" s="169"/>
      <c r="M88" s="170"/>
      <c r="N88" s="171"/>
      <c r="O88" s="171"/>
      <c r="P88" s="172">
        <f>SUM(P89:P126)</f>
        <v>0</v>
      </c>
      <c r="Q88" s="171"/>
      <c r="R88" s="172">
        <f>SUM(R89:R126)</f>
        <v>0</v>
      </c>
      <c r="S88" s="171"/>
      <c r="T88" s="172">
        <f>SUM(T89:T126)</f>
        <v>0.6426000000000001</v>
      </c>
      <c r="U88" s="173"/>
      <c r="AR88" s="174" t="s">
        <v>81</v>
      </c>
      <c r="AT88" s="175" t="s">
        <v>72</v>
      </c>
      <c r="AU88" s="175" t="s">
        <v>81</v>
      </c>
      <c r="AY88" s="174" t="s">
        <v>204</v>
      </c>
      <c r="BK88" s="176">
        <f>SUM(BK89:BK126)</f>
        <v>0</v>
      </c>
    </row>
    <row r="89" spans="1:65" s="2" customFormat="1" ht="37.9" customHeight="1">
      <c r="A89" s="36"/>
      <c r="B89" s="37"/>
      <c r="C89" s="179" t="s">
        <v>81</v>
      </c>
      <c r="D89" s="179" t="s">
        <v>208</v>
      </c>
      <c r="E89" s="180" t="s">
        <v>2271</v>
      </c>
      <c r="F89" s="181" t="s">
        <v>2272</v>
      </c>
      <c r="G89" s="182" t="s">
        <v>346</v>
      </c>
      <c r="H89" s="183">
        <v>0.84</v>
      </c>
      <c r="I89" s="184"/>
      <c r="J89" s="185">
        <f>ROUND(I89*H89,1)</f>
        <v>0</v>
      </c>
      <c r="K89" s="181" t="s">
        <v>212</v>
      </c>
      <c r="L89" s="41"/>
      <c r="M89" s="186" t="s">
        <v>21</v>
      </c>
      <c r="N89" s="187" t="s">
        <v>44</v>
      </c>
      <c r="O89" s="66"/>
      <c r="P89" s="188">
        <f>O89*H89</f>
        <v>0</v>
      </c>
      <c r="Q89" s="188">
        <v>0</v>
      </c>
      <c r="R89" s="188">
        <f>Q89*H89</f>
        <v>0</v>
      </c>
      <c r="S89" s="188">
        <v>0.44</v>
      </c>
      <c r="T89" s="188">
        <f>S89*H89</f>
        <v>0.3696</v>
      </c>
      <c r="U89" s="189" t="s">
        <v>21</v>
      </c>
      <c r="V89" s="36"/>
      <c r="W89" s="36"/>
      <c r="X89" s="36"/>
      <c r="Y89" s="36"/>
      <c r="Z89" s="36"/>
      <c r="AA89" s="36"/>
      <c r="AB89" s="36"/>
      <c r="AC89" s="36"/>
      <c r="AD89" s="36"/>
      <c r="AE89" s="36"/>
      <c r="AR89" s="190" t="s">
        <v>213</v>
      </c>
      <c r="AT89" s="190" t="s">
        <v>208</v>
      </c>
      <c r="AU89" s="190" t="s">
        <v>83</v>
      </c>
      <c r="AY89" s="19" t="s">
        <v>204</v>
      </c>
      <c r="BE89" s="191">
        <f>IF(N89="základní",J89,0)</f>
        <v>0</v>
      </c>
      <c r="BF89" s="191">
        <f>IF(N89="snížená",J89,0)</f>
        <v>0</v>
      </c>
      <c r="BG89" s="191">
        <f>IF(N89="zákl. přenesená",J89,0)</f>
        <v>0</v>
      </c>
      <c r="BH89" s="191">
        <f>IF(N89="sníž. přenesená",J89,0)</f>
        <v>0</v>
      </c>
      <c r="BI89" s="191">
        <f>IF(N89="nulová",J89,0)</f>
        <v>0</v>
      </c>
      <c r="BJ89" s="19" t="s">
        <v>81</v>
      </c>
      <c r="BK89" s="191">
        <f>ROUND(I89*H89,1)</f>
        <v>0</v>
      </c>
      <c r="BL89" s="19" t="s">
        <v>213</v>
      </c>
      <c r="BM89" s="190" t="s">
        <v>2273</v>
      </c>
    </row>
    <row r="90" spans="1:47" s="2" customFormat="1" ht="11.25">
      <c r="A90" s="36"/>
      <c r="B90" s="37"/>
      <c r="C90" s="38"/>
      <c r="D90" s="192" t="s">
        <v>216</v>
      </c>
      <c r="E90" s="38"/>
      <c r="F90" s="193" t="s">
        <v>2274</v>
      </c>
      <c r="G90" s="38"/>
      <c r="H90" s="38"/>
      <c r="I90" s="194"/>
      <c r="J90" s="38"/>
      <c r="K90" s="38"/>
      <c r="L90" s="41"/>
      <c r="M90" s="195"/>
      <c r="N90" s="196"/>
      <c r="O90" s="66"/>
      <c r="P90" s="66"/>
      <c r="Q90" s="66"/>
      <c r="R90" s="66"/>
      <c r="S90" s="66"/>
      <c r="T90" s="66"/>
      <c r="U90" s="67"/>
      <c r="V90" s="36"/>
      <c r="W90" s="36"/>
      <c r="X90" s="36"/>
      <c r="Y90" s="36"/>
      <c r="Z90" s="36"/>
      <c r="AA90" s="36"/>
      <c r="AB90" s="36"/>
      <c r="AC90" s="36"/>
      <c r="AD90" s="36"/>
      <c r="AE90" s="36"/>
      <c r="AT90" s="19" t="s">
        <v>216</v>
      </c>
      <c r="AU90" s="19" t="s">
        <v>83</v>
      </c>
    </row>
    <row r="91" spans="2:51" s="13" customFormat="1" ht="11.25">
      <c r="B91" s="197"/>
      <c r="C91" s="198"/>
      <c r="D91" s="199" t="s">
        <v>218</v>
      </c>
      <c r="E91" s="200" t="s">
        <v>21</v>
      </c>
      <c r="F91" s="201" t="s">
        <v>2275</v>
      </c>
      <c r="G91" s="198"/>
      <c r="H91" s="202">
        <v>0.84</v>
      </c>
      <c r="I91" s="203"/>
      <c r="J91" s="198"/>
      <c r="K91" s="198"/>
      <c r="L91" s="204"/>
      <c r="M91" s="205"/>
      <c r="N91" s="206"/>
      <c r="O91" s="206"/>
      <c r="P91" s="206"/>
      <c r="Q91" s="206"/>
      <c r="R91" s="206"/>
      <c r="S91" s="206"/>
      <c r="T91" s="206"/>
      <c r="U91" s="207"/>
      <c r="AT91" s="208" t="s">
        <v>218</v>
      </c>
      <c r="AU91" s="208" t="s">
        <v>83</v>
      </c>
      <c r="AV91" s="13" t="s">
        <v>83</v>
      </c>
      <c r="AW91" s="13" t="s">
        <v>34</v>
      </c>
      <c r="AX91" s="13" t="s">
        <v>81</v>
      </c>
      <c r="AY91" s="208" t="s">
        <v>204</v>
      </c>
    </row>
    <row r="92" spans="1:65" s="2" customFormat="1" ht="33" customHeight="1">
      <c r="A92" s="36"/>
      <c r="B92" s="37"/>
      <c r="C92" s="179" t="s">
        <v>83</v>
      </c>
      <c r="D92" s="179" t="s">
        <v>208</v>
      </c>
      <c r="E92" s="180" t="s">
        <v>2276</v>
      </c>
      <c r="F92" s="181" t="s">
        <v>2277</v>
      </c>
      <c r="G92" s="182" t="s">
        <v>346</v>
      </c>
      <c r="H92" s="183">
        <v>0.84</v>
      </c>
      <c r="I92" s="184"/>
      <c r="J92" s="185">
        <f>ROUND(I92*H92,1)</f>
        <v>0</v>
      </c>
      <c r="K92" s="181" t="s">
        <v>212</v>
      </c>
      <c r="L92" s="41"/>
      <c r="M92" s="186" t="s">
        <v>21</v>
      </c>
      <c r="N92" s="187" t="s">
        <v>44</v>
      </c>
      <c r="O92" s="66"/>
      <c r="P92" s="188">
        <f>O92*H92</f>
        <v>0</v>
      </c>
      <c r="Q92" s="188">
        <v>0</v>
      </c>
      <c r="R92" s="188">
        <f>Q92*H92</f>
        <v>0</v>
      </c>
      <c r="S92" s="188">
        <v>0.325</v>
      </c>
      <c r="T92" s="188">
        <f>S92*H92</f>
        <v>0.273</v>
      </c>
      <c r="U92" s="189" t="s">
        <v>21</v>
      </c>
      <c r="V92" s="36"/>
      <c r="W92" s="36"/>
      <c r="X92" s="36"/>
      <c r="Y92" s="36"/>
      <c r="Z92" s="36"/>
      <c r="AA92" s="36"/>
      <c r="AB92" s="36"/>
      <c r="AC92" s="36"/>
      <c r="AD92" s="36"/>
      <c r="AE92" s="36"/>
      <c r="AR92" s="190" t="s">
        <v>213</v>
      </c>
      <c r="AT92" s="190" t="s">
        <v>208</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213</v>
      </c>
      <c r="BM92" s="190" t="s">
        <v>2278</v>
      </c>
    </row>
    <row r="93" spans="1:47" s="2" customFormat="1" ht="11.25">
      <c r="A93" s="36"/>
      <c r="B93" s="37"/>
      <c r="C93" s="38"/>
      <c r="D93" s="192" t="s">
        <v>216</v>
      </c>
      <c r="E93" s="38"/>
      <c r="F93" s="193" t="s">
        <v>2279</v>
      </c>
      <c r="G93" s="38"/>
      <c r="H93" s="38"/>
      <c r="I93" s="194"/>
      <c r="J93" s="38"/>
      <c r="K93" s="38"/>
      <c r="L93" s="41"/>
      <c r="M93" s="195"/>
      <c r="N93" s="196"/>
      <c r="O93" s="66"/>
      <c r="P93" s="66"/>
      <c r="Q93" s="66"/>
      <c r="R93" s="66"/>
      <c r="S93" s="66"/>
      <c r="T93" s="66"/>
      <c r="U93" s="67"/>
      <c r="V93" s="36"/>
      <c r="W93" s="36"/>
      <c r="X93" s="36"/>
      <c r="Y93" s="36"/>
      <c r="Z93" s="36"/>
      <c r="AA93" s="36"/>
      <c r="AB93" s="36"/>
      <c r="AC93" s="36"/>
      <c r="AD93" s="36"/>
      <c r="AE93" s="36"/>
      <c r="AT93" s="19" t="s">
        <v>216</v>
      </c>
      <c r="AU93" s="19" t="s">
        <v>83</v>
      </c>
    </row>
    <row r="94" spans="2:51" s="13" customFormat="1" ht="11.25">
      <c r="B94" s="197"/>
      <c r="C94" s="198"/>
      <c r="D94" s="199" t="s">
        <v>218</v>
      </c>
      <c r="E94" s="200" t="s">
        <v>21</v>
      </c>
      <c r="F94" s="201" t="s">
        <v>2275</v>
      </c>
      <c r="G94" s="198"/>
      <c r="H94" s="202">
        <v>0.84</v>
      </c>
      <c r="I94" s="203"/>
      <c r="J94" s="198"/>
      <c r="K94" s="198"/>
      <c r="L94" s="204"/>
      <c r="M94" s="205"/>
      <c r="N94" s="206"/>
      <c r="O94" s="206"/>
      <c r="P94" s="206"/>
      <c r="Q94" s="206"/>
      <c r="R94" s="206"/>
      <c r="S94" s="206"/>
      <c r="T94" s="206"/>
      <c r="U94" s="207"/>
      <c r="AT94" s="208" t="s">
        <v>218</v>
      </c>
      <c r="AU94" s="208" t="s">
        <v>83</v>
      </c>
      <c r="AV94" s="13" t="s">
        <v>83</v>
      </c>
      <c r="AW94" s="13" t="s">
        <v>34</v>
      </c>
      <c r="AX94" s="13" t="s">
        <v>81</v>
      </c>
      <c r="AY94" s="208" t="s">
        <v>204</v>
      </c>
    </row>
    <row r="95" spans="1:65" s="2" customFormat="1" ht="24.2" customHeight="1">
      <c r="A95" s="36"/>
      <c r="B95" s="37"/>
      <c r="C95" s="179" t="s">
        <v>214</v>
      </c>
      <c r="D95" s="179" t="s">
        <v>208</v>
      </c>
      <c r="E95" s="180" t="s">
        <v>2280</v>
      </c>
      <c r="F95" s="181" t="s">
        <v>2281</v>
      </c>
      <c r="G95" s="182" t="s">
        <v>260</v>
      </c>
      <c r="H95" s="183">
        <v>0.567</v>
      </c>
      <c r="I95" s="184"/>
      <c r="J95" s="185">
        <f>ROUND(I95*H95,1)</f>
        <v>0</v>
      </c>
      <c r="K95" s="181" t="s">
        <v>212</v>
      </c>
      <c r="L95" s="41"/>
      <c r="M95" s="186" t="s">
        <v>21</v>
      </c>
      <c r="N95" s="187" t="s">
        <v>44</v>
      </c>
      <c r="O95" s="66"/>
      <c r="P95" s="188">
        <f>O95*H95</f>
        <v>0</v>
      </c>
      <c r="Q95" s="188">
        <v>0</v>
      </c>
      <c r="R95" s="188">
        <f>Q95*H95</f>
        <v>0</v>
      </c>
      <c r="S95" s="188">
        <v>0</v>
      </c>
      <c r="T95" s="188">
        <f>S95*H95</f>
        <v>0</v>
      </c>
      <c r="U95" s="189" t="s">
        <v>21</v>
      </c>
      <c r="V95" s="36"/>
      <c r="W95" s="36"/>
      <c r="X95" s="36"/>
      <c r="Y95" s="36"/>
      <c r="Z95" s="36"/>
      <c r="AA95" s="36"/>
      <c r="AB95" s="36"/>
      <c r="AC95" s="36"/>
      <c r="AD95" s="36"/>
      <c r="AE95" s="36"/>
      <c r="AR95" s="190" t="s">
        <v>213</v>
      </c>
      <c r="AT95" s="190" t="s">
        <v>208</v>
      </c>
      <c r="AU95" s="190" t="s">
        <v>83</v>
      </c>
      <c r="AY95" s="19" t="s">
        <v>204</v>
      </c>
      <c r="BE95" s="191">
        <f>IF(N95="základní",J95,0)</f>
        <v>0</v>
      </c>
      <c r="BF95" s="191">
        <f>IF(N95="snížená",J95,0)</f>
        <v>0</v>
      </c>
      <c r="BG95" s="191">
        <f>IF(N95="zákl. přenesená",J95,0)</f>
        <v>0</v>
      </c>
      <c r="BH95" s="191">
        <f>IF(N95="sníž. přenesená",J95,0)</f>
        <v>0</v>
      </c>
      <c r="BI95" s="191">
        <f>IF(N95="nulová",J95,0)</f>
        <v>0</v>
      </c>
      <c r="BJ95" s="19" t="s">
        <v>81</v>
      </c>
      <c r="BK95" s="191">
        <f>ROUND(I95*H95,1)</f>
        <v>0</v>
      </c>
      <c r="BL95" s="19" t="s">
        <v>213</v>
      </c>
      <c r="BM95" s="190" t="s">
        <v>2282</v>
      </c>
    </row>
    <row r="96" spans="1:47" s="2" customFormat="1" ht="11.25">
      <c r="A96" s="36"/>
      <c r="B96" s="37"/>
      <c r="C96" s="38"/>
      <c r="D96" s="192" t="s">
        <v>216</v>
      </c>
      <c r="E96" s="38"/>
      <c r="F96" s="193" t="s">
        <v>2283</v>
      </c>
      <c r="G96" s="38"/>
      <c r="H96" s="38"/>
      <c r="I96" s="194"/>
      <c r="J96" s="38"/>
      <c r="K96" s="38"/>
      <c r="L96" s="41"/>
      <c r="M96" s="195"/>
      <c r="N96" s="196"/>
      <c r="O96" s="66"/>
      <c r="P96" s="66"/>
      <c r="Q96" s="66"/>
      <c r="R96" s="66"/>
      <c r="S96" s="66"/>
      <c r="T96" s="66"/>
      <c r="U96" s="67"/>
      <c r="V96" s="36"/>
      <c r="W96" s="36"/>
      <c r="X96" s="36"/>
      <c r="Y96" s="36"/>
      <c r="Z96" s="36"/>
      <c r="AA96" s="36"/>
      <c r="AB96" s="36"/>
      <c r="AC96" s="36"/>
      <c r="AD96" s="36"/>
      <c r="AE96" s="36"/>
      <c r="AT96" s="19" t="s">
        <v>216</v>
      </c>
      <c r="AU96" s="19" t="s">
        <v>83</v>
      </c>
    </row>
    <row r="97" spans="2:51" s="13" customFormat="1" ht="11.25">
      <c r="B97" s="197"/>
      <c r="C97" s="198"/>
      <c r="D97" s="199" t="s">
        <v>218</v>
      </c>
      <c r="E97" s="200" t="s">
        <v>21</v>
      </c>
      <c r="F97" s="201" t="s">
        <v>2284</v>
      </c>
      <c r="G97" s="198"/>
      <c r="H97" s="202">
        <v>1.134</v>
      </c>
      <c r="I97" s="203"/>
      <c r="J97" s="198"/>
      <c r="K97" s="198"/>
      <c r="L97" s="204"/>
      <c r="M97" s="205"/>
      <c r="N97" s="206"/>
      <c r="O97" s="206"/>
      <c r="P97" s="206"/>
      <c r="Q97" s="206"/>
      <c r="R97" s="206"/>
      <c r="S97" s="206"/>
      <c r="T97" s="206"/>
      <c r="U97" s="207"/>
      <c r="AT97" s="208" t="s">
        <v>218</v>
      </c>
      <c r="AU97" s="208" t="s">
        <v>83</v>
      </c>
      <c r="AV97" s="13" t="s">
        <v>83</v>
      </c>
      <c r="AW97" s="13" t="s">
        <v>34</v>
      </c>
      <c r="AX97" s="13" t="s">
        <v>73</v>
      </c>
      <c r="AY97" s="208" t="s">
        <v>204</v>
      </c>
    </row>
    <row r="98" spans="2:51" s="14" customFormat="1" ht="11.25">
      <c r="B98" s="209"/>
      <c r="C98" s="210"/>
      <c r="D98" s="199" t="s">
        <v>218</v>
      </c>
      <c r="E98" s="211" t="s">
        <v>21</v>
      </c>
      <c r="F98" s="212" t="s">
        <v>221</v>
      </c>
      <c r="G98" s="210"/>
      <c r="H98" s="213">
        <v>1.134</v>
      </c>
      <c r="I98" s="214"/>
      <c r="J98" s="210"/>
      <c r="K98" s="210"/>
      <c r="L98" s="215"/>
      <c r="M98" s="216"/>
      <c r="N98" s="217"/>
      <c r="O98" s="217"/>
      <c r="P98" s="217"/>
      <c r="Q98" s="217"/>
      <c r="R98" s="217"/>
      <c r="S98" s="217"/>
      <c r="T98" s="217"/>
      <c r="U98" s="218"/>
      <c r="AT98" s="219" t="s">
        <v>218</v>
      </c>
      <c r="AU98" s="219" t="s">
        <v>83</v>
      </c>
      <c r="AV98" s="14" t="s">
        <v>213</v>
      </c>
      <c r="AW98" s="14" t="s">
        <v>34</v>
      </c>
      <c r="AX98" s="14" t="s">
        <v>73</v>
      </c>
      <c r="AY98" s="219" t="s">
        <v>204</v>
      </c>
    </row>
    <row r="99" spans="2:51" s="13" customFormat="1" ht="11.25">
      <c r="B99" s="197"/>
      <c r="C99" s="198"/>
      <c r="D99" s="199" t="s">
        <v>218</v>
      </c>
      <c r="E99" s="200" t="s">
        <v>21</v>
      </c>
      <c r="F99" s="201" t="s">
        <v>2285</v>
      </c>
      <c r="G99" s="198"/>
      <c r="H99" s="202">
        <v>0.567</v>
      </c>
      <c r="I99" s="203"/>
      <c r="J99" s="198"/>
      <c r="K99" s="198"/>
      <c r="L99" s="204"/>
      <c r="M99" s="205"/>
      <c r="N99" s="206"/>
      <c r="O99" s="206"/>
      <c r="P99" s="206"/>
      <c r="Q99" s="206"/>
      <c r="R99" s="206"/>
      <c r="S99" s="206"/>
      <c r="T99" s="206"/>
      <c r="U99" s="207"/>
      <c r="AT99" s="208" t="s">
        <v>218</v>
      </c>
      <c r="AU99" s="208" t="s">
        <v>83</v>
      </c>
      <c r="AV99" s="13" t="s">
        <v>83</v>
      </c>
      <c r="AW99" s="13" t="s">
        <v>34</v>
      </c>
      <c r="AX99" s="13" t="s">
        <v>73</v>
      </c>
      <c r="AY99" s="208" t="s">
        <v>204</v>
      </c>
    </row>
    <row r="100" spans="2:51" s="14" customFormat="1" ht="11.25">
      <c r="B100" s="209"/>
      <c r="C100" s="210"/>
      <c r="D100" s="199" t="s">
        <v>218</v>
      </c>
      <c r="E100" s="211" t="s">
        <v>21</v>
      </c>
      <c r="F100" s="212" t="s">
        <v>221</v>
      </c>
      <c r="G100" s="210"/>
      <c r="H100" s="213">
        <v>0.567</v>
      </c>
      <c r="I100" s="214"/>
      <c r="J100" s="210"/>
      <c r="K100" s="210"/>
      <c r="L100" s="215"/>
      <c r="M100" s="216"/>
      <c r="N100" s="217"/>
      <c r="O100" s="217"/>
      <c r="P100" s="217"/>
      <c r="Q100" s="217"/>
      <c r="R100" s="217"/>
      <c r="S100" s="217"/>
      <c r="T100" s="217"/>
      <c r="U100" s="218"/>
      <c r="AT100" s="219" t="s">
        <v>218</v>
      </c>
      <c r="AU100" s="219" t="s">
        <v>83</v>
      </c>
      <c r="AV100" s="14" t="s">
        <v>213</v>
      </c>
      <c r="AW100" s="14" t="s">
        <v>34</v>
      </c>
      <c r="AX100" s="14" t="s">
        <v>81</v>
      </c>
      <c r="AY100" s="219" t="s">
        <v>204</v>
      </c>
    </row>
    <row r="101" spans="1:65" s="2" customFormat="1" ht="24.2" customHeight="1">
      <c r="A101" s="36"/>
      <c r="B101" s="37"/>
      <c r="C101" s="179" t="s">
        <v>213</v>
      </c>
      <c r="D101" s="179" t="s">
        <v>208</v>
      </c>
      <c r="E101" s="180" t="s">
        <v>2286</v>
      </c>
      <c r="F101" s="181" t="s">
        <v>2287</v>
      </c>
      <c r="G101" s="182" t="s">
        <v>260</v>
      </c>
      <c r="H101" s="183">
        <v>0.567</v>
      </c>
      <c r="I101" s="184"/>
      <c r="J101" s="185">
        <f>ROUND(I101*H101,1)</f>
        <v>0</v>
      </c>
      <c r="K101" s="181" t="s">
        <v>212</v>
      </c>
      <c r="L101" s="41"/>
      <c r="M101" s="186" t="s">
        <v>21</v>
      </c>
      <c r="N101" s="187" t="s">
        <v>44</v>
      </c>
      <c r="O101" s="66"/>
      <c r="P101" s="188">
        <f>O101*H101</f>
        <v>0</v>
      </c>
      <c r="Q101" s="188">
        <v>0</v>
      </c>
      <c r="R101" s="188">
        <f>Q101*H101</f>
        <v>0</v>
      </c>
      <c r="S101" s="188">
        <v>0</v>
      </c>
      <c r="T101" s="188">
        <f>S101*H101</f>
        <v>0</v>
      </c>
      <c r="U101" s="189" t="s">
        <v>21</v>
      </c>
      <c r="V101" s="36"/>
      <c r="W101" s="36"/>
      <c r="X101" s="36"/>
      <c r="Y101" s="36"/>
      <c r="Z101" s="36"/>
      <c r="AA101" s="36"/>
      <c r="AB101" s="36"/>
      <c r="AC101" s="36"/>
      <c r="AD101" s="36"/>
      <c r="AE101" s="36"/>
      <c r="AR101" s="190" t="s">
        <v>213</v>
      </c>
      <c r="AT101" s="190" t="s">
        <v>208</v>
      </c>
      <c r="AU101" s="190" t="s">
        <v>83</v>
      </c>
      <c r="AY101" s="19" t="s">
        <v>204</v>
      </c>
      <c r="BE101" s="191">
        <f>IF(N101="základní",J101,0)</f>
        <v>0</v>
      </c>
      <c r="BF101" s="191">
        <f>IF(N101="snížená",J101,0)</f>
        <v>0</v>
      </c>
      <c r="BG101" s="191">
        <f>IF(N101="zákl. přenesená",J101,0)</f>
        <v>0</v>
      </c>
      <c r="BH101" s="191">
        <f>IF(N101="sníž. přenesená",J101,0)</f>
        <v>0</v>
      </c>
      <c r="BI101" s="191">
        <f>IF(N101="nulová",J101,0)</f>
        <v>0</v>
      </c>
      <c r="BJ101" s="19" t="s">
        <v>81</v>
      </c>
      <c r="BK101" s="191">
        <f>ROUND(I101*H101,1)</f>
        <v>0</v>
      </c>
      <c r="BL101" s="19" t="s">
        <v>213</v>
      </c>
      <c r="BM101" s="190" t="s">
        <v>2288</v>
      </c>
    </row>
    <row r="102" spans="1:47" s="2" customFormat="1" ht="11.25">
      <c r="A102" s="36"/>
      <c r="B102" s="37"/>
      <c r="C102" s="38"/>
      <c r="D102" s="192" t="s">
        <v>216</v>
      </c>
      <c r="E102" s="38"/>
      <c r="F102" s="193" t="s">
        <v>2289</v>
      </c>
      <c r="G102" s="38"/>
      <c r="H102" s="38"/>
      <c r="I102" s="194"/>
      <c r="J102" s="38"/>
      <c r="K102" s="38"/>
      <c r="L102" s="41"/>
      <c r="M102" s="195"/>
      <c r="N102" s="196"/>
      <c r="O102" s="66"/>
      <c r="P102" s="66"/>
      <c r="Q102" s="66"/>
      <c r="R102" s="66"/>
      <c r="S102" s="66"/>
      <c r="T102" s="66"/>
      <c r="U102" s="67"/>
      <c r="V102" s="36"/>
      <c r="W102" s="36"/>
      <c r="X102" s="36"/>
      <c r="Y102" s="36"/>
      <c r="Z102" s="36"/>
      <c r="AA102" s="36"/>
      <c r="AB102" s="36"/>
      <c r="AC102" s="36"/>
      <c r="AD102" s="36"/>
      <c r="AE102" s="36"/>
      <c r="AT102" s="19" t="s">
        <v>216</v>
      </c>
      <c r="AU102" s="19" t="s">
        <v>83</v>
      </c>
    </row>
    <row r="103" spans="2:51" s="13" customFormat="1" ht="11.25">
      <c r="B103" s="197"/>
      <c r="C103" s="198"/>
      <c r="D103" s="199" t="s">
        <v>218</v>
      </c>
      <c r="E103" s="200" t="s">
        <v>21</v>
      </c>
      <c r="F103" s="201" t="s">
        <v>2284</v>
      </c>
      <c r="G103" s="198"/>
      <c r="H103" s="202">
        <v>1.134</v>
      </c>
      <c r="I103" s="203"/>
      <c r="J103" s="198"/>
      <c r="K103" s="198"/>
      <c r="L103" s="204"/>
      <c r="M103" s="205"/>
      <c r="N103" s="206"/>
      <c r="O103" s="206"/>
      <c r="P103" s="206"/>
      <c r="Q103" s="206"/>
      <c r="R103" s="206"/>
      <c r="S103" s="206"/>
      <c r="T103" s="206"/>
      <c r="U103" s="207"/>
      <c r="AT103" s="208" t="s">
        <v>218</v>
      </c>
      <c r="AU103" s="208" t="s">
        <v>83</v>
      </c>
      <c r="AV103" s="13" t="s">
        <v>83</v>
      </c>
      <c r="AW103" s="13" t="s">
        <v>34</v>
      </c>
      <c r="AX103" s="13" t="s">
        <v>73</v>
      </c>
      <c r="AY103" s="208" t="s">
        <v>204</v>
      </c>
    </row>
    <row r="104" spans="2:51" s="14" customFormat="1" ht="11.25">
      <c r="B104" s="209"/>
      <c r="C104" s="210"/>
      <c r="D104" s="199" t="s">
        <v>218</v>
      </c>
      <c r="E104" s="211" t="s">
        <v>21</v>
      </c>
      <c r="F104" s="212" t="s">
        <v>221</v>
      </c>
      <c r="G104" s="210"/>
      <c r="H104" s="213">
        <v>1.134</v>
      </c>
      <c r="I104" s="214"/>
      <c r="J104" s="210"/>
      <c r="K104" s="210"/>
      <c r="L104" s="215"/>
      <c r="M104" s="216"/>
      <c r="N104" s="217"/>
      <c r="O104" s="217"/>
      <c r="P104" s="217"/>
      <c r="Q104" s="217"/>
      <c r="R104" s="217"/>
      <c r="S104" s="217"/>
      <c r="T104" s="217"/>
      <c r="U104" s="218"/>
      <c r="AT104" s="219" t="s">
        <v>218</v>
      </c>
      <c r="AU104" s="219" t="s">
        <v>83</v>
      </c>
      <c r="AV104" s="14" t="s">
        <v>213</v>
      </c>
      <c r="AW104" s="14" t="s">
        <v>34</v>
      </c>
      <c r="AX104" s="14" t="s">
        <v>73</v>
      </c>
      <c r="AY104" s="219" t="s">
        <v>204</v>
      </c>
    </row>
    <row r="105" spans="2:51" s="13" customFormat="1" ht="11.25">
      <c r="B105" s="197"/>
      <c r="C105" s="198"/>
      <c r="D105" s="199" t="s">
        <v>218</v>
      </c>
      <c r="E105" s="200" t="s">
        <v>21</v>
      </c>
      <c r="F105" s="201" t="s">
        <v>2285</v>
      </c>
      <c r="G105" s="198"/>
      <c r="H105" s="202">
        <v>0.567</v>
      </c>
      <c r="I105" s="203"/>
      <c r="J105" s="198"/>
      <c r="K105" s="198"/>
      <c r="L105" s="204"/>
      <c r="M105" s="205"/>
      <c r="N105" s="206"/>
      <c r="O105" s="206"/>
      <c r="P105" s="206"/>
      <c r="Q105" s="206"/>
      <c r="R105" s="206"/>
      <c r="S105" s="206"/>
      <c r="T105" s="206"/>
      <c r="U105" s="207"/>
      <c r="AT105" s="208" t="s">
        <v>218</v>
      </c>
      <c r="AU105" s="208" t="s">
        <v>83</v>
      </c>
      <c r="AV105" s="13" t="s">
        <v>83</v>
      </c>
      <c r="AW105" s="13" t="s">
        <v>34</v>
      </c>
      <c r="AX105" s="13" t="s">
        <v>73</v>
      </c>
      <c r="AY105" s="208" t="s">
        <v>204</v>
      </c>
    </row>
    <row r="106" spans="2:51" s="14" customFormat="1" ht="11.25">
      <c r="B106" s="209"/>
      <c r="C106" s="210"/>
      <c r="D106" s="199" t="s">
        <v>218</v>
      </c>
      <c r="E106" s="211" t="s">
        <v>21</v>
      </c>
      <c r="F106" s="212" t="s">
        <v>221</v>
      </c>
      <c r="G106" s="210"/>
      <c r="H106" s="213">
        <v>0.567</v>
      </c>
      <c r="I106" s="214"/>
      <c r="J106" s="210"/>
      <c r="K106" s="210"/>
      <c r="L106" s="215"/>
      <c r="M106" s="216"/>
      <c r="N106" s="217"/>
      <c r="O106" s="217"/>
      <c r="P106" s="217"/>
      <c r="Q106" s="217"/>
      <c r="R106" s="217"/>
      <c r="S106" s="217"/>
      <c r="T106" s="217"/>
      <c r="U106" s="218"/>
      <c r="AT106" s="219" t="s">
        <v>218</v>
      </c>
      <c r="AU106" s="219" t="s">
        <v>83</v>
      </c>
      <c r="AV106" s="14" t="s">
        <v>213</v>
      </c>
      <c r="AW106" s="14" t="s">
        <v>34</v>
      </c>
      <c r="AX106" s="14" t="s">
        <v>81</v>
      </c>
      <c r="AY106" s="219" t="s">
        <v>204</v>
      </c>
    </row>
    <row r="107" spans="1:65" s="2" customFormat="1" ht="37.9" customHeight="1">
      <c r="A107" s="36"/>
      <c r="B107" s="37"/>
      <c r="C107" s="179" t="s">
        <v>234</v>
      </c>
      <c r="D107" s="179" t="s">
        <v>208</v>
      </c>
      <c r="E107" s="180" t="s">
        <v>302</v>
      </c>
      <c r="F107" s="181" t="s">
        <v>303</v>
      </c>
      <c r="G107" s="182" t="s">
        <v>260</v>
      </c>
      <c r="H107" s="183">
        <v>0.252</v>
      </c>
      <c r="I107" s="184"/>
      <c r="J107" s="185">
        <f>ROUND(I107*H107,1)</f>
        <v>0</v>
      </c>
      <c r="K107" s="181" t="s">
        <v>212</v>
      </c>
      <c r="L107" s="41"/>
      <c r="M107" s="186" t="s">
        <v>21</v>
      </c>
      <c r="N107" s="187" t="s">
        <v>44</v>
      </c>
      <c r="O107" s="66"/>
      <c r="P107" s="188">
        <f>O107*H107</f>
        <v>0</v>
      </c>
      <c r="Q107" s="188">
        <v>0</v>
      </c>
      <c r="R107" s="188">
        <f>Q107*H107</f>
        <v>0</v>
      </c>
      <c r="S107" s="188">
        <v>0</v>
      </c>
      <c r="T107" s="188">
        <f>S107*H107</f>
        <v>0</v>
      </c>
      <c r="U107" s="189" t="s">
        <v>21</v>
      </c>
      <c r="V107" s="36"/>
      <c r="W107" s="36"/>
      <c r="X107" s="36"/>
      <c r="Y107" s="36"/>
      <c r="Z107" s="36"/>
      <c r="AA107" s="36"/>
      <c r="AB107" s="36"/>
      <c r="AC107" s="36"/>
      <c r="AD107" s="36"/>
      <c r="AE107" s="36"/>
      <c r="AR107" s="190" t="s">
        <v>213</v>
      </c>
      <c r="AT107" s="190" t="s">
        <v>208</v>
      </c>
      <c r="AU107" s="190" t="s">
        <v>83</v>
      </c>
      <c r="AY107" s="19" t="s">
        <v>204</v>
      </c>
      <c r="BE107" s="191">
        <f>IF(N107="základní",J107,0)</f>
        <v>0</v>
      </c>
      <c r="BF107" s="191">
        <f>IF(N107="snížená",J107,0)</f>
        <v>0</v>
      </c>
      <c r="BG107" s="191">
        <f>IF(N107="zákl. přenesená",J107,0)</f>
        <v>0</v>
      </c>
      <c r="BH107" s="191">
        <f>IF(N107="sníž. přenesená",J107,0)</f>
        <v>0</v>
      </c>
      <c r="BI107" s="191">
        <f>IF(N107="nulová",J107,0)</f>
        <v>0</v>
      </c>
      <c r="BJ107" s="19" t="s">
        <v>81</v>
      </c>
      <c r="BK107" s="191">
        <f>ROUND(I107*H107,1)</f>
        <v>0</v>
      </c>
      <c r="BL107" s="19" t="s">
        <v>213</v>
      </c>
      <c r="BM107" s="190" t="s">
        <v>2290</v>
      </c>
    </row>
    <row r="108" spans="1:47" s="2" customFormat="1" ht="11.25">
      <c r="A108" s="36"/>
      <c r="B108" s="37"/>
      <c r="C108" s="38"/>
      <c r="D108" s="192" t="s">
        <v>216</v>
      </c>
      <c r="E108" s="38"/>
      <c r="F108" s="193" t="s">
        <v>305</v>
      </c>
      <c r="G108" s="38"/>
      <c r="H108" s="38"/>
      <c r="I108" s="194"/>
      <c r="J108" s="38"/>
      <c r="K108" s="38"/>
      <c r="L108" s="41"/>
      <c r="M108" s="195"/>
      <c r="N108" s="196"/>
      <c r="O108" s="66"/>
      <c r="P108" s="66"/>
      <c r="Q108" s="66"/>
      <c r="R108" s="66"/>
      <c r="S108" s="66"/>
      <c r="T108" s="66"/>
      <c r="U108" s="67"/>
      <c r="V108" s="36"/>
      <c r="W108" s="36"/>
      <c r="X108" s="36"/>
      <c r="Y108" s="36"/>
      <c r="Z108" s="36"/>
      <c r="AA108" s="36"/>
      <c r="AB108" s="36"/>
      <c r="AC108" s="36"/>
      <c r="AD108" s="36"/>
      <c r="AE108" s="36"/>
      <c r="AT108" s="19" t="s">
        <v>216</v>
      </c>
      <c r="AU108" s="19" t="s">
        <v>83</v>
      </c>
    </row>
    <row r="109" spans="2:51" s="13" customFormat="1" ht="11.25">
      <c r="B109" s="197"/>
      <c r="C109" s="198"/>
      <c r="D109" s="199" t="s">
        <v>218</v>
      </c>
      <c r="E109" s="200" t="s">
        <v>21</v>
      </c>
      <c r="F109" s="201" t="s">
        <v>2291</v>
      </c>
      <c r="G109" s="198"/>
      <c r="H109" s="202">
        <v>0.252</v>
      </c>
      <c r="I109" s="203"/>
      <c r="J109" s="198"/>
      <c r="K109" s="198"/>
      <c r="L109" s="204"/>
      <c r="M109" s="205"/>
      <c r="N109" s="206"/>
      <c r="O109" s="206"/>
      <c r="P109" s="206"/>
      <c r="Q109" s="206"/>
      <c r="R109" s="206"/>
      <c r="S109" s="206"/>
      <c r="T109" s="206"/>
      <c r="U109" s="207"/>
      <c r="AT109" s="208" t="s">
        <v>218</v>
      </c>
      <c r="AU109" s="208" t="s">
        <v>83</v>
      </c>
      <c r="AV109" s="13" t="s">
        <v>83</v>
      </c>
      <c r="AW109" s="13" t="s">
        <v>34</v>
      </c>
      <c r="AX109" s="13" t="s">
        <v>81</v>
      </c>
      <c r="AY109" s="208" t="s">
        <v>204</v>
      </c>
    </row>
    <row r="110" spans="1:65" s="2" customFormat="1" ht="24.2" customHeight="1">
      <c r="A110" s="36"/>
      <c r="B110" s="37"/>
      <c r="C110" s="179" t="s">
        <v>239</v>
      </c>
      <c r="D110" s="179" t="s">
        <v>208</v>
      </c>
      <c r="E110" s="180" t="s">
        <v>2292</v>
      </c>
      <c r="F110" s="181" t="s">
        <v>2293</v>
      </c>
      <c r="G110" s="182" t="s">
        <v>260</v>
      </c>
      <c r="H110" s="183">
        <v>0.252</v>
      </c>
      <c r="I110" s="184"/>
      <c r="J110" s="185">
        <f>ROUND(I110*H110,1)</f>
        <v>0</v>
      </c>
      <c r="K110" s="181" t="s">
        <v>212</v>
      </c>
      <c r="L110" s="41"/>
      <c r="M110" s="186" t="s">
        <v>21</v>
      </c>
      <c r="N110" s="187" t="s">
        <v>44</v>
      </c>
      <c r="O110" s="66"/>
      <c r="P110" s="188">
        <f>O110*H110</f>
        <v>0</v>
      </c>
      <c r="Q110" s="188">
        <v>0</v>
      </c>
      <c r="R110" s="188">
        <f>Q110*H110</f>
        <v>0</v>
      </c>
      <c r="S110" s="188">
        <v>0</v>
      </c>
      <c r="T110" s="188">
        <f>S110*H110</f>
        <v>0</v>
      </c>
      <c r="U110" s="189" t="s">
        <v>21</v>
      </c>
      <c r="V110" s="36"/>
      <c r="W110" s="36"/>
      <c r="X110" s="36"/>
      <c r="Y110" s="36"/>
      <c r="Z110" s="36"/>
      <c r="AA110" s="36"/>
      <c r="AB110" s="36"/>
      <c r="AC110" s="36"/>
      <c r="AD110" s="36"/>
      <c r="AE110" s="36"/>
      <c r="AR110" s="190" t="s">
        <v>213</v>
      </c>
      <c r="AT110" s="190" t="s">
        <v>208</v>
      </c>
      <c r="AU110" s="190" t="s">
        <v>83</v>
      </c>
      <c r="AY110" s="19" t="s">
        <v>204</v>
      </c>
      <c r="BE110" s="191">
        <f>IF(N110="základní",J110,0)</f>
        <v>0</v>
      </c>
      <c r="BF110" s="191">
        <f>IF(N110="snížená",J110,0)</f>
        <v>0</v>
      </c>
      <c r="BG110" s="191">
        <f>IF(N110="zákl. přenesená",J110,0)</f>
        <v>0</v>
      </c>
      <c r="BH110" s="191">
        <f>IF(N110="sníž. přenesená",J110,0)</f>
        <v>0</v>
      </c>
      <c r="BI110" s="191">
        <f>IF(N110="nulová",J110,0)</f>
        <v>0</v>
      </c>
      <c r="BJ110" s="19" t="s">
        <v>81</v>
      </c>
      <c r="BK110" s="191">
        <f>ROUND(I110*H110,1)</f>
        <v>0</v>
      </c>
      <c r="BL110" s="19" t="s">
        <v>213</v>
      </c>
      <c r="BM110" s="190" t="s">
        <v>2294</v>
      </c>
    </row>
    <row r="111" spans="1:47" s="2" customFormat="1" ht="11.25">
      <c r="A111" s="36"/>
      <c r="B111" s="37"/>
      <c r="C111" s="38"/>
      <c r="D111" s="192" t="s">
        <v>216</v>
      </c>
      <c r="E111" s="38"/>
      <c r="F111" s="193" t="s">
        <v>2295</v>
      </c>
      <c r="G111" s="38"/>
      <c r="H111" s="38"/>
      <c r="I111" s="194"/>
      <c r="J111" s="38"/>
      <c r="K111" s="38"/>
      <c r="L111" s="41"/>
      <c r="M111" s="195"/>
      <c r="N111" s="196"/>
      <c r="O111" s="66"/>
      <c r="P111" s="66"/>
      <c r="Q111" s="66"/>
      <c r="R111" s="66"/>
      <c r="S111" s="66"/>
      <c r="T111" s="66"/>
      <c r="U111" s="67"/>
      <c r="V111" s="36"/>
      <c r="W111" s="36"/>
      <c r="X111" s="36"/>
      <c r="Y111" s="36"/>
      <c r="Z111" s="36"/>
      <c r="AA111" s="36"/>
      <c r="AB111" s="36"/>
      <c r="AC111" s="36"/>
      <c r="AD111" s="36"/>
      <c r="AE111" s="36"/>
      <c r="AT111" s="19" t="s">
        <v>216</v>
      </c>
      <c r="AU111" s="19" t="s">
        <v>83</v>
      </c>
    </row>
    <row r="112" spans="2:51" s="13" customFormat="1" ht="11.25">
      <c r="B112" s="197"/>
      <c r="C112" s="198"/>
      <c r="D112" s="199" t="s">
        <v>218</v>
      </c>
      <c r="E112" s="200" t="s">
        <v>21</v>
      </c>
      <c r="F112" s="201" t="s">
        <v>2291</v>
      </c>
      <c r="G112" s="198"/>
      <c r="H112" s="202">
        <v>0.252</v>
      </c>
      <c r="I112" s="203"/>
      <c r="J112" s="198"/>
      <c r="K112" s="198"/>
      <c r="L112" s="204"/>
      <c r="M112" s="205"/>
      <c r="N112" s="206"/>
      <c r="O112" s="206"/>
      <c r="P112" s="206"/>
      <c r="Q112" s="206"/>
      <c r="R112" s="206"/>
      <c r="S112" s="206"/>
      <c r="T112" s="206"/>
      <c r="U112" s="207"/>
      <c r="AT112" s="208" t="s">
        <v>218</v>
      </c>
      <c r="AU112" s="208" t="s">
        <v>83</v>
      </c>
      <c r="AV112" s="13" t="s">
        <v>83</v>
      </c>
      <c r="AW112" s="13" t="s">
        <v>34</v>
      </c>
      <c r="AX112" s="13" t="s">
        <v>81</v>
      </c>
      <c r="AY112" s="208" t="s">
        <v>204</v>
      </c>
    </row>
    <row r="113" spans="1:65" s="2" customFormat="1" ht="37.9" customHeight="1">
      <c r="A113" s="36"/>
      <c r="B113" s="37"/>
      <c r="C113" s="179" t="s">
        <v>245</v>
      </c>
      <c r="D113" s="179" t="s">
        <v>208</v>
      </c>
      <c r="E113" s="180" t="s">
        <v>2296</v>
      </c>
      <c r="F113" s="181" t="s">
        <v>2297</v>
      </c>
      <c r="G113" s="182" t="s">
        <v>260</v>
      </c>
      <c r="H113" s="183">
        <v>0.252</v>
      </c>
      <c r="I113" s="184"/>
      <c r="J113" s="185">
        <f>ROUND(I113*H113,1)</f>
        <v>0</v>
      </c>
      <c r="K113" s="181" t="s">
        <v>212</v>
      </c>
      <c r="L113" s="41"/>
      <c r="M113" s="186" t="s">
        <v>21</v>
      </c>
      <c r="N113" s="187" t="s">
        <v>44</v>
      </c>
      <c r="O113" s="66"/>
      <c r="P113" s="188">
        <f>O113*H113</f>
        <v>0</v>
      </c>
      <c r="Q113" s="188">
        <v>0</v>
      </c>
      <c r="R113" s="188">
        <f>Q113*H113</f>
        <v>0</v>
      </c>
      <c r="S113" s="188">
        <v>0</v>
      </c>
      <c r="T113" s="188">
        <f>S113*H113</f>
        <v>0</v>
      </c>
      <c r="U113" s="189" t="s">
        <v>21</v>
      </c>
      <c r="V113" s="36"/>
      <c r="W113" s="36"/>
      <c r="X113" s="36"/>
      <c r="Y113" s="36"/>
      <c r="Z113" s="36"/>
      <c r="AA113" s="36"/>
      <c r="AB113" s="36"/>
      <c r="AC113" s="36"/>
      <c r="AD113" s="36"/>
      <c r="AE113" s="36"/>
      <c r="AR113" s="190" t="s">
        <v>213</v>
      </c>
      <c r="AT113" s="190" t="s">
        <v>208</v>
      </c>
      <c r="AU113" s="190" t="s">
        <v>83</v>
      </c>
      <c r="AY113" s="19" t="s">
        <v>204</v>
      </c>
      <c r="BE113" s="191">
        <f>IF(N113="základní",J113,0)</f>
        <v>0</v>
      </c>
      <c r="BF113" s="191">
        <f>IF(N113="snížená",J113,0)</f>
        <v>0</v>
      </c>
      <c r="BG113" s="191">
        <f>IF(N113="zákl. přenesená",J113,0)</f>
        <v>0</v>
      </c>
      <c r="BH113" s="191">
        <f>IF(N113="sníž. přenesená",J113,0)</f>
        <v>0</v>
      </c>
      <c r="BI113" s="191">
        <f>IF(N113="nulová",J113,0)</f>
        <v>0</v>
      </c>
      <c r="BJ113" s="19" t="s">
        <v>81</v>
      </c>
      <c r="BK113" s="191">
        <f>ROUND(I113*H113,1)</f>
        <v>0</v>
      </c>
      <c r="BL113" s="19" t="s">
        <v>213</v>
      </c>
      <c r="BM113" s="190" t="s">
        <v>2298</v>
      </c>
    </row>
    <row r="114" spans="1:47" s="2" customFormat="1" ht="11.25">
      <c r="A114" s="36"/>
      <c r="B114" s="37"/>
      <c r="C114" s="38"/>
      <c r="D114" s="192" t="s">
        <v>216</v>
      </c>
      <c r="E114" s="38"/>
      <c r="F114" s="193" t="s">
        <v>2299</v>
      </c>
      <c r="G114" s="38"/>
      <c r="H114" s="38"/>
      <c r="I114" s="194"/>
      <c r="J114" s="38"/>
      <c r="K114" s="38"/>
      <c r="L114" s="41"/>
      <c r="M114" s="195"/>
      <c r="N114" s="196"/>
      <c r="O114" s="66"/>
      <c r="P114" s="66"/>
      <c r="Q114" s="66"/>
      <c r="R114" s="66"/>
      <c r="S114" s="66"/>
      <c r="T114" s="66"/>
      <c r="U114" s="67"/>
      <c r="V114" s="36"/>
      <c r="W114" s="36"/>
      <c r="X114" s="36"/>
      <c r="Y114" s="36"/>
      <c r="Z114" s="36"/>
      <c r="AA114" s="36"/>
      <c r="AB114" s="36"/>
      <c r="AC114" s="36"/>
      <c r="AD114" s="36"/>
      <c r="AE114" s="36"/>
      <c r="AT114" s="19" t="s">
        <v>216</v>
      </c>
      <c r="AU114" s="19" t="s">
        <v>83</v>
      </c>
    </row>
    <row r="115" spans="2:51" s="13" customFormat="1" ht="11.25">
      <c r="B115" s="197"/>
      <c r="C115" s="198"/>
      <c r="D115" s="199" t="s">
        <v>218</v>
      </c>
      <c r="E115" s="200" t="s">
        <v>21</v>
      </c>
      <c r="F115" s="201" t="s">
        <v>2291</v>
      </c>
      <c r="G115" s="198"/>
      <c r="H115" s="202">
        <v>0.252</v>
      </c>
      <c r="I115" s="203"/>
      <c r="J115" s="198"/>
      <c r="K115" s="198"/>
      <c r="L115" s="204"/>
      <c r="M115" s="205"/>
      <c r="N115" s="206"/>
      <c r="O115" s="206"/>
      <c r="P115" s="206"/>
      <c r="Q115" s="206"/>
      <c r="R115" s="206"/>
      <c r="S115" s="206"/>
      <c r="T115" s="206"/>
      <c r="U115" s="207"/>
      <c r="AT115" s="208" t="s">
        <v>218</v>
      </c>
      <c r="AU115" s="208" t="s">
        <v>83</v>
      </c>
      <c r="AV115" s="13" t="s">
        <v>83</v>
      </c>
      <c r="AW115" s="13" t="s">
        <v>34</v>
      </c>
      <c r="AX115" s="13" t="s">
        <v>81</v>
      </c>
      <c r="AY115" s="208" t="s">
        <v>204</v>
      </c>
    </row>
    <row r="116" spans="1:65" s="2" customFormat="1" ht="24.2" customHeight="1">
      <c r="A116" s="36"/>
      <c r="B116" s="37"/>
      <c r="C116" s="179" t="s">
        <v>250</v>
      </c>
      <c r="D116" s="179" t="s">
        <v>208</v>
      </c>
      <c r="E116" s="180" t="s">
        <v>2300</v>
      </c>
      <c r="F116" s="181" t="s">
        <v>2301</v>
      </c>
      <c r="G116" s="182" t="s">
        <v>260</v>
      </c>
      <c r="H116" s="183">
        <v>0.252</v>
      </c>
      <c r="I116" s="184"/>
      <c r="J116" s="185">
        <f>ROUND(I116*H116,1)</f>
        <v>0</v>
      </c>
      <c r="K116" s="181" t="s">
        <v>212</v>
      </c>
      <c r="L116" s="41"/>
      <c r="M116" s="186" t="s">
        <v>21</v>
      </c>
      <c r="N116" s="187" t="s">
        <v>44</v>
      </c>
      <c r="O116" s="66"/>
      <c r="P116" s="188">
        <f>O116*H116</f>
        <v>0</v>
      </c>
      <c r="Q116" s="188">
        <v>0</v>
      </c>
      <c r="R116" s="188">
        <f>Q116*H116</f>
        <v>0</v>
      </c>
      <c r="S116" s="188">
        <v>0</v>
      </c>
      <c r="T116" s="188">
        <f>S116*H116</f>
        <v>0</v>
      </c>
      <c r="U116" s="189" t="s">
        <v>21</v>
      </c>
      <c r="V116" s="36"/>
      <c r="W116" s="36"/>
      <c r="X116" s="36"/>
      <c r="Y116" s="36"/>
      <c r="Z116" s="36"/>
      <c r="AA116" s="36"/>
      <c r="AB116" s="36"/>
      <c r="AC116" s="36"/>
      <c r="AD116" s="36"/>
      <c r="AE116" s="36"/>
      <c r="AR116" s="190" t="s">
        <v>213</v>
      </c>
      <c r="AT116" s="190" t="s">
        <v>208</v>
      </c>
      <c r="AU116" s="190" t="s">
        <v>83</v>
      </c>
      <c r="AY116" s="19" t="s">
        <v>204</v>
      </c>
      <c r="BE116" s="191">
        <f>IF(N116="základní",J116,0)</f>
        <v>0</v>
      </c>
      <c r="BF116" s="191">
        <f>IF(N116="snížená",J116,0)</f>
        <v>0</v>
      </c>
      <c r="BG116" s="191">
        <f>IF(N116="zákl. přenesená",J116,0)</f>
        <v>0</v>
      </c>
      <c r="BH116" s="191">
        <f>IF(N116="sníž. přenesená",J116,0)</f>
        <v>0</v>
      </c>
      <c r="BI116" s="191">
        <f>IF(N116="nulová",J116,0)</f>
        <v>0</v>
      </c>
      <c r="BJ116" s="19" t="s">
        <v>81</v>
      </c>
      <c r="BK116" s="191">
        <f>ROUND(I116*H116,1)</f>
        <v>0</v>
      </c>
      <c r="BL116" s="19" t="s">
        <v>213</v>
      </c>
      <c r="BM116" s="190" t="s">
        <v>2302</v>
      </c>
    </row>
    <row r="117" spans="1:47" s="2" customFormat="1" ht="11.25">
      <c r="A117" s="36"/>
      <c r="B117" s="37"/>
      <c r="C117" s="38"/>
      <c r="D117" s="192" t="s">
        <v>216</v>
      </c>
      <c r="E117" s="38"/>
      <c r="F117" s="193" t="s">
        <v>2303</v>
      </c>
      <c r="G117" s="38"/>
      <c r="H117" s="38"/>
      <c r="I117" s="194"/>
      <c r="J117" s="38"/>
      <c r="K117" s="38"/>
      <c r="L117" s="41"/>
      <c r="M117" s="195"/>
      <c r="N117" s="196"/>
      <c r="O117" s="66"/>
      <c r="P117" s="66"/>
      <c r="Q117" s="66"/>
      <c r="R117" s="66"/>
      <c r="S117" s="66"/>
      <c r="T117" s="66"/>
      <c r="U117" s="67"/>
      <c r="V117" s="36"/>
      <c r="W117" s="36"/>
      <c r="X117" s="36"/>
      <c r="Y117" s="36"/>
      <c r="Z117" s="36"/>
      <c r="AA117" s="36"/>
      <c r="AB117" s="36"/>
      <c r="AC117" s="36"/>
      <c r="AD117" s="36"/>
      <c r="AE117" s="36"/>
      <c r="AT117" s="19" t="s">
        <v>216</v>
      </c>
      <c r="AU117" s="19" t="s">
        <v>83</v>
      </c>
    </row>
    <row r="118" spans="2:51" s="13" customFormat="1" ht="11.25">
      <c r="B118" s="197"/>
      <c r="C118" s="198"/>
      <c r="D118" s="199" t="s">
        <v>218</v>
      </c>
      <c r="E118" s="200" t="s">
        <v>21</v>
      </c>
      <c r="F118" s="201" t="s">
        <v>2291</v>
      </c>
      <c r="G118" s="198"/>
      <c r="H118" s="202">
        <v>0.252</v>
      </c>
      <c r="I118" s="203"/>
      <c r="J118" s="198"/>
      <c r="K118" s="198"/>
      <c r="L118" s="204"/>
      <c r="M118" s="205"/>
      <c r="N118" s="206"/>
      <c r="O118" s="206"/>
      <c r="P118" s="206"/>
      <c r="Q118" s="206"/>
      <c r="R118" s="206"/>
      <c r="S118" s="206"/>
      <c r="T118" s="206"/>
      <c r="U118" s="207"/>
      <c r="AT118" s="208" t="s">
        <v>218</v>
      </c>
      <c r="AU118" s="208" t="s">
        <v>83</v>
      </c>
      <c r="AV118" s="13" t="s">
        <v>83</v>
      </c>
      <c r="AW118" s="13" t="s">
        <v>34</v>
      </c>
      <c r="AX118" s="13" t="s">
        <v>81</v>
      </c>
      <c r="AY118" s="208" t="s">
        <v>204</v>
      </c>
    </row>
    <row r="119" spans="1:65" s="2" customFormat="1" ht="24.2" customHeight="1">
      <c r="A119" s="36"/>
      <c r="B119" s="37"/>
      <c r="C119" s="179" t="s">
        <v>257</v>
      </c>
      <c r="D119" s="179" t="s">
        <v>208</v>
      </c>
      <c r="E119" s="180" t="s">
        <v>2304</v>
      </c>
      <c r="F119" s="181" t="s">
        <v>2305</v>
      </c>
      <c r="G119" s="182" t="s">
        <v>260</v>
      </c>
      <c r="H119" s="183">
        <v>0.504</v>
      </c>
      <c r="I119" s="184"/>
      <c r="J119" s="185">
        <f>ROUND(I119*H119,1)</f>
        <v>0</v>
      </c>
      <c r="K119" s="181" t="s">
        <v>212</v>
      </c>
      <c r="L119" s="41"/>
      <c r="M119" s="186" t="s">
        <v>21</v>
      </c>
      <c r="N119" s="187" t="s">
        <v>44</v>
      </c>
      <c r="O119" s="66"/>
      <c r="P119" s="188">
        <f>O119*H119</f>
        <v>0</v>
      </c>
      <c r="Q119" s="188">
        <v>0</v>
      </c>
      <c r="R119" s="188">
        <f>Q119*H119</f>
        <v>0</v>
      </c>
      <c r="S119" s="188">
        <v>0</v>
      </c>
      <c r="T119" s="188">
        <f>S119*H119</f>
        <v>0</v>
      </c>
      <c r="U119" s="189" t="s">
        <v>21</v>
      </c>
      <c r="V119" s="36"/>
      <c r="W119" s="36"/>
      <c r="X119" s="36"/>
      <c r="Y119" s="36"/>
      <c r="Z119" s="36"/>
      <c r="AA119" s="36"/>
      <c r="AB119" s="36"/>
      <c r="AC119" s="36"/>
      <c r="AD119" s="36"/>
      <c r="AE119" s="36"/>
      <c r="AR119" s="190" t="s">
        <v>213</v>
      </c>
      <c r="AT119" s="190" t="s">
        <v>208</v>
      </c>
      <c r="AU119" s="190" t="s">
        <v>83</v>
      </c>
      <c r="AY119" s="19" t="s">
        <v>204</v>
      </c>
      <c r="BE119" s="191">
        <f>IF(N119="základní",J119,0)</f>
        <v>0</v>
      </c>
      <c r="BF119" s="191">
        <f>IF(N119="snížená",J119,0)</f>
        <v>0</v>
      </c>
      <c r="BG119" s="191">
        <f>IF(N119="zákl. přenesená",J119,0)</f>
        <v>0</v>
      </c>
      <c r="BH119" s="191">
        <f>IF(N119="sníž. přenesená",J119,0)</f>
        <v>0</v>
      </c>
      <c r="BI119" s="191">
        <f>IF(N119="nulová",J119,0)</f>
        <v>0</v>
      </c>
      <c r="BJ119" s="19" t="s">
        <v>81</v>
      </c>
      <c r="BK119" s="191">
        <f>ROUND(I119*H119,1)</f>
        <v>0</v>
      </c>
      <c r="BL119" s="19" t="s">
        <v>213</v>
      </c>
      <c r="BM119" s="190" t="s">
        <v>2306</v>
      </c>
    </row>
    <row r="120" spans="1:47" s="2" customFormat="1" ht="11.25">
      <c r="A120" s="36"/>
      <c r="B120" s="37"/>
      <c r="C120" s="38"/>
      <c r="D120" s="192" t="s">
        <v>216</v>
      </c>
      <c r="E120" s="38"/>
      <c r="F120" s="193" t="s">
        <v>2307</v>
      </c>
      <c r="G120" s="38"/>
      <c r="H120" s="38"/>
      <c r="I120" s="194"/>
      <c r="J120" s="38"/>
      <c r="K120" s="38"/>
      <c r="L120" s="41"/>
      <c r="M120" s="195"/>
      <c r="N120" s="196"/>
      <c r="O120" s="66"/>
      <c r="P120" s="66"/>
      <c r="Q120" s="66"/>
      <c r="R120" s="66"/>
      <c r="S120" s="66"/>
      <c r="T120" s="66"/>
      <c r="U120" s="67"/>
      <c r="V120" s="36"/>
      <c r="W120" s="36"/>
      <c r="X120" s="36"/>
      <c r="Y120" s="36"/>
      <c r="Z120" s="36"/>
      <c r="AA120" s="36"/>
      <c r="AB120" s="36"/>
      <c r="AC120" s="36"/>
      <c r="AD120" s="36"/>
      <c r="AE120" s="36"/>
      <c r="AT120" s="19" t="s">
        <v>216</v>
      </c>
      <c r="AU120" s="19" t="s">
        <v>83</v>
      </c>
    </row>
    <row r="121" spans="2:51" s="13" customFormat="1" ht="11.25">
      <c r="B121" s="197"/>
      <c r="C121" s="198"/>
      <c r="D121" s="199" t="s">
        <v>218</v>
      </c>
      <c r="E121" s="200" t="s">
        <v>21</v>
      </c>
      <c r="F121" s="201" t="s">
        <v>2308</v>
      </c>
      <c r="G121" s="198"/>
      <c r="H121" s="202">
        <v>0.504</v>
      </c>
      <c r="I121" s="203"/>
      <c r="J121" s="198"/>
      <c r="K121" s="198"/>
      <c r="L121" s="204"/>
      <c r="M121" s="205"/>
      <c r="N121" s="206"/>
      <c r="O121" s="206"/>
      <c r="P121" s="206"/>
      <c r="Q121" s="206"/>
      <c r="R121" s="206"/>
      <c r="S121" s="206"/>
      <c r="T121" s="206"/>
      <c r="U121" s="207"/>
      <c r="AT121" s="208" t="s">
        <v>218</v>
      </c>
      <c r="AU121" s="208" t="s">
        <v>83</v>
      </c>
      <c r="AV121" s="13" t="s">
        <v>83</v>
      </c>
      <c r="AW121" s="13" t="s">
        <v>34</v>
      </c>
      <c r="AX121" s="13" t="s">
        <v>81</v>
      </c>
      <c r="AY121" s="208" t="s">
        <v>204</v>
      </c>
    </row>
    <row r="122" spans="1:65" s="2" customFormat="1" ht="24.2" customHeight="1">
      <c r="A122" s="36"/>
      <c r="B122" s="37"/>
      <c r="C122" s="179" t="s">
        <v>268</v>
      </c>
      <c r="D122" s="179" t="s">
        <v>208</v>
      </c>
      <c r="E122" s="180" t="s">
        <v>316</v>
      </c>
      <c r="F122" s="181" t="s">
        <v>317</v>
      </c>
      <c r="G122" s="182" t="s">
        <v>318</v>
      </c>
      <c r="H122" s="183">
        <v>1.058</v>
      </c>
      <c r="I122" s="184"/>
      <c r="J122" s="185">
        <f>ROUND(I122*H122,1)</f>
        <v>0</v>
      </c>
      <c r="K122" s="181" t="s">
        <v>212</v>
      </c>
      <c r="L122" s="41"/>
      <c r="M122" s="186" t="s">
        <v>21</v>
      </c>
      <c r="N122" s="187" t="s">
        <v>44</v>
      </c>
      <c r="O122" s="66"/>
      <c r="P122" s="188">
        <f>O122*H122</f>
        <v>0</v>
      </c>
      <c r="Q122" s="188">
        <v>0</v>
      </c>
      <c r="R122" s="188">
        <f>Q122*H122</f>
        <v>0</v>
      </c>
      <c r="S122" s="188">
        <v>0</v>
      </c>
      <c r="T122" s="188">
        <f>S122*H122</f>
        <v>0</v>
      </c>
      <c r="U122" s="189" t="s">
        <v>21</v>
      </c>
      <c r="V122" s="36"/>
      <c r="W122" s="36"/>
      <c r="X122" s="36"/>
      <c r="Y122" s="36"/>
      <c r="Z122" s="36"/>
      <c r="AA122" s="36"/>
      <c r="AB122" s="36"/>
      <c r="AC122" s="36"/>
      <c r="AD122" s="36"/>
      <c r="AE122" s="36"/>
      <c r="AR122" s="190" t="s">
        <v>213</v>
      </c>
      <c r="AT122" s="190" t="s">
        <v>208</v>
      </c>
      <c r="AU122" s="190" t="s">
        <v>83</v>
      </c>
      <c r="AY122" s="19" t="s">
        <v>204</v>
      </c>
      <c r="BE122" s="191">
        <f>IF(N122="základní",J122,0)</f>
        <v>0</v>
      </c>
      <c r="BF122" s="191">
        <f>IF(N122="snížená",J122,0)</f>
        <v>0</v>
      </c>
      <c r="BG122" s="191">
        <f>IF(N122="zákl. přenesená",J122,0)</f>
        <v>0</v>
      </c>
      <c r="BH122" s="191">
        <f>IF(N122="sníž. přenesená",J122,0)</f>
        <v>0</v>
      </c>
      <c r="BI122" s="191">
        <f>IF(N122="nulová",J122,0)</f>
        <v>0</v>
      </c>
      <c r="BJ122" s="19" t="s">
        <v>81</v>
      </c>
      <c r="BK122" s="191">
        <f>ROUND(I122*H122,1)</f>
        <v>0</v>
      </c>
      <c r="BL122" s="19" t="s">
        <v>213</v>
      </c>
      <c r="BM122" s="190" t="s">
        <v>2309</v>
      </c>
    </row>
    <row r="123" spans="1:47" s="2" customFormat="1" ht="11.25">
      <c r="A123" s="36"/>
      <c r="B123" s="37"/>
      <c r="C123" s="38"/>
      <c r="D123" s="192" t="s">
        <v>216</v>
      </c>
      <c r="E123" s="38"/>
      <c r="F123" s="193" t="s">
        <v>320</v>
      </c>
      <c r="G123" s="38"/>
      <c r="H123" s="38"/>
      <c r="I123" s="194"/>
      <c r="J123" s="38"/>
      <c r="K123" s="38"/>
      <c r="L123" s="41"/>
      <c r="M123" s="195"/>
      <c r="N123" s="196"/>
      <c r="O123" s="66"/>
      <c r="P123" s="66"/>
      <c r="Q123" s="66"/>
      <c r="R123" s="66"/>
      <c r="S123" s="66"/>
      <c r="T123" s="66"/>
      <c r="U123" s="67"/>
      <c r="V123" s="36"/>
      <c r="W123" s="36"/>
      <c r="X123" s="36"/>
      <c r="Y123" s="36"/>
      <c r="Z123" s="36"/>
      <c r="AA123" s="36"/>
      <c r="AB123" s="36"/>
      <c r="AC123" s="36"/>
      <c r="AD123" s="36"/>
      <c r="AE123" s="36"/>
      <c r="AT123" s="19" t="s">
        <v>216</v>
      </c>
      <c r="AU123" s="19" t="s">
        <v>83</v>
      </c>
    </row>
    <row r="124" spans="1:65" s="2" customFormat="1" ht="24.2" customHeight="1">
      <c r="A124" s="36"/>
      <c r="B124" s="37"/>
      <c r="C124" s="179" t="s">
        <v>206</v>
      </c>
      <c r="D124" s="179" t="s">
        <v>208</v>
      </c>
      <c r="E124" s="180" t="s">
        <v>325</v>
      </c>
      <c r="F124" s="181" t="s">
        <v>326</v>
      </c>
      <c r="G124" s="182" t="s">
        <v>260</v>
      </c>
      <c r="H124" s="183">
        <v>0.63</v>
      </c>
      <c r="I124" s="184"/>
      <c r="J124" s="185">
        <f>ROUND(I124*H124,1)</f>
        <v>0</v>
      </c>
      <c r="K124" s="181" t="s">
        <v>212</v>
      </c>
      <c r="L124" s="41"/>
      <c r="M124" s="186" t="s">
        <v>21</v>
      </c>
      <c r="N124" s="187" t="s">
        <v>44</v>
      </c>
      <c r="O124" s="66"/>
      <c r="P124" s="188">
        <f>O124*H124</f>
        <v>0</v>
      </c>
      <c r="Q124" s="188">
        <v>0</v>
      </c>
      <c r="R124" s="188">
        <f>Q124*H124</f>
        <v>0</v>
      </c>
      <c r="S124" s="188">
        <v>0</v>
      </c>
      <c r="T124" s="188">
        <f>S124*H124</f>
        <v>0</v>
      </c>
      <c r="U124" s="189" t="s">
        <v>21</v>
      </c>
      <c r="V124" s="36"/>
      <c r="W124" s="36"/>
      <c r="X124" s="36"/>
      <c r="Y124" s="36"/>
      <c r="Z124" s="36"/>
      <c r="AA124" s="36"/>
      <c r="AB124" s="36"/>
      <c r="AC124" s="36"/>
      <c r="AD124" s="36"/>
      <c r="AE124" s="36"/>
      <c r="AR124" s="190" t="s">
        <v>213</v>
      </c>
      <c r="AT124" s="190" t="s">
        <v>208</v>
      </c>
      <c r="AU124" s="190" t="s">
        <v>83</v>
      </c>
      <c r="AY124" s="19" t="s">
        <v>204</v>
      </c>
      <c r="BE124" s="191">
        <f>IF(N124="základní",J124,0)</f>
        <v>0</v>
      </c>
      <c r="BF124" s="191">
        <f>IF(N124="snížená",J124,0)</f>
        <v>0</v>
      </c>
      <c r="BG124" s="191">
        <f>IF(N124="zákl. přenesená",J124,0)</f>
        <v>0</v>
      </c>
      <c r="BH124" s="191">
        <f>IF(N124="sníž. přenesená",J124,0)</f>
        <v>0</v>
      </c>
      <c r="BI124" s="191">
        <f>IF(N124="nulová",J124,0)</f>
        <v>0</v>
      </c>
      <c r="BJ124" s="19" t="s">
        <v>81</v>
      </c>
      <c r="BK124" s="191">
        <f>ROUND(I124*H124,1)</f>
        <v>0</v>
      </c>
      <c r="BL124" s="19" t="s">
        <v>213</v>
      </c>
      <c r="BM124" s="190" t="s">
        <v>2310</v>
      </c>
    </row>
    <row r="125" spans="1:47" s="2" customFormat="1" ht="11.25">
      <c r="A125" s="36"/>
      <c r="B125" s="37"/>
      <c r="C125" s="38"/>
      <c r="D125" s="192" t="s">
        <v>216</v>
      </c>
      <c r="E125" s="38"/>
      <c r="F125" s="193" t="s">
        <v>328</v>
      </c>
      <c r="G125" s="38"/>
      <c r="H125" s="38"/>
      <c r="I125" s="194"/>
      <c r="J125" s="38"/>
      <c r="K125" s="38"/>
      <c r="L125" s="41"/>
      <c r="M125" s="195"/>
      <c r="N125" s="196"/>
      <c r="O125" s="66"/>
      <c r="P125" s="66"/>
      <c r="Q125" s="66"/>
      <c r="R125" s="66"/>
      <c r="S125" s="66"/>
      <c r="T125" s="66"/>
      <c r="U125" s="67"/>
      <c r="V125" s="36"/>
      <c r="W125" s="36"/>
      <c r="X125" s="36"/>
      <c r="Y125" s="36"/>
      <c r="Z125" s="36"/>
      <c r="AA125" s="36"/>
      <c r="AB125" s="36"/>
      <c r="AC125" s="36"/>
      <c r="AD125" s="36"/>
      <c r="AE125" s="36"/>
      <c r="AT125" s="19" t="s">
        <v>216</v>
      </c>
      <c r="AU125" s="19" t="s">
        <v>83</v>
      </c>
    </row>
    <row r="126" spans="2:51" s="13" customFormat="1" ht="11.25">
      <c r="B126" s="197"/>
      <c r="C126" s="198"/>
      <c r="D126" s="199" t="s">
        <v>218</v>
      </c>
      <c r="E126" s="200" t="s">
        <v>21</v>
      </c>
      <c r="F126" s="201" t="s">
        <v>2311</v>
      </c>
      <c r="G126" s="198"/>
      <c r="H126" s="202">
        <v>0.63</v>
      </c>
      <c r="I126" s="203"/>
      <c r="J126" s="198"/>
      <c r="K126" s="198"/>
      <c r="L126" s="204"/>
      <c r="M126" s="205"/>
      <c r="N126" s="206"/>
      <c r="O126" s="206"/>
      <c r="P126" s="206"/>
      <c r="Q126" s="206"/>
      <c r="R126" s="206"/>
      <c r="S126" s="206"/>
      <c r="T126" s="206"/>
      <c r="U126" s="207"/>
      <c r="AT126" s="208" t="s">
        <v>218</v>
      </c>
      <c r="AU126" s="208" t="s">
        <v>83</v>
      </c>
      <c r="AV126" s="13" t="s">
        <v>83</v>
      </c>
      <c r="AW126" s="13" t="s">
        <v>34</v>
      </c>
      <c r="AX126" s="13" t="s">
        <v>81</v>
      </c>
      <c r="AY126" s="208" t="s">
        <v>204</v>
      </c>
    </row>
    <row r="127" spans="2:63" s="12" customFormat="1" ht="22.9" customHeight="1">
      <c r="B127" s="163"/>
      <c r="C127" s="164"/>
      <c r="D127" s="165" t="s">
        <v>72</v>
      </c>
      <c r="E127" s="177" t="s">
        <v>213</v>
      </c>
      <c r="F127" s="177" t="s">
        <v>731</v>
      </c>
      <c r="G127" s="164"/>
      <c r="H127" s="164"/>
      <c r="I127" s="167"/>
      <c r="J127" s="178">
        <f>BK127</f>
        <v>0</v>
      </c>
      <c r="K127" s="164"/>
      <c r="L127" s="169"/>
      <c r="M127" s="170"/>
      <c r="N127" s="171"/>
      <c r="O127" s="171"/>
      <c r="P127" s="172">
        <f>SUM(P128:P131)</f>
        <v>0</v>
      </c>
      <c r="Q127" s="171"/>
      <c r="R127" s="172">
        <f>SUM(R128:R131)</f>
        <v>0.7147110600000001</v>
      </c>
      <c r="S127" s="171"/>
      <c r="T127" s="172">
        <f>SUM(T128:T131)</f>
        <v>0</v>
      </c>
      <c r="U127" s="173"/>
      <c r="AR127" s="174" t="s">
        <v>81</v>
      </c>
      <c r="AT127" s="175" t="s">
        <v>72</v>
      </c>
      <c r="AU127" s="175" t="s">
        <v>81</v>
      </c>
      <c r="AY127" s="174" t="s">
        <v>204</v>
      </c>
      <c r="BK127" s="176">
        <f>SUM(BK128:BK131)</f>
        <v>0</v>
      </c>
    </row>
    <row r="128" spans="1:65" s="2" customFormat="1" ht="21.75" customHeight="1">
      <c r="A128" s="36"/>
      <c r="B128" s="37"/>
      <c r="C128" s="179" t="s">
        <v>255</v>
      </c>
      <c r="D128" s="179" t="s">
        <v>208</v>
      </c>
      <c r="E128" s="180" t="s">
        <v>2312</v>
      </c>
      <c r="F128" s="181" t="s">
        <v>2313</v>
      </c>
      <c r="G128" s="182" t="s">
        <v>260</v>
      </c>
      <c r="H128" s="183">
        <v>0.378</v>
      </c>
      <c r="I128" s="184"/>
      <c r="J128" s="185">
        <f>ROUND(I128*H128,1)</f>
        <v>0</v>
      </c>
      <c r="K128" s="181" t="s">
        <v>212</v>
      </c>
      <c r="L128" s="41"/>
      <c r="M128" s="186" t="s">
        <v>21</v>
      </c>
      <c r="N128" s="187" t="s">
        <v>44</v>
      </c>
      <c r="O128" s="66"/>
      <c r="P128" s="188">
        <f>O128*H128</f>
        <v>0</v>
      </c>
      <c r="Q128" s="188">
        <v>1.89077</v>
      </c>
      <c r="R128" s="188">
        <f>Q128*H128</f>
        <v>0.7147110600000001</v>
      </c>
      <c r="S128" s="188">
        <v>0</v>
      </c>
      <c r="T128" s="188">
        <f>S128*H128</f>
        <v>0</v>
      </c>
      <c r="U128" s="189" t="s">
        <v>21</v>
      </c>
      <c r="V128" s="36"/>
      <c r="W128" s="36"/>
      <c r="X128" s="36"/>
      <c r="Y128" s="36"/>
      <c r="Z128" s="36"/>
      <c r="AA128" s="36"/>
      <c r="AB128" s="36"/>
      <c r="AC128" s="36"/>
      <c r="AD128" s="36"/>
      <c r="AE128" s="36"/>
      <c r="AR128" s="190" t="s">
        <v>213</v>
      </c>
      <c r="AT128" s="190" t="s">
        <v>208</v>
      </c>
      <c r="AU128" s="190" t="s">
        <v>83</v>
      </c>
      <c r="AY128" s="19" t="s">
        <v>204</v>
      </c>
      <c r="BE128" s="191">
        <f>IF(N128="základní",J128,0)</f>
        <v>0</v>
      </c>
      <c r="BF128" s="191">
        <f>IF(N128="snížená",J128,0)</f>
        <v>0</v>
      </c>
      <c r="BG128" s="191">
        <f>IF(N128="zákl. přenesená",J128,0)</f>
        <v>0</v>
      </c>
      <c r="BH128" s="191">
        <f>IF(N128="sníž. přenesená",J128,0)</f>
        <v>0</v>
      </c>
      <c r="BI128" s="191">
        <f>IF(N128="nulová",J128,0)</f>
        <v>0</v>
      </c>
      <c r="BJ128" s="19" t="s">
        <v>81</v>
      </c>
      <c r="BK128" s="191">
        <f>ROUND(I128*H128,1)</f>
        <v>0</v>
      </c>
      <c r="BL128" s="19" t="s">
        <v>213</v>
      </c>
      <c r="BM128" s="190" t="s">
        <v>2314</v>
      </c>
    </row>
    <row r="129" spans="1:47" s="2" customFormat="1" ht="11.25">
      <c r="A129" s="36"/>
      <c r="B129" s="37"/>
      <c r="C129" s="38"/>
      <c r="D129" s="192" t="s">
        <v>216</v>
      </c>
      <c r="E129" s="38"/>
      <c r="F129" s="193" t="s">
        <v>2315</v>
      </c>
      <c r="G129" s="38"/>
      <c r="H129" s="38"/>
      <c r="I129" s="194"/>
      <c r="J129" s="38"/>
      <c r="K129" s="38"/>
      <c r="L129" s="41"/>
      <c r="M129" s="195"/>
      <c r="N129" s="196"/>
      <c r="O129" s="66"/>
      <c r="P129" s="66"/>
      <c r="Q129" s="66"/>
      <c r="R129" s="66"/>
      <c r="S129" s="66"/>
      <c r="T129" s="66"/>
      <c r="U129" s="67"/>
      <c r="V129" s="36"/>
      <c r="W129" s="36"/>
      <c r="X129" s="36"/>
      <c r="Y129" s="36"/>
      <c r="Z129" s="36"/>
      <c r="AA129" s="36"/>
      <c r="AB129" s="36"/>
      <c r="AC129" s="36"/>
      <c r="AD129" s="36"/>
      <c r="AE129" s="36"/>
      <c r="AT129" s="19" t="s">
        <v>216</v>
      </c>
      <c r="AU129" s="19" t="s">
        <v>83</v>
      </c>
    </row>
    <row r="130" spans="2:51" s="13" customFormat="1" ht="11.25">
      <c r="B130" s="197"/>
      <c r="C130" s="198"/>
      <c r="D130" s="199" t="s">
        <v>218</v>
      </c>
      <c r="E130" s="200" t="s">
        <v>21</v>
      </c>
      <c r="F130" s="201" t="s">
        <v>2316</v>
      </c>
      <c r="G130" s="198"/>
      <c r="H130" s="202">
        <v>0.378</v>
      </c>
      <c r="I130" s="203"/>
      <c r="J130" s="198"/>
      <c r="K130" s="198"/>
      <c r="L130" s="204"/>
      <c r="M130" s="205"/>
      <c r="N130" s="206"/>
      <c r="O130" s="206"/>
      <c r="P130" s="206"/>
      <c r="Q130" s="206"/>
      <c r="R130" s="206"/>
      <c r="S130" s="206"/>
      <c r="T130" s="206"/>
      <c r="U130" s="207"/>
      <c r="AT130" s="208" t="s">
        <v>218</v>
      </c>
      <c r="AU130" s="208" t="s">
        <v>83</v>
      </c>
      <c r="AV130" s="13" t="s">
        <v>83</v>
      </c>
      <c r="AW130" s="13" t="s">
        <v>34</v>
      </c>
      <c r="AX130" s="13" t="s">
        <v>73</v>
      </c>
      <c r="AY130" s="208" t="s">
        <v>204</v>
      </c>
    </row>
    <row r="131" spans="2:51" s="14" customFormat="1" ht="11.25">
      <c r="B131" s="209"/>
      <c r="C131" s="210"/>
      <c r="D131" s="199" t="s">
        <v>218</v>
      </c>
      <c r="E131" s="211" t="s">
        <v>21</v>
      </c>
      <c r="F131" s="212" t="s">
        <v>221</v>
      </c>
      <c r="G131" s="210"/>
      <c r="H131" s="213">
        <v>0.378</v>
      </c>
      <c r="I131" s="214"/>
      <c r="J131" s="210"/>
      <c r="K131" s="210"/>
      <c r="L131" s="215"/>
      <c r="M131" s="216"/>
      <c r="N131" s="217"/>
      <c r="O131" s="217"/>
      <c r="P131" s="217"/>
      <c r="Q131" s="217"/>
      <c r="R131" s="217"/>
      <c r="S131" s="217"/>
      <c r="T131" s="217"/>
      <c r="U131" s="218"/>
      <c r="AT131" s="219" t="s">
        <v>218</v>
      </c>
      <c r="AU131" s="219" t="s">
        <v>83</v>
      </c>
      <c r="AV131" s="14" t="s">
        <v>213</v>
      </c>
      <c r="AW131" s="14" t="s">
        <v>34</v>
      </c>
      <c r="AX131" s="14" t="s">
        <v>81</v>
      </c>
      <c r="AY131" s="219" t="s">
        <v>204</v>
      </c>
    </row>
    <row r="132" spans="2:63" s="12" customFormat="1" ht="22.9" customHeight="1">
      <c r="B132" s="163"/>
      <c r="C132" s="164"/>
      <c r="D132" s="165" t="s">
        <v>72</v>
      </c>
      <c r="E132" s="177" t="s">
        <v>234</v>
      </c>
      <c r="F132" s="177" t="s">
        <v>2317</v>
      </c>
      <c r="G132" s="164"/>
      <c r="H132" s="164"/>
      <c r="I132" s="167"/>
      <c r="J132" s="178">
        <f>BK132</f>
        <v>0</v>
      </c>
      <c r="K132" s="164"/>
      <c r="L132" s="169"/>
      <c r="M132" s="170"/>
      <c r="N132" s="171"/>
      <c r="O132" s="171"/>
      <c r="P132" s="172">
        <f>SUM(P133:P136)</f>
        <v>0</v>
      </c>
      <c r="Q132" s="171"/>
      <c r="R132" s="172">
        <f>SUM(R133:R136)</f>
        <v>0.5292629999999999</v>
      </c>
      <c r="S132" s="171"/>
      <c r="T132" s="172">
        <f>SUM(T133:T136)</f>
        <v>0</v>
      </c>
      <c r="U132" s="173"/>
      <c r="AR132" s="174" t="s">
        <v>81</v>
      </c>
      <c r="AT132" s="175" t="s">
        <v>72</v>
      </c>
      <c r="AU132" s="175" t="s">
        <v>81</v>
      </c>
      <c r="AY132" s="174" t="s">
        <v>204</v>
      </c>
      <c r="BK132" s="176">
        <f>SUM(BK133:BK136)</f>
        <v>0</v>
      </c>
    </row>
    <row r="133" spans="1:65" s="2" customFormat="1" ht="24.2" customHeight="1">
      <c r="A133" s="36"/>
      <c r="B133" s="37"/>
      <c r="C133" s="179" t="s">
        <v>266</v>
      </c>
      <c r="D133" s="179" t="s">
        <v>208</v>
      </c>
      <c r="E133" s="180" t="s">
        <v>2318</v>
      </c>
      <c r="F133" s="181" t="s">
        <v>2319</v>
      </c>
      <c r="G133" s="182" t="s">
        <v>346</v>
      </c>
      <c r="H133" s="183">
        <v>0.84</v>
      </c>
      <c r="I133" s="184"/>
      <c r="J133" s="185">
        <f>ROUND(I133*H133,1)</f>
        <v>0</v>
      </c>
      <c r="K133" s="181" t="s">
        <v>212</v>
      </c>
      <c r="L133" s="41"/>
      <c r="M133" s="186" t="s">
        <v>21</v>
      </c>
      <c r="N133" s="187" t="s">
        <v>44</v>
      </c>
      <c r="O133" s="66"/>
      <c r="P133" s="188">
        <f>O133*H133</f>
        <v>0</v>
      </c>
      <c r="Q133" s="188">
        <v>0.38</v>
      </c>
      <c r="R133" s="188">
        <f>Q133*H133</f>
        <v>0.3192</v>
      </c>
      <c r="S133" s="188">
        <v>0</v>
      </c>
      <c r="T133" s="188">
        <f>S133*H133</f>
        <v>0</v>
      </c>
      <c r="U133" s="189" t="s">
        <v>21</v>
      </c>
      <c r="V133" s="36"/>
      <c r="W133" s="36"/>
      <c r="X133" s="36"/>
      <c r="Y133" s="36"/>
      <c r="Z133" s="36"/>
      <c r="AA133" s="36"/>
      <c r="AB133" s="36"/>
      <c r="AC133" s="36"/>
      <c r="AD133" s="36"/>
      <c r="AE133" s="36"/>
      <c r="AR133" s="190" t="s">
        <v>213</v>
      </c>
      <c r="AT133" s="190" t="s">
        <v>208</v>
      </c>
      <c r="AU133" s="190" t="s">
        <v>83</v>
      </c>
      <c r="AY133" s="19" t="s">
        <v>204</v>
      </c>
      <c r="BE133" s="191">
        <f>IF(N133="základní",J133,0)</f>
        <v>0</v>
      </c>
      <c r="BF133" s="191">
        <f>IF(N133="snížená",J133,0)</f>
        <v>0</v>
      </c>
      <c r="BG133" s="191">
        <f>IF(N133="zákl. přenesená",J133,0)</f>
        <v>0</v>
      </c>
      <c r="BH133" s="191">
        <f>IF(N133="sníž. přenesená",J133,0)</f>
        <v>0</v>
      </c>
      <c r="BI133" s="191">
        <f>IF(N133="nulová",J133,0)</f>
        <v>0</v>
      </c>
      <c r="BJ133" s="19" t="s">
        <v>81</v>
      </c>
      <c r="BK133" s="191">
        <f>ROUND(I133*H133,1)</f>
        <v>0</v>
      </c>
      <c r="BL133" s="19" t="s">
        <v>213</v>
      </c>
      <c r="BM133" s="190" t="s">
        <v>2320</v>
      </c>
    </row>
    <row r="134" spans="1:47" s="2" customFormat="1" ht="11.25">
      <c r="A134" s="36"/>
      <c r="B134" s="37"/>
      <c r="C134" s="38"/>
      <c r="D134" s="192" t="s">
        <v>216</v>
      </c>
      <c r="E134" s="38"/>
      <c r="F134" s="193" t="s">
        <v>2321</v>
      </c>
      <c r="G134" s="38"/>
      <c r="H134" s="38"/>
      <c r="I134" s="194"/>
      <c r="J134" s="38"/>
      <c r="K134" s="38"/>
      <c r="L134" s="41"/>
      <c r="M134" s="195"/>
      <c r="N134" s="196"/>
      <c r="O134" s="66"/>
      <c r="P134" s="66"/>
      <c r="Q134" s="66"/>
      <c r="R134" s="66"/>
      <c r="S134" s="66"/>
      <c r="T134" s="66"/>
      <c r="U134" s="67"/>
      <c r="V134" s="36"/>
      <c r="W134" s="36"/>
      <c r="X134" s="36"/>
      <c r="Y134" s="36"/>
      <c r="Z134" s="36"/>
      <c r="AA134" s="36"/>
      <c r="AB134" s="36"/>
      <c r="AC134" s="36"/>
      <c r="AD134" s="36"/>
      <c r="AE134" s="36"/>
      <c r="AT134" s="19" t="s">
        <v>216</v>
      </c>
      <c r="AU134" s="19" t="s">
        <v>83</v>
      </c>
    </row>
    <row r="135" spans="1:65" s="2" customFormat="1" ht="24.2" customHeight="1">
      <c r="A135" s="36"/>
      <c r="B135" s="37"/>
      <c r="C135" s="179" t="s">
        <v>310</v>
      </c>
      <c r="D135" s="179" t="s">
        <v>208</v>
      </c>
      <c r="E135" s="180" t="s">
        <v>2322</v>
      </c>
      <c r="F135" s="181" t="s">
        <v>2323</v>
      </c>
      <c r="G135" s="182" t="s">
        <v>346</v>
      </c>
      <c r="H135" s="183">
        <v>0.84</v>
      </c>
      <c r="I135" s="184"/>
      <c r="J135" s="185">
        <f>ROUND(I135*H135,1)</f>
        <v>0</v>
      </c>
      <c r="K135" s="181" t="s">
        <v>212</v>
      </c>
      <c r="L135" s="41"/>
      <c r="M135" s="186" t="s">
        <v>21</v>
      </c>
      <c r="N135" s="187" t="s">
        <v>44</v>
      </c>
      <c r="O135" s="66"/>
      <c r="P135" s="188">
        <f>O135*H135</f>
        <v>0</v>
      </c>
      <c r="Q135" s="188">
        <v>0.250075</v>
      </c>
      <c r="R135" s="188">
        <f>Q135*H135</f>
        <v>0.21006299999999997</v>
      </c>
      <c r="S135" s="188">
        <v>0</v>
      </c>
      <c r="T135" s="188">
        <f>S135*H135</f>
        <v>0</v>
      </c>
      <c r="U135" s="189" t="s">
        <v>21</v>
      </c>
      <c r="V135" s="36"/>
      <c r="W135" s="36"/>
      <c r="X135" s="36"/>
      <c r="Y135" s="36"/>
      <c r="Z135" s="36"/>
      <c r="AA135" s="36"/>
      <c r="AB135" s="36"/>
      <c r="AC135" s="36"/>
      <c r="AD135" s="36"/>
      <c r="AE135" s="36"/>
      <c r="AR135" s="190" t="s">
        <v>213</v>
      </c>
      <c r="AT135" s="190" t="s">
        <v>208</v>
      </c>
      <c r="AU135" s="190" t="s">
        <v>83</v>
      </c>
      <c r="AY135" s="19" t="s">
        <v>204</v>
      </c>
      <c r="BE135" s="191">
        <f>IF(N135="základní",J135,0)</f>
        <v>0</v>
      </c>
      <c r="BF135" s="191">
        <f>IF(N135="snížená",J135,0)</f>
        <v>0</v>
      </c>
      <c r="BG135" s="191">
        <f>IF(N135="zákl. přenesená",J135,0)</f>
        <v>0</v>
      </c>
      <c r="BH135" s="191">
        <f>IF(N135="sníž. přenesená",J135,0)</f>
        <v>0</v>
      </c>
      <c r="BI135" s="191">
        <f>IF(N135="nulová",J135,0)</f>
        <v>0</v>
      </c>
      <c r="BJ135" s="19" t="s">
        <v>81</v>
      </c>
      <c r="BK135" s="191">
        <f>ROUND(I135*H135,1)</f>
        <v>0</v>
      </c>
      <c r="BL135" s="19" t="s">
        <v>213</v>
      </c>
      <c r="BM135" s="190" t="s">
        <v>2324</v>
      </c>
    </row>
    <row r="136" spans="1:47" s="2" customFormat="1" ht="11.25">
      <c r="A136" s="36"/>
      <c r="B136" s="37"/>
      <c r="C136" s="38"/>
      <c r="D136" s="192" t="s">
        <v>216</v>
      </c>
      <c r="E136" s="38"/>
      <c r="F136" s="193" t="s">
        <v>2325</v>
      </c>
      <c r="G136" s="38"/>
      <c r="H136" s="38"/>
      <c r="I136" s="194"/>
      <c r="J136" s="38"/>
      <c r="K136" s="38"/>
      <c r="L136" s="41"/>
      <c r="M136" s="195"/>
      <c r="N136" s="196"/>
      <c r="O136" s="66"/>
      <c r="P136" s="66"/>
      <c r="Q136" s="66"/>
      <c r="R136" s="66"/>
      <c r="S136" s="66"/>
      <c r="T136" s="66"/>
      <c r="U136" s="67"/>
      <c r="V136" s="36"/>
      <c r="W136" s="36"/>
      <c r="X136" s="36"/>
      <c r="Y136" s="36"/>
      <c r="Z136" s="36"/>
      <c r="AA136" s="36"/>
      <c r="AB136" s="36"/>
      <c r="AC136" s="36"/>
      <c r="AD136" s="36"/>
      <c r="AE136" s="36"/>
      <c r="AT136" s="19" t="s">
        <v>216</v>
      </c>
      <c r="AU136" s="19" t="s">
        <v>83</v>
      </c>
    </row>
    <row r="137" spans="2:63" s="12" customFormat="1" ht="22.9" customHeight="1">
      <c r="B137" s="163"/>
      <c r="C137" s="164"/>
      <c r="D137" s="165" t="s">
        <v>72</v>
      </c>
      <c r="E137" s="177" t="s">
        <v>250</v>
      </c>
      <c r="F137" s="177" t="s">
        <v>2326</v>
      </c>
      <c r="G137" s="164"/>
      <c r="H137" s="164"/>
      <c r="I137" s="167"/>
      <c r="J137" s="178">
        <f>BK137</f>
        <v>0</v>
      </c>
      <c r="K137" s="164"/>
      <c r="L137" s="169"/>
      <c r="M137" s="170"/>
      <c r="N137" s="171"/>
      <c r="O137" s="171"/>
      <c r="P137" s="172">
        <f>SUM(P138:P152)</f>
        <v>0</v>
      </c>
      <c r="Q137" s="171"/>
      <c r="R137" s="172">
        <f>SUM(R138:R152)</f>
        <v>0.46034790600000003</v>
      </c>
      <c r="S137" s="171"/>
      <c r="T137" s="172">
        <f>SUM(T138:T152)</f>
        <v>0</v>
      </c>
      <c r="U137" s="173"/>
      <c r="AR137" s="174" t="s">
        <v>81</v>
      </c>
      <c r="AT137" s="175" t="s">
        <v>72</v>
      </c>
      <c r="AU137" s="175" t="s">
        <v>81</v>
      </c>
      <c r="AY137" s="174" t="s">
        <v>204</v>
      </c>
      <c r="BK137" s="176">
        <f>SUM(BK138:BK152)</f>
        <v>0</v>
      </c>
    </row>
    <row r="138" spans="1:65" s="2" customFormat="1" ht="24.2" customHeight="1">
      <c r="A138" s="36"/>
      <c r="B138" s="37"/>
      <c r="C138" s="179" t="s">
        <v>8</v>
      </c>
      <c r="D138" s="179" t="s">
        <v>208</v>
      </c>
      <c r="E138" s="180" t="s">
        <v>2327</v>
      </c>
      <c r="F138" s="181" t="s">
        <v>2328</v>
      </c>
      <c r="G138" s="182" t="s">
        <v>469</v>
      </c>
      <c r="H138" s="183">
        <v>2.5</v>
      </c>
      <c r="I138" s="184"/>
      <c r="J138" s="185">
        <f>ROUND(I138*H138,1)</f>
        <v>0</v>
      </c>
      <c r="K138" s="181" t="s">
        <v>212</v>
      </c>
      <c r="L138" s="41"/>
      <c r="M138" s="186" t="s">
        <v>21</v>
      </c>
      <c r="N138" s="187" t="s">
        <v>44</v>
      </c>
      <c r="O138" s="66"/>
      <c r="P138" s="188">
        <f>O138*H138</f>
        <v>0</v>
      </c>
      <c r="Q138" s="188">
        <v>0</v>
      </c>
      <c r="R138" s="188">
        <f>Q138*H138</f>
        <v>0</v>
      </c>
      <c r="S138" s="188">
        <v>0</v>
      </c>
      <c r="T138" s="188">
        <f>S138*H138</f>
        <v>0</v>
      </c>
      <c r="U138" s="189" t="s">
        <v>21</v>
      </c>
      <c r="V138" s="36"/>
      <c r="W138" s="36"/>
      <c r="X138" s="36"/>
      <c r="Y138" s="36"/>
      <c r="Z138" s="36"/>
      <c r="AA138" s="36"/>
      <c r="AB138" s="36"/>
      <c r="AC138" s="36"/>
      <c r="AD138" s="36"/>
      <c r="AE138" s="36"/>
      <c r="AR138" s="190" t="s">
        <v>213</v>
      </c>
      <c r="AT138" s="190" t="s">
        <v>208</v>
      </c>
      <c r="AU138" s="190" t="s">
        <v>83</v>
      </c>
      <c r="AY138" s="19" t="s">
        <v>204</v>
      </c>
      <c r="BE138" s="191">
        <f>IF(N138="základní",J138,0)</f>
        <v>0</v>
      </c>
      <c r="BF138" s="191">
        <f>IF(N138="snížená",J138,0)</f>
        <v>0</v>
      </c>
      <c r="BG138" s="191">
        <f>IF(N138="zákl. přenesená",J138,0)</f>
        <v>0</v>
      </c>
      <c r="BH138" s="191">
        <f>IF(N138="sníž. přenesená",J138,0)</f>
        <v>0</v>
      </c>
      <c r="BI138" s="191">
        <f>IF(N138="nulová",J138,0)</f>
        <v>0</v>
      </c>
      <c r="BJ138" s="19" t="s">
        <v>81</v>
      </c>
      <c r="BK138" s="191">
        <f>ROUND(I138*H138,1)</f>
        <v>0</v>
      </c>
      <c r="BL138" s="19" t="s">
        <v>213</v>
      </c>
      <c r="BM138" s="190" t="s">
        <v>2329</v>
      </c>
    </row>
    <row r="139" spans="1:47" s="2" customFormat="1" ht="11.25">
      <c r="A139" s="36"/>
      <c r="B139" s="37"/>
      <c r="C139" s="38"/>
      <c r="D139" s="192" t="s">
        <v>216</v>
      </c>
      <c r="E139" s="38"/>
      <c r="F139" s="193" t="s">
        <v>2330</v>
      </c>
      <c r="G139" s="38"/>
      <c r="H139" s="38"/>
      <c r="I139" s="194"/>
      <c r="J139" s="38"/>
      <c r="K139" s="38"/>
      <c r="L139" s="41"/>
      <c r="M139" s="195"/>
      <c r="N139" s="196"/>
      <c r="O139" s="66"/>
      <c r="P139" s="66"/>
      <c r="Q139" s="66"/>
      <c r="R139" s="66"/>
      <c r="S139" s="66"/>
      <c r="T139" s="66"/>
      <c r="U139" s="67"/>
      <c r="V139" s="36"/>
      <c r="W139" s="36"/>
      <c r="X139" s="36"/>
      <c r="Y139" s="36"/>
      <c r="Z139" s="36"/>
      <c r="AA139" s="36"/>
      <c r="AB139" s="36"/>
      <c r="AC139" s="36"/>
      <c r="AD139" s="36"/>
      <c r="AE139" s="36"/>
      <c r="AT139" s="19" t="s">
        <v>216</v>
      </c>
      <c r="AU139" s="19" t="s">
        <v>83</v>
      </c>
    </row>
    <row r="140" spans="1:65" s="2" customFormat="1" ht="16.5" customHeight="1">
      <c r="A140" s="36"/>
      <c r="B140" s="37"/>
      <c r="C140" s="242" t="s">
        <v>300</v>
      </c>
      <c r="D140" s="242" t="s">
        <v>466</v>
      </c>
      <c r="E140" s="243" t="s">
        <v>2331</v>
      </c>
      <c r="F140" s="244" t="s">
        <v>2332</v>
      </c>
      <c r="G140" s="245" t="s">
        <v>469</v>
      </c>
      <c r="H140" s="246">
        <v>2.5</v>
      </c>
      <c r="I140" s="247"/>
      <c r="J140" s="248">
        <f>ROUND(I140*H140,1)</f>
        <v>0</v>
      </c>
      <c r="K140" s="244" t="s">
        <v>212</v>
      </c>
      <c r="L140" s="249"/>
      <c r="M140" s="250" t="s">
        <v>21</v>
      </c>
      <c r="N140" s="251" t="s">
        <v>44</v>
      </c>
      <c r="O140" s="66"/>
      <c r="P140" s="188">
        <f>O140*H140</f>
        <v>0</v>
      </c>
      <c r="Q140" s="188">
        <v>0.00017</v>
      </c>
      <c r="R140" s="188">
        <f>Q140*H140</f>
        <v>0.00042500000000000003</v>
      </c>
      <c r="S140" s="188">
        <v>0</v>
      </c>
      <c r="T140" s="188">
        <f>S140*H140</f>
        <v>0</v>
      </c>
      <c r="U140" s="189" t="s">
        <v>21</v>
      </c>
      <c r="V140" s="36"/>
      <c r="W140" s="36"/>
      <c r="X140" s="36"/>
      <c r="Y140" s="36"/>
      <c r="Z140" s="36"/>
      <c r="AA140" s="36"/>
      <c r="AB140" s="36"/>
      <c r="AC140" s="36"/>
      <c r="AD140" s="36"/>
      <c r="AE140" s="36"/>
      <c r="AR140" s="190" t="s">
        <v>250</v>
      </c>
      <c r="AT140" s="190" t="s">
        <v>466</v>
      </c>
      <c r="AU140" s="190" t="s">
        <v>83</v>
      </c>
      <c r="AY140" s="19" t="s">
        <v>204</v>
      </c>
      <c r="BE140" s="191">
        <f>IF(N140="základní",J140,0)</f>
        <v>0</v>
      </c>
      <c r="BF140" s="191">
        <f>IF(N140="snížená",J140,0)</f>
        <v>0</v>
      </c>
      <c r="BG140" s="191">
        <f>IF(N140="zákl. přenesená",J140,0)</f>
        <v>0</v>
      </c>
      <c r="BH140" s="191">
        <f>IF(N140="sníž. přenesená",J140,0)</f>
        <v>0</v>
      </c>
      <c r="BI140" s="191">
        <f>IF(N140="nulová",J140,0)</f>
        <v>0</v>
      </c>
      <c r="BJ140" s="19" t="s">
        <v>81</v>
      </c>
      <c r="BK140" s="191">
        <f>ROUND(I140*H140,1)</f>
        <v>0</v>
      </c>
      <c r="BL140" s="19" t="s">
        <v>213</v>
      </c>
      <c r="BM140" s="190" t="s">
        <v>2333</v>
      </c>
    </row>
    <row r="141" spans="1:47" s="2" customFormat="1" ht="11.25">
      <c r="A141" s="36"/>
      <c r="B141" s="37"/>
      <c r="C141" s="38"/>
      <c r="D141" s="192" t="s">
        <v>216</v>
      </c>
      <c r="E141" s="38"/>
      <c r="F141" s="193" t="s">
        <v>2334</v>
      </c>
      <c r="G141" s="38"/>
      <c r="H141" s="38"/>
      <c r="I141" s="194"/>
      <c r="J141" s="38"/>
      <c r="K141" s="38"/>
      <c r="L141" s="41"/>
      <c r="M141" s="195"/>
      <c r="N141" s="196"/>
      <c r="O141" s="66"/>
      <c r="P141" s="66"/>
      <c r="Q141" s="66"/>
      <c r="R141" s="66"/>
      <c r="S141" s="66"/>
      <c r="T141" s="66"/>
      <c r="U141" s="67"/>
      <c r="V141" s="36"/>
      <c r="W141" s="36"/>
      <c r="X141" s="36"/>
      <c r="Y141" s="36"/>
      <c r="Z141" s="36"/>
      <c r="AA141" s="36"/>
      <c r="AB141" s="36"/>
      <c r="AC141" s="36"/>
      <c r="AD141" s="36"/>
      <c r="AE141" s="36"/>
      <c r="AT141" s="19" t="s">
        <v>216</v>
      </c>
      <c r="AU141" s="19" t="s">
        <v>83</v>
      </c>
    </row>
    <row r="142" spans="1:65" s="2" customFormat="1" ht="24.2" customHeight="1">
      <c r="A142" s="36"/>
      <c r="B142" s="37"/>
      <c r="C142" s="179" t="s">
        <v>323</v>
      </c>
      <c r="D142" s="179" t="s">
        <v>208</v>
      </c>
      <c r="E142" s="180" t="s">
        <v>2335</v>
      </c>
      <c r="F142" s="181" t="s">
        <v>2336</v>
      </c>
      <c r="G142" s="182" t="s">
        <v>211</v>
      </c>
      <c r="H142" s="183">
        <v>1</v>
      </c>
      <c r="I142" s="184"/>
      <c r="J142" s="185">
        <f>ROUND(I142*H142,1)</f>
        <v>0</v>
      </c>
      <c r="K142" s="181" t="s">
        <v>212</v>
      </c>
      <c r="L142" s="41"/>
      <c r="M142" s="186" t="s">
        <v>21</v>
      </c>
      <c r="N142" s="187" t="s">
        <v>44</v>
      </c>
      <c r="O142" s="66"/>
      <c r="P142" s="188">
        <f>O142*H142</f>
        <v>0</v>
      </c>
      <c r="Q142" s="188">
        <v>0</v>
      </c>
      <c r="R142" s="188">
        <f>Q142*H142</f>
        <v>0</v>
      </c>
      <c r="S142" s="188">
        <v>0</v>
      </c>
      <c r="T142" s="188">
        <f>S142*H142</f>
        <v>0</v>
      </c>
      <c r="U142" s="189" t="s">
        <v>21</v>
      </c>
      <c r="V142" s="36"/>
      <c r="W142" s="36"/>
      <c r="X142" s="36"/>
      <c r="Y142" s="36"/>
      <c r="Z142" s="36"/>
      <c r="AA142" s="36"/>
      <c r="AB142" s="36"/>
      <c r="AC142" s="36"/>
      <c r="AD142" s="36"/>
      <c r="AE142" s="36"/>
      <c r="AR142" s="190" t="s">
        <v>213</v>
      </c>
      <c r="AT142" s="190" t="s">
        <v>208</v>
      </c>
      <c r="AU142" s="190" t="s">
        <v>83</v>
      </c>
      <c r="AY142" s="19" t="s">
        <v>204</v>
      </c>
      <c r="BE142" s="191">
        <f>IF(N142="základní",J142,0)</f>
        <v>0</v>
      </c>
      <c r="BF142" s="191">
        <f>IF(N142="snížená",J142,0)</f>
        <v>0</v>
      </c>
      <c r="BG142" s="191">
        <f>IF(N142="zákl. přenesená",J142,0)</f>
        <v>0</v>
      </c>
      <c r="BH142" s="191">
        <f>IF(N142="sníž. přenesená",J142,0)</f>
        <v>0</v>
      </c>
      <c r="BI142" s="191">
        <f>IF(N142="nulová",J142,0)</f>
        <v>0</v>
      </c>
      <c r="BJ142" s="19" t="s">
        <v>81</v>
      </c>
      <c r="BK142" s="191">
        <f>ROUND(I142*H142,1)</f>
        <v>0</v>
      </c>
      <c r="BL142" s="19" t="s">
        <v>213</v>
      </c>
      <c r="BM142" s="190" t="s">
        <v>2337</v>
      </c>
    </row>
    <row r="143" spans="1:47" s="2" customFormat="1" ht="11.25">
      <c r="A143" s="36"/>
      <c r="B143" s="37"/>
      <c r="C143" s="38"/>
      <c r="D143" s="192" t="s">
        <v>216</v>
      </c>
      <c r="E143" s="38"/>
      <c r="F143" s="193" t="s">
        <v>2338</v>
      </c>
      <c r="G143" s="38"/>
      <c r="H143" s="38"/>
      <c r="I143" s="194"/>
      <c r="J143" s="38"/>
      <c r="K143" s="38"/>
      <c r="L143" s="41"/>
      <c r="M143" s="195"/>
      <c r="N143" s="196"/>
      <c r="O143" s="66"/>
      <c r="P143" s="66"/>
      <c r="Q143" s="66"/>
      <c r="R143" s="66"/>
      <c r="S143" s="66"/>
      <c r="T143" s="66"/>
      <c r="U143" s="67"/>
      <c r="V143" s="36"/>
      <c r="W143" s="36"/>
      <c r="X143" s="36"/>
      <c r="Y143" s="36"/>
      <c r="Z143" s="36"/>
      <c r="AA143" s="36"/>
      <c r="AB143" s="36"/>
      <c r="AC143" s="36"/>
      <c r="AD143" s="36"/>
      <c r="AE143" s="36"/>
      <c r="AT143" s="19" t="s">
        <v>216</v>
      </c>
      <c r="AU143" s="19" t="s">
        <v>83</v>
      </c>
    </row>
    <row r="144" spans="1:65" s="2" customFormat="1" ht="16.5" customHeight="1">
      <c r="A144" s="36"/>
      <c r="B144" s="37"/>
      <c r="C144" s="242" t="s">
        <v>336</v>
      </c>
      <c r="D144" s="242" t="s">
        <v>466</v>
      </c>
      <c r="E144" s="243" t="s">
        <v>2339</v>
      </c>
      <c r="F144" s="244" t="s">
        <v>2340</v>
      </c>
      <c r="G144" s="245" t="s">
        <v>211</v>
      </c>
      <c r="H144" s="246">
        <v>1</v>
      </c>
      <c r="I144" s="247"/>
      <c r="J144" s="248">
        <f>ROUND(I144*H144,1)</f>
        <v>0</v>
      </c>
      <c r="K144" s="244" t="s">
        <v>21</v>
      </c>
      <c r="L144" s="249"/>
      <c r="M144" s="250" t="s">
        <v>21</v>
      </c>
      <c r="N144" s="251" t="s">
        <v>44</v>
      </c>
      <c r="O144" s="66"/>
      <c r="P144" s="188">
        <f>O144*H144</f>
        <v>0</v>
      </c>
      <c r="Q144" s="188">
        <v>0.00017</v>
      </c>
      <c r="R144" s="188">
        <f>Q144*H144</f>
        <v>0.00017</v>
      </c>
      <c r="S144" s="188">
        <v>0</v>
      </c>
      <c r="T144" s="188">
        <f>S144*H144</f>
        <v>0</v>
      </c>
      <c r="U144" s="189" t="s">
        <v>21</v>
      </c>
      <c r="V144" s="36"/>
      <c r="W144" s="36"/>
      <c r="X144" s="36"/>
      <c r="Y144" s="36"/>
      <c r="Z144" s="36"/>
      <c r="AA144" s="36"/>
      <c r="AB144" s="36"/>
      <c r="AC144" s="36"/>
      <c r="AD144" s="36"/>
      <c r="AE144" s="36"/>
      <c r="AR144" s="190" t="s">
        <v>250</v>
      </c>
      <c r="AT144" s="190" t="s">
        <v>466</v>
      </c>
      <c r="AU144" s="190" t="s">
        <v>83</v>
      </c>
      <c r="AY144" s="19" t="s">
        <v>204</v>
      </c>
      <c r="BE144" s="191">
        <f>IF(N144="základní",J144,0)</f>
        <v>0</v>
      </c>
      <c r="BF144" s="191">
        <f>IF(N144="snížená",J144,0)</f>
        <v>0</v>
      </c>
      <c r="BG144" s="191">
        <f>IF(N144="zákl. přenesená",J144,0)</f>
        <v>0</v>
      </c>
      <c r="BH144" s="191">
        <f>IF(N144="sníž. přenesená",J144,0)</f>
        <v>0</v>
      </c>
      <c r="BI144" s="191">
        <f>IF(N144="nulová",J144,0)</f>
        <v>0</v>
      </c>
      <c r="BJ144" s="19" t="s">
        <v>81</v>
      </c>
      <c r="BK144" s="191">
        <f>ROUND(I144*H144,1)</f>
        <v>0</v>
      </c>
      <c r="BL144" s="19" t="s">
        <v>213</v>
      </c>
      <c r="BM144" s="190" t="s">
        <v>2341</v>
      </c>
    </row>
    <row r="145" spans="1:65" s="2" customFormat="1" ht="16.5" customHeight="1">
      <c r="A145" s="36"/>
      <c r="B145" s="37"/>
      <c r="C145" s="179" t="s">
        <v>343</v>
      </c>
      <c r="D145" s="179" t="s">
        <v>208</v>
      </c>
      <c r="E145" s="180" t="s">
        <v>2342</v>
      </c>
      <c r="F145" s="181" t="s">
        <v>2343</v>
      </c>
      <c r="G145" s="182" t="s">
        <v>211</v>
      </c>
      <c r="H145" s="183">
        <v>1</v>
      </c>
      <c r="I145" s="184"/>
      <c r="J145" s="185">
        <f>ROUND(I145*H145,1)</f>
        <v>0</v>
      </c>
      <c r="K145" s="181" t="s">
        <v>212</v>
      </c>
      <c r="L145" s="41"/>
      <c r="M145" s="186" t="s">
        <v>21</v>
      </c>
      <c r="N145" s="187" t="s">
        <v>44</v>
      </c>
      <c r="O145" s="66"/>
      <c r="P145" s="188">
        <f>O145*H145</f>
        <v>0</v>
      </c>
      <c r="Q145" s="188">
        <v>0.00038</v>
      </c>
      <c r="R145" s="188">
        <f>Q145*H145</f>
        <v>0.00038</v>
      </c>
      <c r="S145" s="188">
        <v>0</v>
      </c>
      <c r="T145" s="188">
        <f>S145*H145</f>
        <v>0</v>
      </c>
      <c r="U145" s="189" t="s">
        <v>21</v>
      </c>
      <c r="V145" s="36"/>
      <c r="W145" s="36"/>
      <c r="X145" s="36"/>
      <c r="Y145" s="36"/>
      <c r="Z145" s="36"/>
      <c r="AA145" s="36"/>
      <c r="AB145" s="36"/>
      <c r="AC145" s="36"/>
      <c r="AD145" s="36"/>
      <c r="AE145" s="36"/>
      <c r="AR145" s="190" t="s">
        <v>213</v>
      </c>
      <c r="AT145" s="190" t="s">
        <v>208</v>
      </c>
      <c r="AU145" s="190" t="s">
        <v>83</v>
      </c>
      <c r="AY145" s="19" t="s">
        <v>204</v>
      </c>
      <c r="BE145" s="191">
        <f>IF(N145="základní",J145,0)</f>
        <v>0</v>
      </c>
      <c r="BF145" s="191">
        <f>IF(N145="snížená",J145,0)</f>
        <v>0</v>
      </c>
      <c r="BG145" s="191">
        <f>IF(N145="zákl. přenesená",J145,0)</f>
        <v>0</v>
      </c>
      <c r="BH145" s="191">
        <f>IF(N145="sníž. přenesená",J145,0)</f>
        <v>0</v>
      </c>
      <c r="BI145" s="191">
        <f>IF(N145="nulová",J145,0)</f>
        <v>0</v>
      </c>
      <c r="BJ145" s="19" t="s">
        <v>81</v>
      </c>
      <c r="BK145" s="191">
        <f>ROUND(I145*H145,1)</f>
        <v>0</v>
      </c>
      <c r="BL145" s="19" t="s">
        <v>213</v>
      </c>
      <c r="BM145" s="190" t="s">
        <v>2344</v>
      </c>
    </row>
    <row r="146" spans="1:47" s="2" customFormat="1" ht="11.25">
      <c r="A146" s="36"/>
      <c r="B146" s="37"/>
      <c r="C146" s="38"/>
      <c r="D146" s="192" t="s">
        <v>216</v>
      </c>
      <c r="E146" s="38"/>
      <c r="F146" s="193" t="s">
        <v>2345</v>
      </c>
      <c r="G146" s="38"/>
      <c r="H146" s="38"/>
      <c r="I146" s="194"/>
      <c r="J146" s="38"/>
      <c r="K146" s="38"/>
      <c r="L146" s="41"/>
      <c r="M146" s="195"/>
      <c r="N146" s="196"/>
      <c r="O146" s="66"/>
      <c r="P146" s="66"/>
      <c r="Q146" s="66"/>
      <c r="R146" s="66"/>
      <c r="S146" s="66"/>
      <c r="T146" s="66"/>
      <c r="U146" s="67"/>
      <c r="V146" s="36"/>
      <c r="W146" s="36"/>
      <c r="X146" s="36"/>
      <c r="Y146" s="36"/>
      <c r="Z146" s="36"/>
      <c r="AA146" s="36"/>
      <c r="AB146" s="36"/>
      <c r="AC146" s="36"/>
      <c r="AD146" s="36"/>
      <c r="AE146" s="36"/>
      <c r="AT146" s="19" t="s">
        <v>216</v>
      </c>
      <c r="AU146" s="19" t="s">
        <v>83</v>
      </c>
    </row>
    <row r="147" spans="1:65" s="2" customFormat="1" ht="16.5" customHeight="1">
      <c r="A147" s="36"/>
      <c r="B147" s="37"/>
      <c r="C147" s="179" t="s">
        <v>350</v>
      </c>
      <c r="D147" s="179" t="s">
        <v>208</v>
      </c>
      <c r="E147" s="180" t="s">
        <v>2346</v>
      </c>
      <c r="F147" s="181" t="s">
        <v>2347</v>
      </c>
      <c r="G147" s="182" t="s">
        <v>469</v>
      </c>
      <c r="H147" s="183">
        <v>2.5</v>
      </c>
      <c r="I147" s="184"/>
      <c r="J147" s="185">
        <f>ROUND(I147*H147,1)</f>
        <v>0</v>
      </c>
      <c r="K147" s="181" t="s">
        <v>212</v>
      </c>
      <c r="L147" s="41"/>
      <c r="M147" s="186" t="s">
        <v>21</v>
      </c>
      <c r="N147" s="187" t="s">
        <v>44</v>
      </c>
      <c r="O147" s="66"/>
      <c r="P147" s="188">
        <f>O147*H147</f>
        <v>0</v>
      </c>
      <c r="Q147" s="188">
        <v>0</v>
      </c>
      <c r="R147" s="188">
        <f>Q147*H147</f>
        <v>0</v>
      </c>
      <c r="S147" s="188">
        <v>0</v>
      </c>
      <c r="T147" s="188">
        <f>S147*H147</f>
        <v>0</v>
      </c>
      <c r="U147" s="189" t="s">
        <v>21</v>
      </c>
      <c r="V147" s="36"/>
      <c r="W147" s="36"/>
      <c r="X147" s="36"/>
      <c r="Y147" s="36"/>
      <c r="Z147" s="36"/>
      <c r="AA147" s="36"/>
      <c r="AB147" s="36"/>
      <c r="AC147" s="36"/>
      <c r="AD147" s="36"/>
      <c r="AE147" s="36"/>
      <c r="AR147" s="190" t="s">
        <v>213</v>
      </c>
      <c r="AT147" s="190" t="s">
        <v>208</v>
      </c>
      <c r="AU147" s="190" t="s">
        <v>83</v>
      </c>
      <c r="AY147" s="19" t="s">
        <v>204</v>
      </c>
      <c r="BE147" s="191">
        <f>IF(N147="základní",J147,0)</f>
        <v>0</v>
      </c>
      <c r="BF147" s="191">
        <f>IF(N147="snížená",J147,0)</f>
        <v>0</v>
      </c>
      <c r="BG147" s="191">
        <f>IF(N147="zákl. přenesená",J147,0)</f>
        <v>0</v>
      </c>
      <c r="BH147" s="191">
        <f>IF(N147="sníž. přenesená",J147,0)</f>
        <v>0</v>
      </c>
      <c r="BI147" s="191">
        <f>IF(N147="nulová",J147,0)</f>
        <v>0</v>
      </c>
      <c r="BJ147" s="19" t="s">
        <v>81</v>
      </c>
      <c r="BK147" s="191">
        <f>ROUND(I147*H147,1)</f>
        <v>0</v>
      </c>
      <c r="BL147" s="19" t="s">
        <v>213</v>
      </c>
      <c r="BM147" s="190" t="s">
        <v>2348</v>
      </c>
    </row>
    <row r="148" spans="1:47" s="2" customFormat="1" ht="11.25">
      <c r="A148" s="36"/>
      <c r="B148" s="37"/>
      <c r="C148" s="38"/>
      <c r="D148" s="192" t="s">
        <v>216</v>
      </c>
      <c r="E148" s="38"/>
      <c r="F148" s="193" t="s">
        <v>2349</v>
      </c>
      <c r="G148" s="38"/>
      <c r="H148" s="38"/>
      <c r="I148" s="194"/>
      <c r="J148" s="38"/>
      <c r="K148" s="38"/>
      <c r="L148" s="41"/>
      <c r="M148" s="195"/>
      <c r="N148" s="196"/>
      <c r="O148" s="66"/>
      <c r="P148" s="66"/>
      <c r="Q148" s="66"/>
      <c r="R148" s="66"/>
      <c r="S148" s="66"/>
      <c r="T148" s="66"/>
      <c r="U148" s="67"/>
      <c r="V148" s="36"/>
      <c r="W148" s="36"/>
      <c r="X148" s="36"/>
      <c r="Y148" s="36"/>
      <c r="Z148" s="36"/>
      <c r="AA148" s="36"/>
      <c r="AB148" s="36"/>
      <c r="AC148" s="36"/>
      <c r="AD148" s="36"/>
      <c r="AE148" s="36"/>
      <c r="AT148" s="19" t="s">
        <v>216</v>
      </c>
      <c r="AU148" s="19" t="s">
        <v>83</v>
      </c>
    </row>
    <row r="149" spans="1:65" s="2" customFormat="1" ht="16.5" customHeight="1">
      <c r="A149" s="36"/>
      <c r="B149" s="37"/>
      <c r="C149" s="179" t="s">
        <v>7</v>
      </c>
      <c r="D149" s="179" t="s">
        <v>208</v>
      </c>
      <c r="E149" s="180" t="s">
        <v>2350</v>
      </c>
      <c r="F149" s="181" t="s">
        <v>2351</v>
      </c>
      <c r="G149" s="182" t="s">
        <v>469</v>
      </c>
      <c r="H149" s="183">
        <v>2.5</v>
      </c>
      <c r="I149" s="184"/>
      <c r="J149" s="185">
        <f>ROUND(I149*H149,1)</f>
        <v>0</v>
      </c>
      <c r="K149" s="181" t="s">
        <v>212</v>
      </c>
      <c r="L149" s="41"/>
      <c r="M149" s="186" t="s">
        <v>21</v>
      </c>
      <c r="N149" s="187" t="s">
        <v>44</v>
      </c>
      <c r="O149" s="66"/>
      <c r="P149" s="188">
        <f>O149*H149</f>
        <v>0</v>
      </c>
      <c r="Q149" s="188">
        <v>0</v>
      </c>
      <c r="R149" s="188">
        <f>Q149*H149</f>
        <v>0</v>
      </c>
      <c r="S149" s="188">
        <v>0</v>
      </c>
      <c r="T149" s="188">
        <f>S149*H149</f>
        <v>0</v>
      </c>
      <c r="U149" s="189" t="s">
        <v>21</v>
      </c>
      <c r="V149" s="36"/>
      <c r="W149" s="36"/>
      <c r="X149" s="36"/>
      <c r="Y149" s="36"/>
      <c r="Z149" s="36"/>
      <c r="AA149" s="36"/>
      <c r="AB149" s="36"/>
      <c r="AC149" s="36"/>
      <c r="AD149" s="36"/>
      <c r="AE149" s="36"/>
      <c r="AR149" s="190" t="s">
        <v>213</v>
      </c>
      <c r="AT149" s="190" t="s">
        <v>208</v>
      </c>
      <c r="AU149" s="190" t="s">
        <v>83</v>
      </c>
      <c r="AY149" s="19" t="s">
        <v>204</v>
      </c>
      <c r="BE149" s="191">
        <f>IF(N149="základní",J149,0)</f>
        <v>0</v>
      </c>
      <c r="BF149" s="191">
        <f>IF(N149="snížená",J149,0)</f>
        <v>0</v>
      </c>
      <c r="BG149" s="191">
        <f>IF(N149="zákl. přenesená",J149,0)</f>
        <v>0</v>
      </c>
      <c r="BH149" s="191">
        <f>IF(N149="sníž. přenesená",J149,0)</f>
        <v>0</v>
      </c>
      <c r="BI149" s="191">
        <f>IF(N149="nulová",J149,0)</f>
        <v>0</v>
      </c>
      <c r="BJ149" s="19" t="s">
        <v>81</v>
      </c>
      <c r="BK149" s="191">
        <f>ROUND(I149*H149,1)</f>
        <v>0</v>
      </c>
      <c r="BL149" s="19" t="s">
        <v>213</v>
      </c>
      <c r="BM149" s="190" t="s">
        <v>2352</v>
      </c>
    </row>
    <row r="150" spans="1:47" s="2" customFormat="1" ht="11.25">
      <c r="A150" s="36"/>
      <c r="B150" s="37"/>
      <c r="C150" s="38"/>
      <c r="D150" s="192" t="s">
        <v>216</v>
      </c>
      <c r="E150" s="38"/>
      <c r="F150" s="193" t="s">
        <v>2353</v>
      </c>
      <c r="G150" s="38"/>
      <c r="H150" s="38"/>
      <c r="I150" s="194"/>
      <c r="J150" s="38"/>
      <c r="K150" s="38"/>
      <c r="L150" s="41"/>
      <c r="M150" s="195"/>
      <c r="N150" s="196"/>
      <c r="O150" s="66"/>
      <c r="P150" s="66"/>
      <c r="Q150" s="66"/>
      <c r="R150" s="66"/>
      <c r="S150" s="66"/>
      <c r="T150" s="66"/>
      <c r="U150" s="67"/>
      <c r="V150" s="36"/>
      <c r="W150" s="36"/>
      <c r="X150" s="36"/>
      <c r="Y150" s="36"/>
      <c r="Z150" s="36"/>
      <c r="AA150" s="36"/>
      <c r="AB150" s="36"/>
      <c r="AC150" s="36"/>
      <c r="AD150" s="36"/>
      <c r="AE150" s="36"/>
      <c r="AT150" s="19" t="s">
        <v>216</v>
      </c>
      <c r="AU150" s="19" t="s">
        <v>83</v>
      </c>
    </row>
    <row r="151" spans="1:65" s="2" customFormat="1" ht="16.5" customHeight="1">
      <c r="A151" s="36"/>
      <c r="B151" s="37"/>
      <c r="C151" s="179" t="s">
        <v>367</v>
      </c>
      <c r="D151" s="179" t="s">
        <v>208</v>
      </c>
      <c r="E151" s="180" t="s">
        <v>2354</v>
      </c>
      <c r="F151" s="181" t="s">
        <v>2355</v>
      </c>
      <c r="G151" s="182" t="s">
        <v>211</v>
      </c>
      <c r="H151" s="183">
        <v>1</v>
      </c>
      <c r="I151" s="184"/>
      <c r="J151" s="185">
        <f>ROUND(I151*H151,1)</f>
        <v>0</v>
      </c>
      <c r="K151" s="181" t="s">
        <v>212</v>
      </c>
      <c r="L151" s="41"/>
      <c r="M151" s="186" t="s">
        <v>21</v>
      </c>
      <c r="N151" s="187" t="s">
        <v>44</v>
      </c>
      <c r="O151" s="66"/>
      <c r="P151" s="188">
        <f>O151*H151</f>
        <v>0</v>
      </c>
      <c r="Q151" s="188">
        <v>0.459372906</v>
      </c>
      <c r="R151" s="188">
        <f>Q151*H151</f>
        <v>0.459372906</v>
      </c>
      <c r="S151" s="188">
        <v>0</v>
      </c>
      <c r="T151" s="188">
        <f>S151*H151</f>
        <v>0</v>
      </c>
      <c r="U151" s="189" t="s">
        <v>21</v>
      </c>
      <c r="V151" s="36"/>
      <c r="W151" s="36"/>
      <c r="X151" s="36"/>
      <c r="Y151" s="36"/>
      <c r="Z151" s="36"/>
      <c r="AA151" s="36"/>
      <c r="AB151" s="36"/>
      <c r="AC151" s="36"/>
      <c r="AD151" s="36"/>
      <c r="AE151" s="36"/>
      <c r="AR151" s="190" t="s">
        <v>213</v>
      </c>
      <c r="AT151" s="190" t="s">
        <v>208</v>
      </c>
      <c r="AU151" s="190" t="s">
        <v>83</v>
      </c>
      <c r="AY151" s="19" t="s">
        <v>204</v>
      </c>
      <c r="BE151" s="191">
        <f>IF(N151="základní",J151,0)</f>
        <v>0</v>
      </c>
      <c r="BF151" s="191">
        <f>IF(N151="snížená",J151,0)</f>
        <v>0</v>
      </c>
      <c r="BG151" s="191">
        <f>IF(N151="zákl. přenesená",J151,0)</f>
        <v>0</v>
      </c>
      <c r="BH151" s="191">
        <f>IF(N151="sníž. přenesená",J151,0)</f>
        <v>0</v>
      </c>
      <c r="BI151" s="191">
        <f>IF(N151="nulová",J151,0)</f>
        <v>0</v>
      </c>
      <c r="BJ151" s="19" t="s">
        <v>81</v>
      </c>
      <c r="BK151" s="191">
        <f>ROUND(I151*H151,1)</f>
        <v>0</v>
      </c>
      <c r="BL151" s="19" t="s">
        <v>213</v>
      </c>
      <c r="BM151" s="190" t="s">
        <v>2356</v>
      </c>
    </row>
    <row r="152" spans="1:47" s="2" customFormat="1" ht="11.25">
      <c r="A152" s="36"/>
      <c r="B152" s="37"/>
      <c r="C152" s="38"/>
      <c r="D152" s="192" t="s">
        <v>216</v>
      </c>
      <c r="E152" s="38"/>
      <c r="F152" s="193" t="s">
        <v>2357</v>
      </c>
      <c r="G152" s="38"/>
      <c r="H152" s="38"/>
      <c r="I152" s="194"/>
      <c r="J152" s="38"/>
      <c r="K152" s="38"/>
      <c r="L152" s="41"/>
      <c r="M152" s="195"/>
      <c r="N152" s="196"/>
      <c r="O152" s="66"/>
      <c r="P152" s="66"/>
      <c r="Q152" s="66"/>
      <c r="R152" s="66"/>
      <c r="S152" s="66"/>
      <c r="T152" s="66"/>
      <c r="U152" s="67"/>
      <c r="V152" s="36"/>
      <c r="W152" s="36"/>
      <c r="X152" s="36"/>
      <c r="Y152" s="36"/>
      <c r="Z152" s="36"/>
      <c r="AA152" s="36"/>
      <c r="AB152" s="36"/>
      <c r="AC152" s="36"/>
      <c r="AD152" s="36"/>
      <c r="AE152" s="36"/>
      <c r="AT152" s="19" t="s">
        <v>216</v>
      </c>
      <c r="AU152" s="19" t="s">
        <v>83</v>
      </c>
    </row>
    <row r="153" spans="2:63" s="12" customFormat="1" ht="22.9" customHeight="1">
      <c r="B153" s="163"/>
      <c r="C153" s="164"/>
      <c r="D153" s="165" t="s">
        <v>72</v>
      </c>
      <c r="E153" s="177" t="s">
        <v>257</v>
      </c>
      <c r="F153" s="177" t="s">
        <v>2358</v>
      </c>
      <c r="G153" s="164"/>
      <c r="H153" s="164"/>
      <c r="I153" s="167"/>
      <c r="J153" s="178">
        <f>BK153</f>
        <v>0</v>
      </c>
      <c r="K153" s="164"/>
      <c r="L153" s="169"/>
      <c r="M153" s="170"/>
      <c r="N153" s="171"/>
      <c r="O153" s="171"/>
      <c r="P153" s="172">
        <f>SUM(P154:P164)</f>
        <v>0</v>
      </c>
      <c r="Q153" s="171"/>
      <c r="R153" s="172">
        <f>SUM(R154:R164)</f>
        <v>0</v>
      </c>
      <c r="S153" s="171"/>
      <c r="T153" s="172">
        <f>SUM(T154:T164)</f>
        <v>0</v>
      </c>
      <c r="U153" s="173"/>
      <c r="AR153" s="174" t="s">
        <v>81</v>
      </c>
      <c r="AT153" s="175" t="s">
        <v>72</v>
      </c>
      <c r="AU153" s="175" t="s">
        <v>81</v>
      </c>
      <c r="AY153" s="174" t="s">
        <v>204</v>
      </c>
      <c r="BK153" s="176">
        <f>SUM(BK154:BK164)</f>
        <v>0</v>
      </c>
    </row>
    <row r="154" spans="1:65" s="2" customFormat="1" ht="24.2" customHeight="1">
      <c r="A154" s="36"/>
      <c r="B154" s="37"/>
      <c r="C154" s="179" t="s">
        <v>380</v>
      </c>
      <c r="D154" s="179" t="s">
        <v>208</v>
      </c>
      <c r="E154" s="180" t="s">
        <v>2359</v>
      </c>
      <c r="F154" s="181" t="s">
        <v>2360</v>
      </c>
      <c r="G154" s="182" t="s">
        <v>318</v>
      </c>
      <c r="H154" s="183">
        <v>0.643</v>
      </c>
      <c r="I154" s="184"/>
      <c r="J154" s="185">
        <f>ROUND(I154*H154,1)</f>
        <v>0</v>
      </c>
      <c r="K154" s="181" t="s">
        <v>212</v>
      </c>
      <c r="L154" s="41"/>
      <c r="M154" s="186" t="s">
        <v>21</v>
      </c>
      <c r="N154" s="187" t="s">
        <v>44</v>
      </c>
      <c r="O154" s="66"/>
      <c r="P154" s="188">
        <f>O154*H154</f>
        <v>0</v>
      </c>
      <c r="Q154" s="188">
        <v>0</v>
      </c>
      <c r="R154" s="188">
        <f>Q154*H154</f>
        <v>0</v>
      </c>
      <c r="S154" s="188">
        <v>0</v>
      </c>
      <c r="T154" s="188">
        <f>S154*H154</f>
        <v>0</v>
      </c>
      <c r="U154" s="189" t="s">
        <v>21</v>
      </c>
      <c r="V154" s="36"/>
      <c r="W154" s="36"/>
      <c r="X154" s="36"/>
      <c r="Y154" s="36"/>
      <c r="Z154" s="36"/>
      <c r="AA154" s="36"/>
      <c r="AB154" s="36"/>
      <c r="AC154" s="36"/>
      <c r="AD154" s="36"/>
      <c r="AE154" s="36"/>
      <c r="AR154" s="190" t="s">
        <v>213</v>
      </c>
      <c r="AT154" s="190" t="s">
        <v>208</v>
      </c>
      <c r="AU154" s="190" t="s">
        <v>83</v>
      </c>
      <c r="AY154" s="19" t="s">
        <v>204</v>
      </c>
      <c r="BE154" s="191">
        <f>IF(N154="základní",J154,0)</f>
        <v>0</v>
      </c>
      <c r="BF154" s="191">
        <f>IF(N154="snížená",J154,0)</f>
        <v>0</v>
      </c>
      <c r="BG154" s="191">
        <f>IF(N154="zákl. přenesená",J154,0)</f>
        <v>0</v>
      </c>
      <c r="BH154" s="191">
        <f>IF(N154="sníž. přenesená",J154,0)</f>
        <v>0</v>
      </c>
      <c r="BI154" s="191">
        <f>IF(N154="nulová",J154,0)</f>
        <v>0</v>
      </c>
      <c r="BJ154" s="19" t="s">
        <v>81</v>
      </c>
      <c r="BK154" s="191">
        <f>ROUND(I154*H154,1)</f>
        <v>0</v>
      </c>
      <c r="BL154" s="19" t="s">
        <v>213</v>
      </c>
      <c r="BM154" s="190" t="s">
        <v>2361</v>
      </c>
    </row>
    <row r="155" spans="1:47" s="2" customFormat="1" ht="11.25">
      <c r="A155" s="36"/>
      <c r="B155" s="37"/>
      <c r="C155" s="38"/>
      <c r="D155" s="192" t="s">
        <v>216</v>
      </c>
      <c r="E155" s="38"/>
      <c r="F155" s="193" t="s">
        <v>2362</v>
      </c>
      <c r="G155" s="38"/>
      <c r="H155" s="38"/>
      <c r="I155" s="194"/>
      <c r="J155" s="38"/>
      <c r="K155" s="38"/>
      <c r="L155" s="41"/>
      <c r="M155" s="195"/>
      <c r="N155" s="196"/>
      <c r="O155" s="66"/>
      <c r="P155" s="66"/>
      <c r="Q155" s="66"/>
      <c r="R155" s="66"/>
      <c r="S155" s="66"/>
      <c r="T155" s="66"/>
      <c r="U155" s="67"/>
      <c r="V155" s="36"/>
      <c r="W155" s="36"/>
      <c r="X155" s="36"/>
      <c r="Y155" s="36"/>
      <c r="Z155" s="36"/>
      <c r="AA155" s="36"/>
      <c r="AB155" s="36"/>
      <c r="AC155" s="36"/>
      <c r="AD155" s="36"/>
      <c r="AE155" s="36"/>
      <c r="AT155" s="19" t="s">
        <v>216</v>
      </c>
      <c r="AU155" s="19" t="s">
        <v>83</v>
      </c>
    </row>
    <row r="156" spans="1:65" s="2" customFormat="1" ht="24.2" customHeight="1">
      <c r="A156" s="36"/>
      <c r="B156" s="37"/>
      <c r="C156" s="179" t="s">
        <v>397</v>
      </c>
      <c r="D156" s="179" t="s">
        <v>208</v>
      </c>
      <c r="E156" s="180" t="s">
        <v>2363</v>
      </c>
      <c r="F156" s="181" t="s">
        <v>2364</v>
      </c>
      <c r="G156" s="182" t="s">
        <v>318</v>
      </c>
      <c r="H156" s="183">
        <v>5.787</v>
      </c>
      <c r="I156" s="184"/>
      <c r="J156" s="185">
        <f>ROUND(I156*H156,1)</f>
        <v>0</v>
      </c>
      <c r="K156" s="181" t="s">
        <v>212</v>
      </c>
      <c r="L156" s="41"/>
      <c r="M156" s="186" t="s">
        <v>21</v>
      </c>
      <c r="N156" s="187" t="s">
        <v>44</v>
      </c>
      <c r="O156" s="66"/>
      <c r="P156" s="188">
        <f>O156*H156</f>
        <v>0</v>
      </c>
      <c r="Q156" s="188">
        <v>0</v>
      </c>
      <c r="R156" s="188">
        <f>Q156*H156</f>
        <v>0</v>
      </c>
      <c r="S156" s="188">
        <v>0</v>
      </c>
      <c r="T156" s="188">
        <f>S156*H156</f>
        <v>0</v>
      </c>
      <c r="U156" s="189" t="s">
        <v>21</v>
      </c>
      <c r="V156" s="36"/>
      <c r="W156" s="36"/>
      <c r="X156" s="36"/>
      <c r="Y156" s="36"/>
      <c r="Z156" s="36"/>
      <c r="AA156" s="36"/>
      <c r="AB156" s="36"/>
      <c r="AC156" s="36"/>
      <c r="AD156" s="36"/>
      <c r="AE156" s="36"/>
      <c r="AR156" s="190" t="s">
        <v>213</v>
      </c>
      <c r="AT156" s="190" t="s">
        <v>208</v>
      </c>
      <c r="AU156" s="190" t="s">
        <v>83</v>
      </c>
      <c r="AY156" s="19" t="s">
        <v>204</v>
      </c>
      <c r="BE156" s="191">
        <f>IF(N156="základní",J156,0)</f>
        <v>0</v>
      </c>
      <c r="BF156" s="191">
        <f>IF(N156="snížená",J156,0)</f>
        <v>0</v>
      </c>
      <c r="BG156" s="191">
        <f>IF(N156="zákl. přenesená",J156,0)</f>
        <v>0</v>
      </c>
      <c r="BH156" s="191">
        <f>IF(N156="sníž. přenesená",J156,0)</f>
        <v>0</v>
      </c>
      <c r="BI156" s="191">
        <f>IF(N156="nulová",J156,0)</f>
        <v>0</v>
      </c>
      <c r="BJ156" s="19" t="s">
        <v>81</v>
      </c>
      <c r="BK156" s="191">
        <f>ROUND(I156*H156,1)</f>
        <v>0</v>
      </c>
      <c r="BL156" s="19" t="s">
        <v>213</v>
      </c>
      <c r="BM156" s="190" t="s">
        <v>2365</v>
      </c>
    </row>
    <row r="157" spans="1:47" s="2" customFormat="1" ht="11.25">
      <c r="A157" s="36"/>
      <c r="B157" s="37"/>
      <c r="C157" s="38"/>
      <c r="D157" s="192" t="s">
        <v>216</v>
      </c>
      <c r="E157" s="38"/>
      <c r="F157" s="193" t="s">
        <v>2366</v>
      </c>
      <c r="G157" s="38"/>
      <c r="H157" s="38"/>
      <c r="I157" s="194"/>
      <c r="J157" s="38"/>
      <c r="K157" s="38"/>
      <c r="L157" s="41"/>
      <c r="M157" s="195"/>
      <c r="N157" s="196"/>
      <c r="O157" s="66"/>
      <c r="P157" s="66"/>
      <c r="Q157" s="66"/>
      <c r="R157" s="66"/>
      <c r="S157" s="66"/>
      <c r="T157" s="66"/>
      <c r="U157" s="67"/>
      <c r="V157" s="36"/>
      <c r="W157" s="36"/>
      <c r="X157" s="36"/>
      <c r="Y157" s="36"/>
      <c r="Z157" s="36"/>
      <c r="AA157" s="36"/>
      <c r="AB157" s="36"/>
      <c r="AC157" s="36"/>
      <c r="AD157" s="36"/>
      <c r="AE157" s="36"/>
      <c r="AT157" s="19" t="s">
        <v>216</v>
      </c>
      <c r="AU157" s="19" t="s">
        <v>83</v>
      </c>
    </row>
    <row r="158" spans="2:51" s="13" customFormat="1" ht="11.25">
      <c r="B158" s="197"/>
      <c r="C158" s="198"/>
      <c r="D158" s="199" t="s">
        <v>218</v>
      </c>
      <c r="E158" s="200" t="s">
        <v>21</v>
      </c>
      <c r="F158" s="201" t="s">
        <v>2367</v>
      </c>
      <c r="G158" s="198"/>
      <c r="H158" s="202">
        <v>5.787</v>
      </c>
      <c r="I158" s="203"/>
      <c r="J158" s="198"/>
      <c r="K158" s="198"/>
      <c r="L158" s="204"/>
      <c r="M158" s="205"/>
      <c r="N158" s="206"/>
      <c r="O158" s="206"/>
      <c r="P158" s="206"/>
      <c r="Q158" s="206"/>
      <c r="R158" s="206"/>
      <c r="S158" s="206"/>
      <c r="T158" s="206"/>
      <c r="U158" s="207"/>
      <c r="AT158" s="208" t="s">
        <v>218</v>
      </c>
      <c r="AU158" s="208" t="s">
        <v>83</v>
      </c>
      <c r="AV158" s="13" t="s">
        <v>83</v>
      </c>
      <c r="AW158" s="13" t="s">
        <v>34</v>
      </c>
      <c r="AX158" s="13" t="s">
        <v>81</v>
      </c>
      <c r="AY158" s="208" t="s">
        <v>204</v>
      </c>
    </row>
    <row r="159" spans="1:65" s="2" customFormat="1" ht="16.5" customHeight="1">
      <c r="A159" s="36"/>
      <c r="B159" s="37"/>
      <c r="C159" s="179" t="s">
        <v>411</v>
      </c>
      <c r="D159" s="179" t="s">
        <v>208</v>
      </c>
      <c r="E159" s="180" t="s">
        <v>2368</v>
      </c>
      <c r="F159" s="181" t="s">
        <v>2369</v>
      </c>
      <c r="G159" s="182" t="s">
        <v>318</v>
      </c>
      <c r="H159" s="183">
        <v>0.643</v>
      </c>
      <c r="I159" s="184"/>
      <c r="J159" s="185">
        <f>ROUND(I159*H159,1)</f>
        <v>0</v>
      </c>
      <c r="K159" s="181" t="s">
        <v>212</v>
      </c>
      <c r="L159" s="41"/>
      <c r="M159" s="186" t="s">
        <v>21</v>
      </c>
      <c r="N159" s="187" t="s">
        <v>44</v>
      </c>
      <c r="O159" s="66"/>
      <c r="P159" s="188">
        <f>O159*H159</f>
        <v>0</v>
      </c>
      <c r="Q159" s="188">
        <v>0</v>
      </c>
      <c r="R159" s="188">
        <f>Q159*H159</f>
        <v>0</v>
      </c>
      <c r="S159" s="188">
        <v>0</v>
      </c>
      <c r="T159" s="188">
        <f>S159*H159</f>
        <v>0</v>
      </c>
      <c r="U159" s="189" t="s">
        <v>21</v>
      </c>
      <c r="V159" s="36"/>
      <c r="W159" s="36"/>
      <c r="X159" s="36"/>
      <c r="Y159" s="36"/>
      <c r="Z159" s="36"/>
      <c r="AA159" s="36"/>
      <c r="AB159" s="36"/>
      <c r="AC159" s="36"/>
      <c r="AD159" s="36"/>
      <c r="AE159" s="36"/>
      <c r="AR159" s="190" t="s">
        <v>213</v>
      </c>
      <c r="AT159" s="190" t="s">
        <v>208</v>
      </c>
      <c r="AU159" s="190" t="s">
        <v>83</v>
      </c>
      <c r="AY159" s="19" t="s">
        <v>204</v>
      </c>
      <c r="BE159" s="191">
        <f>IF(N159="základní",J159,0)</f>
        <v>0</v>
      </c>
      <c r="BF159" s="191">
        <f>IF(N159="snížená",J159,0)</f>
        <v>0</v>
      </c>
      <c r="BG159" s="191">
        <f>IF(N159="zákl. přenesená",J159,0)</f>
        <v>0</v>
      </c>
      <c r="BH159" s="191">
        <f>IF(N159="sníž. přenesená",J159,0)</f>
        <v>0</v>
      </c>
      <c r="BI159" s="191">
        <f>IF(N159="nulová",J159,0)</f>
        <v>0</v>
      </c>
      <c r="BJ159" s="19" t="s">
        <v>81</v>
      </c>
      <c r="BK159" s="191">
        <f>ROUND(I159*H159,1)</f>
        <v>0</v>
      </c>
      <c r="BL159" s="19" t="s">
        <v>213</v>
      </c>
      <c r="BM159" s="190" t="s">
        <v>2370</v>
      </c>
    </row>
    <row r="160" spans="1:47" s="2" customFormat="1" ht="11.25">
      <c r="A160" s="36"/>
      <c r="B160" s="37"/>
      <c r="C160" s="38"/>
      <c r="D160" s="192" t="s">
        <v>216</v>
      </c>
      <c r="E160" s="38"/>
      <c r="F160" s="193" t="s">
        <v>2371</v>
      </c>
      <c r="G160" s="38"/>
      <c r="H160" s="38"/>
      <c r="I160" s="194"/>
      <c r="J160" s="38"/>
      <c r="K160" s="38"/>
      <c r="L160" s="41"/>
      <c r="M160" s="195"/>
      <c r="N160" s="196"/>
      <c r="O160" s="66"/>
      <c r="P160" s="66"/>
      <c r="Q160" s="66"/>
      <c r="R160" s="66"/>
      <c r="S160" s="66"/>
      <c r="T160" s="66"/>
      <c r="U160" s="67"/>
      <c r="V160" s="36"/>
      <c r="W160" s="36"/>
      <c r="X160" s="36"/>
      <c r="Y160" s="36"/>
      <c r="Z160" s="36"/>
      <c r="AA160" s="36"/>
      <c r="AB160" s="36"/>
      <c r="AC160" s="36"/>
      <c r="AD160" s="36"/>
      <c r="AE160" s="36"/>
      <c r="AT160" s="19" t="s">
        <v>216</v>
      </c>
      <c r="AU160" s="19" t="s">
        <v>83</v>
      </c>
    </row>
    <row r="161" spans="1:65" s="2" customFormat="1" ht="24.2" customHeight="1">
      <c r="A161" s="36"/>
      <c r="B161" s="37"/>
      <c r="C161" s="179" t="s">
        <v>417</v>
      </c>
      <c r="D161" s="179" t="s">
        <v>208</v>
      </c>
      <c r="E161" s="180" t="s">
        <v>2372</v>
      </c>
      <c r="F161" s="181" t="s">
        <v>1314</v>
      </c>
      <c r="G161" s="182" t="s">
        <v>318</v>
      </c>
      <c r="H161" s="183">
        <v>0.37</v>
      </c>
      <c r="I161" s="184"/>
      <c r="J161" s="185">
        <f>ROUND(I161*H161,1)</f>
        <v>0</v>
      </c>
      <c r="K161" s="181" t="s">
        <v>212</v>
      </c>
      <c r="L161" s="41"/>
      <c r="M161" s="186" t="s">
        <v>21</v>
      </c>
      <c r="N161" s="187" t="s">
        <v>44</v>
      </c>
      <c r="O161" s="66"/>
      <c r="P161" s="188">
        <f>O161*H161</f>
        <v>0</v>
      </c>
      <c r="Q161" s="188">
        <v>0</v>
      </c>
      <c r="R161" s="188">
        <f>Q161*H161</f>
        <v>0</v>
      </c>
      <c r="S161" s="188">
        <v>0</v>
      </c>
      <c r="T161" s="188">
        <f>S161*H161</f>
        <v>0</v>
      </c>
      <c r="U161" s="189" t="s">
        <v>21</v>
      </c>
      <c r="V161" s="36"/>
      <c r="W161" s="36"/>
      <c r="X161" s="36"/>
      <c r="Y161" s="36"/>
      <c r="Z161" s="36"/>
      <c r="AA161" s="36"/>
      <c r="AB161" s="36"/>
      <c r="AC161" s="36"/>
      <c r="AD161" s="36"/>
      <c r="AE161" s="36"/>
      <c r="AR161" s="190" t="s">
        <v>213</v>
      </c>
      <c r="AT161" s="190" t="s">
        <v>208</v>
      </c>
      <c r="AU161" s="190" t="s">
        <v>83</v>
      </c>
      <c r="AY161" s="19" t="s">
        <v>204</v>
      </c>
      <c r="BE161" s="191">
        <f>IF(N161="základní",J161,0)</f>
        <v>0</v>
      </c>
      <c r="BF161" s="191">
        <f>IF(N161="snížená",J161,0)</f>
        <v>0</v>
      </c>
      <c r="BG161" s="191">
        <f>IF(N161="zákl. přenesená",J161,0)</f>
        <v>0</v>
      </c>
      <c r="BH161" s="191">
        <f>IF(N161="sníž. přenesená",J161,0)</f>
        <v>0</v>
      </c>
      <c r="BI161" s="191">
        <f>IF(N161="nulová",J161,0)</f>
        <v>0</v>
      </c>
      <c r="BJ161" s="19" t="s">
        <v>81</v>
      </c>
      <c r="BK161" s="191">
        <f>ROUND(I161*H161,1)</f>
        <v>0</v>
      </c>
      <c r="BL161" s="19" t="s">
        <v>213</v>
      </c>
      <c r="BM161" s="190" t="s">
        <v>2373</v>
      </c>
    </row>
    <row r="162" spans="1:47" s="2" customFormat="1" ht="11.25">
      <c r="A162" s="36"/>
      <c r="B162" s="37"/>
      <c r="C162" s="38"/>
      <c r="D162" s="192" t="s">
        <v>216</v>
      </c>
      <c r="E162" s="38"/>
      <c r="F162" s="193" t="s">
        <v>2374</v>
      </c>
      <c r="G162" s="38"/>
      <c r="H162" s="38"/>
      <c r="I162" s="194"/>
      <c r="J162" s="38"/>
      <c r="K162" s="38"/>
      <c r="L162" s="41"/>
      <c r="M162" s="195"/>
      <c r="N162" s="196"/>
      <c r="O162" s="66"/>
      <c r="P162" s="66"/>
      <c r="Q162" s="66"/>
      <c r="R162" s="66"/>
      <c r="S162" s="66"/>
      <c r="T162" s="66"/>
      <c r="U162" s="67"/>
      <c r="V162" s="36"/>
      <c r="W162" s="36"/>
      <c r="X162" s="36"/>
      <c r="Y162" s="36"/>
      <c r="Z162" s="36"/>
      <c r="AA162" s="36"/>
      <c r="AB162" s="36"/>
      <c r="AC162" s="36"/>
      <c r="AD162" s="36"/>
      <c r="AE162" s="36"/>
      <c r="AT162" s="19" t="s">
        <v>216</v>
      </c>
      <c r="AU162" s="19" t="s">
        <v>83</v>
      </c>
    </row>
    <row r="163" spans="1:65" s="2" customFormat="1" ht="24.2" customHeight="1">
      <c r="A163" s="36"/>
      <c r="B163" s="37"/>
      <c r="C163" s="179" t="s">
        <v>365</v>
      </c>
      <c r="D163" s="179" t="s">
        <v>208</v>
      </c>
      <c r="E163" s="180" t="s">
        <v>2375</v>
      </c>
      <c r="F163" s="181" t="s">
        <v>1308</v>
      </c>
      <c r="G163" s="182" t="s">
        <v>318</v>
      </c>
      <c r="H163" s="183">
        <v>0.273</v>
      </c>
      <c r="I163" s="184"/>
      <c r="J163" s="185">
        <f>ROUND(I163*H163,1)</f>
        <v>0</v>
      </c>
      <c r="K163" s="181" t="s">
        <v>212</v>
      </c>
      <c r="L163" s="41"/>
      <c r="M163" s="186" t="s">
        <v>21</v>
      </c>
      <c r="N163" s="187" t="s">
        <v>44</v>
      </c>
      <c r="O163" s="66"/>
      <c r="P163" s="188">
        <f>O163*H163</f>
        <v>0</v>
      </c>
      <c r="Q163" s="188">
        <v>0</v>
      </c>
      <c r="R163" s="188">
        <f>Q163*H163</f>
        <v>0</v>
      </c>
      <c r="S163" s="188">
        <v>0</v>
      </c>
      <c r="T163" s="188">
        <f>S163*H163</f>
        <v>0</v>
      </c>
      <c r="U163" s="189" t="s">
        <v>21</v>
      </c>
      <c r="V163" s="36"/>
      <c r="W163" s="36"/>
      <c r="X163" s="36"/>
      <c r="Y163" s="36"/>
      <c r="Z163" s="36"/>
      <c r="AA163" s="36"/>
      <c r="AB163" s="36"/>
      <c r="AC163" s="36"/>
      <c r="AD163" s="36"/>
      <c r="AE163" s="36"/>
      <c r="AR163" s="190" t="s">
        <v>213</v>
      </c>
      <c r="AT163" s="190" t="s">
        <v>208</v>
      </c>
      <c r="AU163" s="190" t="s">
        <v>83</v>
      </c>
      <c r="AY163" s="19" t="s">
        <v>204</v>
      </c>
      <c r="BE163" s="191">
        <f>IF(N163="základní",J163,0)</f>
        <v>0</v>
      </c>
      <c r="BF163" s="191">
        <f>IF(N163="snížená",J163,0)</f>
        <v>0</v>
      </c>
      <c r="BG163" s="191">
        <f>IF(N163="zákl. přenesená",J163,0)</f>
        <v>0</v>
      </c>
      <c r="BH163" s="191">
        <f>IF(N163="sníž. přenesená",J163,0)</f>
        <v>0</v>
      </c>
      <c r="BI163" s="191">
        <f>IF(N163="nulová",J163,0)</f>
        <v>0</v>
      </c>
      <c r="BJ163" s="19" t="s">
        <v>81</v>
      </c>
      <c r="BK163" s="191">
        <f>ROUND(I163*H163,1)</f>
        <v>0</v>
      </c>
      <c r="BL163" s="19" t="s">
        <v>213</v>
      </c>
      <c r="BM163" s="190" t="s">
        <v>2376</v>
      </c>
    </row>
    <row r="164" spans="1:47" s="2" customFormat="1" ht="11.25">
      <c r="A164" s="36"/>
      <c r="B164" s="37"/>
      <c r="C164" s="38"/>
      <c r="D164" s="192" t="s">
        <v>216</v>
      </c>
      <c r="E164" s="38"/>
      <c r="F164" s="193" t="s">
        <v>2377</v>
      </c>
      <c r="G164" s="38"/>
      <c r="H164" s="38"/>
      <c r="I164" s="194"/>
      <c r="J164" s="38"/>
      <c r="K164" s="38"/>
      <c r="L164" s="41"/>
      <c r="M164" s="195"/>
      <c r="N164" s="196"/>
      <c r="O164" s="66"/>
      <c r="P164" s="66"/>
      <c r="Q164" s="66"/>
      <c r="R164" s="66"/>
      <c r="S164" s="66"/>
      <c r="T164" s="66"/>
      <c r="U164" s="67"/>
      <c r="V164" s="36"/>
      <c r="W164" s="36"/>
      <c r="X164" s="36"/>
      <c r="Y164" s="36"/>
      <c r="Z164" s="36"/>
      <c r="AA164" s="36"/>
      <c r="AB164" s="36"/>
      <c r="AC164" s="36"/>
      <c r="AD164" s="36"/>
      <c r="AE164" s="36"/>
      <c r="AT164" s="19" t="s">
        <v>216</v>
      </c>
      <c r="AU164" s="19" t="s">
        <v>83</v>
      </c>
    </row>
    <row r="165" spans="2:63" s="12" customFormat="1" ht="22.9" customHeight="1">
      <c r="B165" s="163"/>
      <c r="C165" s="164"/>
      <c r="D165" s="165" t="s">
        <v>72</v>
      </c>
      <c r="E165" s="177" t="s">
        <v>942</v>
      </c>
      <c r="F165" s="177" t="s">
        <v>1323</v>
      </c>
      <c r="G165" s="164"/>
      <c r="H165" s="164"/>
      <c r="I165" s="167"/>
      <c r="J165" s="178">
        <f>BK165</f>
        <v>0</v>
      </c>
      <c r="K165" s="164"/>
      <c r="L165" s="169"/>
      <c r="M165" s="170"/>
      <c r="N165" s="171"/>
      <c r="O165" s="171"/>
      <c r="P165" s="172">
        <f>SUM(P166:P167)</f>
        <v>0</v>
      </c>
      <c r="Q165" s="171"/>
      <c r="R165" s="172">
        <f>SUM(R166:R167)</f>
        <v>0</v>
      </c>
      <c r="S165" s="171"/>
      <c r="T165" s="172">
        <f>SUM(T166:T167)</f>
        <v>0</v>
      </c>
      <c r="U165" s="173"/>
      <c r="AR165" s="174" t="s">
        <v>81</v>
      </c>
      <c r="AT165" s="175" t="s">
        <v>72</v>
      </c>
      <c r="AU165" s="175" t="s">
        <v>81</v>
      </c>
      <c r="AY165" s="174" t="s">
        <v>204</v>
      </c>
      <c r="BK165" s="176">
        <f>SUM(BK166:BK167)</f>
        <v>0</v>
      </c>
    </row>
    <row r="166" spans="1:65" s="2" customFormat="1" ht="24.2" customHeight="1">
      <c r="A166" s="36"/>
      <c r="B166" s="37"/>
      <c r="C166" s="179" t="s">
        <v>441</v>
      </c>
      <c r="D166" s="179" t="s">
        <v>208</v>
      </c>
      <c r="E166" s="180" t="s">
        <v>2378</v>
      </c>
      <c r="F166" s="181" t="s">
        <v>2379</v>
      </c>
      <c r="G166" s="182" t="s">
        <v>318</v>
      </c>
      <c r="H166" s="183">
        <v>1.704</v>
      </c>
      <c r="I166" s="184"/>
      <c r="J166" s="185">
        <f>ROUND(I166*H166,1)</f>
        <v>0</v>
      </c>
      <c r="K166" s="181" t="s">
        <v>212</v>
      </c>
      <c r="L166" s="41"/>
      <c r="M166" s="186" t="s">
        <v>21</v>
      </c>
      <c r="N166" s="187" t="s">
        <v>44</v>
      </c>
      <c r="O166" s="66"/>
      <c r="P166" s="188">
        <f>O166*H166</f>
        <v>0</v>
      </c>
      <c r="Q166" s="188">
        <v>0</v>
      </c>
      <c r="R166" s="188">
        <f>Q166*H166</f>
        <v>0</v>
      </c>
      <c r="S166" s="188">
        <v>0</v>
      </c>
      <c r="T166" s="188">
        <f>S166*H166</f>
        <v>0</v>
      </c>
      <c r="U166" s="189" t="s">
        <v>21</v>
      </c>
      <c r="V166" s="36"/>
      <c r="W166" s="36"/>
      <c r="X166" s="36"/>
      <c r="Y166" s="36"/>
      <c r="Z166" s="36"/>
      <c r="AA166" s="36"/>
      <c r="AB166" s="36"/>
      <c r="AC166" s="36"/>
      <c r="AD166" s="36"/>
      <c r="AE166" s="36"/>
      <c r="AR166" s="190" t="s">
        <v>213</v>
      </c>
      <c r="AT166" s="190" t="s">
        <v>208</v>
      </c>
      <c r="AU166" s="190" t="s">
        <v>83</v>
      </c>
      <c r="AY166" s="19" t="s">
        <v>204</v>
      </c>
      <c r="BE166" s="191">
        <f>IF(N166="základní",J166,0)</f>
        <v>0</v>
      </c>
      <c r="BF166" s="191">
        <f>IF(N166="snížená",J166,0)</f>
        <v>0</v>
      </c>
      <c r="BG166" s="191">
        <f>IF(N166="zákl. přenesená",J166,0)</f>
        <v>0</v>
      </c>
      <c r="BH166" s="191">
        <f>IF(N166="sníž. přenesená",J166,0)</f>
        <v>0</v>
      </c>
      <c r="BI166" s="191">
        <f>IF(N166="nulová",J166,0)</f>
        <v>0</v>
      </c>
      <c r="BJ166" s="19" t="s">
        <v>81</v>
      </c>
      <c r="BK166" s="191">
        <f>ROUND(I166*H166,1)</f>
        <v>0</v>
      </c>
      <c r="BL166" s="19" t="s">
        <v>213</v>
      </c>
      <c r="BM166" s="190" t="s">
        <v>2380</v>
      </c>
    </row>
    <row r="167" spans="1:47" s="2" customFormat="1" ht="11.25">
      <c r="A167" s="36"/>
      <c r="B167" s="37"/>
      <c r="C167" s="38"/>
      <c r="D167" s="192" t="s">
        <v>216</v>
      </c>
      <c r="E167" s="38"/>
      <c r="F167" s="193" t="s">
        <v>2381</v>
      </c>
      <c r="G167" s="38"/>
      <c r="H167" s="38"/>
      <c r="I167" s="194"/>
      <c r="J167" s="38"/>
      <c r="K167" s="38"/>
      <c r="L167" s="41"/>
      <c r="M167" s="253"/>
      <c r="N167" s="254"/>
      <c r="O167" s="255"/>
      <c r="P167" s="255"/>
      <c r="Q167" s="255"/>
      <c r="R167" s="255"/>
      <c r="S167" s="255"/>
      <c r="T167" s="255"/>
      <c r="U167" s="256"/>
      <c r="V167" s="36"/>
      <c r="W167" s="36"/>
      <c r="X167" s="36"/>
      <c r="Y167" s="36"/>
      <c r="Z167" s="36"/>
      <c r="AA167" s="36"/>
      <c r="AB167" s="36"/>
      <c r="AC167" s="36"/>
      <c r="AD167" s="36"/>
      <c r="AE167" s="36"/>
      <c r="AT167" s="19" t="s">
        <v>216</v>
      </c>
      <c r="AU167" s="19" t="s">
        <v>83</v>
      </c>
    </row>
    <row r="168" spans="1:31" s="2" customFormat="1" ht="6.95" customHeight="1">
      <c r="A168" s="36"/>
      <c r="B168" s="49"/>
      <c r="C168" s="50"/>
      <c r="D168" s="50"/>
      <c r="E168" s="50"/>
      <c r="F168" s="50"/>
      <c r="G168" s="50"/>
      <c r="H168" s="50"/>
      <c r="I168" s="50"/>
      <c r="J168" s="50"/>
      <c r="K168" s="50"/>
      <c r="L168" s="41"/>
      <c r="M168" s="36"/>
      <c r="O168" s="36"/>
      <c r="P168" s="36"/>
      <c r="Q168" s="36"/>
      <c r="R168" s="36"/>
      <c r="S168" s="36"/>
      <c r="T168" s="36"/>
      <c r="U168" s="36"/>
      <c r="V168" s="36"/>
      <c r="W168" s="36"/>
      <c r="X168" s="36"/>
      <c r="Y168" s="36"/>
      <c r="Z168" s="36"/>
      <c r="AA168" s="36"/>
      <c r="AB168" s="36"/>
      <c r="AC168" s="36"/>
      <c r="AD168" s="36"/>
      <c r="AE168" s="36"/>
    </row>
  </sheetData>
  <sheetProtection algorithmName="SHA-512" hashValue="04tTi4petY0GgDsRnkhm4QcRDz7oF9Ru3V1RKGB65987Nptk/YfNgP/72krdGZDHpIadKI+43L2Vd7iuF8Qepw==" saltValue="rgYoetqI81q8B/sKaCW3gGBC7zp4qJ5GD8zdYmuxt3WvLQ13qJXz3JS8tefIZ8hv4NXOaPS2hCcMUJOOZ6U49Q==" spinCount="100000" sheet="1" objects="1" scenarios="1" formatColumns="0" formatRows="0" autoFilter="0"/>
  <autoFilter ref="C85:K167"/>
  <mergeCells count="9">
    <mergeCell ref="E50:H50"/>
    <mergeCell ref="E76:H76"/>
    <mergeCell ref="E78:H78"/>
    <mergeCell ref="L2:V2"/>
    <mergeCell ref="E7:H7"/>
    <mergeCell ref="E9:H9"/>
    <mergeCell ref="E18:H18"/>
    <mergeCell ref="E27:H27"/>
    <mergeCell ref="E48:H48"/>
  </mergeCells>
  <hyperlinks>
    <hyperlink ref="F90" r:id="rId1" display="https://podminky.urs.cz/item/CS_URS_2021_02/113107023"/>
    <hyperlink ref="F93" r:id="rId2" display="https://podminky.urs.cz/item/CS_URS_2021_02/113107031"/>
    <hyperlink ref="F96" r:id="rId3" display="https://podminky.urs.cz/item/CS_URS_2021_02/132212111"/>
    <hyperlink ref="F102" r:id="rId4" display="https://podminky.urs.cz/item/CS_URS_2021_02/132312111"/>
    <hyperlink ref="F108" r:id="rId5" display="https://podminky.urs.cz/item/CS_URS_2021_02/162751117"/>
    <hyperlink ref="F111" r:id="rId6" display="https://podminky.urs.cz/item/CS_URS_2021_02/167111101"/>
    <hyperlink ref="F114" r:id="rId7" display="https://podminky.urs.cz/item/CS_URS_2021_02/162751137"/>
    <hyperlink ref="F117" r:id="rId8" display="https://podminky.urs.cz/item/CS_URS_2021_02/167111102"/>
    <hyperlink ref="F120" r:id="rId9" display="https://podminky.urs.cz/item/CS_URS_2021_02/171201201"/>
    <hyperlink ref="F123" r:id="rId10" display="https://podminky.urs.cz/item/CS_URS_2021_02/171201231"/>
    <hyperlink ref="F125" r:id="rId11" display="https://podminky.urs.cz/item/CS_URS_2021_02/174111101"/>
    <hyperlink ref="F129" r:id="rId12" display="https://podminky.urs.cz/item/CS_URS_2021_02/451572111"/>
    <hyperlink ref="F134" r:id="rId13" display="https://podminky.urs.cz/item/CS_URS_2021_02/566901143"/>
    <hyperlink ref="F136" r:id="rId14" display="https://podminky.urs.cz/item/CS_URS_2021_02/566901171"/>
    <hyperlink ref="F139" r:id="rId15" display="https://podminky.urs.cz/item/CS_URS_2021_02/871161141"/>
    <hyperlink ref="F141" r:id="rId16" display="https://podminky.urs.cz/item/CS_URS_2021_02/28613109"/>
    <hyperlink ref="F143" r:id="rId17" display="https://podminky.urs.cz/item/CS_URS_2021_02/877161213"/>
    <hyperlink ref="F146" r:id="rId18" display="https://podminky.urs.cz/item/CS_URS_2021_02/879171111"/>
    <hyperlink ref="F148" r:id="rId19" display="https://podminky.urs.cz/item/CS_URS_2021_02/892233122"/>
    <hyperlink ref="F150" r:id="rId20" display="https://podminky.urs.cz/item/CS_URS_2021_02/892241111"/>
    <hyperlink ref="F152" r:id="rId21" display="https://podminky.urs.cz/item/CS_URS_2021_02/892372111"/>
    <hyperlink ref="F155" r:id="rId22" display="https://podminky.urs.cz/item/CS_URS_2021_02/997221571"/>
    <hyperlink ref="F157" r:id="rId23" display="https://podminky.urs.cz/item/CS_URS_2021_02/997221579"/>
    <hyperlink ref="F160" r:id="rId24" display="https://podminky.urs.cz/item/CS_URS_2021_02/997221611"/>
    <hyperlink ref="F162" r:id="rId25" display="https://podminky.urs.cz/item/CS_URS_2021_02/997221655"/>
    <hyperlink ref="F164" r:id="rId26" display="https://podminky.urs.cz/item/CS_URS_2021_02/997221615"/>
    <hyperlink ref="F167" r:id="rId27" display="https://podminky.urs.cz/item/CS_URS_2021_02/998276101"/>
  </hyperlinks>
  <printOptions/>
  <pageMargins left="0.3937007874015748" right="0.3937007874015748" top="0.3937007874015748" bottom="0.3937007874015748" header="0" footer="0"/>
  <pageSetup fitToHeight="100" fitToWidth="1" horizontalDpi="600" verticalDpi="600" orientation="landscape" paperSize="9" scale="84" r:id="rId29"/>
  <headerFooter>
    <oddFooter>&amp;CStrana &amp;P z &amp;N</oddFooter>
  </headerFooter>
  <drawing r:id="rId2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92</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128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6" t="str">
        <f>'Rekapitulace stavby'!K6</f>
        <v>ZOO DĚČÍN - NOVOSTAVBA PAVILONU PRO PUMY na p.p.č.426/1, k.ú.Podmokly</v>
      </c>
      <c r="F7" s="387"/>
      <c r="G7" s="387"/>
      <c r="H7" s="387"/>
      <c r="L7" s="22"/>
    </row>
    <row r="8" spans="1:31"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8" t="s">
        <v>2382</v>
      </c>
      <c r="F9" s="389"/>
      <c r="G9" s="389"/>
      <c r="H9" s="389"/>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21</v>
      </c>
      <c r="G11" s="36"/>
      <c r="H11" s="36"/>
      <c r="I11" s="114" t="s">
        <v>20</v>
      </c>
      <c r="J11" s="105" t="s">
        <v>21</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2102</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ROUND(J86,1)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ROUND((SUM(BE86:BE173)),1)</f>
        <v>0</v>
      </c>
      <c r="G33" s="36"/>
      <c r="H33" s="36"/>
      <c r="I33" s="126">
        <v>0.21</v>
      </c>
      <c r="J33" s="125">
        <f>ROUND(((SUM(BE86:BE173))*I33),1)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ROUND((SUM(BF86:BF173)),1)</f>
        <v>0</v>
      </c>
      <c r="G34" s="36"/>
      <c r="H34" s="36"/>
      <c r="I34" s="126">
        <v>0.15</v>
      </c>
      <c r="J34" s="125">
        <f>ROUND(((SUM(BF86:BF173))*I34),1)</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46</v>
      </c>
      <c r="F35" s="125">
        <f>ROUND((SUM(BG86:BG173)),1)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47</v>
      </c>
      <c r="F36" s="125">
        <f>ROUND((SUM(BH86:BH173)),1)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48</v>
      </c>
      <c r="F37" s="125">
        <f>ROUND((SUM(BI86:BI173)),1)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7" t="str">
        <f>E9</f>
        <v>04 - SPLAŠKOVÁ KANALIZACE</v>
      </c>
      <c r="F50" s="395"/>
      <c r="G50" s="395"/>
      <c r="H50" s="395"/>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25.7" customHeight="1">
      <c r="A54" s="36"/>
      <c r="B54" s="37"/>
      <c r="C54" s="31" t="s">
        <v>26</v>
      </c>
      <c r="D54" s="38"/>
      <c r="E54" s="38"/>
      <c r="F54" s="29" t="str">
        <f>E15</f>
        <v xml:space="preserve">STATUTÁRNÍ MĚSTO DĚČÍN </v>
      </c>
      <c r="G54" s="38"/>
      <c r="H54" s="38"/>
      <c r="I54" s="31" t="s">
        <v>32</v>
      </c>
      <c r="J54" s="34" t="str">
        <f>E21</f>
        <v>AK Jiřího z Poděbrad, Děčín</v>
      </c>
      <c r="K54" s="38"/>
      <c r="L54" s="115"/>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 xml:space="preserve">Jana Veselá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J86</f>
        <v>0</v>
      </c>
      <c r="K59" s="38"/>
      <c r="L59" s="115"/>
      <c r="S59" s="36"/>
      <c r="T59" s="36"/>
      <c r="U59" s="36"/>
      <c r="V59" s="36"/>
      <c r="W59" s="36"/>
      <c r="X59" s="36"/>
      <c r="Y59" s="36"/>
      <c r="Z59" s="36"/>
      <c r="AA59" s="36"/>
      <c r="AB59" s="36"/>
      <c r="AC59" s="36"/>
      <c r="AD59" s="36"/>
      <c r="AE59" s="36"/>
      <c r="AU59" s="19" t="s">
        <v>134</v>
      </c>
    </row>
    <row r="60" spans="2:12" s="9" customFormat="1" ht="24.95" customHeight="1">
      <c r="B60" s="142"/>
      <c r="C60" s="143"/>
      <c r="D60" s="144" t="s">
        <v>135</v>
      </c>
      <c r="E60" s="145"/>
      <c r="F60" s="145"/>
      <c r="G60" s="145"/>
      <c r="H60" s="145"/>
      <c r="I60" s="145"/>
      <c r="J60" s="146">
        <f>J87</f>
        <v>0</v>
      </c>
      <c r="K60" s="143"/>
      <c r="L60" s="147"/>
    </row>
    <row r="61" spans="2:12" s="10" customFormat="1" ht="19.9" customHeight="1">
      <c r="B61" s="148"/>
      <c r="C61" s="99"/>
      <c r="D61" s="149" t="s">
        <v>136</v>
      </c>
      <c r="E61" s="150"/>
      <c r="F61" s="150"/>
      <c r="G61" s="150"/>
      <c r="H61" s="150"/>
      <c r="I61" s="150"/>
      <c r="J61" s="151">
        <f>J88</f>
        <v>0</v>
      </c>
      <c r="K61" s="99"/>
      <c r="L61" s="152"/>
    </row>
    <row r="62" spans="2:12" s="10" customFormat="1" ht="19.9" customHeight="1">
      <c r="B62" s="148"/>
      <c r="C62" s="99"/>
      <c r="D62" s="149" t="s">
        <v>153</v>
      </c>
      <c r="E62" s="150"/>
      <c r="F62" s="150"/>
      <c r="G62" s="150"/>
      <c r="H62" s="150"/>
      <c r="I62" s="150"/>
      <c r="J62" s="151">
        <f>J126</f>
        <v>0</v>
      </c>
      <c r="K62" s="99"/>
      <c r="L62" s="152"/>
    </row>
    <row r="63" spans="2:12" s="10" customFormat="1" ht="19.9" customHeight="1">
      <c r="B63" s="148"/>
      <c r="C63" s="99"/>
      <c r="D63" s="149" t="s">
        <v>2267</v>
      </c>
      <c r="E63" s="150"/>
      <c r="F63" s="150"/>
      <c r="G63" s="150"/>
      <c r="H63" s="150"/>
      <c r="I63" s="150"/>
      <c r="J63" s="151">
        <f>J131</f>
        <v>0</v>
      </c>
      <c r="K63" s="99"/>
      <c r="L63" s="152"/>
    </row>
    <row r="64" spans="2:12" s="10" customFormat="1" ht="19.9" customHeight="1">
      <c r="B64" s="148"/>
      <c r="C64" s="99"/>
      <c r="D64" s="149" t="s">
        <v>2268</v>
      </c>
      <c r="E64" s="150"/>
      <c r="F64" s="150"/>
      <c r="G64" s="150"/>
      <c r="H64" s="150"/>
      <c r="I64" s="150"/>
      <c r="J64" s="151">
        <f>J136</f>
        <v>0</v>
      </c>
      <c r="K64" s="99"/>
      <c r="L64" s="152"/>
    </row>
    <row r="65" spans="2:12" s="10" customFormat="1" ht="19.9" customHeight="1">
      <c r="B65" s="148"/>
      <c r="C65" s="99"/>
      <c r="D65" s="149" t="s">
        <v>2269</v>
      </c>
      <c r="E65" s="150"/>
      <c r="F65" s="150"/>
      <c r="G65" s="150"/>
      <c r="H65" s="150"/>
      <c r="I65" s="150"/>
      <c r="J65" s="151">
        <f>J159</f>
        <v>0</v>
      </c>
      <c r="K65" s="99"/>
      <c r="L65" s="152"/>
    </row>
    <row r="66" spans="2:12" s="10" customFormat="1" ht="19.9" customHeight="1">
      <c r="B66" s="148"/>
      <c r="C66" s="99"/>
      <c r="D66" s="149" t="s">
        <v>2270</v>
      </c>
      <c r="E66" s="150"/>
      <c r="F66" s="150"/>
      <c r="G66" s="150"/>
      <c r="H66" s="150"/>
      <c r="I66" s="150"/>
      <c r="J66" s="151">
        <f>J171</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188</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393" t="str">
        <f>E7</f>
        <v>ZOO DĚČÍN - NOVOSTAVBA PAVILONU PRO PUMY na p.p.č.426/1, k.ú.Podmokly</v>
      </c>
      <c r="F76" s="394"/>
      <c r="G76" s="394"/>
      <c r="H76" s="394"/>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129</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47" t="str">
        <f>E9</f>
        <v>04 - SPLAŠKOVÁ KANALIZACE</v>
      </c>
      <c r="F78" s="395"/>
      <c r="G78" s="395"/>
      <c r="H78" s="395"/>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22</v>
      </c>
      <c r="D80" s="38"/>
      <c r="E80" s="38"/>
      <c r="F80" s="29" t="str">
        <f>F12</f>
        <v>p.p.č.426/1, k.ú.Podmokly</v>
      </c>
      <c r="G80" s="38"/>
      <c r="H80" s="38"/>
      <c r="I80" s="31" t="s">
        <v>24</v>
      </c>
      <c r="J80" s="61" t="str">
        <f>IF(J12="","",J12)</f>
        <v>18. 8. 2021</v>
      </c>
      <c r="K80" s="38"/>
      <c r="L80" s="115"/>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25.7" customHeight="1">
      <c r="A82" s="36"/>
      <c r="B82" s="37"/>
      <c r="C82" s="31" t="s">
        <v>26</v>
      </c>
      <c r="D82" s="38"/>
      <c r="E82" s="38"/>
      <c r="F82" s="29" t="str">
        <f>E15</f>
        <v xml:space="preserve">STATUTÁRNÍ MĚSTO DĚČÍN </v>
      </c>
      <c r="G82" s="38"/>
      <c r="H82" s="38"/>
      <c r="I82" s="31" t="s">
        <v>32</v>
      </c>
      <c r="J82" s="34" t="str">
        <f>E21</f>
        <v>AK Jiřího z Poděbrad, Děčín</v>
      </c>
      <c r="K82" s="38"/>
      <c r="L82" s="115"/>
      <c r="S82" s="36"/>
      <c r="T82" s="36"/>
      <c r="U82" s="36"/>
      <c r="V82" s="36"/>
      <c r="W82" s="36"/>
      <c r="X82" s="36"/>
      <c r="Y82" s="36"/>
      <c r="Z82" s="36"/>
      <c r="AA82" s="36"/>
      <c r="AB82" s="36"/>
      <c r="AC82" s="36"/>
      <c r="AD82" s="36"/>
      <c r="AE82" s="36"/>
    </row>
    <row r="83" spans="1:31" s="2" customFormat="1" ht="15.2" customHeight="1">
      <c r="A83" s="36"/>
      <c r="B83" s="37"/>
      <c r="C83" s="31" t="s">
        <v>30</v>
      </c>
      <c r="D83" s="38"/>
      <c r="E83" s="38"/>
      <c r="F83" s="29" t="str">
        <f>IF(E18="","",E18)</f>
        <v>Vyplň údaj</v>
      </c>
      <c r="G83" s="38"/>
      <c r="H83" s="38"/>
      <c r="I83" s="31" t="s">
        <v>35</v>
      </c>
      <c r="J83" s="34" t="str">
        <f>E24</f>
        <v xml:space="preserve">Jana Veselá </v>
      </c>
      <c r="K83" s="38"/>
      <c r="L83" s="115"/>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11" customFormat="1" ht="29.25" customHeight="1">
      <c r="A85" s="153"/>
      <c r="B85" s="154"/>
      <c r="C85" s="155" t="s">
        <v>189</v>
      </c>
      <c r="D85" s="156" t="s">
        <v>58</v>
      </c>
      <c r="E85" s="156" t="s">
        <v>54</v>
      </c>
      <c r="F85" s="156" t="s">
        <v>55</v>
      </c>
      <c r="G85" s="156" t="s">
        <v>190</v>
      </c>
      <c r="H85" s="156" t="s">
        <v>191</v>
      </c>
      <c r="I85" s="156" t="s">
        <v>192</v>
      </c>
      <c r="J85" s="156" t="s">
        <v>133</v>
      </c>
      <c r="K85" s="157" t="s">
        <v>193</v>
      </c>
      <c r="L85" s="158"/>
      <c r="M85" s="70" t="s">
        <v>21</v>
      </c>
      <c r="N85" s="71" t="s">
        <v>43</v>
      </c>
      <c r="O85" s="71" t="s">
        <v>194</v>
      </c>
      <c r="P85" s="71" t="s">
        <v>195</v>
      </c>
      <c r="Q85" s="71" t="s">
        <v>196</v>
      </c>
      <c r="R85" s="71" t="s">
        <v>197</v>
      </c>
      <c r="S85" s="71" t="s">
        <v>198</v>
      </c>
      <c r="T85" s="71" t="s">
        <v>199</v>
      </c>
      <c r="U85" s="72" t="s">
        <v>200</v>
      </c>
      <c r="V85" s="153"/>
      <c r="W85" s="153"/>
      <c r="X85" s="153"/>
      <c r="Y85" s="153"/>
      <c r="Z85" s="153"/>
      <c r="AA85" s="153"/>
      <c r="AB85" s="153"/>
      <c r="AC85" s="153"/>
      <c r="AD85" s="153"/>
      <c r="AE85" s="153"/>
    </row>
    <row r="86" spans="1:63" s="2" customFormat="1" ht="22.9" customHeight="1">
      <c r="A86" s="36"/>
      <c r="B86" s="37"/>
      <c r="C86" s="77" t="s">
        <v>201</v>
      </c>
      <c r="D86" s="38"/>
      <c r="E86" s="38"/>
      <c r="F86" s="38"/>
      <c r="G86" s="38"/>
      <c r="H86" s="38"/>
      <c r="I86" s="38"/>
      <c r="J86" s="159">
        <f>BK86</f>
        <v>0</v>
      </c>
      <c r="K86" s="38"/>
      <c r="L86" s="41"/>
      <c r="M86" s="73"/>
      <c r="N86" s="160"/>
      <c r="O86" s="74"/>
      <c r="P86" s="161">
        <f>P87</f>
        <v>0</v>
      </c>
      <c r="Q86" s="74"/>
      <c r="R86" s="161">
        <f>R87</f>
        <v>2.18452234</v>
      </c>
      <c r="S86" s="74"/>
      <c r="T86" s="161">
        <f>T87</f>
        <v>0.918</v>
      </c>
      <c r="U86" s="75"/>
      <c r="V86" s="36"/>
      <c r="W86" s="36"/>
      <c r="X86" s="36"/>
      <c r="Y86" s="36"/>
      <c r="Z86" s="36"/>
      <c r="AA86" s="36"/>
      <c r="AB86" s="36"/>
      <c r="AC86" s="36"/>
      <c r="AD86" s="36"/>
      <c r="AE86" s="36"/>
      <c r="AT86" s="19" t="s">
        <v>72</v>
      </c>
      <c r="AU86" s="19" t="s">
        <v>134</v>
      </c>
      <c r="BK86" s="162">
        <f>BK87</f>
        <v>0</v>
      </c>
    </row>
    <row r="87" spans="2:63" s="12" customFormat="1" ht="25.9" customHeight="1">
      <c r="B87" s="163"/>
      <c r="C87" s="164"/>
      <c r="D87" s="165" t="s">
        <v>72</v>
      </c>
      <c r="E87" s="166" t="s">
        <v>202</v>
      </c>
      <c r="F87" s="166" t="s">
        <v>203</v>
      </c>
      <c r="G87" s="164"/>
      <c r="H87" s="164"/>
      <c r="I87" s="167"/>
      <c r="J87" s="168">
        <f>BK87</f>
        <v>0</v>
      </c>
      <c r="K87" s="164"/>
      <c r="L87" s="169"/>
      <c r="M87" s="170"/>
      <c r="N87" s="171"/>
      <c r="O87" s="171"/>
      <c r="P87" s="172">
        <f>P88+P126+P131+P136+P159+P171</f>
        <v>0</v>
      </c>
      <c r="Q87" s="171"/>
      <c r="R87" s="172">
        <f>R88+R126+R131+R136+R159+R171</f>
        <v>2.18452234</v>
      </c>
      <c r="S87" s="171"/>
      <c r="T87" s="172">
        <f>T88+T126+T131+T136+T159+T171</f>
        <v>0.918</v>
      </c>
      <c r="U87" s="173"/>
      <c r="AR87" s="174" t="s">
        <v>81</v>
      </c>
      <c r="AT87" s="175" t="s">
        <v>72</v>
      </c>
      <c r="AU87" s="175" t="s">
        <v>73</v>
      </c>
      <c r="AY87" s="174" t="s">
        <v>204</v>
      </c>
      <c r="BK87" s="176">
        <f>BK88+BK126+BK131+BK136+BK159+BK171</f>
        <v>0</v>
      </c>
    </row>
    <row r="88" spans="2:63" s="12" customFormat="1" ht="22.9" customHeight="1">
      <c r="B88" s="163"/>
      <c r="C88" s="164"/>
      <c r="D88" s="165" t="s">
        <v>72</v>
      </c>
      <c r="E88" s="177" t="s">
        <v>81</v>
      </c>
      <c r="F88" s="177" t="s">
        <v>205</v>
      </c>
      <c r="G88" s="164"/>
      <c r="H88" s="164"/>
      <c r="I88" s="167"/>
      <c r="J88" s="178">
        <f>BK88</f>
        <v>0</v>
      </c>
      <c r="K88" s="164"/>
      <c r="L88" s="169"/>
      <c r="M88" s="170"/>
      <c r="N88" s="171"/>
      <c r="O88" s="171"/>
      <c r="P88" s="172">
        <f>SUM(P89:P125)</f>
        <v>0</v>
      </c>
      <c r="Q88" s="171"/>
      <c r="R88" s="172">
        <f>SUM(R89:R125)</f>
        <v>0</v>
      </c>
      <c r="S88" s="171"/>
      <c r="T88" s="172">
        <f>SUM(T89:T125)</f>
        <v>0.918</v>
      </c>
      <c r="U88" s="173"/>
      <c r="AR88" s="174" t="s">
        <v>81</v>
      </c>
      <c r="AT88" s="175" t="s">
        <v>72</v>
      </c>
      <c r="AU88" s="175" t="s">
        <v>81</v>
      </c>
      <c r="AY88" s="174" t="s">
        <v>204</v>
      </c>
      <c r="BK88" s="176">
        <f>SUM(BK89:BK125)</f>
        <v>0</v>
      </c>
    </row>
    <row r="89" spans="1:65" s="2" customFormat="1" ht="37.9" customHeight="1">
      <c r="A89" s="36"/>
      <c r="B89" s="37"/>
      <c r="C89" s="179" t="s">
        <v>81</v>
      </c>
      <c r="D89" s="179" t="s">
        <v>208</v>
      </c>
      <c r="E89" s="180" t="s">
        <v>2271</v>
      </c>
      <c r="F89" s="181" t="s">
        <v>2272</v>
      </c>
      <c r="G89" s="182" t="s">
        <v>346</v>
      </c>
      <c r="H89" s="183">
        <v>1.2</v>
      </c>
      <c r="I89" s="184"/>
      <c r="J89" s="185">
        <f>ROUND(I89*H89,1)</f>
        <v>0</v>
      </c>
      <c r="K89" s="181" t="s">
        <v>212</v>
      </c>
      <c r="L89" s="41"/>
      <c r="M89" s="186" t="s">
        <v>21</v>
      </c>
      <c r="N89" s="187" t="s">
        <v>44</v>
      </c>
      <c r="O89" s="66"/>
      <c r="P89" s="188">
        <f>O89*H89</f>
        <v>0</v>
      </c>
      <c r="Q89" s="188">
        <v>0</v>
      </c>
      <c r="R89" s="188">
        <f>Q89*H89</f>
        <v>0</v>
      </c>
      <c r="S89" s="188">
        <v>0.44</v>
      </c>
      <c r="T89" s="188">
        <f>S89*H89</f>
        <v>0.528</v>
      </c>
      <c r="U89" s="189" t="s">
        <v>21</v>
      </c>
      <c r="V89" s="36"/>
      <c r="W89" s="36"/>
      <c r="X89" s="36"/>
      <c r="Y89" s="36"/>
      <c r="Z89" s="36"/>
      <c r="AA89" s="36"/>
      <c r="AB89" s="36"/>
      <c r="AC89" s="36"/>
      <c r="AD89" s="36"/>
      <c r="AE89" s="36"/>
      <c r="AR89" s="190" t="s">
        <v>213</v>
      </c>
      <c r="AT89" s="190" t="s">
        <v>208</v>
      </c>
      <c r="AU89" s="190" t="s">
        <v>83</v>
      </c>
      <c r="AY89" s="19" t="s">
        <v>204</v>
      </c>
      <c r="BE89" s="191">
        <f>IF(N89="základní",J89,0)</f>
        <v>0</v>
      </c>
      <c r="BF89" s="191">
        <f>IF(N89="snížená",J89,0)</f>
        <v>0</v>
      </c>
      <c r="BG89" s="191">
        <f>IF(N89="zákl. přenesená",J89,0)</f>
        <v>0</v>
      </c>
      <c r="BH89" s="191">
        <f>IF(N89="sníž. přenesená",J89,0)</f>
        <v>0</v>
      </c>
      <c r="BI89" s="191">
        <f>IF(N89="nulová",J89,0)</f>
        <v>0</v>
      </c>
      <c r="BJ89" s="19" t="s">
        <v>81</v>
      </c>
      <c r="BK89" s="191">
        <f>ROUND(I89*H89,1)</f>
        <v>0</v>
      </c>
      <c r="BL89" s="19" t="s">
        <v>213</v>
      </c>
      <c r="BM89" s="190" t="s">
        <v>2383</v>
      </c>
    </row>
    <row r="90" spans="1:47" s="2" customFormat="1" ht="11.25">
      <c r="A90" s="36"/>
      <c r="B90" s="37"/>
      <c r="C90" s="38"/>
      <c r="D90" s="192" t="s">
        <v>216</v>
      </c>
      <c r="E90" s="38"/>
      <c r="F90" s="193" t="s">
        <v>2274</v>
      </c>
      <c r="G90" s="38"/>
      <c r="H90" s="38"/>
      <c r="I90" s="194"/>
      <c r="J90" s="38"/>
      <c r="K90" s="38"/>
      <c r="L90" s="41"/>
      <c r="M90" s="195"/>
      <c r="N90" s="196"/>
      <c r="O90" s="66"/>
      <c r="P90" s="66"/>
      <c r="Q90" s="66"/>
      <c r="R90" s="66"/>
      <c r="S90" s="66"/>
      <c r="T90" s="66"/>
      <c r="U90" s="67"/>
      <c r="V90" s="36"/>
      <c r="W90" s="36"/>
      <c r="X90" s="36"/>
      <c r="Y90" s="36"/>
      <c r="Z90" s="36"/>
      <c r="AA90" s="36"/>
      <c r="AB90" s="36"/>
      <c r="AC90" s="36"/>
      <c r="AD90" s="36"/>
      <c r="AE90" s="36"/>
      <c r="AT90" s="19" t="s">
        <v>216</v>
      </c>
      <c r="AU90" s="19" t="s">
        <v>83</v>
      </c>
    </row>
    <row r="91" spans="2:51" s="13" customFormat="1" ht="11.25">
      <c r="B91" s="197"/>
      <c r="C91" s="198"/>
      <c r="D91" s="199" t="s">
        <v>218</v>
      </c>
      <c r="E91" s="200" t="s">
        <v>21</v>
      </c>
      <c r="F91" s="201" t="s">
        <v>2384</v>
      </c>
      <c r="G91" s="198"/>
      <c r="H91" s="202">
        <v>1.2</v>
      </c>
      <c r="I91" s="203"/>
      <c r="J91" s="198"/>
      <c r="K91" s="198"/>
      <c r="L91" s="204"/>
      <c r="M91" s="205"/>
      <c r="N91" s="206"/>
      <c r="O91" s="206"/>
      <c r="P91" s="206"/>
      <c r="Q91" s="206"/>
      <c r="R91" s="206"/>
      <c r="S91" s="206"/>
      <c r="T91" s="206"/>
      <c r="U91" s="207"/>
      <c r="AT91" s="208" t="s">
        <v>218</v>
      </c>
      <c r="AU91" s="208" t="s">
        <v>83</v>
      </c>
      <c r="AV91" s="13" t="s">
        <v>83</v>
      </c>
      <c r="AW91" s="13" t="s">
        <v>34</v>
      </c>
      <c r="AX91" s="13" t="s">
        <v>81</v>
      </c>
      <c r="AY91" s="208" t="s">
        <v>204</v>
      </c>
    </row>
    <row r="92" spans="1:65" s="2" customFormat="1" ht="33" customHeight="1">
      <c r="A92" s="36"/>
      <c r="B92" s="37"/>
      <c r="C92" s="179" t="s">
        <v>83</v>
      </c>
      <c r="D92" s="179" t="s">
        <v>208</v>
      </c>
      <c r="E92" s="180" t="s">
        <v>2276</v>
      </c>
      <c r="F92" s="181" t="s">
        <v>2277</v>
      </c>
      <c r="G92" s="182" t="s">
        <v>346</v>
      </c>
      <c r="H92" s="183">
        <v>1.2</v>
      </c>
      <c r="I92" s="184"/>
      <c r="J92" s="185">
        <f>ROUND(I92*H92,1)</f>
        <v>0</v>
      </c>
      <c r="K92" s="181" t="s">
        <v>212</v>
      </c>
      <c r="L92" s="41"/>
      <c r="M92" s="186" t="s">
        <v>21</v>
      </c>
      <c r="N92" s="187" t="s">
        <v>44</v>
      </c>
      <c r="O92" s="66"/>
      <c r="P92" s="188">
        <f>O92*H92</f>
        <v>0</v>
      </c>
      <c r="Q92" s="188">
        <v>0</v>
      </c>
      <c r="R92" s="188">
        <f>Q92*H92</f>
        <v>0</v>
      </c>
      <c r="S92" s="188">
        <v>0.325</v>
      </c>
      <c r="T92" s="188">
        <f>S92*H92</f>
        <v>0.39</v>
      </c>
      <c r="U92" s="189" t="s">
        <v>21</v>
      </c>
      <c r="V92" s="36"/>
      <c r="W92" s="36"/>
      <c r="X92" s="36"/>
      <c r="Y92" s="36"/>
      <c r="Z92" s="36"/>
      <c r="AA92" s="36"/>
      <c r="AB92" s="36"/>
      <c r="AC92" s="36"/>
      <c r="AD92" s="36"/>
      <c r="AE92" s="36"/>
      <c r="AR92" s="190" t="s">
        <v>213</v>
      </c>
      <c r="AT92" s="190" t="s">
        <v>208</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213</v>
      </c>
      <c r="BM92" s="190" t="s">
        <v>2385</v>
      </c>
    </row>
    <row r="93" spans="1:47" s="2" customFormat="1" ht="11.25">
      <c r="A93" s="36"/>
      <c r="B93" s="37"/>
      <c r="C93" s="38"/>
      <c r="D93" s="192" t="s">
        <v>216</v>
      </c>
      <c r="E93" s="38"/>
      <c r="F93" s="193" t="s">
        <v>2279</v>
      </c>
      <c r="G93" s="38"/>
      <c r="H93" s="38"/>
      <c r="I93" s="194"/>
      <c r="J93" s="38"/>
      <c r="K93" s="38"/>
      <c r="L93" s="41"/>
      <c r="M93" s="195"/>
      <c r="N93" s="196"/>
      <c r="O93" s="66"/>
      <c r="P93" s="66"/>
      <c r="Q93" s="66"/>
      <c r="R93" s="66"/>
      <c r="S93" s="66"/>
      <c r="T93" s="66"/>
      <c r="U93" s="67"/>
      <c r="V93" s="36"/>
      <c r="W93" s="36"/>
      <c r="X93" s="36"/>
      <c r="Y93" s="36"/>
      <c r="Z93" s="36"/>
      <c r="AA93" s="36"/>
      <c r="AB93" s="36"/>
      <c r="AC93" s="36"/>
      <c r="AD93" s="36"/>
      <c r="AE93" s="36"/>
      <c r="AT93" s="19" t="s">
        <v>216</v>
      </c>
      <c r="AU93" s="19" t="s">
        <v>83</v>
      </c>
    </row>
    <row r="94" spans="2:51" s="13" customFormat="1" ht="11.25">
      <c r="B94" s="197"/>
      <c r="C94" s="198"/>
      <c r="D94" s="199" t="s">
        <v>218</v>
      </c>
      <c r="E94" s="200" t="s">
        <v>21</v>
      </c>
      <c r="F94" s="201" t="s">
        <v>2384</v>
      </c>
      <c r="G94" s="198"/>
      <c r="H94" s="202">
        <v>1.2</v>
      </c>
      <c r="I94" s="203"/>
      <c r="J94" s="198"/>
      <c r="K94" s="198"/>
      <c r="L94" s="204"/>
      <c r="M94" s="205"/>
      <c r="N94" s="206"/>
      <c r="O94" s="206"/>
      <c r="P94" s="206"/>
      <c r="Q94" s="206"/>
      <c r="R94" s="206"/>
      <c r="S94" s="206"/>
      <c r="T94" s="206"/>
      <c r="U94" s="207"/>
      <c r="AT94" s="208" t="s">
        <v>218</v>
      </c>
      <c r="AU94" s="208" t="s">
        <v>83</v>
      </c>
      <c r="AV94" s="13" t="s">
        <v>83</v>
      </c>
      <c r="AW94" s="13" t="s">
        <v>34</v>
      </c>
      <c r="AX94" s="13" t="s">
        <v>81</v>
      </c>
      <c r="AY94" s="208" t="s">
        <v>204</v>
      </c>
    </row>
    <row r="95" spans="1:65" s="2" customFormat="1" ht="24.2" customHeight="1">
      <c r="A95" s="36"/>
      <c r="B95" s="37"/>
      <c r="C95" s="179" t="s">
        <v>214</v>
      </c>
      <c r="D95" s="179" t="s">
        <v>208</v>
      </c>
      <c r="E95" s="180" t="s">
        <v>2280</v>
      </c>
      <c r="F95" s="181" t="s">
        <v>2281</v>
      </c>
      <c r="G95" s="182" t="s">
        <v>260</v>
      </c>
      <c r="H95" s="183">
        <v>0.84</v>
      </c>
      <c r="I95" s="184"/>
      <c r="J95" s="185">
        <f>ROUND(I95*H95,1)</f>
        <v>0</v>
      </c>
      <c r="K95" s="181" t="s">
        <v>212</v>
      </c>
      <c r="L95" s="41"/>
      <c r="M95" s="186" t="s">
        <v>21</v>
      </c>
      <c r="N95" s="187" t="s">
        <v>44</v>
      </c>
      <c r="O95" s="66"/>
      <c r="P95" s="188">
        <f>O95*H95</f>
        <v>0</v>
      </c>
      <c r="Q95" s="188">
        <v>0</v>
      </c>
      <c r="R95" s="188">
        <f>Q95*H95</f>
        <v>0</v>
      </c>
      <c r="S95" s="188">
        <v>0</v>
      </c>
      <c r="T95" s="188">
        <f>S95*H95</f>
        <v>0</v>
      </c>
      <c r="U95" s="189" t="s">
        <v>21</v>
      </c>
      <c r="V95" s="36"/>
      <c r="W95" s="36"/>
      <c r="X95" s="36"/>
      <c r="Y95" s="36"/>
      <c r="Z95" s="36"/>
      <c r="AA95" s="36"/>
      <c r="AB95" s="36"/>
      <c r="AC95" s="36"/>
      <c r="AD95" s="36"/>
      <c r="AE95" s="36"/>
      <c r="AR95" s="190" t="s">
        <v>213</v>
      </c>
      <c r="AT95" s="190" t="s">
        <v>208</v>
      </c>
      <c r="AU95" s="190" t="s">
        <v>83</v>
      </c>
      <c r="AY95" s="19" t="s">
        <v>204</v>
      </c>
      <c r="BE95" s="191">
        <f>IF(N95="základní",J95,0)</f>
        <v>0</v>
      </c>
      <c r="BF95" s="191">
        <f>IF(N95="snížená",J95,0)</f>
        <v>0</v>
      </c>
      <c r="BG95" s="191">
        <f>IF(N95="zákl. přenesená",J95,0)</f>
        <v>0</v>
      </c>
      <c r="BH95" s="191">
        <f>IF(N95="sníž. přenesená",J95,0)</f>
        <v>0</v>
      </c>
      <c r="BI95" s="191">
        <f>IF(N95="nulová",J95,0)</f>
        <v>0</v>
      </c>
      <c r="BJ95" s="19" t="s">
        <v>81</v>
      </c>
      <c r="BK95" s="191">
        <f>ROUND(I95*H95,1)</f>
        <v>0</v>
      </c>
      <c r="BL95" s="19" t="s">
        <v>213</v>
      </c>
      <c r="BM95" s="190" t="s">
        <v>2386</v>
      </c>
    </row>
    <row r="96" spans="1:47" s="2" customFormat="1" ht="11.25">
      <c r="A96" s="36"/>
      <c r="B96" s="37"/>
      <c r="C96" s="38"/>
      <c r="D96" s="192" t="s">
        <v>216</v>
      </c>
      <c r="E96" s="38"/>
      <c r="F96" s="193" t="s">
        <v>2283</v>
      </c>
      <c r="G96" s="38"/>
      <c r="H96" s="38"/>
      <c r="I96" s="194"/>
      <c r="J96" s="38"/>
      <c r="K96" s="38"/>
      <c r="L96" s="41"/>
      <c r="M96" s="195"/>
      <c r="N96" s="196"/>
      <c r="O96" s="66"/>
      <c r="P96" s="66"/>
      <c r="Q96" s="66"/>
      <c r="R96" s="66"/>
      <c r="S96" s="66"/>
      <c r="T96" s="66"/>
      <c r="U96" s="67"/>
      <c r="V96" s="36"/>
      <c r="W96" s="36"/>
      <c r="X96" s="36"/>
      <c r="Y96" s="36"/>
      <c r="Z96" s="36"/>
      <c r="AA96" s="36"/>
      <c r="AB96" s="36"/>
      <c r="AC96" s="36"/>
      <c r="AD96" s="36"/>
      <c r="AE96" s="36"/>
      <c r="AT96" s="19" t="s">
        <v>216</v>
      </c>
      <c r="AU96" s="19" t="s">
        <v>83</v>
      </c>
    </row>
    <row r="97" spans="2:51" s="13" customFormat="1" ht="11.25">
      <c r="B97" s="197"/>
      <c r="C97" s="198"/>
      <c r="D97" s="199" t="s">
        <v>218</v>
      </c>
      <c r="E97" s="200" t="s">
        <v>21</v>
      </c>
      <c r="F97" s="201" t="s">
        <v>2387</v>
      </c>
      <c r="G97" s="198"/>
      <c r="H97" s="202">
        <v>1.68</v>
      </c>
      <c r="I97" s="203"/>
      <c r="J97" s="198"/>
      <c r="K97" s="198"/>
      <c r="L97" s="204"/>
      <c r="M97" s="205"/>
      <c r="N97" s="206"/>
      <c r="O97" s="206"/>
      <c r="P97" s="206"/>
      <c r="Q97" s="206"/>
      <c r="R97" s="206"/>
      <c r="S97" s="206"/>
      <c r="T97" s="206"/>
      <c r="U97" s="207"/>
      <c r="AT97" s="208" t="s">
        <v>218</v>
      </c>
      <c r="AU97" s="208" t="s">
        <v>83</v>
      </c>
      <c r="AV97" s="13" t="s">
        <v>83</v>
      </c>
      <c r="AW97" s="13" t="s">
        <v>34</v>
      </c>
      <c r="AX97" s="13" t="s">
        <v>73</v>
      </c>
      <c r="AY97" s="208" t="s">
        <v>204</v>
      </c>
    </row>
    <row r="98" spans="2:51" s="14" customFormat="1" ht="11.25">
      <c r="B98" s="209"/>
      <c r="C98" s="210"/>
      <c r="D98" s="199" t="s">
        <v>218</v>
      </c>
      <c r="E98" s="211" t="s">
        <v>21</v>
      </c>
      <c r="F98" s="212" t="s">
        <v>221</v>
      </c>
      <c r="G98" s="210"/>
      <c r="H98" s="213">
        <v>1.68</v>
      </c>
      <c r="I98" s="214"/>
      <c r="J98" s="210"/>
      <c r="K98" s="210"/>
      <c r="L98" s="215"/>
      <c r="M98" s="216"/>
      <c r="N98" s="217"/>
      <c r="O98" s="217"/>
      <c r="P98" s="217"/>
      <c r="Q98" s="217"/>
      <c r="R98" s="217"/>
      <c r="S98" s="217"/>
      <c r="T98" s="217"/>
      <c r="U98" s="218"/>
      <c r="AT98" s="219" t="s">
        <v>218</v>
      </c>
      <c r="AU98" s="219" t="s">
        <v>83</v>
      </c>
      <c r="AV98" s="14" t="s">
        <v>213</v>
      </c>
      <c r="AW98" s="14" t="s">
        <v>34</v>
      </c>
      <c r="AX98" s="14" t="s">
        <v>73</v>
      </c>
      <c r="AY98" s="219" t="s">
        <v>204</v>
      </c>
    </row>
    <row r="99" spans="2:51" s="13" customFormat="1" ht="11.25">
      <c r="B99" s="197"/>
      <c r="C99" s="198"/>
      <c r="D99" s="199" t="s">
        <v>218</v>
      </c>
      <c r="E99" s="200" t="s">
        <v>21</v>
      </c>
      <c r="F99" s="201" t="s">
        <v>2388</v>
      </c>
      <c r="G99" s="198"/>
      <c r="H99" s="202">
        <v>0.84</v>
      </c>
      <c r="I99" s="203"/>
      <c r="J99" s="198"/>
      <c r="K99" s="198"/>
      <c r="L99" s="204"/>
      <c r="M99" s="205"/>
      <c r="N99" s="206"/>
      <c r="O99" s="206"/>
      <c r="P99" s="206"/>
      <c r="Q99" s="206"/>
      <c r="R99" s="206"/>
      <c r="S99" s="206"/>
      <c r="T99" s="206"/>
      <c r="U99" s="207"/>
      <c r="AT99" s="208" t="s">
        <v>218</v>
      </c>
      <c r="AU99" s="208" t="s">
        <v>83</v>
      </c>
      <c r="AV99" s="13" t="s">
        <v>83</v>
      </c>
      <c r="AW99" s="13" t="s">
        <v>34</v>
      </c>
      <c r="AX99" s="13" t="s">
        <v>73</v>
      </c>
      <c r="AY99" s="208" t="s">
        <v>204</v>
      </c>
    </row>
    <row r="100" spans="2:51" s="14" customFormat="1" ht="11.25">
      <c r="B100" s="209"/>
      <c r="C100" s="210"/>
      <c r="D100" s="199" t="s">
        <v>218</v>
      </c>
      <c r="E100" s="211" t="s">
        <v>21</v>
      </c>
      <c r="F100" s="212" t="s">
        <v>221</v>
      </c>
      <c r="G100" s="210"/>
      <c r="H100" s="213">
        <v>0.84</v>
      </c>
      <c r="I100" s="214"/>
      <c r="J100" s="210"/>
      <c r="K100" s="210"/>
      <c r="L100" s="215"/>
      <c r="M100" s="216"/>
      <c r="N100" s="217"/>
      <c r="O100" s="217"/>
      <c r="P100" s="217"/>
      <c r="Q100" s="217"/>
      <c r="R100" s="217"/>
      <c r="S100" s="217"/>
      <c r="T100" s="217"/>
      <c r="U100" s="218"/>
      <c r="AT100" s="219" t="s">
        <v>218</v>
      </c>
      <c r="AU100" s="219" t="s">
        <v>83</v>
      </c>
      <c r="AV100" s="14" t="s">
        <v>213</v>
      </c>
      <c r="AW100" s="14" t="s">
        <v>34</v>
      </c>
      <c r="AX100" s="14" t="s">
        <v>81</v>
      </c>
      <c r="AY100" s="219" t="s">
        <v>204</v>
      </c>
    </row>
    <row r="101" spans="1:65" s="2" customFormat="1" ht="24.2" customHeight="1">
      <c r="A101" s="36"/>
      <c r="B101" s="37"/>
      <c r="C101" s="179" t="s">
        <v>213</v>
      </c>
      <c r="D101" s="179" t="s">
        <v>208</v>
      </c>
      <c r="E101" s="180" t="s">
        <v>2286</v>
      </c>
      <c r="F101" s="181" t="s">
        <v>2287</v>
      </c>
      <c r="G101" s="182" t="s">
        <v>260</v>
      </c>
      <c r="H101" s="183">
        <v>0.84</v>
      </c>
      <c r="I101" s="184"/>
      <c r="J101" s="185">
        <f>ROUND(I101*H101,1)</f>
        <v>0</v>
      </c>
      <c r="K101" s="181" t="s">
        <v>212</v>
      </c>
      <c r="L101" s="41"/>
      <c r="M101" s="186" t="s">
        <v>21</v>
      </c>
      <c r="N101" s="187" t="s">
        <v>44</v>
      </c>
      <c r="O101" s="66"/>
      <c r="P101" s="188">
        <f>O101*H101</f>
        <v>0</v>
      </c>
      <c r="Q101" s="188">
        <v>0</v>
      </c>
      <c r="R101" s="188">
        <f>Q101*H101</f>
        <v>0</v>
      </c>
      <c r="S101" s="188">
        <v>0</v>
      </c>
      <c r="T101" s="188">
        <f>S101*H101</f>
        <v>0</v>
      </c>
      <c r="U101" s="189" t="s">
        <v>21</v>
      </c>
      <c r="V101" s="36"/>
      <c r="W101" s="36"/>
      <c r="X101" s="36"/>
      <c r="Y101" s="36"/>
      <c r="Z101" s="36"/>
      <c r="AA101" s="36"/>
      <c r="AB101" s="36"/>
      <c r="AC101" s="36"/>
      <c r="AD101" s="36"/>
      <c r="AE101" s="36"/>
      <c r="AR101" s="190" t="s">
        <v>213</v>
      </c>
      <c r="AT101" s="190" t="s">
        <v>208</v>
      </c>
      <c r="AU101" s="190" t="s">
        <v>83</v>
      </c>
      <c r="AY101" s="19" t="s">
        <v>204</v>
      </c>
      <c r="BE101" s="191">
        <f>IF(N101="základní",J101,0)</f>
        <v>0</v>
      </c>
      <c r="BF101" s="191">
        <f>IF(N101="snížená",J101,0)</f>
        <v>0</v>
      </c>
      <c r="BG101" s="191">
        <f>IF(N101="zákl. přenesená",J101,0)</f>
        <v>0</v>
      </c>
      <c r="BH101" s="191">
        <f>IF(N101="sníž. přenesená",J101,0)</f>
        <v>0</v>
      </c>
      <c r="BI101" s="191">
        <f>IF(N101="nulová",J101,0)</f>
        <v>0</v>
      </c>
      <c r="BJ101" s="19" t="s">
        <v>81</v>
      </c>
      <c r="BK101" s="191">
        <f>ROUND(I101*H101,1)</f>
        <v>0</v>
      </c>
      <c r="BL101" s="19" t="s">
        <v>213</v>
      </c>
      <c r="BM101" s="190" t="s">
        <v>2389</v>
      </c>
    </row>
    <row r="102" spans="1:47" s="2" customFormat="1" ht="11.25">
      <c r="A102" s="36"/>
      <c r="B102" s="37"/>
      <c r="C102" s="38"/>
      <c r="D102" s="192" t="s">
        <v>216</v>
      </c>
      <c r="E102" s="38"/>
      <c r="F102" s="193" t="s">
        <v>2289</v>
      </c>
      <c r="G102" s="38"/>
      <c r="H102" s="38"/>
      <c r="I102" s="194"/>
      <c r="J102" s="38"/>
      <c r="K102" s="38"/>
      <c r="L102" s="41"/>
      <c r="M102" s="195"/>
      <c r="N102" s="196"/>
      <c r="O102" s="66"/>
      <c r="P102" s="66"/>
      <c r="Q102" s="66"/>
      <c r="R102" s="66"/>
      <c r="S102" s="66"/>
      <c r="T102" s="66"/>
      <c r="U102" s="67"/>
      <c r="V102" s="36"/>
      <c r="W102" s="36"/>
      <c r="X102" s="36"/>
      <c r="Y102" s="36"/>
      <c r="Z102" s="36"/>
      <c r="AA102" s="36"/>
      <c r="AB102" s="36"/>
      <c r="AC102" s="36"/>
      <c r="AD102" s="36"/>
      <c r="AE102" s="36"/>
      <c r="AT102" s="19" t="s">
        <v>216</v>
      </c>
      <c r="AU102" s="19" t="s">
        <v>83</v>
      </c>
    </row>
    <row r="103" spans="2:51" s="13" customFormat="1" ht="11.25">
      <c r="B103" s="197"/>
      <c r="C103" s="198"/>
      <c r="D103" s="199" t="s">
        <v>218</v>
      </c>
      <c r="E103" s="200" t="s">
        <v>21</v>
      </c>
      <c r="F103" s="201" t="s">
        <v>2387</v>
      </c>
      <c r="G103" s="198"/>
      <c r="H103" s="202">
        <v>1.68</v>
      </c>
      <c r="I103" s="203"/>
      <c r="J103" s="198"/>
      <c r="K103" s="198"/>
      <c r="L103" s="204"/>
      <c r="M103" s="205"/>
      <c r="N103" s="206"/>
      <c r="O103" s="206"/>
      <c r="P103" s="206"/>
      <c r="Q103" s="206"/>
      <c r="R103" s="206"/>
      <c r="S103" s="206"/>
      <c r="T103" s="206"/>
      <c r="U103" s="207"/>
      <c r="AT103" s="208" t="s">
        <v>218</v>
      </c>
      <c r="AU103" s="208" t="s">
        <v>83</v>
      </c>
      <c r="AV103" s="13" t="s">
        <v>83</v>
      </c>
      <c r="AW103" s="13" t="s">
        <v>34</v>
      </c>
      <c r="AX103" s="13" t="s">
        <v>73</v>
      </c>
      <c r="AY103" s="208" t="s">
        <v>204</v>
      </c>
    </row>
    <row r="104" spans="2:51" s="14" customFormat="1" ht="11.25">
      <c r="B104" s="209"/>
      <c r="C104" s="210"/>
      <c r="D104" s="199" t="s">
        <v>218</v>
      </c>
      <c r="E104" s="211" t="s">
        <v>21</v>
      </c>
      <c r="F104" s="212" t="s">
        <v>221</v>
      </c>
      <c r="G104" s="210"/>
      <c r="H104" s="213">
        <v>1.68</v>
      </c>
      <c r="I104" s="214"/>
      <c r="J104" s="210"/>
      <c r="K104" s="210"/>
      <c r="L104" s="215"/>
      <c r="M104" s="216"/>
      <c r="N104" s="217"/>
      <c r="O104" s="217"/>
      <c r="P104" s="217"/>
      <c r="Q104" s="217"/>
      <c r="R104" s="217"/>
      <c r="S104" s="217"/>
      <c r="T104" s="217"/>
      <c r="U104" s="218"/>
      <c r="AT104" s="219" t="s">
        <v>218</v>
      </c>
      <c r="AU104" s="219" t="s">
        <v>83</v>
      </c>
      <c r="AV104" s="14" t="s">
        <v>213</v>
      </c>
      <c r="AW104" s="14" t="s">
        <v>34</v>
      </c>
      <c r="AX104" s="14" t="s">
        <v>73</v>
      </c>
      <c r="AY104" s="219" t="s">
        <v>204</v>
      </c>
    </row>
    <row r="105" spans="2:51" s="13" customFormat="1" ht="11.25">
      <c r="B105" s="197"/>
      <c r="C105" s="198"/>
      <c r="D105" s="199" t="s">
        <v>218</v>
      </c>
      <c r="E105" s="200" t="s">
        <v>21</v>
      </c>
      <c r="F105" s="201" t="s">
        <v>2388</v>
      </c>
      <c r="G105" s="198"/>
      <c r="H105" s="202">
        <v>0.84</v>
      </c>
      <c r="I105" s="203"/>
      <c r="J105" s="198"/>
      <c r="K105" s="198"/>
      <c r="L105" s="204"/>
      <c r="M105" s="205"/>
      <c r="N105" s="206"/>
      <c r="O105" s="206"/>
      <c r="P105" s="206"/>
      <c r="Q105" s="206"/>
      <c r="R105" s="206"/>
      <c r="S105" s="206"/>
      <c r="T105" s="206"/>
      <c r="U105" s="207"/>
      <c r="AT105" s="208" t="s">
        <v>218</v>
      </c>
      <c r="AU105" s="208" t="s">
        <v>83</v>
      </c>
      <c r="AV105" s="13" t="s">
        <v>83</v>
      </c>
      <c r="AW105" s="13" t="s">
        <v>34</v>
      </c>
      <c r="AX105" s="13" t="s">
        <v>73</v>
      </c>
      <c r="AY105" s="208" t="s">
        <v>204</v>
      </c>
    </row>
    <row r="106" spans="2:51" s="14" customFormat="1" ht="11.25">
      <c r="B106" s="209"/>
      <c r="C106" s="210"/>
      <c r="D106" s="199" t="s">
        <v>218</v>
      </c>
      <c r="E106" s="211" t="s">
        <v>21</v>
      </c>
      <c r="F106" s="212" t="s">
        <v>221</v>
      </c>
      <c r="G106" s="210"/>
      <c r="H106" s="213">
        <v>0.84</v>
      </c>
      <c r="I106" s="214"/>
      <c r="J106" s="210"/>
      <c r="K106" s="210"/>
      <c r="L106" s="215"/>
      <c r="M106" s="216"/>
      <c r="N106" s="217"/>
      <c r="O106" s="217"/>
      <c r="P106" s="217"/>
      <c r="Q106" s="217"/>
      <c r="R106" s="217"/>
      <c r="S106" s="217"/>
      <c r="T106" s="217"/>
      <c r="U106" s="218"/>
      <c r="AT106" s="219" t="s">
        <v>218</v>
      </c>
      <c r="AU106" s="219" t="s">
        <v>83</v>
      </c>
      <c r="AV106" s="14" t="s">
        <v>213</v>
      </c>
      <c r="AW106" s="14" t="s">
        <v>34</v>
      </c>
      <c r="AX106" s="14" t="s">
        <v>81</v>
      </c>
      <c r="AY106" s="219" t="s">
        <v>204</v>
      </c>
    </row>
    <row r="107" spans="1:65" s="2" customFormat="1" ht="37.9" customHeight="1">
      <c r="A107" s="36"/>
      <c r="B107" s="37"/>
      <c r="C107" s="179" t="s">
        <v>234</v>
      </c>
      <c r="D107" s="179" t="s">
        <v>208</v>
      </c>
      <c r="E107" s="180" t="s">
        <v>302</v>
      </c>
      <c r="F107" s="181" t="s">
        <v>303</v>
      </c>
      <c r="G107" s="182" t="s">
        <v>260</v>
      </c>
      <c r="H107" s="183">
        <v>0.33</v>
      </c>
      <c r="I107" s="184"/>
      <c r="J107" s="185">
        <f>ROUND(I107*H107,1)</f>
        <v>0</v>
      </c>
      <c r="K107" s="181" t="s">
        <v>212</v>
      </c>
      <c r="L107" s="41"/>
      <c r="M107" s="186" t="s">
        <v>21</v>
      </c>
      <c r="N107" s="187" t="s">
        <v>44</v>
      </c>
      <c r="O107" s="66"/>
      <c r="P107" s="188">
        <f>O107*H107</f>
        <v>0</v>
      </c>
      <c r="Q107" s="188">
        <v>0</v>
      </c>
      <c r="R107" s="188">
        <f>Q107*H107</f>
        <v>0</v>
      </c>
      <c r="S107" s="188">
        <v>0</v>
      </c>
      <c r="T107" s="188">
        <f>S107*H107</f>
        <v>0</v>
      </c>
      <c r="U107" s="189" t="s">
        <v>21</v>
      </c>
      <c r="V107" s="36"/>
      <c r="W107" s="36"/>
      <c r="X107" s="36"/>
      <c r="Y107" s="36"/>
      <c r="Z107" s="36"/>
      <c r="AA107" s="36"/>
      <c r="AB107" s="36"/>
      <c r="AC107" s="36"/>
      <c r="AD107" s="36"/>
      <c r="AE107" s="36"/>
      <c r="AR107" s="190" t="s">
        <v>213</v>
      </c>
      <c r="AT107" s="190" t="s">
        <v>208</v>
      </c>
      <c r="AU107" s="190" t="s">
        <v>83</v>
      </c>
      <c r="AY107" s="19" t="s">
        <v>204</v>
      </c>
      <c r="BE107" s="191">
        <f>IF(N107="základní",J107,0)</f>
        <v>0</v>
      </c>
      <c r="BF107" s="191">
        <f>IF(N107="snížená",J107,0)</f>
        <v>0</v>
      </c>
      <c r="BG107" s="191">
        <f>IF(N107="zákl. přenesená",J107,0)</f>
        <v>0</v>
      </c>
      <c r="BH107" s="191">
        <f>IF(N107="sníž. přenesená",J107,0)</f>
        <v>0</v>
      </c>
      <c r="BI107" s="191">
        <f>IF(N107="nulová",J107,0)</f>
        <v>0</v>
      </c>
      <c r="BJ107" s="19" t="s">
        <v>81</v>
      </c>
      <c r="BK107" s="191">
        <f>ROUND(I107*H107,1)</f>
        <v>0</v>
      </c>
      <c r="BL107" s="19" t="s">
        <v>213</v>
      </c>
      <c r="BM107" s="190" t="s">
        <v>2390</v>
      </c>
    </row>
    <row r="108" spans="1:47" s="2" customFormat="1" ht="11.25">
      <c r="A108" s="36"/>
      <c r="B108" s="37"/>
      <c r="C108" s="38"/>
      <c r="D108" s="192" t="s">
        <v>216</v>
      </c>
      <c r="E108" s="38"/>
      <c r="F108" s="193" t="s">
        <v>305</v>
      </c>
      <c r="G108" s="38"/>
      <c r="H108" s="38"/>
      <c r="I108" s="194"/>
      <c r="J108" s="38"/>
      <c r="K108" s="38"/>
      <c r="L108" s="41"/>
      <c r="M108" s="195"/>
      <c r="N108" s="196"/>
      <c r="O108" s="66"/>
      <c r="P108" s="66"/>
      <c r="Q108" s="66"/>
      <c r="R108" s="66"/>
      <c r="S108" s="66"/>
      <c r="T108" s="66"/>
      <c r="U108" s="67"/>
      <c r="V108" s="36"/>
      <c r="W108" s="36"/>
      <c r="X108" s="36"/>
      <c r="Y108" s="36"/>
      <c r="Z108" s="36"/>
      <c r="AA108" s="36"/>
      <c r="AB108" s="36"/>
      <c r="AC108" s="36"/>
      <c r="AD108" s="36"/>
      <c r="AE108" s="36"/>
      <c r="AT108" s="19" t="s">
        <v>216</v>
      </c>
      <c r="AU108" s="19" t="s">
        <v>83</v>
      </c>
    </row>
    <row r="109" spans="2:51" s="13" customFormat="1" ht="11.25">
      <c r="B109" s="197"/>
      <c r="C109" s="198"/>
      <c r="D109" s="199" t="s">
        <v>218</v>
      </c>
      <c r="E109" s="200" t="s">
        <v>21</v>
      </c>
      <c r="F109" s="201" t="s">
        <v>2391</v>
      </c>
      <c r="G109" s="198"/>
      <c r="H109" s="202">
        <v>0.33</v>
      </c>
      <c r="I109" s="203"/>
      <c r="J109" s="198"/>
      <c r="K109" s="198"/>
      <c r="L109" s="204"/>
      <c r="M109" s="205"/>
      <c r="N109" s="206"/>
      <c r="O109" s="206"/>
      <c r="P109" s="206"/>
      <c r="Q109" s="206"/>
      <c r="R109" s="206"/>
      <c r="S109" s="206"/>
      <c r="T109" s="206"/>
      <c r="U109" s="207"/>
      <c r="AT109" s="208" t="s">
        <v>218</v>
      </c>
      <c r="AU109" s="208" t="s">
        <v>83</v>
      </c>
      <c r="AV109" s="13" t="s">
        <v>83</v>
      </c>
      <c r="AW109" s="13" t="s">
        <v>34</v>
      </c>
      <c r="AX109" s="13" t="s">
        <v>81</v>
      </c>
      <c r="AY109" s="208" t="s">
        <v>204</v>
      </c>
    </row>
    <row r="110" spans="1:65" s="2" customFormat="1" ht="24.2" customHeight="1">
      <c r="A110" s="36"/>
      <c r="B110" s="37"/>
      <c r="C110" s="179" t="s">
        <v>239</v>
      </c>
      <c r="D110" s="179" t="s">
        <v>208</v>
      </c>
      <c r="E110" s="180" t="s">
        <v>2292</v>
      </c>
      <c r="F110" s="181" t="s">
        <v>2293</v>
      </c>
      <c r="G110" s="182" t="s">
        <v>260</v>
      </c>
      <c r="H110" s="183">
        <v>0.33</v>
      </c>
      <c r="I110" s="184"/>
      <c r="J110" s="185">
        <f>ROUND(I110*H110,1)</f>
        <v>0</v>
      </c>
      <c r="K110" s="181" t="s">
        <v>212</v>
      </c>
      <c r="L110" s="41"/>
      <c r="M110" s="186" t="s">
        <v>21</v>
      </c>
      <c r="N110" s="187" t="s">
        <v>44</v>
      </c>
      <c r="O110" s="66"/>
      <c r="P110" s="188">
        <f>O110*H110</f>
        <v>0</v>
      </c>
      <c r="Q110" s="188">
        <v>0</v>
      </c>
      <c r="R110" s="188">
        <f>Q110*H110</f>
        <v>0</v>
      </c>
      <c r="S110" s="188">
        <v>0</v>
      </c>
      <c r="T110" s="188">
        <f>S110*H110</f>
        <v>0</v>
      </c>
      <c r="U110" s="189" t="s">
        <v>21</v>
      </c>
      <c r="V110" s="36"/>
      <c r="W110" s="36"/>
      <c r="X110" s="36"/>
      <c r="Y110" s="36"/>
      <c r="Z110" s="36"/>
      <c r="AA110" s="36"/>
      <c r="AB110" s="36"/>
      <c r="AC110" s="36"/>
      <c r="AD110" s="36"/>
      <c r="AE110" s="36"/>
      <c r="AR110" s="190" t="s">
        <v>213</v>
      </c>
      <c r="AT110" s="190" t="s">
        <v>208</v>
      </c>
      <c r="AU110" s="190" t="s">
        <v>83</v>
      </c>
      <c r="AY110" s="19" t="s">
        <v>204</v>
      </c>
      <c r="BE110" s="191">
        <f>IF(N110="základní",J110,0)</f>
        <v>0</v>
      </c>
      <c r="BF110" s="191">
        <f>IF(N110="snížená",J110,0)</f>
        <v>0</v>
      </c>
      <c r="BG110" s="191">
        <f>IF(N110="zákl. přenesená",J110,0)</f>
        <v>0</v>
      </c>
      <c r="BH110" s="191">
        <f>IF(N110="sníž. přenesená",J110,0)</f>
        <v>0</v>
      </c>
      <c r="BI110" s="191">
        <f>IF(N110="nulová",J110,0)</f>
        <v>0</v>
      </c>
      <c r="BJ110" s="19" t="s">
        <v>81</v>
      </c>
      <c r="BK110" s="191">
        <f>ROUND(I110*H110,1)</f>
        <v>0</v>
      </c>
      <c r="BL110" s="19" t="s">
        <v>213</v>
      </c>
      <c r="BM110" s="190" t="s">
        <v>2392</v>
      </c>
    </row>
    <row r="111" spans="1:47" s="2" customFormat="1" ht="11.25">
      <c r="A111" s="36"/>
      <c r="B111" s="37"/>
      <c r="C111" s="38"/>
      <c r="D111" s="192" t="s">
        <v>216</v>
      </c>
      <c r="E111" s="38"/>
      <c r="F111" s="193" t="s">
        <v>2295</v>
      </c>
      <c r="G111" s="38"/>
      <c r="H111" s="38"/>
      <c r="I111" s="194"/>
      <c r="J111" s="38"/>
      <c r="K111" s="38"/>
      <c r="L111" s="41"/>
      <c r="M111" s="195"/>
      <c r="N111" s="196"/>
      <c r="O111" s="66"/>
      <c r="P111" s="66"/>
      <c r="Q111" s="66"/>
      <c r="R111" s="66"/>
      <c r="S111" s="66"/>
      <c r="T111" s="66"/>
      <c r="U111" s="67"/>
      <c r="V111" s="36"/>
      <c r="W111" s="36"/>
      <c r="X111" s="36"/>
      <c r="Y111" s="36"/>
      <c r="Z111" s="36"/>
      <c r="AA111" s="36"/>
      <c r="AB111" s="36"/>
      <c r="AC111" s="36"/>
      <c r="AD111" s="36"/>
      <c r="AE111" s="36"/>
      <c r="AT111" s="19" t="s">
        <v>216</v>
      </c>
      <c r="AU111" s="19" t="s">
        <v>83</v>
      </c>
    </row>
    <row r="112" spans="2:51" s="13" customFormat="1" ht="11.25">
      <c r="B112" s="197"/>
      <c r="C112" s="198"/>
      <c r="D112" s="199" t="s">
        <v>218</v>
      </c>
      <c r="E112" s="200" t="s">
        <v>21</v>
      </c>
      <c r="F112" s="201" t="s">
        <v>2391</v>
      </c>
      <c r="G112" s="198"/>
      <c r="H112" s="202">
        <v>0.33</v>
      </c>
      <c r="I112" s="203"/>
      <c r="J112" s="198"/>
      <c r="K112" s="198"/>
      <c r="L112" s="204"/>
      <c r="M112" s="205"/>
      <c r="N112" s="206"/>
      <c r="O112" s="206"/>
      <c r="P112" s="206"/>
      <c r="Q112" s="206"/>
      <c r="R112" s="206"/>
      <c r="S112" s="206"/>
      <c r="T112" s="206"/>
      <c r="U112" s="207"/>
      <c r="AT112" s="208" t="s">
        <v>218</v>
      </c>
      <c r="AU112" s="208" t="s">
        <v>83</v>
      </c>
      <c r="AV112" s="13" t="s">
        <v>83</v>
      </c>
      <c r="AW112" s="13" t="s">
        <v>34</v>
      </c>
      <c r="AX112" s="13" t="s">
        <v>81</v>
      </c>
      <c r="AY112" s="208" t="s">
        <v>204</v>
      </c>
    </row>
    <row r="113" spans="1:65" s="2" customFormat="1" ht="37.9" customHeight="1">
      <c r="A113" s="36"/>
      <c r="B113" s="37"/>
      <c r="C113" s="179" t="s">
        <v>245</v>
      </c>
      <c r="D113" s="179" t="s">
        <v>208</v>
      </c>
      <c r="E113" s="180" t="s">
        <v>2296</v>
      </c>
      <c r="F113" s="181" t="s">
        <v>2297</v>
      </c>
      <c r="G113" s="182" t="s">
        <v>260</v>
      </c>
      <c r="H113" s="183">
        <v>0.33</v>
      </c>
      <c r="I113" s="184"/>
      <c r="J113" s="185">
        <f>ROUND(I113*H113,1)</f>
        <v>0</v>
      </c>
      <c r="K113" s="181" t="s">
        <v>212</v>
      </c>
      <c r="L113" s="41"/>
      <c r="M113" s="186" t="s">
        <v>21</v>
      </c>
      <c r="N113" s="187" t="s">
        <v>44</v>
      </c>
      <c r="O113" s="66"/>
      <c r="P113" s="188">
        <f>O113*H113</f>
        <v>0</v>
      </c>
      <c r="Q113" s="188">
        <v>0</v>
      </c>
      <c r="R113" s="188">
        <f>Q113*H113</f>
        <v>0</v>
      </c>
      <c r="S113" s="188">
        <v>0</v>
      </c>
      <c r="T113" s="188">
        <f>S113*H113</f>
        <v>0</v>
      </c>
      <c r="U113" s="189" t="s">
        <v>21</v>
      </c>
      <c r="V113" s="36"/>
      <c r="W113" s="36"/>
      <c r="X113" s="36"/>
      <c r="Y113" s="36"/>
      <c r="Z113" s="36"/>
      <c r="AA113" s="36"/>
      <c r="AB113" s="36"/>
      <c r="AC113" s="36"/>
      <c r="AD113" s="36"/>
      <c r="AE113" s="36"/>
      <c r="AR113" s="190" t="s">
        <v>213</v>
      </c>
      <c r="AT113" s="190" t="s">
        <v>208</v>
      </c>
      <c r="AU113" s="190" t="s">
        <v>83</v>
      </c>
      <c r="AY113" s="19" t="s">
        <v>204</v>
      </c>
      <c r="BE113" s="191">
        <f>IF(N113="základní",J113,0)</f>
        <v>0</v>
      </c>
      <c r="BF113" s="191">
        <f>IF(N113="snížená",J113,0)</f>
        <v>0</v>
      </c>
      <c r="BG113" s="191">
        <f>IF(N113="zákl. přenesená",J113,0)</f>
        <v>0</v>
      </c>
      <c r="BH113" s="191">
        <f>IF(N113="sníž. přenesená",J113,0)</f>
        <v>0</v>
      </c>
      <c r="BI113" s="191">
        <f>IF(N113="nulová",J113,0)</f>
        <v>0</v>
      </c>
      <c r="BJ113" s="19" t="s">
        <v>81</v>
      </c>
      <c r="BK113" s="191">
        <f>ROUND(I113*H113,1)</f>
        <v>0</v>
      </c>
      <c r="BL113" s="19" t="s">
        <v>213</v>
      </c>
      <c r="BM113" s="190" t="s">
        <v>2393</v>
      </c>
    </row>
    <row r="114" spans="1:47" s="2" customFormat="1" ht="11.25">
      <c r="A114" s="36"/>
      <c r="B114" s="37"/>
      <c r="C114" s="38"/>
      <c r="D114" s="192" t="s">
        <v>216</v>
      </c>
      <c r="E114" s="38"/>
      <c r="F114" s="193" t="s">
        <v>2299</v>
      </c>
      <c r="G114" s="38"/>
      <c r="H114" s="38"/>
      <c r="I114" s="194"/>
      <c r="J114" s="38"/>
      <c r="K114" s="38"/>
      <c r="L114" s="41"/>
      <c r="M114" s="195"/>
      <c r="N114" s="196"/>
      <c r="O114" s="66"/>
      <c r="P114" s="66"/>
      <c r="Q114" s="66"/>
      <c r="R114" s="66"/>
      <c r="S114" s="66"/>
      <c r="T114" s="66"/>
      <c r="U114" s="67"/>
      <c r="V114" s="36"/>
      <c r="W114" s="36"/>
      <c r="X114" s="36"/>
      <c r="Y114" s="36"/>
      <c r="Z114" s="36"/>
      <c r="AA114" s="36"/>
      <c r="AB114" s="36"/>
      <c r="AC114" s="36"/>
      <c r="AD114" s="36"/>
      <c r="AE114" s="36"/>
      <c r="AT114" s="19" t="s">
        <v>216</v>
      </c>
      <c r="AU114" s="19" t="s">
        <v>83</v>
      </c>
    </row>
    <row r="115" spans="2:51" s="13" customFormat="1" ht="11.25">
      <c r="B115" s="197"/>
      <c r="C115" s="198"/>
      <c r="D115" s="199" t="s">
        <v>218</v>
      </c>
      <c r="E115" s="200" t="s">
        <v>21</v>
      </c>
      <c r="F115" s="201" t="s">
        <v>2391</v>
      </c>
      <c r="G115" s="198"/>
      <c r="H115" s="202">
        <v>0.33</v>
      </c>
      <c r="I115" s="203"/>
      <c r="J115" s="198"/>
      <c r="K115" s="198"/>
      <c r="L115" s="204"/>
      <c r="M115" s="205"/>
      <c r="N115" s="206"/>
      <c r="O115" s="206"/>
      <c r="P115" s="206"/>
      <c r="Q115" s="206"/>
      <c r="R115" s="206"/>
      <c r="S115" s="206"/>
      <c r="T115" s="206"/>
      <c r="U115" s="207"/>
      <c r="AT115" s="208" t="s">
        <v>218</v>
      </c>
      <c r="AU115" s="208" t="s">
        <v>83</v>
      </c>
      <c r="AV115" s="13" t="s">
        <v>83</v>
      </c>
      <c r="AW115" s="13" t="s">
        <v>34</v>
      </c>
      <c r="AX115" s="13" t="s">
        <v>81</v>
      </c>
      <c r="AY115" s="208" t="s">
        <v>204</v>
      </c>
    </row>
    <row r="116" spans="1:65" s="2" customFormat="1" ht="24.2" customHeight="1">
      <c r="A116" s="36"/>
      <c r="B116" s="37"/>
      <c r="C116" s="179" t="s">
        <v>250</v>
      </c>
      <c r="D116" s="179" t="s">
        <v>208</v>
      </c>
      <c r="E116" s="180" t="s">
        <v>2300</v>
      </c>
      <c r="F116" s="181" t="s">
        <v>2301</v>
      </c>
      <c r="G116" s="182" t="s">
        <v>260</v>
      </c>
      <c r="H116" s="183">
        <v>0.33</v>
      </c>
      <c r="I116" s="184"/>
      <c r="J116" s="185">
        <f>ROUND(I116*H116,1)</f>
        <v>0</v>
      </c>
      <c r="K116" s="181" t="s">
        <v>212</v>
      </c>
      <c r="L116" s="41"/>
      <c r="M116" s="186" t="s">
        <v>21</v>
      </c>
      <c r="N116" s="187" t="s">
        <v>44</v>
      </c>
      <c r="O116" s="66"/>
      <c r="P116" s="188">
        <f>O116*H116</f>
        <v>0</v>
      </c>
      <c r="Q116" s="188">
        <v>0</v>
      </c>
      <c r="R116" s="188">
        <f>Q116*H116</f>
        <v>0</v>
      </c>
      <c r="S116" s="188">
        <v>0</v>
      </c>
      <c r="T116" s="188">
        <f>S116*H116</f>
        <v>0</v>
      </c>
      <c r="U116" s="189" t="s">
        <v>21</v>
      </c>
      <c r="V116" s="36"/>
      <c r="W116" s="36"/>
      <c r="X116" s="36"/>
      <c r="Y116" s="36"/>
      <c r="Z116" s="36"/>
      <c r="AA116" s="36"/>
      <c r="AB116" s="36"/>
      <c r="AC116" s="36"/>
      <c r="AD116" s="36"/>
      <c r="AE116" s="36"/>
      <c r="AR116" s="190" t="s">
        <v>213</v>
      </c>
      <c r="AT116" s="190" t="s">
        <v>208</v>
      </c>
      <c r="AU116" s="190" t="s">
        <v>83</v>
      </c>
      <c r="AY116" s="19" t="s">
        <v>204</v>
      </c>
      <c r="BE116" s="191">
        <f>IF(N116="základní",J116,0)</f>
        <v>0</v>
      </c>
      <c r="BF116" s="191">
        <f>IF(N116="snížená",J116,0)</f>
        <v>0</v>
      </c>
      <c r="BG116" s="191">
        <f>IF(N116="zákl. přenesená",J116,0)</f>
        <v>0</v>
      </c>
      <c r="BH116" s="191">
        <f>IF(N116="sníž. přenesená",J116,0)</f>
        <v>0</v>
      </c>
      <c r="BI116" s="191">
        <f>IF(N116="nulová",J116,0)</f>
        <v>0</v>
      </c>
      <c r="BJ116" s="19" t="s">
        <v>81</v>
      </c>
      <c r="BK116" s="191">
        <f>ROUND(I116*H116,1)</f>
        <v>0</v>
      </c>
      <c r="BL116" s="19" t="s">
        <v>213</v>
      </c>
      <c r="BM116" s="190" t="s">
        <v>2394</v>
      </c>
    </row>
    <row r="117" spans="1:47" s="2" customFormat="1" ht="11.25">
      <c r="A117" s="36"/>
      <c r="B117" s="37"/>
      <c r="C117" s="38"/>
      <c r="D117" s="192" t="s">
        <v>216</v>
      </c>
      <c r="E117" s="38"/>
      <c r="F117" s="193" t="s">
        <v>2303</v>
      </c>
      <c r="G117" s="38"/>
      <c r="H117" s="38"/>
      <c r="I117" s="194"/>
      <c r="J117" s="38"/>
      <c r="K117" s="38"/>
      <c r="L117" s="41"/>
      <c r="M117" s="195"/>
      <c r="N117" s="196"/>
      <c r="O117" s="66"/>
      <c r="P117" s="66"/>
      <c r="Q117" s="66"/>
      <c r="R117" s="66"/>
      <c r="S117" s="66"/>
      <c r="T117" s="66"/>
      <c r="U117" s="67"/>
      <c r="V117" s="36"/>
      <c r="W117" s="36"/>
      <c r="X117" s="36"/>
      <c r="Y117" s="36"/>
      <c r="Z117" s="36"/>
      <c r="AA117" s="36"/>
      <c r="AB117" s="36"/>
      <c r="AC117" s="36"/>
      <c r="AD117" s="36"/>
      <c r="AE117" s="36"/>
      <c r="AT117" s="19" t="s">
        <v>216</v>
      </c>
      <c r="AU117" s="19" t="s">
        <v>83</v>
      </c>
    </row>
    <row r="118" spans="2:51" s="13" customFormat="1" ht="11.25">
      <c r="B118" s="197"/>
      <c r="C118" s="198"/>
      <c r="D118" s="199" t="s">
        <v>218</v>
      </c>
      <c r="E118" s="200" t="s">
        <v>21</v>
      </c>
      <c r="F118" s="201" t="s">
        <v>2391</v>
      </c>
      <c r="G118" s="198"/>
      <c r="H118" s="202">
        <v>0.33</v>
      </c>
      <c r="I118" s="203"/>
      <c r="J118" s="198"/>
      <c r="K118" s="198"/>
      <c r="L118" s="204"/>
      <c r="M118" s="205"/>
      <c r="N118" s="206"/>
      <c r="O118" s="206"/>
      <c r="P118" s="206"/>
      <c r="Q118" s="206"/>
      <c r="R118" s="206"/>
      <c r="S118" s="206"/>
      <c r="T118" s="206"/>
      <c r="U118" s="207"/>
      <c r="AT118" s="208" t="s">
        <v>218</v>
      </c>
      <c r="AU118" s="208" t="s">
        <v>83</v>
      </c>
      <c r="AV118" s="13" t="s">
        <v>83</v>
      </c>
      <c r="AW118" s="13" t="s">
        <v>34</v>
      </c>
      <c r="AX118" s="13" t="s">
        <v>81</v>
      </c>
      <c r="AY118" s="208" t="s">
        <v>204</v>
      </c>
    </row>
    <row r="119" spans="1:65" s="2" customFormat="1" ht="24.2" customHeight="1">
      <c r="A119" s="36"/>
      <c r="B119" s="37"/>
      <c r="C119" s="179" t="s">
        <v>257</v>
      </c>
      <c r="D119" s="179" t="s">
        <v>208</v>
      </c>
      <c r="E119" s="180" t="s">
        <v>2304</v>
      </c>
      <c r="F119" s="181" t="s">
        <v>2305</v>
      </c>
      <c r="G119" s="182" t="s">
        <v>260</v>
      </c>
      <c r="H119" s="183">
        <v>0.66</v>
      </c>
      <c r="I119" s="184"/>
      <c r="J119" s="185">
        <f>ROUND(I119*H119,1)</f>
        <v>0</v>
      </c>
      <c r="K119" s="181" t="s">
        <v>212</v>
      </c>
      <c r="L119" s="41"/>
      <c r="M119" s="186" t="s">
        <v>21</v>
      </c>
      <c r="N119" s="187" t="s">
        <v>44</v>
      </c>
      <c r="O119" s="66"/>
      <c r="P119" s="188">
        <f>O119*H119</f>
        <v>0</v>
      </c>
      <c r="Q119" s="188">
        <v>0</v>
      </c>
      <c r="R119" s="188">
        <f>Q119*H119</f>
        <v>0</v>
      </c>
      <c r="S119" s="188">
        <v>0</v>
      </c>
      <c r="T119" s="188">
        <f>S119*H119</f>
        <v>0</v>
      </c>
      <c r="U119" s="189" t="s">
        <v>21</v>
      </c>
      <c r="V119" s="36"/>
      <c r="W119" s="36"/>
      <c r="X119" s="36"/>
      <c r="Y119" s="36"/>
      <c r="Z119" s="36"/>
      <c r="AA119" s="36"/>
      <c r="AB119" s="36"/>
      <c r="AC119" s="36"/>
      <c r="AD119" s="36"/>
      <c r="AE119" s="36"/>
      <c r="AR119" s="190" t="s">
        <v>213</v>
      </c>
      <c r="AT119" s="190" t="s">
        <v>208</v>
      </c>
      <c r="AU119" s="190" t="s">
        <v>83</v>
      </c>
      <c r="AY119" s="19" t="s">
        <v>204</v>
      </c>
      <c r="BE119" s="191">
        <f>IF(N119="základní",J119,0)</f>
        <v>0</v>
      </c>
      <c r="BF119" s="191">
        <f>IF(N119="snížená",J119,0)</f>
        <v>0</v>
      </c>
      <c r="BG119" s="191">
        <f>IF(N119="zákl. přenesená",J119,0)</f>
        <v>0</v>
      </c>
      <c r="BH119" s="191">
        <f>IF(N119="sníž. přenesená",J119,0)</f>
        <v>0</v>
      </c>
      <c r="BI119" s="191">
        <f>IF(N119="nulová",J119,0)</f>
        <v>0</v>
      </c>
      <c r="BJ119" s="19" t="s">
        <v>81</v>
      </c>
      <c r="BK119" s="191">
        <f>ROUND(I119*H119,1)</f>
        <v>0</v>
      </c>
      <c r="BL119" s="19" t="s">
        <v>213</v>
      </c>
      <c r="BM119" s="190" t="s">
        <v>2395</v>
      </c>
    </row>
    <row r="120" spans="1:47" s="2" customFormat="1" ht="11.25">
      <c r="A120" s="36"/>
      <c r="B120" s="37"/>
      <c r="C120" s="38"/>
      <c r="D120" s="192" t="s">
        <v>216</v>
      </c>
      <c r="E120" s="38"/>
      <c r="F120" s="193" t="s">
        <v>2307</v>
      </c>
      <c r="G120" s="38"/>
      <c r="H120" s="38"/>
      <c r="I120" s="194"/>
      <c r="J120" s="38"/>
      <c r="K120" s="38"/>
      <c r="L120" s="41"/>
      <c r="M120" s="195"/>
      <c r="N120" s="196"/>
      <c r="O120" s="66"/>
      <c r="P120" s="66"/>
      <c r="Q120" s="66"/>
      <c r="R120" s="66"/>
      <c r="S120" s="66"/>
      <c r="T120" s="66"/>
      <c r="U120" s="67"/>
      <c r="V120" s="36"/>
      <c r="W120" s="36"/>
      <c r="X120" s="36"/>
      <c r="Y120" s="36"/>
      <c r="Z120" s="36"/>
      <c r="AA120" s="36"/>
      <c r="AB120" s="36"/>
      <c r="AC120" s="36"/>
      <c r="AD120" s="36"/>
      <c r="AE120" s="36"/>
      <c r="AT120" s="19" t="s">
        <v>216</v>
      </c>
      <c r="AU120" s="19" t="s">
        <v>83</v>
      </c>
    </row>
    <row r="121" spans="1:65" s="2" customFormat="1" ht="24.2" customHeight="1">
      <c r="A121" s="36"/>
      <c r="B121" s="37"/>
      <c r="C121" s="179" t="s">
        <v>268</v>
      </c>
      <c r="D121" s="179" t="s">
        <v>208</v>
      </c>
      <c r="E121" s="180" t="s">
        <v>316</v>
      </c>
      <c r="F121" s="181" t="s">
        <v>317</v>
      </c>
      <c r="G121" s="182" t="s">
        <v>318</v>
      </c>
      <c r="H121" s="183">
        <v>2.386</v>
      </c>
      <c r="I121" s="184"/>
      <c r="J121" s="185">
        <f>ROUND(I121*H121,1)</f>
        <v>0</v>
      </c>
      <c r="K121" s="181" t="s">
        <v>212</v>
      </c>
      <c r="L121" s="41"/>
      <c r="M121" s="186" t="s">
        <v>21</v>
      </c>
      <c r="N121" s="187" t="s">
        <v>44</v>
      </c>
      <c r="O121" s="66"/>
      <c r="P121" s="188">
        <f>O121*H121</f>
        <v>0</v>
      </c>
      <c r="Q121" s="188">
        <v>0</v>
      </c>
      <c r="R121" s="188">
        <f>Q121*H121</f>
        <v>0</v>
      </c>
      <c r="S121" s="188">
        <v>0</v>
      </c>
      <c r="T121" s="188">
        <f>S121*H121</f>
        <v>0</v>
      </c>
      <c r="U121" s="189" t="s">
        <v>21</v>
      </c>
      <c r="V121" s="36"/>
      <c r="W121" s="36"/>
      <c r="X121" s="36"/>
      <c r="Y121" s="36"/>
      <c r="Z121" s="36"/>
      <c r="AA121" s="36"/>
      <c r="AB121" s="36"/>
      <c r="AC121" s="36"/>
      <c r="AD121" s="36"/>
      <c r="AE121" s="36"/>
      <c r="AR121" s="190" t="s">
        <v>213</v>
      </c>
      <c r="AT121" s="190" t="s">
        <v>208</v>
      </c>
      <c r="AU121" s="190" t="s">
        <v>83</v>
      </c>
      <c r="AY121" s="19" t="s">
        <v>204</v>
      </c>
      <c r="BE121" s="191">
        <f>IF(N121="základní",J121,0)</f>
        <v>0</v>
      </c>
      <c r="BF121" s="191">
        <f>IF(N121="snížená",J121,0)</f>
        <v>0</v>
      </c>
      <c r="BG121" s="191">
        <f>IF(N121="zákl. přenesená",J121,0)</f>
        <v>0</v>
      </c>
      <c r="BH121" s="191">
        <f>IF(N121="sníž. přenesená",J121,0)</f>
        <v>0</v>
      </c>
      <c r="BI121" s="191">
        <f>IF(N121="nulová",J121,0)</f>
        <v>0</v>
      </c>
      <c r="BJ121" s="19" t="s">
        <v>81</v>
      </c>
      <c r="BK121" s="191">
        <f>ROUND(I121*H121,1)</f>
        <v>0</v>
      </c>
      <c r="BL121" s="19" t="s">
        <v>213</v>
      </c>
      <c r="BM121" s="190" t="s">
        <v>2396</v>
      </c>
    </row>
    <row r="122" spans="1:47" s="2" customFormat="1" ht="11.25">
      <c r="A122" s="36"/>
      <c r="B122" s="37"/>
      <c r="C122" s="38"/>
      <c r="D122" s="192" t="s">
        <v>216</v>
      </c>
      <c r="E122" s="38"/>
      <c r="F122" s="193" t="s">
        <v>320</v>
      </c>
      <c r="G122" s="38"/>
      <c r="H122" s="38"/>
      <c r="I122" s="194"/>
      <c r="J122" s="38"/>
      <c r="K122" s="38"/>
      <c r="L122" s="41"/>
      <c r="M122" s="195"/>
      <c r="N122" s="196"/>
      <c r="O122" s="66"/>
      <c r="P122" s="66"/>
      <c r="Q122" s="66"/>
      <c r="R122" s="66"/>
      <c r="S122" s="66"/>
      <c r="T122" s="66"/>
      <c r="U122" s="67"/>
      <c r="V122" s="36"/>
      <c r="W122" s="36"/>
      <c r="X122" s="36"/>
      <c r="Y122" s="36"/>
      <c r="Z122" s="36"/>
      <c r="AA122" s="36"/>
      <c r="AB122" s="36"/>
      <c r="AC122" s="36"/>
      <c r="AD122" s="36"/>
      <c r="AE122" s="36"/>
      <c r="AT122" s="19" t="s">
        <v>216</v>
      </c>
      <c r="AU122" s="19" t="s">
        <v>83</v>
      </c>
    </row>
    <row r="123" spans="1:65" s="2" customFormat="1" ht="24.2" customHeight="1">
      <c r="A123" s="36"/>
      <c r="B123" s="37"/>
      <c r="C123" s="179" t="s">
        <v>206</v>
      </c>
      <c r="D123" s="179" t="s">
        <v>208</v>
      </c>
      <c r="E123" s="180" t="s">
        <v>325</v>
      </c>
      <c r="F123" s="181" t="s">
        <v>326</v>
      </c>
      <c r="G123" s="182" t="s">
        <v>260</v>
      </c>
      <c r="H123" s="183">
        <v>1.02</v>
      </c>
      <c r="I123" s="184"/>
      <c r="J123" s="185">
        <f>ROUND(I123*H123,1)</f>
        <v>0</v>
      </c>
      <c r="K123" s="181" t="s">
        <v>212</v>
      </c>
      <c r="L123" s="41"/>
      <c r="M123" s="186" t="s">
        <v>21</v>
      </c>
      <c r="N123" s="187" t="s">
        <v>44</v>
      </c>
      <c r="O123" s="66"/>
      <c r="P123" s="188">
        <f>O123*H123</f>
        <v>0</v>
      </c>
      <c r="Q123" s="188">
        <v>0</v>
      </c>
      <c r="R123" s="188">
        <f>Q123*H123</f>
        <v>0</v>
      </c>
      <c r="S123" s="188">
        <v>0</v>
      </c>
      <c r="T123" s="188">
        <f>S123*H123</f>
        <v>0</v>
      </c>
      <c r="U123" s="189" t="s">
        <v>21</v>
      </c>
      <c r="V123" s="36"/>
      <c r="W123" s="36"/>
      <c r="X123" s="36"/>
      <c r="Y123" s="36"/>
      <c r="Z123" s="36"/>
      <c r="AA123" s="36"/>
      <c r="AB123" s="36"/>
      <c r="AC123" s="36"/>
      <c r="AD123" s="36"/>
      <c r="AE123" s="36"/>
      <c r="AR123" s="190" t="s">
        <v>213</v>
      </c>
      <c r="AT123" s="190" t="s">
        <v>208</v>
      </c>
      <c r="AU123" s="190" t="s">
        <v>83</v>
      </c>
      <c r="AY123" s="19" t="s">
        <v>204</v>
      </c>
      <c r="BE123" s="191">
        <f>IF(N123="základní",J123,0)</f>
        <v>0</v>
      </c>
      <c r="BF123" s="191">
        <f>IF(N123="snížená",J123,0)</f>
        <v>0</v>
      </c>
      <c r="BG123" s="191">
        <f>IF(N123="zákl. přenesená",J123,0)</f>
        <v>0</v>
      </c>
      <c r="BH123" s="191">
        <f>IF(N123="sníž. přenesená",J123,0)</f>
        <v>0</v>
      </c>
      <c r="BI123" s="191">
        <f>IF(N123="nulová",J123,0)</f>
        <v>0</v>
      </c>
      <c r="BJ123" s="19" t="s">
        <v>81</v>
      </c>
      <c r="BK123" s="191">
        <f>ROUND(I123*H123,1)</f>
        <v>0</v>
      </c>
      <c r="BL123" s="19" t="s">
        <v>213</v>
      </c>
      <c r="BM123" s="190" t="s">
        <v>2397</v>
      </c>
    </row>
    <row r="124" spans="1:47" s="2" customFormat="1" ht="11.25">
      <c r="A124" s="36"/>
      <c r="B124" s="37"/>
      <c r="C124" s="38"/>
      <c r="D124" s="192" t="s">
        <v>216</v>
      </c>
      <c r="E124" s="38"/>
      <c r="F124" s="193" t="s">
        <v>328</v>
      </c>
      <c r="G124" s="38"/>
      <c r="H124" s="38"/>
      <c r="I124" s="194"/>
      <c r="J124" s="38"/>
      <c r="K124" s="38"/>
      <c r="L124" s="41"/>
      <c r="M124" s="195"/>
      <c r="N124" s="196"/>
      <c r="O124" s="66"/>
      <c r="P124" s="66"/>
      <c r="Q124" s="66"/>
      <c r="R124" s="66"/>
      <c r="S124" s="66"/>
      <c r="T124" s="66"/>
      <c r="U124" s="67"/>
      <c r="V124" s="36"/>
      <c r="W124" s="36"/>
      <c r="X124" s="36"/>
      <c r="Y124" s="36"/>
      <c r="Z124" s="36"/>
      <c r="AA124" s="36"/>
      <c r="AB124" s="36"/>
      <c r="AC124" s="36"/>
      <c r="AD124" s="36"/>
      <c r="AE124" s="36"/>
      <c r="AT124" s="19" t="s">
        <v>216</v>
      </c>
      <c r="AU124" s="19" t="s">
        <v>83</v>
      </c>
    </row>
    <row r="125" spans="2:51" s="13" customFormat="1" ht="11.25">
      <c r="B125" s="197"/>
      <c r="C125" s="198"/>
      <c r="D125" s="199" t="s">
        <v>218</v>
      </c>
      <c r="E125" s="200" t="s">
        <v>21</v>
      </c>
      <c r="F125" s="201" t="s">
        <v>2398</v>
      </c>
      <c r="G125" s="198"/>
      <c r="H125" s="202">
        <v>1.02</v>
      </c>
      <c r="I125" s="203"/>
      <c r="J125" s="198"/>
      <c r="K125" s="198"/>
      <c r="L125" s="204"/>
      <c r="M125" s="205"/>
      <c r="N125" s="206"/>
      <c r="O125" s="206"/>
      <c r="P125" s="206"/>
      <c r="Q125" s="206"/>
      <c r="R125" s="206"/>
      <c r="S125" s="206"/>
      <c r="T125" s="206"/>
      <c r="U125" s="207"/>
      <c r="AT125" s="208" t="s">
        <v>218</v>
      </c>
      <c r="AU125" s="208" t="s">
        <v>83</v>
      </c>
      <c r="AV125" s="13" t="s">
        <v>83</v>
      </c>
      <c r="AW125" s="13" t="s">
        <v>34</v>
      </c>
      <c r="AX125" s="13" t="s">
        <v>81</v>
      </c>
      <c r="AY125" s="208" t="s">
        <v>204</v>
      </c>
    </row>
    <row r="126" spans="2:63" s="12" customFormat="1" ht="22.9" customHeight="1">
      <c r="B126" s="163"/>
      <c r="C126" s="164"/>
      <c r="D126" s="165" t="s">
        <v>72</v>
      </c>
      <c r="E126" s="177" t="s">
        <v>213</v>
      </c>
      <c r="F126" s="177" t="s">
        <v>731</v>
      </c>
      <c r="G126" s="164"/>
      <c r="H126" s="164"/>
      <c r="I126" s="167"/>
      <c r="J126" s="178">
        <f>BK126</f>
        <v>0</v>
      </c>
      <c r="K126" s="164"/>
      <c r="L126" s="169"/>
      <c r="M126" s="170"/>
      <c r="N126" s="171"/>
      <c r="O126" s="171"/>
      <c r="P126" s="172">
        <f>SUM(P127:P130)</f>
        <v>0</v>
      </c>
      <c r="Q126" s="171"/>
      <c r="R126" s="172">
        <f>SUM(R127:R130)</f>
        <v>1.2479082000000001</v>
      </c>
      <c r="S126" s="171"/>
      <c r="T126" s="172">
        <f>SUM(T127:T130)</f>
        <v>0</v>
      </c>
      <c r="U126" s="173"/>
      <c r="AR126" s="174" t="s">
        <v>81</v>
      </c>
      <c r="AT126" s="175" t="s">
        <v>72</v>
      </c>
      <c r="AU126" s="175" t="s">
        <v>81</v>
      </c>
      <c r="AY126" s="174" t="s">
        <v>204</v>
      </c>
      <c r="BK126" s="176">
        <f>SUM(BK127:BK130)</f>
        <v>0</v>
      </c>
    </row>
    <row r="127" spans="1:65" s="2" customFormat="1" ht="21.75" customHeight="1">
      <c r="A127" s="36"/>
      <c r="B127" s="37"/>
      <c r="C127" s="179" t="s">
        <v>255</v>
      </c>
      <c r="D127" s="179" t="s">
        <v>208</v>
      </c>
      <c r="E127" s="180" t="s">
        <v>2312</v>
      </c>
      <c r="F127" s="181" t="s">
        <v>2313</v>
      </c>
      <c r="G127" s="182" t="s">
        <v>260</v>
      </c>
      <c r="H127" s="183">
        <v>0.66</v>
      </c>
      <c r="I127" s="184"/>
      <c r="J127" s="185">
        <f>ROUND(I127*H127,1)</f>
        <v>0</v>
      </c>
      <c r="K127" s="181" t="s">
        <v>212</v>
      </c>
      <c r="L127" s="41"/>
      <c r="M127" s="186" t="s">
        <v>21</v>
      </c>
      <c r="N127" s="187" t="s">
        <v>44</v>
      </c>
      <c r="O127" s="66"/>
      <c r="P127" s="188">
        <f>O127*H127</f>
        <v>0</v>
      </c>
      <c r="Q127" s="188">
        <v>1.89077</v>
      </c>
      <c r="R127" s="188">
        <f>Q127*H127</f>
        <v>1.2479082000000001</v>
      </c>
      <c r="S127" s="188">
        <v>0</v>
      </c>
      <c r="T127" s="188">
        <f>S127*H127</f>
        <v>0</v>
      </c>
      <c r="U127" s="189" t="s">
        <v>21</v>
      </c>
      <c r="V127" s="36"/>
      <c r="W127" s="36"/>
      <c r="X127" s="36"/>
      <c r="Y127" s="36"/>
      <c r="Z127" s="36"/>
      <c r="AA127" s="36"/>
      <c r="AB127" s="36"/>
      <c r="AC127" s="36"/>
      <c r="AD127" s="36"/>
      <c r="AE127" s="36"/>
      <c r="AR127" s="190" t="s">
        <v>213</v>
      </c>
      <c r="AT127" s="190" t="s">
        <v>208</v>
      </c>
      <c r="AU127" s="190" t="s">
        <v>83</v>
      </c>
      <c r="AY127" s="19" t="s">
        <v>204</v>
      </c>
      <c r="BE127" s="191">
        <f>IF(N127="základní",J127,0)</f>
        <v>0</v>
      </c>
      <c r="BF127" s="191">
        <f>IF(N127="snížená",J127,0)</f>
        <v>0</v>
      </c>
      <c r="BG127" s="191">
        <f>IF(N127="zákl. přenesená",J127,0)</f>
        <v>0</v>
      </c>
      <c r="BH127" s="191">
        <f>IF(N127="sníž. přenesená",J127,0)</f>
        <v>0</v>
      </c>
      <c r="BI127" s="191">
        <f>IF(N127="nulová",J127,0)</f>
        <v>0</v>
      </c>
      <c r="BJ127" s="19" t="s">
        <v>81</v>
      </c>
      <c r="BK127" s="191">
        <f>ROUND(I127*H127,1)</f>
        <v>0</v>
      </c>
      <c r="BL127" s="19" t="s">
        <v>213</v>
      </c>
      <c r="BM127" s="190" t="s">
        <v>2399</v>
      </c>
    </row>
    <row r="128" spans="1:47" s="2" customFormat="1" ht="11.25">
      <c r="A128" s="36"/>
      <c r="B128" s="37"/>
      <c r="C128" s="38"/>
      <c r="D128" s="192" t="s">
        <v>216</v>
      </c>
      <c r="E128" s="38"/>
      <c r="F128" s="193" t="s">
        <v>2315</v>
      </c>
      <c r="G128" s="38"/>
      <c r="H128" s="38"/>
      <c r="I128" s="194"/>
      <c r="J128" s="38"/>
      <c r="K128" s="38"/>
      <c r="L128" s="41"/>
      <c r="M128" s="195"/>
      <c r="N128" s="196"/>
      <c r="O128" s="66"/>
      <c r="P128" s="66"/>
      <c r="Q128" s="66"/>
      <c r="R128" s="66"/>
      <c r="S128" s="66"/>
      <c r="T128" s="66"/>
      <c r="U128" s="67"/>
      <c r="V128" s="36"/>
      <c r="W128" s="36"/>
      <c r="X128" s="36"/>
      <c r="Y128" s="36"/>
      <c r="Z128" s="36"/>
      <c r="AA128" s="36"/>
      <c r="AB128" s="36"/>
      <c r="AC128" s="36"/>
      <c r="AD128" s="36"/>
      <c r="AE128" s="36"/>
      <c r="AT128" s="19" t="s">
        <v>216</v>
      </c>
      <c r="AU128" s="19" t="s">
        <v>83</v>
      </c>
    </row>
    <row r="129" spans="2:51" s="13" customFormat="1" ht="11.25">
      <c r="B129" s="197"/>
      <c r="C129" s="198"/>
      <c r="D129" s="199" t="s">
        <v>218</v>
      </c>
      <c r="E129" s="200" t="s">
        <v>21</v>
      </c>
      <c r="F129" s="201" t="s">
        <v>2400</v>
      </c>
      <c r="G129" s="198"/>
      <c r="H129" s="202">
        <v>0.66</v>
      </c>
      <c r="I129" s="203"/>
      <c r="J129" s="198"/>
      <c r="K129" s="198"/>
      <c r="L129" s="204"/>
      <c r="M129" s="205"/>
      <c r="N129" s="206"/>
      <c r="O129" s="206"/>
      <c r="P129" s="206"/>
      <c r="Q129" s="206"/>
      <c r="R129" s="206"/>
      <c r="S129" s="206"/>
      <c r="T129" s="206"/>
      <c r="U129" s="207"/>
      <c r="AT129" s="208" t="s">
        <v>218</v>
      </c>
      <c r="AU129" s="208" t="s">
        <v>83</v>
      </c>
      <c r="AV129" s="13" t="s">
        <v>83</v>
      </c>
      <c r="AW129" s="13" t="s">
        <v>34</v>
      </c>
      <c r="AX129" s="13" t="s">
        <v>73</v>
      </c>
      <c r="AY129" s="208" t="s">
        <v>204</v>
      </c>
    </row>
    <row r="130" spans="2:51" s="14" customFormat="1" ht="11.25">
      <c r="B130" s="209"/>
      <c r="C130" s="210"/>
      <c r="D130" s="199" t="s">
        <v>218</v>
      </c>
      <c r="E130" s="211" t="s">
        <v>21</v>
      </c>
      <c r="F130" s="212" t="s">
        <v>221</v>
      </c>
      <c r="G130" s="210"/>
      <c r="H130" s="213">
        <v>0.66</v>
      </c>
      <c r="I130" s="214"/>
      <c r="J130" s="210"/>
      <c r="K130" s="210"/>
      <c r="L130" s="215"/>
      <c r="M130" s="216"/>
      <c r="N130" s="217"/>
      <c r="O130" s="217"/>
      <c r="P130" s="217"/>
      <c r="Q130" s="217"/>
      <c r="R130" s="217"/>
      <c r="S130" s="217"/>
      <c r="T130" s="217"/>
      <c r="U130" s="218"/>
      <c r="AT130" s="219" t="s">
        <v>218</v>
      </c>
      <c r="AU130" s="219" t="s">
        <v>83</v>
      </c>
      <c r="AV130" s="14" t="s">
        <v>213</v>
      </c>
      <c r="AW130" s="14" t="s">
        <v>34</v>
      </c>
      <c r="AX130" s="14" t="s">
        <v>81</v>
      </c>
      <c r="AY130" s="219" t="s">
        <v>204</v>
      </c>
    </row>
    <row r="131" spans="2:63" s="12" customFormat="1" ht="22.9" customHeight="1">
      <c r="B131" s="163"/>
      <c r="C131" s="164"/>
      <c r="D131" s="165" t="s">
        <v>72</v>
      </c>
      <c r="E131" s="177" t="s">
        <v>234</v>
      </c>
      <c r="F131" s="177" t="s">
        <v>2317</v>
      </c>
      <c r="G131" s="164"/>
      <c r="H131" s="164"/>
      <c r="I131" s="167"/>
      <c r="J131" s="178">
        <f>BK131</f>
        <v>0</v>
      </c>
      <c r="K131" s="164"/>
      <c r="L131" s="169"/>
      <c r="M131" s="170"/>
      <c r="N131" s="171"/>
      <c r="O131" s="171"/>
      <c r="P131" s="172">
        <f>SUM(P132:P135)</f>
        <v>0</v>
      </c>
      <c r="Q131" s="171"/>
      <c r="R131" s="172">
        <f>SUM(R132:R135)</f>
        <v>0.7560899999999999</v>
      </c>
      <c r="S131" s="171"/>
      <c r="T131" s="172">
        <f>SUM(T132:T135)</f>
        <v>0</v>
      </c>
      <c r="U131" s="173"/>
      <c r="AR131" s="174" t="s">
        <v>81</v>
      </c>
      <c r="AT131" s="175" t="s">
        <v>72</v>
      </c>
      <c r="AU131" s="175" t="s">
        <v>81</v>
      </c>
      <c r="AY131" s="174" t="s">
        <v>204</v>
      </c>
      <c r="BK131" s="176">
        <f>SUM(BK132:BK135)</f>
        <v>0</v>
      </c>
    </row>
    <row r="132" spans="1:65" s="2" customFormat="1" ht="24.2" customHeight="1">
      <c r="A132" s="36"/>
      <c r="B132" s="37"/>
      <c r="C132" s="179" t="s">
        <v>266</v>
      </c>
      <c r="D132" s="179" t="s">
        <v>208</v>
      </c>
      <c r="E132" s="180" t="s">
        <v>2318</v>
      </c>
      <c r="F132" s="181" t="s">
        <v>2319</v>
      </c>
      <c r="G132" s="182" t="s">
        <v>346</v>
      </c>
      <c r="H132" s="183">
        <v>1.2</v>
      </c>
      <c r="I132" s="184"/>
      <c r="J132" s="185">
        <f>ROUND(I132*H132,1)</f>
        <v>0</v>
      </c>
      <c r="K132" s="181" t="s">
        <v>212</v>
      </c>
      <c r="L132" s="41"/>
      <c r="M132" s="186" t="s">
        <v>21</v>
      </c>
      <c r="N132" s="187" t="s">
        <v>44</v>
      </c>
      <c r="O132" s="66"/>
      <c r="P132" s="188">
        <f>O132*H132</f>
        <v>0</v>
      </c>
      <c r="Q132" s="188">
        <v>0.38</v>
      </c>
      <c r="R132" s="188">
        <f>Q132*H132</f>
        <v>0.45599999999999996</v>
      </c>
      <c r="S132" s="188">
        <v>0</v>
      </c>
      <c r="T132" s="188">
        <f>S132*H132</f>
        <v>0</v>
      </c>
      <c r="U132" s="189" t="s">
        <v>21</v>
      </c>
      <c r="V132" s="36"/>
      <c r="W132" s="36"/>
      <c r="X132" s="36"/>
      <c r="Y132" s="36"/>
      <c r="Z132" s="36"/>
      <c r="AA132" s="36"/>
      <c r="AB132" s="36"/>
      <c r="AC132" s="36"/>
      <c r="AD132" s="36"/>
      <c r="AE132" s="36"/>
      <c r="AR132" s="190" t="s">
        <v>213</v>
      </c>
      <c r="AT132" s="190" t="s">
        <v>208</v>
      </c>
      <c r="AU132" s="190" t="s">
        <v>83</v>
      </c>
      <c r="AY132" s="19" t="s">
        <v>204</v>
      </c>
      <c r="BE132" s="191">
        <f>IF(N132="základní",J132,0)</f>
        <v>0</v>
      </c>
      <c r="BF132" s="191">
        <f>IF(N132="snížená",J132,0)</f>
        <v>0</v>
      </c>
      <c r="BG132" s="191">
        <f>IF(N132="zákl. přenesená",J132,0)</f>
        <v>0</v>
      </c>
      <c r="BH132" s="191">
        <f>IF(N132="sníž. přenesená",J132,0)</f>
        <v>0</v>
      </c>
      <c r="BI132" s="191">
        <f>IF(N132="nulová",J132,0)</f>
        <v>0</v>
      </c>
      <c r="BJ132" s="19" t="s">
        <v>81</v>
      </c>
      <c r="BK132" s="191">
        <f>ROUND(I132*H132,1)</f>
        <v>0</v>
      </c>
      <c r="BL132" s="19" t="s">
        <v>213</v>
      </c>
      <c r="BM132" s="190" t="s">
        <v>2401</v>
      </c>
    </row>
    <row r="133" spans="1:47" s="2" customFormat="1" ht="11.25">
      <c r="A133" s="36"/>
      <c r="B133" s="37"/>
      <c r="C133" s="38"/>
      <c r="D133" s="192" t="s">
        <v>216</v>
      </c>
      <c r="E133" s="38"/>
      <c r="F133" s="193" t="s">
        <v>2321</v>
      </c>
      <c r="G133" s="38"/>
      <c r="H133" s="38"/>
      <c r="I133" s="194"/>
      <c r="J133" s="38"/>
      <c r="K133" s="38"/>
      <c r="L133" s="41"/>
      <c r="M133" s="195"/>
      <c r="N133" s="196"/>
      <c r="O133" s="66"/>
      <c r="P133" s="66"/>
      <c r="Q133" s="66"/>
      <c r="R133" s="66"/>
      <c r="S133" s="66"/>
      <c r="T133" s="66"/>
      <c r="U133" s="67"/>
      <c r="V133" s="36"/>
      <c r="W133" s="36"/>
      <c r="X133" s="36"/>
      <c r="Y133" s="36"/>
      <c r="Z133" s="36"/>
      <c r="AA133" s="36"/>
      <c r="AB133" s="36"/>
      <c r="AC133" s="36"/>
      <c r="AD133" s="36"/>
      <c r="AE133" s="36"/>
      <c r="AT133" s="19" t="s">
        <v>216</v>
      </c>
      <c r="AU133" s="19" t="s">
        <v>83</v>
      </c>
    </row>
    <row r="134" spans="1:65" s="2" customFormat="1" ht="24.2" customHeight="1">
      <c r="A134" s="36"/>
      <c r="B134" s="37"/>
      <c r="C134" s="179" t="s">
        <v>310</v>
      </c>
      <c r="D134" s="179" t="s">
        <v>208</v>
      </c>
      <c r="E134" s="180" t="s">
        <v>2322</v>
      </c>
      <c r="F134" s="181" t="s">
        <v>2323</v>
      </c>
      <c r="G134" s="182" t="s">
        <v>346</v>
      </c>
      <c r="H134" s="183">
        <v>1.2</v>
      </c>
      <c r="I134" s="184"/>
      <c r="J134" s="185">
        <f>ROUND(I134*H134,1)</f>
        <v>0</v>
      </c>
      <c r="K134" s="181" t="s">
        <v>212</v>
      </c>
      <c r="L134" s="41"/>
      <c r="M134" s="186" t="s">
        <v>21</v>
      </c>
      <c r="N134" s="187" t="s">
        <v>44</v>
      </c>
      <c r="O134" s="66"/>
      <c r="P134" s="188">
        <f>O134*H134</f>
        <v>0</v>
      </c>
      <c r="Q134" s="188">
        <v>0.250075</v>
      </c>
      <c r="R134" s="188">
        <f>Q134*H134</f>
        <v>0.30008999999999997</v>
      </c>
      <c r="S134" s="188">
        <v>0</v>
      </c>
      <c r="T134" s="188">
        <f>S134*H134</f>
        <v>0</v>
      </c>
      <c r="U134" s="189" t="s">
        <v>21</v>
      </c>
      <c r="V134" s="36"/>
      <c r="W134" s="36"/>
      <c r="X134" s="36"/>
      <c r="Y134" s="36"/>
      <c r="Z134" s="36"/>
      <c r="AA134" s="36"/>
      <c r="AB134" s="36"/>
      <c r="AC134" s="36"/>
      <c r="AD134" s="36"/>
      <c r="AE134" s="36"/>
      <c r="AR134" s="190" t="s">
        <v>213</v>
      </c>
      <c r="AT134" s="190" t="s">
        <v>208</v>
      </c>
      <c r="AU134" s="190" t="s">
        <v>83</v>
      </c>
      <c r="AY134" s="19" t="s">
        <v>204</v>
      </c>
      <c r="BE134" s="191">
        <f>IF(N134="základní",J134,0)</f>
        <v>0</v>
      </c>
      <c r="BF134" s="191">
        <f>IF(N134="snížená",J134,0)</f>
        <v>0</v>
      </c>
      <c r="BG134" s="191">
        <f>IF(N134="zákl. přenesená",J134,0)</f>
        <v>0</v>
      </c>
      <c r="BH134" s="191">
        <f>IF(N134="sníž. přenesená",J134,0)</f>
        <v>0</v>
      </c>
      <c r="BI134" s="191">
        <f>IF(N134="nulová",J134,0)</f>
        <v>0</v>
      </c>
      <c r="BJ134" s="19" t="s">
        <v>81</v>
      </c>
      <c r="BK134" s="191">
        <f>ROUND(I134*H134,1)</f>
        <v>0</v>
      </c>
      <c r="BL134" s="19" t="s">
        <v>213</v>
      </c>
      <c r="BM134" s="190" t="s">
        <v>2402</v>
      </c>
    </row>
    <row r="135" spans="1:47" s="2" customFormat="1" ht="11.25">
      <c r="A135" s="36"/>
      <c r="B135" s="37"/>
      <c r="C135" s="38"/>
      <c r="D135" s="192" t="s">
        <v>216</v>
      </c>
      <c r="E135" s="38"/>
      <c r="F135" s="193" t="s">
        <v>2325</v>
      </c>
      <c r="G135" s="38"/>
      <c r="H135" s="38"/>
      <c r="I135" s="194"/>
      <c r="J135" s="38"/>
      <c r="K135" s="38"/>
      <c r="L135" s="41"/>
      <c r="M135" s="195"/>
      <c r="N135" s="196"/>
      <c r="O135" s="66"/>
      <c r="P135" s="66"/>
      <c r="Q135" s="66"/>
      <c r="R135" s="66"/>
      <c r="S135" s="66"/>
      <c r="T135" s="66"/>
      <c r="U135" s="67"/>
      <c r="V135" s="36"/>
      <c r="W135" s="36"/>
      <c r="X135" s="36"/>
      <c r="Y135" s="36"/>
      <c r="Z135" s="36"/>
      <c r="AA135" s="36"/>
      <c r="AB135" s="36"/>
      <c r="AC135" s="36"/>
      <c r="AD135" s="36"/>
      <c r="AE135" s="36"/>
      <c r="AT135" s="19" t="s">
        <v>216</v>
      </c>
      <c r="AU135" s="19" t="s">
        <v>83</v>
      </c>
    </row>
    <row r="136" spans="2:63" s="12" customFormat="1" ht="22.9" customHeight="1">
      <c r="B136" s="163"/>
      <c r="C136" s="164"/>
      <c r="D136" s="165" t="s">
        <v>72</v>
      </c>
      <c r="E136" s="177" t="s">
        <v>250</v>
      </c>
      <c r="F136" s="177" t="s">
        <v>2326</v>
      </c>
      <c r="G136" s="164"/>
      <c r="H136" s="164"/>
      <c r="I136" s="167"/>
      <c r="J136" s="178">
        <f>BK136</f>
        <v>0</v>
      </c>
      <c r="K136" s="164"/>
      <c r="L136" s="169"/>
      <c r="M136" s="170"/>
      <c r="N136" s="171"/>
      <c r="O136" s="171"/>
      <c r="P136" s="172">
        <f>SUM(P137:P158)</f>
        <v>0</v>
      </c>
      <c r="Q136" s="171"/>
      <c r="R136" s="172">
        <f>SUM(R137:R158)</f>
        <v>0.18052414</v>
      </c>
      <c r="S136" s="171"/>
      <c r="T136" s="172">
        <f>SUM(T137:T158)</f>
        <v>0</v>
      </c>
      <c r="U136" s="173"/>
      <c r="AR136" s="174" t="s">
        <v>81</v>
      </c>
      <c r="AT136" s="175" t="s">
        <v>72</v>
      </c>
      <c r="AU136" s="175" t="s">
        <v>81</v>
      </c>
      <c r="AY136" s="174" t="s">
        <v>204</v>
      </c>
      <c r="BK136" s="176">
        <f>SUM(BK137:BK158)</f>
        <v>0</v>
      </c>
    </row>
    <row r="137" spans="1:65" s="2" customFormat="1" ht="24.2" customHeight="1">
      <c r="A137" s="36"/>
      <c r="B137" s="37"/>
      <c r="C137" s="179" t="s">
        <v>8</v>
      </c>
      <c r="D137" s="179" t="s">
        <v>208</v>
      </c>
      <c r="E137" s="180" t="s">
        <v>2403</v>
      </c>
      <c r="F137" s="181" t="s">
        <v>2404</v>
      </c>
      <c r="G137" s="182" t="s">
        <v>211</v>
      </c>
      <c r="H137" s="183">
        <v>1</v>
      </c>
      <c r="I137" s="184"/>
      <c r="J137" s="185">
        <f>ROUND(I137*H137,1)</f>
        <v>0</v>
      </c>
      <c r="K137" s="181" t="s">
        <v>212</v>
      </c>
      <c r="L137" s="41"/>
      <c r="M137" s="186" t="s">
        <v>21</v>
      </c>
      <c r="N137" s="187" t="s">
        <v>44</v>
      </c>
      <c r="O137" s="66"/>
      <c r="P137" s="188">
        <f>O137*H137</f>
        <v>0</v>
      </c>
      <c r="Q137" s="188">
        <v>0.06864354</v>
      </c>
      <c r="R137" s="188">
        <f>Q137*H137</f>
        <v>0.06864354</v>
      </c>
      <c r="S137" s="188">
        <v>0</v>
      </c>
      <c r="T137" s="188">
        <f>S137*H137</f>
        <v>0</v>
      </c>
      <c r="U137" s="189" t="s">
        <v>21</v>
      </c>
      <c r="V137" s="36"/>
      <c r="W137" s="36"/>
      <c r="X137" s="36"/>
      <c r="Y137" s="36"/>
      <c r="Z137" s="36"/>
      <c r="AA137" s="36"/>
      <c r="AB137" s="36"/>
      <c r="AC137" s="36"/>
      <c r="AD137" s="36"/>
      <c r="AE137" s="36"/>
      <c r="AR137" s="190" t="s">
        <v>213</v>
      </c>
      <c r="AT137" s="190" t="s">
        <v>208</v>
      </c>
      <c r="AU137" s="190" t="s">
        <v>83</v>
      </c>
      <c r="AY137" s="19" t="s">
        <v>204</v>
      </c>
      <c r="BE137" s="191">
        <f>IF(N137="základní",J137,0)</f>
        <v>0</v>
      </c>
      <c r="BF137" s="191">
        <f>IF(N137="snížená",J137,0)</f>
        <v>0</v>
      </c>
      <c r="BG137" s="191">
        <f>IF(N137="zákl. přenesená",J137,0)</f>
        <v>0</v>
      </c>
      <c r="BH137" s="191">
        <f>IF(N137="sníž. přenesená",J137,0)</f>
        <v>0</v>
      </c>
      <c r="BI137" s="191">
        <f>IF(N137="nulová",J137,0)</f>
        <v>0</v>
      </c>
      <c r="BJ137" s="19" t="s">
        <v>81</v>
      </c>
      <c r="BK137" s="191">
        <f>ROUND(I137*H137,1)</f>
        <v>0</v>
      </c>
      <c r="BL137" s="19" t="s">
        <v>213</v>
      </c>
      <c r="BM137" s="190" t="s">
        <v>2405</v>
      </c>
    </row>
    <row r="138" spans="1:47" s="2" customFormat="1" ht="11.25">
      <c r="A138" s="36"/>
      <c r="B138" s="37"/>
      <c r="C138" s="38"/>
      <c r="D138" s="192" t="s">
        <v>216</v>
      </c>
      <c r="E138" s="38"/>
      <c r="F138" s="193" t="s">
        <v>2406</v>
      </c>
      <c r="G138" s="38"/>
      <c r="H138" s="38"/>
      <c r="I138" s="194"/>
      <c r="J138" s="38"/>
      <c r="K138" s="38"/>
      <c r="L138" s="41"/>
      <c r="M138" s="195"/>
      <c r="N138" s="196"/>
      <c r="O138" s="66"/>
      <c r="P138" s="66"/>
      <c r="Q138" s="66"/>
      <c r="R138" s="66"/>
      <c r="S138" s="66"/>
      <c r="T138" s="66"/>
      <c r="U138" s="67"/>
      <c r="V138" s="36"/>
      <c r="W138" s="36"/>
      <c r="X138" s="36"/>
      <c r="Y138" s="36"/>
      <c r="Z138" s="36"/>
      <c r="AA138" s="36"/>
      <c r="AB138" s="36"/>
      <c r="AC138" s="36"/>
      <c r="AD138" s="36"/>
      <c r="AE138" s="36"/>
      <c r="AT138" s="19" t="s">
        <v>216</v>
      </c>
      <c r="AU138" s="19" t="s">
        <v>83</v>
      </c>
    </row>
    <row r="139" spans="1:65" s="2" customFormat="1" ht="24.2" customHeight="1">
      <c r="A139" s="36"/>
      <c r="B139" s="37"/>
      <c r="C139" s="179" t="s">
        <v>300</v>
      </c>
      <c r="D139" s="179" t="s">
        <v>208</v>
      </c>
      <c r="E139" s="180" t="s">
        <v>2407</v>
      </c>
      <c r="F139" s="181" t="s">
        <v>2408</v>
      </c>
      <c r="G139" s="182" t="s">
        <v>469</v>
      </c>
      <c r="H139" s="183">
        <v>1.5</v>
      </c>
      <c r="I139" s="184"/>
      <c r="J139" s="185">
        <f>ROUND(I139*H139,1)</f>
        <v>0</v>
      </c>
      <c r="K139" s="181" t="s">
        <v>212</v>
      </c>
      <c r="L139" s="41"/>
      <c r="M139" s="186" t="s">
        <v>21</v>
      </c>
      <c r="N139" s="187" t="s">
        <v>44</v>
      </c>
      <c r="O139" s="66"/>
      <c r="P139" s="188">
        <f>O139*H139</f>
        <v>0</v>
      </c>
      <c r="Q139" s="188">
        <v>0.0013141</v>
      </c>
      <c r="R139" s="188">
        <f>Q139*H139</f>
        <v>0.0019711499999999996</v>
      </c>
      <c r="S139" s="188">
        <v>0</v>
      </c>
      <c r="T139" s="188">
        <f>S139*H139</f>
        <v>0</v>
      </c>
      <c r="U139" s="189" t="s">
        <v>21</v>
      </c>
      <c r="V139" s="36"/>
      <c r="W139" s="36"/>
      <c r="X139" s="36"/>
      <c r="Y139" s="36"/>
      <c r="Z139" s="36"/>
      <c r="AA139" s="36"/>
      <c r="AB139" s="36"/>
      <c r="AC139" s="36"/>
      <c r="AD139" s="36"/>
      <c r="AE139" s="36"/>
      <c r="AR139" s="190" t="s">
        <v>213</v>
      </c>
      <c r="AT139" s="190" t="s">
        <v>208</v>
      </c>
      <c r="AU139" s="190" t="s">
        <v>83</v>
      </c>
      <c r="AY139" s="19" t="s">
        <v>204</v>
      </c>
      <c r="BE139" s="191">
        <f>IF(N139="základní",J139,0)</f>
        <v>0</v>
      </c>
      <c r="BF139" s="191">
        <f>IF(N139="snížená",J139,0)</f>
        <v>0</v>
      </c>
      <c r="BG139" s="191">
        <f>IF(N139="zákl. přenesená",J139,0)</f>
        <v>0</v>
      </c>
      <c r="BH139" s="191">
        <f>IF(N139="sníž. přenesená",J139,0)</f>
        <v>0</v>
      </c>
      <c r="BI139" s="191">
        <f>IF(N139="nulová",J139,0)</f>
        <v>0</v>
      </c>
      <c r="BJ139" s="19" t="s">
        <v>81</v>
      </c>
      <c r="BK139" s="191">
        <f>ROUND(I139*H139,1)</f>
        <v>0</v>
      </c>
      <c r="BL139" s="19" t="s">
        <v>213</v>
      </c>
      <c r="BM139" s="190" t="s">
        <v>2409</v>
      </c>
    </row>
    <row r="140" spans="1:47" s="2" customFormat="1" ht="11.25">
      <c r="A140" s="36"/>
      <c r="B140" s="37"/>
      <c r="C140" s="38"/>
      <c r="D140" s="192" t="s">
        <v>216</v>
      </c>
      <c r="E140" s="38"/>
      <c r="F140" s="193" t="s">
        <v>2410</v>
      </c>
      <c r="G140" s="38"/>
      <c r="H140" s="38"/>
      <c r="I140" s="194"/>
      <c r="J140" s="38"/>
      <c r="K140" s="38"/>
      <c r="L140" s="41"/>
      <c r="M140" s="195"/>
      <c r="N140" s="196"/>
      <c r="O140" s="66"/>
      <c r="P140" s="66"/>
      <c r="Q140" s="66"/>
      <c r="R140" s="66"/>
      <c r="S140" s="66"/>
      <c r="T140" s="66"/>
      <c r="U140" s="67"/>
      <c r="V140" s="36"/>
      <c r="W140" s="36"/>
      <c r="X140" s="36"/>
      <c r="Y140" s="36"/>
      <c r="Z140" s="36"/>
      <c r="AA140" s="36"/>
      <c r="AB140" s="36"/>
      <c r="AC140" s="36"/>
      <c r="AD140" s="36"/>
      <c r="AE140" s="36"/>
      <c r="AT140" s="19" t="s">
        <v>216</v>
      </c>
      <c r="AU140" s="19" t="s">
        <v>83</v>
      </c>
    </row>
    <row r="141" spans="1:65" s="2" customFormat="1" ht="24.2" customHeight="1">
      <c r="A141" s="36"/>
      <c r="B141" s="37"/>
      <c r="C141" s="179" t="s">
        <v>323</v>
      </c>
      <c r="D141" s="179" t="s">
        <v>208</v>
      </c>
      <c r="E141" s="180" t="s">
        <v>2411</v>
      </c>
      <c r="F141" s="181" t="s">
        <v>2412</v>
      </c>
      <c r="G141" s="182" t="s">
        <v>211</v>
      </c>
      <c r="H141" s="183">
        <v>3</v>
      </c>
      <c r="I141" s="184"/>
      <c r="J141" s="185">
        <f>ROUND(I141*H141,1)</f>
        <v>0</v>
      </c>
      <c r="K141" s="181" t="s">
        <v>212</v>
      </c>
      <c r="L141" s="41"/>
      <c r="M141" s="186" t="s">
        <v>21</v>
      </c>
      <c r="N141" s="187" t="s">
        <v>44</v>
      </c>
      <c r="O141" s="66"/>
      <c r="P141" s="188">
        <f>O141*H141</f>
        <v>0</v>
      </c>
      <c r="Q141" s="188">
        <v>1.25E-06</v>
      </c>
      <c r="R141" s="188">
        <f>Q141*H141</f>
        <v>3.7500000000000005E-06</v>
      </c>
      <c r="S141" s="188">
        <v>0</v>
      </c>
      <c r="T141" s="188">
        <f>S141*H141</f>
        <v>0</v>
      </c>
      <c r="U141" s="189" t="s">
        <v>21</v>
      </c>
      <c r="V141" s="36"/>
      <c r="W141" s="36"/>
      <c r="X141" s="36"/>
      <c r="Y141" s="36"/>
      <c r="Z141" s="36"/>
      <c r="AA141" s="36"/>
      <c r="AB141" s="36"/>
      <c r="AC141" s="36"/>
      <c r="AD141" s="36"/>
      <c r="AE141" s="36"/>
      <c r="AR141" s="190" t="s">
        <v>213</v>
      </c>
      <c r="AT141" s="190" t="s">
        <v>208</v>
      </c>
      <c r="AU141" s="190" t="s">
        <v>83</v>
      </c>
      <c r="AY141" s="19" t="s">
        <v>204</v>
      </c>
      <c r="BE141" s="191">
        <f>IF(N141="základní",J141,0)</f>
        <v>0</v>
      </c>
      <c r="BF141" s="191">
        <f>IF(N141="snížená",J141,0)</f>
        <v>0</v>
      </c>
      <c r="BG141" s="191">
        <f>IF(N141="zákl. přenesená",J141,0)</f>
        <v>0</v>
      </c>
      <c r="BH141" s="191">
        <f>IF(N141="sníž. přenesená",J141,0)</f>
        <v>0</v>
      </c>
      <c r="BI141" s="191">
        <f>IF(N141="nulová",J141,0)</f>
        <v>0</v>
      </c>
      <c r="BJ141" s="19" t="s">
        <v>81</v>
      </c>
      <c r="BK141" s="191">
        <f>ROUND(I141*H141,1)</f>
        <v>0</v>
      </c>
      <c r="BL141" s="19" t="s">
        <v>213</v>
      </c>
      <c r="BM141" s="190" t="s">
        <v>2413</v>
      </c>
    </row>
    <row r="142" spans="1:47" s="2" customFormat="1" ht="11.25">
      <c r="A142" s="36"/>
      <c r="B142" s="37"/>
      <c r="C142" s="38"/>
      <c r="D142" s="192" t="s">
        <v>216</v>
      </c>
      <c r="E142" s="38"/>
      <c r="F142" s="193" t="s">
        <v>2414</v>
      </c>
      <c r="G142" s="38"/>
      <c r="H142" s="38"/>
      <c r="I142" s="194"/>
      <c r="J142" s="38"/>
      <c r="K142" s="38"/>
      <c r="L142" s="41"/>
      <c r="M142" s="195"/>
      <c r="N142" s="196"/>
      <c r="O142" s="66"/>
      <c r="P142" s="66"/>
      <c r="Q142" s="66"/>
      <c r="R142" s="66"/>
      <c r="S142" s="66"/>
      <c r="T142" s="66"/>
      <c r="U142" s="67"/>
      <c r="V142" s="36"/>
      <c r="W142" s="36"/>
      <c r="X142" s="36"/>
      <c r="Y142" s="36"/>
      <c r="Z142" s="36"/>
      <c r="AA142" s="36"/>
      <c r="AB142" s="36"/>
      <c r="AC142" s="36"/>
      <c r="AD142" s="36"/>
      <c r="AE142" s="36"/>
      <c r="AT142" s="19" t="s">
        <v>216</v>
      </c>
      <c r="AU142" s="19" t="s">
        <v>83</v>
      </c>
    </row>
    <row r="143" spans="1:65" s="2" customFormat="1" ht="16.5" customHeight="1">
      <c r="A143" s="36"/>
      <c r="B143" s="37"/>
      <c r="C143" s="242" t="s">
        <v>336</v>
      </c>
      <c r="D143" s="242" t="s">
        <v>466</v>
      </c>
      <c r="E143" s="243" t="s">
        <v>2415</v>
      </c>
      <c r="F143" s="244" t="s">
        <v>2416</v>
      </c>
      <c r="G143" s="245" t="s">
        <v>211</v>
      </c>
      <c r="H143" s="246">
        <v>3</v>
      </c>
      <c r="I143" s="247"/>
      <c r="J143" s="248">
        <f>ROUND(I143*H143,1)</f>
        <v>0</v>
      </c>
      <c r="K143" s="244" t="s">
        <v>212</v>
      </c>
      <c r="L143" s="249"/>
      <c r="M143" s="250" t="s">
        <v>21</v>
      </c>
      <c r="N143" s="251" t="s">
        <v>44</v>
      </c>
      <c r="O143" s="66"/>
      <c r="P143" s="188">
        <f>O143*H143</f>
        <v>0</v>
      </c>
      <c r="Q143" s="188">
        <v>0.0005</v>
      </c>
      <c r="R143" s="188">
        <f>Q143*H143</f>
        <v>0.0015</v>
      </c>
      <c r="S143" s="188">
        <v>0</v>
      </c>
      <c r="T143" s="188">
        <f>S143*H143</f>
        <v>0</v>
      </c>
      <c r="U143" s="189" t="s">
        <v>21</v>
      </c>
      <c r="V143" s="36"/>
      <c r="W143" s="36"/>
      <c r="X143" s="36"/>
      <c r="Y143" s="36"/>
      <c r="Z143" s="36"/>
      <c r="AA143" s="36"/>
      <c r="AB143" s="36"/>
      <c r="AC143" s="36"/>
      <c r="AD143" s="36"/>
      <c r="AE143" s="36"/>
      <c r="AR143" s="190" t="s">
        <v>250</v>
      </c>
      <c r="AT143" s="190" t="s">
        <v>466</v>
      </c>
      <c r="AU143" s="190" t="s">
        <v>83</v>
      </c>
      <c r="AY143" s="19" t="s">
        <v>204</v>
      </c>
      <c r="BE143" s="191">
        <f>IF(N143="základní",J143,0)</f>
        <v>0</v>
      </c>
      <c r="BF143" s="191">
        <f>IF(N143="snížená",J143,0)</f>
        <v>0</v>
      </c>
      <c r="BG143" s="191">
        <f>IF(N143="zákl. přenesená",J143,0)</f>
        <v>0</v>
      </c>
      <c r="BH143" s="191">
        <f>IF(N143="sníž. přenesená",J143,0)</f>
        <v>0</v>
      </c>
      <c r="BI143" s="191">
        <f>IF(N143="nulová",J143,0)</f>
        <v>0</v>
      </c>
      <c r="BJ143" s="19" t="s">
        <v>81</v>
      </c>
      <c r="BK143" s="191">
        <f>ROUND(I143*H143,1)</f>
        <v>0</v>
      </c>
      <c r="BL143" s="19" t="s">
        <v>213</v>
      </c>
      <c r="BM143" s="190" t="s">
        <v>2417</v>
      </c>
    </row>
    <row r="144" spans="1:47" s="2" customFormat="1" ht="11.25">
      <c r="A144" s="36"/>
      <c r="B144" s="37"/>
      <c r="C144" s="38"/>
      <c r="D144" s="192" t="s">
        <v>216</v>
      </c>
      <c r="E144" s="38"/>
      <c r="F144" s="193" t="s">
        <v>2418</v>
      </c>
      <c r="G144" s="38"/>
      <c r="H144" s="38"/>
      <c r="I144" s="194"/>
      <c r="J144" s="38"/>
      <c r="K144" s="38"/>
      <c r="L144" s="41"/>
      <c r="M144" s="195"/>
      <c r="N144" s="196"/>
      <c r="O144" s="66"/>
      <c r="P144" s="66"/>
      <c r="Q144" s="66"/>
      <c r="R144" s="66"/>
      <c r="S144" s="66"/>
      <c r="T144" s="66"/>
      <c r="U144" s="67"/>
      <c r="V144" s="36"/>
      <c r="W144" s="36"/>
      <c r="X144" s="36"/>
      <c r="Y144" s="36"/>
      <c r="Z144" s="36"/>
      <c r="AA144" s="36"/>
      <c r="AB144" s="36"/>
      <c r="AC144" s="36"/>
      <c r="AD144" s="36"/>
      <c r="AE144" s="36"/>
      <c r="AT144" s="19" t="s">
        <v>216</v>
      </c>
      <c r="AU144" s="19" t="s">
        <v>83</v>
      </c>
    </row>
    <row r="145" spans="1:65" s="2" customFormat="1" ht="16.5" customHeight="1">
      <c r="A145" s="36"/>
      <c r="B145" s="37"/>
      <c r="C145" s="179" t="s">
        <v>343</v>
      </c>
      <c r="D145" s="179" t="s">
        <v>208</v>
      </c>
      <c r="E145" s="180" t="s">
        <v>2419</v>
      </c>
      <c r="F145" s="181" t="s">
        <v>2420</v>
      </c>
      <c r="G145" s="182" t="s">
        <v>469</v>
      </c>
      <c r="H145" s="183">
        <v>3</v>
      </c>
      <c r="I145" s="184"/>
      <c r="J145" s="185">
        <f>ROUND(I145*H145,1)</f>
        <v>0</v>
      </c>
      <c r="K145" s="181" t="s">
        <v>212</v>
      </c>
      <c r="L145" s="41"/>
      <c r="M145" s="186" t="s">
        <v>21</v>
      </c>
      <c r="N145" s="187" t="s">
        <v>44</v>
      </c>
      <c r="O145" s="66"/>
      <c r="P145" s="188">
        <f>O145*H145</f>
        <v>0</v>
      </c>
      <c r="Q145" s="188">
        <v>0</v>
      </c>
      <c r="R145" s="188">
        <f>Q145*H145</f>
        <v>0</v>
      </c>
      <c r="S145" s="188">
        <v>0</v>
      </c>
      <c r="T145" s="188">
        <f>S145*H145</f>
        <v>0</v>
      </c>
      <c r="U145" s="189" t="s">
        <v>21</v>
      </c>
      <c r="V145" s="36"/>
      <c r="W145" s="36"/>
      <c r="X145" s="36"/>
      <c r="Y145" s="36"/>
      <c r="Z145" s="36"/>
      <c r="AA145" s="36"/>
      <c r="AB145" s="36"/>
      <c r="AC145" s="36"/>
      <c r="AD145" s="36"/>
      <c r="AE145" s="36"/>
      <c r="AR145" s="190" t="s">
        <v>213</v>
      </c>
      <c r="AT145" s="190" t="s">
        <v>208</v>
      </c>
      <c r="AU145" s="190" t="s">
        <v>83</v>
      </c>
      <c r="AY145" s="19" t="s">
        <v>204</v>
      </c>
      <c r="BE145" s="191">
        <f>IF(N145="základní",J145,0)</f>
        <v>0</v>
      </c>
      <c r="BF145" s="191">
        <f>IF(N145="snížená",J145,0)</f>
        <v>0</v>
      </c>
      <c r="BG145" s="191">
        <f>IF(N145="zákl. přenesená",J145,0)</f>
        <v>0</v>
      </c>
      <c r="BH145" s="191">
        <f>IF(N145="sníž. přenesená",J145,0)</f>
        <v>0</v>
      </c>
      <c r="BI145" s="191">
        <f>IF(N145="nulová",J145,0)</f>
        <v>0</v>
      </c>
      <c r="BJ145" s="19" t="s">
        <v>81</v>
      </c>
      <c r="BK145" s="191">
        <f>ROUND(I145*H145,1)</f>
        <v>0</v>
      </c>
      <c r="BL145" s="19" t="s">
        <v>213</v>
      </c>
      <c r="BM145" s="190" t="s">
        <v>2421</v>
      </c>
    </row>
    <row r="146" spans="1:47" s="2" customFormat="1" ht="11.25">
      <c r="A146" s="36"/>
      <c r="B146" s="37"/>
      <c r="C146" s="38"/>
      <c r="D146" s="192" t="s">
        <v>216</v>
      </c>
      <c r="E146" s="38"/>
      <c r="F146" s="193" t="s">
        <v>2422</v>
      </c>
      <c r="G146" s="38"/>
      <c r="H146" s="38"/>
      <c r="I146" s="194"/>
      <c r="J146" s="38"/>
      <c r="K146" s="38"/>
      <c r="L146" s="41"/>
      <c r="M146" s="195"/>
      <c r="N146" s="196"/>
      <c r="O146" s="66"/>
      <c r="P146" s="66"/>
      <c r="Q146" s="66"/>
      <c r="R146" s="66"/>
      <c r="S146" s="66"/>
      <c r="T146" s="66"/>
      <c r="U146" s="67"/>
      <c r="V146" s="36"/>
      <c r="W146" s="36"/>
      <c r="X146" s="36"/>
      <c r="Y146" s="36"/>
      <c r="Z146" s="36"/>
      <c r="AA146" s="36"/>
      <c r="AB146" s="36"/>
      <c r="AC146" s="36"/>
      <c r="AD146" s="36"/>
      <c r="AE146" s="36"/>
      <c r="AT146" s="19" t="s">
        <v>216</v>
      </c>
      <c r="AU146" s="19" t="s">
        <v>83</v>
      </c>
    </row>
    <row r="147" spans="1:65" s="2" customFormat="1" ht="24.2" customHeight="1">
      <c r="A147" s="36"/>
      <c r="B147" s="37"/>
      <c r="C147" s="179" t="s">
        <v>350</v>
      </c>
      <c r="D147" s="179" t="s">
        <v>208</v>
      </c>
      <c r="E147" s="180" t="s">
        <v>2423</v>
      </c>
      <c r="F147" s="181" t="s">
        <v>2424</v>
      </c>
      <c r="G147" s="182" t="s">
        <v>211</v>
      </c>
      <c r="H147" s="183">
        <v>1</v>
      </c>
      <c r="I147" s="184"/>
      <c r="J147" s="185">
        <f>ROUND(I147*H147,1)</f>
        <v>0</v>
      </c>
      <c r="K147" s="181" t="s">
        <v>212</v>
      </c>
      <c r="L147" s="41"/>
      <c r="M147" s="186" t="s">
        <v>21</v>
      </c>
      <c r="N147" s="187" t="s">
        <v>44</v>
      </c>
      <c r="O147" s="66"/>
      <c r="P147" s="188">
        <f>O147*H147</f>
        <v>0</v>
      </c>
      <c r="Q147" s="188">
        <v>0.0687716</v>
      </c>
      <c r="R147" s="188">
        <f>Q147*H147</f>
        <v>0.0687716</v>
      </c>
      <c r="S147" s="188">
        <v>0</v>
      </c>
      <c r="T147" s="188">
        <f>S147*H147</f>
        <v>0</v>
      </c>
      <c r="U147" s="189" t="s">
        <v>21</v>
      </c>
      <c r="V147" s="36"/>
      <c r="W147" s="36"/>
      <c r="X147" s="36"/>
      <c r="Y147" s="36"/>
      <c r="Z147" s="36"/>
      <c r="AA147" s="36"/>
      <c r="AB147" s="36"/>
      <c r="AC147" s="36"/>
      <c r="AD147" s="36"/>
      <c r="AE147" s="36"/>
      <c r="AR147" s="190" t="s">
        <v>213</v>
      </c>
      <c r="AT147" s="190" t="s">
        <v>208</v>
      </c>
      <c r="AU147" s="190" t="s">
        <v>83</v>
      </c>
      <c r="AY147" s="19" t="s">
        <v>204</v>
      </c>
      <c r="BE147" s="191">
        <f>IF(N147="základní",J147,0)</f>
        <v>0</v>
      </c>
      <c r="BF147" s="191">
        <f>IF(N147="snížená",J147,0)</f>
        <v>0</v>
      </c>
      <c r="BG147" s="191">
        <f>IF(N147="zákl. přenesená",J147,0)</f>
        <v>0</v>
      </c>
      <c r="BH147" s="191">
        <f>IF(N147="sníž. přenesená",J147,0)</f>
        <v>0</v>
      </c>
      <c r="BI147" s="191">
        <f>IF(N147="nulová",J147,0)</f>
        <v>0</v>
      </c>
      <c r="BJ147" s="19" t="s">
        <v>81</v>
      </c>
      <c r="BK147" s="191">
        <f>ROUND(I147*H147,1)</f>
        <v>0</v>
      </c>
      <c r="BL147" s="19" t="s">
        <v>213</v>
      </c>
      <c r="BM147" s="190" t="s">
        <v>2425</v>
      </c>
    </row>
    <row r="148" spans="1:47" s="2" customFormat="1" ht="11.25">
      <c r="A148" s="36"/>
      <c r="B148" s="37"/>
      <c r="C148" s="38"/>
      <c r="D148" s="192" t="s">
        <v>216</v>
      </c>
      <c r="E148" s="38"/>
      <c r="F148" s="193" t="s">
        <v>2426</v>
      </c>
      <c r="G148" s="38"/>
      <c r="H148" s="38"/>
      <c r="I148" s="194"/>
      <c r="J148" s="38"/>
      <c r="K148" s="38"/>
      <c r="L148" s="41"/>
      <c r="M148" s="195"/>
      <c r="N148" s="196"/>
      <c r="O148" s="66"/>
      <c r="P148" s="66"/>
      <c r="Q148" s="66"/>
      <c r="R148" s="66"/>
      <c r="S148" s="66"/>
      <c r="T148" s="66"/>
      <c r="U148" s="67"/>
      <c r="V148" s="36"/>
      <c r="W148" s="36"/>
      <c r="X148" s="36"/>
      <c r="Y148" s="36"/>
      <c r="Z148" s="36"/>
      <c r="AA148" s="36"/>
      <c r="AB148" s="36"/>
      <c r="AC148" s="36"/>
      <c r="AD148" s="36"/>
      <c r="AE148" s="36"/>
      <c r="AT148" s="19" t="s">
        <v>216</v>
      </c>
      <c r="AU148" s="19" t="s">
        <v>83</v>
      </c>
    </row>
    <row r="149" spans="1:65" s="2" customFormat="1" ht="24.2" customHeight="1">
      <c r="A149" s="36"/>
      <c r="B149" s="37"/>
      <c r="C149" s="179" t="s">
        <v>7</v>
      </c>
      <c r="D149" s="179" t="s">
        <v>208</v>
      </c>
      <c r="E149" s="180" t="s">
        <v>2427</v>
      </c>
      <c r="F149" s="181" t="s">
        <v>2428</v>
      </c>
      <c r="G149" s="182" t="s">
        <v>211</v>
      </c>
      <c r="H149" s="183">
        <v>1</v>
      </c>
      <c r="I149" s="184"/>
      <c r="J149" s="185">
        <f>ROUND(I149*H149,1)</f>
        <v>0</v>
      </c>
      <c r="K149" s="181" t="s">
        <v>212</v>
      </c>
      <c r="L149" s="41"/>
      <c r="M149" s="186" t="s">
        <v>21</v>
      </c>
      <c r="N149" s="187" t="s">
        <v>44</v>
      </c>
      <c r="O149" s="66"/>
      <c r="P149" s="188">
        <f>O149*H149</f>
        <v>0</v>
      </c>
      <c r="Q149" s="188">
        <v>0.0113568</v>
      </c>
      <c r="R149" s="188">
        <f>Q149*H149</f>
        <v>0.0113568</v>
      </c>
      <c r="S149" s="188">
        <v>0</v>
      </c>
      <c r="T149" s="188">
        <f>S149*H149</f>
        <v>0</v>
      </c>
      <c r="U149" s="189" t="s">
        <v>21</v>
      </c>
      <c r="V149" s="36"/>
      <c r="W149" s="36"/>
      <c r="X149" s="36"/>
      <c r="Y149" s="36"/>
      <c r="Z149" s="36"/>
      <c r="AA149" s="36"/>
      <c r="AB149" s="36"/>
      <c r="AC149" s="36"/>
      <c r="AD149" s="36"/>
      <c r="AE149" s="36"/>
      <c r="AR149" s="190" t="s">
        <v>213</v>
      </c>
      <c r="AT149" s="190" t="s">
        <v>208</v>
      </c>
      <c r="AU149" s="190" t="s">
        <v>83</v>
      </c>
      <c r="AY149" s="19" t="s">
        <v>204</v>
      </c>
      <c r="BE149" s="191">
        <f>IF(N149="základní",J149,0)</f>
        <v>0</v>
      </c>
      <c r="BF149" s="191">
        <f>IF(N149="snížená",J149,0)</f>
        <v>0</v>
      </c>
      <c r="BG149" s="191">
        <f>IF(N149="zákl. přenesená",J149,0)</f>
        <v>0</v>
      </c>
      <c r="BH149" s="191">
        <f>IF(N149="sníž. přenesená",J149,0)</f>
        <v>0</v>
      </c>
      <c r="BI149" s="191">
        <f>IF(N149="nulová",J149,0)</f>
        <v>0</v>
      </c>
      <c r="BJ149" s="19" t="s">
        <v>81</v>
      </c>
      <c r="BK149" s="191">
        <f>ROUND(I149*H149,1)</f>
        <v>0</v>
      </c>
      <c r="BL149" s="19" t="s">
        <v>213</v>
      </c>
      <c r="BM149" s="190" t="s">
        <v>2429</v>
      </c>
    </row>
    <row r="150" spans="1:47" s="2" customFormat="1" ht="11.25">
      <c r="A150" s="36"/>
      <c r="B150" s="37"/>
      <c r="C150" s="38"/>
      <c r="D150" s="192" t="s">
        <v>216</v>
      </c>
      <c r="E150" s="38"/>
      <c r="F150" s="193" t="s">
        <v>2430</v>
      </c>
      <c r="G150" s="38"/>
      <c r="H150" s="38"/>
      <c r="I150" s="194"/>
      <c r="J150" s="38"/>
      <c r="K150" s="38"/>
      <c r="L150" s="41"/>
      <c r="M150" s="195"/>
      <c r="N150" s="196"/>
      <c r="O150" s="66"/>
      <c r="P150" s="66"/>
      <c r="Q150" s="66"/>
      <c r="R150" s="66"/>
      <c r="S150" s="66"/>
      <c r="T150" s="66"/>
      <c r="U150" s="67"/>
      <c r="V150" s="36"/>
      <c r="W150" s="36"/>
      <c r="X150" s="36"/>
      <c r="Y150" s="36"/>
      <c r="Z150" s="36"/>
      <c r="AA150" s="36"/>
      <c r="AB150" s="36"/>
      <c r="AC150" s="36"/>
      <c r="AD150" s="36"/>
      <c r="AE150" s="36"/>
      <c r="AT150" s="19" t="s">
        <v>216</v>
      </c>
      <c r="AU150" s="19" t="s">
        <v>83</v>
      </c>
    </row>
    <row r="151" spans="1:65" s="2" customFormat="1" ht="24.2" customHeight="1">
      <c r="A151" s="36"/>
      <c r="B151" s="37"/>
      <c r="C151" s="179" t="s">
        <v>367</v>
      </c>
      <c r="D151" s="179" t="s">
        <v>208</v>
      </c>
      <c r="E151" s="180" t="s">
        <v>2431</v>
      </c>
      <c r="F151" s="181" t="s">
        <v>2432</v>
      </c>
      <c r="G151" s="182" t="s">
        <v>211</v>
      </c>
      <c r="H151" s="183">
        <v>1</v>
      </c>
      <c r="I151" s="184"/>
      <c r="J151" s="185">
        <f>ROUND(I151*H151,1)</f>
        <v>0</v>
      </c>
      <c r="K151" s="181" t="s">
        <v>212</v>
      </c>
      <c r="L151" s="41"/>
      <c r="M151" s="186" t="s">
        <v>21</v>
      </c>
      <c r="N151" s="187" t="s">
        <v>44</v>
      </c>
      <c r="O151" s="66"/>
      <c r="P151" s="188">
        <f>O151*H151</f>
        <v>0</v>
      </c>
      <c r="Q151" s="188">
        <v>0.0062164</v>
      </c>
      <c r="R151" s="188">
        <f>Q151*H151</f>
        <v>0.0062164</v>
      </c>
      <c r="S151" s="188">
        <v>0</v>
      </c>
      <c r="T151" s="188">
        <f>S151*H151</f>
        <v>0</v>
      </c>
      <c r="U151" s="189" t="s">
        <v>21</v>
      </c>
      <c r="V151" s="36"/>
      <c r="W151" s="36"/>
      <c r="X151" s="36"/>
      <c r="Y151" s="36"/>
      <c r="Z151" s="36"/>
      <c r="AA151" s="36"/>
      <c r="AB151" s="36"/>
      <c r="AC151" s="36"/>
      <c r="AD151" s="36"/>
      <c r="AE151" s="36"/>
      <c r="AR151" s="190" t="s">
        <v>213</v>
      </c>
      <c r="AT151" s="190" t="s">
        <v>208</v>
      </c>
      <c r="AU151" s="190" t="s">
        <v>83</v>
      </c>
      <c r="AY151" s="19" t="s">
        <v>204</v>
      </c>
      <c r="BE151" s="191">
        <f>IF(N151="základní",J151,0)</f>
        <v>0</v>
      </c>
      <c r="BF151" s="191">
        <f>IF(N151="snížená",J151,0)</f>
        <v>0</v>
      </c>
      <c r="BG151" s="191">
        <f>IF(N151="zákl. přenesená",J151,0)</f>
        <v>0</v>
      </c>
      <c r="BH151" s="191">
        <f>IF(N151="sníž. přenesená",J151,0)</f>
        <v>0</v>
      </c>
      <c r="BI151" s="191">
        <f>IF(N151="nulová",J151,0)</f>
        <v>0</v>
      </c>
      <c r="BJ151" s="19" t="s">
        <v>81</v>
      </c>
      <c r="BK151" s="191">
        <f>ROUND(I151*H151,1)</f>
        <v>0</v>
      </c>
      <c r="BL151" s="19" t="s">
        <v>213</v>
      </c>
      <c r="BM151" s="190" t="s">
        <v>2433</v>
      </c>
    </row>
    <row r="152" spans="1:47" s="2" customFormat="1" ht="11.25">
      <c r="A152" s="36"/>
      <c r="B152" s="37"/>
      <c r="C152" s="38"/>
      <c r="D152" s="192" t="s">
        <v>216</v>
      </c>
      <c r="E152" s="38"/>
      <c r="F152" s="193" t="s">
        <v>2434</v>
      </c>
      <c r="G152" s="38"/>
      <c r="H152" s="38"/>
      <c r="I152" s="194"/>
      <c r="J152" s="38"/>
      <c r="K152" s="38"/>
      <c r="L152" s="41"/>
      <c r="M152" s="195"/>
      <c r="N152" s="196"/>
      <c r="O152" s="66"/>
      <c r="P152" s="66"/>
      <c r="Q152" s="66"/>
      <c r="R152" s="66"/>
      <c r="S152" s="66"/>
      <c r="T152" s="66"/>
      <c r="U152" s="67"/>
      <c r="V152" s="36"/>
      <c r="W152" s="36"/>
      <c r="X152" s="36"/>
      <c r="Y152" s="36"/>
      <c r="Z152" s="36"/>
      <c r="AA152" s="36"/>
      <c r="AB152" s="36"/>
      <c r="AC152" s="36"/>
      <c r="AD152" s="36"/>
      <c r="AE152" s="36"/>
      <c r="AT152" s="19" t="s">
        <v>216</v>
      </c>
      <c r="AU152" s="19" t="s">
        <v>83</v>
      </c>
    </row>
    <row r="153" spans="1:65" s="2" customFormat="1" ht="24.2" customHeight="1">
      <c r="A153" s="36"/>
      <c r="B153" s="37"/>
      <c r="C153" s="179" t="s">
        <v>380</v>
      </c>
      <c r="D153" s="179" t="s">
        <v>208</v>
      </c>
      <c r="E153" s="180" t="s">
        <v>2435</v>
      </c>
      <c r="F153" s="181" t="s">
        <v>2436</v>
      </c>
      <c r="G153" s="182" t="s">
        <v>211</v>
      </c>
      <c r="H153" s="183">
        <v>1</v>
      </c>
      <c r="I153" s="184"/>
      <c r="J153" s="185">
        <f>ROUND(I153*H153,1)</f>
        <v>0</v>
      </c>
      <c r="K153" s="181" t="s">
        <v>212</v>
      </c>
      <c r="L153" s="41"/>
      <c r="M153" s="186" t="s">
        <v>21</v>
      </c>
      <c r="N153" s="187" t="s">
        <v>44</v>
      </c>
      <c r="O153" s="66"/>
      <c r="P153" s="188">
        <f>O153*H153</f>
        <v>0</v>
      </c>
      <c r="Q153" s="188">
        <v>0</v>
      </c>
      <c r="R153" s="188">
        <f>Q153*H153</f>
        <v>0</v>
      </c>
      <c r="S153" s="188">
        <v>0</v>
      </c>
      <c r="T153" s="188">
        <f>S153*H153</f>
        <v>0</v>
      </c>
      <c r="U153" s="189" t="s">
        <v>21</v>
      </c>
      <c r="V153" s="36"/>
      <c r="W153" s="36"/>
      <c r="X153" s="36"/>
      <c r="Y153" s="36"/>
      <c r="Z153" s="36"/>
      <c r="AA153" s="36"/>
      <c r="AB153" s="36"/>
      <c r="AC153" s="36"/>
      <c r="AD153" s="36"/>
      <c r="AE153" s="36"/>
      <c r="AR153" s="190" t="s">
        <v>213</v>
      </c>
      <c r="AT153" s="190" t="s">
        <v>208</v>
      </c>
      <c r="AU153" s="190" t="s">
        <v>83</v>
      </c>
      <c r="AY153" s="19" t="s">
        <v>204</v>
      </c>
      <c r="BE153" s="191">
        <f>IF(N153="základní",J153,0)</f>
        <v>0</v>
      </c>
      <c r="BF153" s="191">
        <f>IF(N153="snížená",J153,0)</f>
        <v>0</v>
      </c>
      <c r="BG153" s="191">
        <f>IF(N153="zákl. přenesená",J153,0)</f>
        <v>0</v>
      </c>
      <c r="BH153" s="191">
        <f>IF(N153="sníž. přenesená",J153,0)</f>
        <v>0</v>
      </c>
      <c r="BI153" s="191">
        <f>IF(N153="nulová",J153,0)</f>
        <v>0</v>
      </c>
      <c r="BJ153" s="19" t="s">
        <v>81</v>
      </c>
      <c r="BK153" s="191">
        <f>ROUND(I153*H153,1)</f>
        <v>0</v>
      </c>
      <c r="BL153" s="19" t="s">
        <v>213</v>
      </c>
      <c r="BM153" s="190" t="s">
        <v>2437</v>
      </c>
    </row>
    <row r="154" spans="1:47" s="2" customFormat="1" ht="11.25">
      <c r="A154" s="36"/>
      <c r="B154" s="37"/>
      <c r="C154" s="38"/>
      <c r="D154" s="192" t="s">
        <v>216</v>
      </c>
      <c r="E154" s="38"/>
      <c r="F154" s="193" t="s">
        <v>2438</v>
      </c>
      <c r="G154" s="38"/>
      <c r="H154" s="38"/>
      <c r="I154" s="194"/>
      <c r="J154" s="38"/>
      <c r="K154" s="38"/>
      <c r="L154" s="41"/>
      <c r="M154" s="195"/>
      <c r="N154" s="196"/>
      <c r="O154" s="66"/>
      <c r="P154" s="66"/>
      <c r="Q154" s="66"/>
      <c r="R154" s="66"/>
      <c r="S154" s="66"/>
      <c r="T154" s="66"/>
      <c r="U154" s="67"/>
      <c r="V154" s="36"/>
      <c r="W154" s="36"/>
      <c r="X154" s="36"/>
      <c r="Y154" s="36"/>
      <c r="Z154" s="36"/>
      <c r="AA154" s="36"/>
      <c r="AB154" s="36"/>
      <c r="AC154" s="36"/>
      <c r="AD154" s="36"/>
      <c r="AE154" s="36"/>
      <c r="AT154" s="19" t="s">
        <v>216</v>
      </c>
      <c r="AU154" s="19" t="s">
        <v>83</v>
      </c>
    </row>
    <row r="155" spans="1:65" s="2" customFormat="1" ht="24.2" customHeight="1">
      <c r="A155" s="36"/>
      <c r="B155" s="37"/>
      <c r="C155" s="179" t="s">
        <v>397</v>
      </c>
      <c r="D155" s="179" t="s">
        <v>208</v>
      </c>
      <c r="E155" s="180" t="s">
        <v>2439</v>
      </c>
      <c r="F155" s="181" t="s">
        <v>2440</v>
      </c>
      <c r="G155" s="182" t="s">
        <v>211</v>
      </c>
      <c r="H155" s="183">
        <v>1</v>
      </c>
      <c r="I155" s="184"/>
      <c r="J155" s="185">
        <f>ROUND(I155*H155,1)</f>
        <v>0</v>
      </c>
      <c r="K155" s="181" t="s">
        <v>212</v>
      </c>
      <c r="L155" s="41"/>
      <c r="M155" s="186" t="s">
        <v>21</v>
      </c>
      <c r="N155" s="187" t="s">
        <v>44</v>
      </c>
      <c r="O155" s="66"/>
      <c r="P155" s="188">
        <f>O155*H155</f>
        <v>0</v>
      </c>
      <c r="Q155" s="188">
        <v>0.0214423</v>
      </c>
      <c r="R155" s="188">
        <f>Q155*H155</f>
        <v>0.0214423</v>
      </c>
      <c r="S155" s="188">
        <v>0</v>
      </c>
      <c r="T155" s="188">
        <f>S155*H155</f>
        <v>0</v>
      </c>
      <c r="U155" s="189" t="s">
        <v>21</v>
      </c>
      <c r="V155" s="36"/>
      <c r="W155" s="36"/>
      <c r="X155" s="36"/>
      <c r="Y155" s="36"/>
      <c r="Z155" s="36"/>
      <c r="AA155" s="36"/>
      <c r="AB155" s="36"/>
      <c r="AC155" s="36"/>
      <c r="AD155" s="36"/>
      <c r="AE155" s="36"/>
      <c r="AR155" s="190" t="s">
        <v>213</v>
      </c>
      <c r="AT155" s="190" t="s">
        <v>208</v>
      </c>
      <c r="AU155" s="190" t="s">
        <v>83</v>
      </c>
      <c r="AY155" s="19" t="s">
        <v>204</v>
      </c>
      <c r="BE155" s="191">
        <f>IF(N155="základní",J155,0)</f>
        <v>0</v>
      </c>
      <c r="BF155" s="191">
        <f>IF(N155="snížená",J155,0)</f>
        <v>0</v>
      </c>
      <c r="BG155" s="191">
        <f>IF(N155="zákl. přenesená",J155,0)</f>
        <v>0</v>
      </c>
      <c r="BH155" s="191">
        <f>IF(N155="sníž. přenesená",J155,0)</f>
        <v>0</v>
      </c>
      <c r="BI155" s="191">
        <f>IF(N155="nulová",J155,0)</f>
        <v>0</v>
      </c>
      <c r="BJ155" s="19" t="s">
        <v>81</v>
      </c>
      <c r="BK155" s="191">
        <f>ROUND(I155*H155,1)</f>
        <v>0</v>
      </c>
      <c r="BL155" s="19" t="s">
        <v>213</v>
      </c>
      <c r="BM155" s="190" t="s">
        <v>2441</v>
      </c>
    </row>
    <row r="156" spans="1:47" s="2" customFormat="1" ht="11.25">
      <c r="A156" s="36"/>
      <c r="B156" s="37"/>
      <c r="C156" s="38"/>
      <c r="D156" s="192" t="s">
        <v>216</v>
      </c>
      <c r="E156" s="38"/>
      <c r="F156" s="193" t="s">
        <v>2442</v>
      </c>
      <c r="G156" s="38"/>
      <c r="H156" s="38"/>
      <c r="I156" s="194"/>
      <c r="J156" s="38"/>
      <c r="K156" s="38"/>
      <c r="L156" s="41"/>
      <c r="M156" s="195"/>
      <c r="N156" s="196"/>
      <c r="O156" s="66"/>
      <c r="P156" s="66"/>
      <c r="Q156" s="66"/>
      <c r="R156" s="66"/>
      <c r="S156" s="66"/>
      <c r="T156" s="66"/>
      <c r="U156" s="67"/>
      <c r="V156" s="36"/>
      <c r="W156" s="36"/>
      <c r="X156" s="36"/>
      <c r="Y156" s="36"/>
      <c r="Z156" s="36"/>
      <c r="AA156" s="36"/>
      <c r="AB156" s="36"/>
      <c r="AC156" s="36"/>
      <c r="AD156" s="36"/>
      <c r="AE156" s="36"/>
      <c r="AT156" s="19" t="s">
        <v>216</v>
      </c>
      <c r="AU156" s="19" t="s">
        <v>83</v>
      </c>
    </row>
    <row r="157" spans="1:65" s="2" customFormat="1" ht="16.5" customHeight="1">
      <c r="A157" s="36"/>
      <c r="B157" s="37"/>
      <c r="C157" s="179" t="s">
        <v>411</v>
      </c>
      <c r="D157" s="179" t="s">
        <v>208</v>
      </c>
      <c r="E157" s="180" t="s">
        <v>2443</v>
      </c>
      <c r="F157" s="181" t="s">
        <v>2444</v>
      </c>
      <c r="G157" s="182" t="s">
        <v>211</v>
      </c>
      <c r="H157" s="183">
        <v>1</v>
      </c>
      <c r="I157" s="184"/>
      <c r="J157" s="185">
        <f>ROUND(I157*H157,1)</f>
        <v>0</v>
      </c>
      <c r="K157" s="181" t="s">
        <v>212</v>
      </c>
      <c r="L157" s="41"/>
      <c r="M157" s="186" t="s">
        <v>21</v>
      </c>
      <c r="N157" s="187" t="s">
        <v>44</v>
      </c>
      <c r="O157" s="66"/>
      <c r="P157" s="188">
        <f>O157*H157</f>
        <v>0</v>
      </c>
      <c r="Q157" s="188">
        <v>0.0006186</v>
      </c>
      <c r="R157" s="188">
        <f>Q157*H157</f>
        <v>0.0006186</v>
      </c>
      <c r="S157" s="188">
        <v>0</v>
      </c>
      <c r="T157" s="188">
        <f>S157*H157</f>
        <v>0</v>
      </c>
      <c r="U157" s="189" t="s">
        <v>21</v>
      </c>
      <c r="V157" s="36"/>
      <c r="W157" s="36"/>
      <c r="X157" s="36"/>
      <c r="Y157" s="36"/>
      <c r="Z157" s="36"/>
      <c r="AA157" s="36"/>
      <c r="AB157" s="36"/>
      <c r="AC157" s="36"/>
      <c r="AD157" s="36"/>
      <c r="AE157" s="36"/>
      <c r="AR157" s="190" t="s">
        <v>213</v>
      </c>
      <c r="AT157" s="190" t="s">
        <v>208</v>
      </c>
      <c r="AU157" s="190" t="s">
        <v>83</v>
      </c>
      <c r="AY157" s="19" t="s">
        <v>204</v>
      </c>
      <c r="BE157" s="191">
        <f>IF(N157="základní",J157,0)</f>
        <v>0</v>
      </c>
      <c r="BF157" s="191">
        <f>IF(N157="snížená",J157,0)</f>
        <v>0</v>
      </c>
      <c r="BG157" s="191">
        <f>IF(N157="zákl. přenesená",J157,0)</f>
        <v>0</v>
      </c>
      <c r="BH157" s="191">
        <f>IF(N157="sníž. přenesená",J157,0)</f>
        <v>0</v>
      </c>
      <c r="BI157" s="191">
        <f>IF(N157="nulová",J157,0)</f>
        <v>0</v>
      </c>
      <c r="BJ157" s="19" t="s">
        <v>81</v>
      </c>
      <c r="BK157" s="191">
        <f>ROUND(I157*H157,1)</f>
        <v>0</v>
      </c>
      <c r="BL157" s="19" t="s">
        <v>213</v>
      </c>
      <c r="BM157" s="190" t="s">
        <v>2445</v>
      </c>
    </row>
    <row r="158" spans="1:47" s="2" customFormat="1" ht="11.25">
      <c r="A158" s="36"/>
      <c r="B158" s="37"/>
      <c r="C158" s="38"/>
      <c r="D158" s="192" t="s">
        <v>216</v>
      </c>
      <c r="E158" s="38"/>
      <c r="F158" s="193" t="s">
        <v>2446</v>
      </c>
      <c r="G158" s="38"/>
      <c r="H158" s="38"/>
      <c r="I158" s="194"/>
      <c r="J158" s="38"/>
      <c r="K158" s="38"/>
      <c r="L158" s="41"/>
      <c r="M158" s="195"/>
      <c r="N158" s="196"/>
      <c r="O158" s="66"/>
      <c r="P158" s="66"/>
      <c r="Q158" s="66"/>
      <c r="R158" s="66"/>
      <c r="S158" s="66"/>
      <c r="T158" s="66"/>
      <c r="U158" s="67"/>
      <c r="V158" s="36"/>
      <c r="W158" s="36"/>
      <c r="X158" s="36"/>
      <c r="Y158" s="36"/>
      <c r="Z158" s="36"/>
      <c r="AA158" s="36"/>
      <c r="AB158" s="36"/>
      <c r="AC158" s="36"/>
      <c r="AD158" s="36"/>
      <c r="AE158" s="36"/>
      <c r="AT158" s="19" t="s">
        <v>216</v>
      </c>
      <c r="AU158" s="19" t="s">
        <v>83</v>
      </c>
    </row>
    <row r="159" spans="2:63" s="12" customFormat="1" ht="22.9" customHeight="1">
      <c r="B159" s="163"/>
      <c r="C159" s="164"/>
      <c r="D159" s="165" t="s">
        <v>72</v>
      </c>
      <c r="E159" s="177" t="s">
        <v>257</v>
      </c>
      <c r="F159" s="177" t="s">
        <v>2358</v>
      </c>
      <c r="G159" s="164"/>
      <c r="H159" s="164"/>
      <c r="I159" s="167"/>
      <c r="J159" s="178">
        <f>BK159</f>
        <v>0</v>
      </c>
      <c r="K159" s="164"/>
      <c r="L159" s="169"/>
      <c r="M159" s="170"/>
      <c r="N159" s="171"/>
      <c r="O159" s="171"/>
      <c r="P159" s="172">
        <f>SUM(P160:P170)</f>
        <v>0</v>
      </c>
      <c r="Q159" s="171"/>
      <c r="R159" s="172">
        <f>SUM(R160:R170)</f>
        <v>0</v>
      </c>
      <c r="S159" s="171"/>
      <c r="T159" s="172">
        <f>SUM(T160:T170)</f>
        <v>0</v>
      </c>
      <c r="U159" s="173"/>
      <c r="AR159" s="174" t="s">
        <v>81</v>
      </c>
      <c r="AT159" s="175" t="s">
        <v>72</v>
      </c>
      <c r="AU159" s="175" t="s">
        <v>81</v>
      </c>
      <c r="AY159" s="174" t="s">
        <v>204</v>
      </c>
      <c r="BK159" s="176">
        <f>SUM(BK160:BK170)</f>
        <v>0</v>
      </c>
    </row>
    <row r="160" spans="1:65" s="2" customFormat="1" ht="24.2" customHeight="1">
      <c r="A160" s="36"/>
      <c r="B160" s="37"/>
      <c r="C160" s="179" t="s">
        <v>417</v>
      </c>
      <c r="D160" s="179" t="s">
        <v>208</v>
      </c>
      <c r="E160" s="180" t="s">
        <v>2359</v>
      </c>
      <c r="F160" s="181" t="s">
        <v>2360</v>
      </c>
      <c r="G160" s="182" t="s">
        <v>318</v>
      </c>
      <c r="H160" s="183">
        <v>0.918</v>
      </c>
      <c r="I160" s="184"/>
      <c r="J160" s="185">
        <f>ROUND(I160*H160,1)</f>
        <v>0</v>
      </c>
      <c r="K160" s="181" t="s">
        <v>212</v>
      </c>
      <c r="L160" s="41"/>
      <c r="M160" s="186" t="s">
        <v>21</v>
      </c>
      <c r="N160" s="187" t="s">
        <v>44</v>
      </c>
      <c r="O160" s="66"/>
      <c r="P160" s="188">
        <f>O160*H160</f>
        <v>0</v>
      </c>
      <c r="Q160" s="188">
        <v>0</v>
      </c>
      <c r="R160" s="188">
        <f>Q160*H160</f>
        <v>0</v>
      </c>
      <c r="S160" s="188">
        <v>0</v>
      </c>
      <c r="T160" s="188">
        <f>S160*H160</f>
        <v>0</v>
      </c>
      <c r="U160" s="189" t="s">
        <v>21</v>
      </c>
      <c r="V160" s="36"/>
      <c r="W160" s="36"/>
      <c r="X160" s="36"/>
      <c r="Y160" s="36"/>
      <c r="Z160" s="36"/>
      <c r="AA160" s="36"/>
      <c r="AB160" s="36"/>
      <c r="AC160" s="36"/>
      <c r="AD160" s="36"/>
      <c r="AE160" s="36"/>
      <c r="AR160" s="190" t="s">
        <v>213</v>
      </c>
      <c r="AT160" s="190" t="s">
        <v>208</v>
      </c>
      <c r="AU160" s="190" t="s">
        <v>83</v>
      </c>
      <c r="AY160" s="19" t="s">
        <v>204</v>
      </c>
      <c r="BE160" s="191">
        <f>IF(N160="základní",J160,0)</f>
        <v>0</v>
      </c>
      <c r="BF160" s="191">
        <f>IF(N160="snížená",J160,0)</f>
        <v>0</v>
      </c>
      <c r="BG160" s="191">
        <f>IF(N160="zákl. přenesená",J160,0)</f>
        <v>0</v>
      </c>
      <c r="BH160" s="191">
        <f>IF(N160="sníž. přenesená",J160,0)</f>
        <v>0</v>
      </c>
      <c r="BI160" s="191">
        <f>IF(N160="nulová",J160,0)</f>
        <v>0</v>
      </c>
      <c r="BJ160" s="19" t="s">
        <v>81</v>
      </c>
      <c r="BK160" s="191">
        <f>ROUND(I160*H160,1)</f>
        <v>0</v>
      </c>
      <c r="BL160" s="19" t="s">
        <v>213</v>
      </c>
      <c r="BM160" s="190" t="s">
        <v>2447</v>
      </c>
    </row>
    <row r="161" spans="1:47" s="2" customFormat="1" ht="11.25">
      <c r="A161" s="36"/>
      <c r="B161" s="37"/>
      <c r="C161" s="38"/>
      <c r="D161" s="192" t="s">
        <v>216</v>
      </c>
      <c r="E161" s="38"/>
      <c r="F161" s="193" t="s">
        <v>2362</v>
      </c>
      <c r="G161" s="38"/>
      <c r="H161" s="38"/>
      <c r="I161" s="194"/>
      <c r="J161" s="38"/>
      <c r="K161" s="38"/>
      <c r="L161" s="41"/>
      <c r="M161" s="195"/>
      <c r="N161" s="196"/>
      <c r="O161" s="66"/>
      <c r="P161" s="66"/>
      <c r="Q161" s="66"/>
      <c r="R161" s="66"/>
      <c r="S161" s="66"/>
      <c r="T161" s="66"/>
      <c r="U161" s="67"/>
      <c r="V161" s="36"/>
      <c r="W161" s="36"/>
      <c r="X161" s="36"/>
      <c r="Y161" s="36"/>
      <c r="Z161" s="36"/>
      <c r="AA161" s="36"/>
      <c r="AB161" s="36"/>
      <c r="AC161" s="36"/>
      <c r="AD161" s="36"/>
      <c r="AE161" s="36"/>
      <c r="AT161" s="19" t="s">
        <v>216</v>
      </c>
      <c r="AU161" s="19" t="s">
        <v>83</v>
      </c>
    </row>
    <row r="162" spans="1:65" s="2" customFormat="1" ht="24.2" customHeight="1">
      <c r="A162" s="36"/>
      <c r="B162" s="37"/>
      <c r="C162" s="179" t="s">
        <v>365</v>
      </c>
      <c r="D162" s="179" t="s">
        <v>208</v>
      </c>
      <c r="E162" s="180" t="s">
        <v>2363</v>
      </c>
      <c r="F162" s="181" t="s">
        <v>2364</v>
      </c>
      <c r="G162" s="182" t="s">
        <v>318</v>
      </c>
      <c r="H162" s="183">
        <v>8.262</v>
      </c>
      <c r="I162" s="184"/>
      <c r="J162" s="185">
        <f>ROUND(I162*H162,1)</f>
        <v>0</v>
      </c>
      <c r="K162" s="181" t="s">
        <v>212</v>
      </c>
      <c r="L162" s="41"/>
      <c r="M162" s="186" t="s">
        <v>21</v>
      </c>
      <c r="N162" s="187" t="s">
        <v>44</v>
      </c>
      <c r="O162" s="66"/>
      <c r="P162" s="188">
        <f>O162*H162</f>
        <v>0</v>
      </c>
      <c r="Q162" s="188">
        <v>0</v>
      </c>
      <c r="R162" s="188">
        <f>Q162*H162</f>
        <v>0</v>
      </c>
      <c r="S162" s="188">
        <v>0</v>
      </c>
      <c r="T162" s="188">
        <f>S162*H162</f>
        <v>0</v>
      </c>
      <c r="U162" s="189" t="s">
        <v>21</v>
      </c>
      <c r="V162" s="36"/>
      <c r="W162" s="36"/>
      <c r="X162" s="36"/>
      <c r="Y162" s="36"/>
      <c r="Z162" s="36"/>
      <c r="AA162" s="36"/>
      <c r="AB162" s="36"/>
      <c r="AC162" s="36"/>
      <c r="AD162" s="36"/>
      <c r="AE162" s="36"/>
      <c r="AR162" s="190" t="s">
        <v>213</v>
      </c>
      <c r="AT162" s="190" t="s">
        <v>208</v>
      </c>
      <c r="AU162" s="190" t="s">
        <v>83</v>
      </c>
      <c r="AY162" s="19" t="s">
        <v>204</v>
      </c>
      <c r="BE162" s="191">
        <f>IF(N162="základní",J162,0)</f>
        <v>0</v>
      </c>
      <c r="BF162" s="191">
        <f>IF(N162="snížená",J162,0)</f>
        <v>0</v>
      </c>
      <c r="BG162" s="191">
        <f>IF(N162="zákl. přenesená",J162,0)</f>
        <v>0</v>
      </c>
      <c r="BH162" s="191">
        <f>IF(N162="sníž. přenesená",J162,0)</f>
        <v>0</v>
      </c>
      <c r="BI162" s="191">
        <f>IF(N162="nulová",J162,0)</f>
        <v>0</v>
      </c>
      <c r="BJ162" s="19" t="s">
        <v>81</v>
      </c>
      <c r="BK162" s="191">
        <f>ROUND(I162*H162,1)</f>
        <v>0</v>
      </c>
      <c r="BL162" s="19" t="s">
        <v>213</v>
      </c>
      <c r="BM162" s="190" t="s">
        <v>2448</v>
      </c>
    </row>
    <row r="163" spans="1:47" s="2" customFormat="1" ht="11.25">
      <c r="A163" s="36"/>
      <c r="B163" s="37"/>
      <c r="C163" s="38"/>
      <c r="D163" s="192" t="s">
        <v>216</v>
      </c>
      <c r="E163" s="38"/>
      <c r="F163" s="193" t="s">
        <v>2366</v>
      </c>
      <c r="G163" s="38"/>
      <c r="H163" s="38"/>
      <c r="I163" s="194"/>
      <c r="J163" s="38"/>
      <c r="K163" s="38"/>
      <c r="L163" s="41"/>
      <c r="M163" s="195"/>
      <c r="N163" s="196"/>
      <c r="O163" s="66"/>
      <c r="P163" s="66"/>
      <c r="Q163" s="66"/>
      <c r="R163" s="66"/>
      <c r="S163" s="66"/>
      <c r="T163" s="66"/>
      <c r="U163" s="67"/>
      <c r="V163" s="36"/>
      <c r="W163" s="36"/>
      <c r="X163" s="36"/>
      <c r="Y163" s="36"/>
      <c r="Z163" s="36"/>
      <c r="AA163" s="36"/>
      <c r="AB163" s="36"/>
      <c r="AC163" s="36"/>
      <c r="AD163" s="36"/>
      <c r="AE163" s="36"/>
      <c r="AT163" s="19" t="s">
        <v>216</v>
      </c>
      <c r="AU163" s="19" t="s">
        <v>83</v>
      </c>
    </row>
    <row r="164" spans="2:51" s="13" customFormat="1" ht="11.25">
      <c r="B164" s="197"/>
      <c r="C164" s="198"/>
      <c r="D164" s="199" t="s">
        <v>218</v>
      </c>
      <c r="E164" s="200" t="s">
        <v>21</v>
      </c>
      <c r="F164" s="201" t="s">
        <v>2449</v>
      </c>
      <c r="G164" s="198"/>
      <c r="H164" s="202">
        <v>8.262</v>
      </c>
      <c r="I164" s="203"/>
      <c r="J164" s="198"/>
      <c r="K164" s="198"/>
      <c r="L164" s="204"/>
      <c r="M164" s="205"/>
      <c r="N164" s="206"/>
      <c r="O164" s="206"/>
      <c r="P164" s="206"/>
      <c r="Q164" s="206"/>
      <c r="R164" s="206"/>
      <c r="S164" s="206"/>
      <c r="T164" s="206"/>
      <c r="U164" s="207"/>
      <c r="AT164" s="208" t="s">
        <v>218</v>
      </c>
      <c r="AU164" s="208" t="s">
        <v>83</v>
      </c>
      <c r="AV164" s="13" t="s">
        <v>83</v>
      </c>
      <c r="AW164" s="13" t="s">
        <v>34</v>
      </c>
      <c r="AX164" s="13" t="s">
        <v>81</v>
      </c>
      <c r="AY164" s="208" t="s">
        <v>204</v>
      </c>
    </row>
    <row r="165" spans="1:65" s="2" customFormat="1" ht="16.5" customHeight="1">
      <c r="A165" s="36"/>
      <c r="B165" s="37"/>
      <c r="C165" s="179" t="s">
        <v>441</v>
      </c>
      <c r="D165" s="179" t="s">
        <v>208</v>
      </c>
      <c r="E165" s="180" t="s">
        <v>2368</v>
      </c>
      <c r="F165" s="181" t="s">
        <v>2369</v>
      </c>
      <c r="G165" s="182" t="s">
        <v>318</v>
      </c>
      <c r="H165" s="183">
        <v>0.918</v>
      </c>
      <c r="I165" s="184"/>
      <c r="J165" s="185">
        <f>ROUND(I165*H165,1)</f>
        <v>0</v>
      </c>
      <c r="K165" s="181" t="s">
        <v>212</v>
      </c>
      <c r="L165" s="41"/>
      <c r="M165" s="186" t="s">
        <v>21</v>
      </c>
      <c r="N165" s="187" t="s">
        <v>44</v>
      </c>
      <c r="O165" s="66"/>
      <c r="P165" s="188">
        <f>O165*H165</f>
        <v>0</v>
      </c>
      <c r="Q165" s="188">
        <v>0</v>
      </c>
      <c r="R165" s="188">
        <f>Q165*H165</f>
        <v>0</v>
      </c>
      <c r="S165" s="188">
        <v>0</v>
      </c>
      <c r="T165" s="188">
        <f>S165*H165</f>
        <v>0</v>
      </c>
      <c r="U165" s="189" t="s">
        <v>21</v>
      </c>
      <c r="V165" s="36"/>
      <c r="W165" s="36"/>
      <c r="X165" s="36"/>
      <c r="Y165" s="36"/>
      <c r="Z165" s="36"/>
      <c r="AA165" s="36"/>
      <c r="AB165" s="36"/>
      <c r="AC165" s="36"/>
      <c r="AD165" s="36"/>
      <c r="AE165" s="36"/>
      <c r="AR165" s="190" t="s">
        <v>213</v>
      </c>
      <c r="AT165" s="190" t="s">
        <v>208</v>
      </c>
      <c r="AU165" s="190" t="s">
        <v>83</v>
      </c>
      <c r="AY165" s="19" t="s">
        <v>204</v>
      </c>
      <c r="BE165" s="191">
        <f>IF(N165="základní",J165,0)</f>
        <v>0</v>
      </c>
      <c r="BF165" s="191">
        <f>IF(N165="snížená",J165,0)</f>
        <v>0</v>
      </c>
      <c r="BG165" s="191">
        <f>IF(N165="zákl. přenesená",J165,0)</f>
        <v>0</v>
      </c>
      <c r="BH165" s="191">
        <f>IF(N165="sníž. přenesená",J165,0)</f>
        <v>0</v>
      </c>
      <c r="BI165" s="191">
        <f>IF(N165="nulová",J165,0)</f>
        <v>0</v>
      </c>
      <c r="BJ165" s="19" t="s">
        <v>81</v>
      </c>
      <c r="BK165" s="191">
        <f>ROUND(I165*H165,1)</f>
        <v>0</v>
      </c>
      <c r="BL165" s="19" t="s">
        <v>213</v>
      </c>
      <c r="BM165" s="190" t="s">
        <v>2450</v>
      </c>
    </row>
    <row r="166" spans="1:47" s="2" customFormat="1" ht="11.25">
      <c r="A166" s="36"/>
      <c r="B166" s="37"/>
      <c r="C166" s="38"/>
      <c r="D166" s="192" t="s">
        <v>216</v>
      </c>
      <c r="E166" s="38"/>
      <c r="F166" s="193" t="s">
        <v>2371</v>
      </c>
      <c r="G166" s="38"/>
      <c r="H166" s="38"/>
      <c r="I166" s="194"/>
      <c r="J166" s="38"/>
      <c r="K166" s="38"/>
      <c r="L166" s="41"/>
      <c r="M166" s="195"/>
      <c r="N166" s="196"/>
      <c r="O166" s="66"/>
      <c r="P166" s="66"/>
      <c r="Q166" s="66"/>
      <c r="R166" s="66"/>
      <c r="S166" s="66"/>
      <c r="T166" s="66"/>
      <c r="U166" s="67"/>
      <c r="V166" s="36"/>
      <c r="W166" s="36"/>
      <c r="X166" s="36"/>
      <c r="Y166" s="36"/>
      <c r="Z166" s="36"/>
      <c r="AA166" s="36"/>
      <c r="AB166" s="36"/>
      <c r="AC166" s="36"/>
      <c r="AD166" s="36"/>
      <c r="AE166" s="36"/>
      <c r="AT166" s="19" t="s">
        <v>216</v>
      </c>
      <c r="AU166" s="19" t="s">
        <v>83</v>
      </c>
    </row>
    <row r="167" spans="1:65" s="2" customFormat="1" ht="24.2" customHeight="1">
      <c r="A167" s="36"/>
      <c r="B167" s="37"/>
      <c r="C167" s="179" t="s">
        <v>450</v>
      </c>
      <c r="D167" s="179" t="s">
        <v>208</v>
      </c>
      <c r="E167" s="180" t="s">
        <v>2372</v>
      </c>
      <c r="F167" s="181" t="s">
        <v>1314</v>
      </c>
      <c r="G167" s="182" t="s">
        <v>318</v>
      </c>
      <c r="H167" s="183">
        <v>0.528</v>
      </c>
      <c r="I167" s="184"/>
      <c r="J167" s="185">
        <f>ROUND(I167*H167,1)</f>
        <v>0</v>
      </c>
      <c r="K167" s="181" t="s">
        <v>212</v>
      </c>
      <c r="L167" s="41"/>
      <c r="M167" s="186" t="s">
        <v>21</v>
      </c>
      <c r="N167" s="187" t="s">
        <v>44</v>
      </c>
      <c r="O167" s="66"/>
      <c r="P167" s="188">
        <f>O167*H167</f>
        <v>0</v>
      </c>
      <c r="Q167" s="188">
        <v>0</v>
      </c>
      <c r="R167" s="188">
        <f>Q167*H167</f>
        <v>0</v>
      </c>
      <c r="S167" s="188">
        <v>0</v>
      </c>
      <c r="T167" s="188">
        <f>S167*H167</f>
        <v>0</v>
      </c>
      <c r="U167" s="189" t="s">
        <v>21</v>
      </c>
      <c r="V167" s="36"/>
      <c r="W167" s="36"/>
      <c r="X167" s="36"/>
      <c r="Y167" s="36"/>
      <c r="Z167" s="36"/>
      <c r="AA167" s="36"/>
      <c r="AB167" s="36"/>
      <c r="AC167" s="36"/>
      <c r="AD167" s="36"/>
      <c r="AE167" s="36"/>
      <c r="AR167" s="190" t="s">
        <v>213</v>
      </c>
      <c r="AT167" s="190" t="s">
        <v>208</v>
      </c>
      <c r="AU167" s="190" t="s">
        <v>83</v>
      </c>
      <c r="AY167" s="19" t="s">
        <v>204</v>
      </c>
      <c r="BE167" s="191">
        <f>IF(N167="základní",J167,0)</f>
        <v>0</v>
      </c>
      <c r="BF167" s="191">
        <f>IF(N167="snížená",J167,0)</f>
        <v>0</v>
      </c>
      <c r="BG167" s="191">
        <f>IF(N167="zákl. přenesená",J167,0)</f>
        <v>0</v>
      </c>
      <c r="BH167" s="191">
        <f>IF(N167="sníž. přenesená",J167,0)</f>
        <v>0</v>
      </c>
      <c r="BI167" s="191">
        <f>IF(N167="nulová",J167,0)</f>
        <v>0</v>
      </c>
      <c r="BJ167" s="19" t="s">
        <v>81</v>
      </c>
      <c r="BK167" s="191">
        <f>ROUND(I167*H167,1)</f>
        <v>0</v>
      </c>
      <c r="BL167" s="19" t="s">
        <v>213</v>
      </c>
      <c r="BM167" s="190" t="s">
        <v>2451</v>
      </c>
    </row>
    <row r="168" spans="1:47" s="2" customFormat="1" ht="11.25">
      <c r="A168" s="36"/>
      <c r="B168" s="37"/>
      <c r="C168" s="38"/>
      <c r="D168" s="192" t="s">
        <v>216</v>
      </c>
      <c r="E168" s="38"/>
      <c r="F168" s="193" t="s">
        <v>2374</v>
      </c>
      <c r="G168" s="38"/>
      <c r="H168" s="38"/>
      <c r="I168" s="194"/>
      <c r="J168" s="38"/>
      <c r="K168" s="38"/>
      <c r="L168" s="41"/>
      <c r="M168" s="195"/>
      <c r="N168" s="196"/>
      <c r="O168" s="66"/>
      <c r="P168" s="66"/>
      <c r="Q168" s="66"/>
      <c r="R168" s="66"/>
      <c r="S168" s="66"/>
      <c r="T168" s="66"/>
      <c r="U168" s="67"/>
      <c r="V168" s="36"/>
      <c r="W168" s="36"/>
      <c r="X168" s="36"/>
      <c r="Y168" s="36"/>
      <c r="Z168" s="36"/>
      <c r="AA168" s="36"/>
      <c r="AB168" s="36"/>
      <c r="AC168" s="36"/>
      <c r="AD168" s="36"/>
      <c r="AE168" s="36"/>
      <c r="AT168" s="19" t="s">
        <v>216</v>
      </c>
      <c r="AU168" s="19" t="s">
        <v>83</v>
      </c>
    </row>
    <row r="169" spans="1:65" s="2" customFormat="1" ht="24.2" customHeight="1">
      <c r="A169" s="36"/>
      <c r="B169" s="37"/>
      <c r="C169" s="179" t="s">
        <v>457</v>
      </c>
      <c r="D169" s="179" t="s">
        <v>208</v>
      </c>
      <c r="E169" s="180" t="s">
        <v>2375</v>
      </c>
      <c r="F169" s="181" t="s">
        <v>1308</v>
      </c>
      <c r="G169" s="182" t="s">
        <v>318</v>
      </c>
      <c r="H169" s="183">
        <v>0.39</v>
      </c>
      <c r="I169" s="184"/>
      <c r="J169" s="185">
        <f>ROUND(I169*H169,1)</f>
        <v>0</v>
      </c>
      <c r="K169" s="181" t="s">
        <v>212</v>
      </c>
      <c r="L169" s="41"/>
      <c r="M169" s="186" t="s">
        <v>21</v>
      </c>
      <c r="N169" s="187" t="s">
        <v>44</v>
      </c>
      <c r="O169" s="66"/>
      <c r="P169" s="188">
        <f>O169*H169</f>
        <v>0</v>
      </c>
      <c r="Q169" s="188">
        <v>0</v>
      </c>
      <c r="R169" s="188">
        <f>Q169*H169</f>
        <v>0</v>
      </c>
      <c r="S169" s="188">
        <v>0</v>
      </c>
      <c r="T169" s="188">
        <f>S169*H169</f>
        <v>0</v>
      </c>
      <c r="U169" s="189" t="s">
        <v>21</v>
      </c>
      <c r="V169" s="36"/>
      <c r="W169" s="36"/>
      <c r="X169" s="36"/>
      <c r="Y169" s="36"/>
      <c r="Z169" s="36"/>
      <c r="AA169" s="36"/>
      <c r="AB169" s="36"/>
      <c r="AC169" s="36"/>
      <c r="AD169" s="36"/>
      <c r="AE169" s="36"/>
      <c r="AR169" s="190" t="s">
        <v>213</v>
      </c>
      <c r="AT169" s="190" t="s">
        <v>208</v>
      </c>
      <c r="AU169" s="190" t="s">
        <v>83</v>
      </c>
      <c r="AY169" s="19" t="s">
        <v>204</v>
      </c>
      <c r="BE169" s="191">
        <f>IF(N169="základní",J169,0)</f>
        <v>0</v>
      </c>
      <c r="BF169" s="191">
        <f>IF(N169="snížená",J169,0)</f>
        <v>0</v>
      </c>
      <c r="BG169" s="191">
        <f>IF(N169="zákl. přenesená",J169,0)</f>
        <v>0</v>
      </c>
      <c r="BH169" s="191">
        <f>IF(N169="sníž. přenesená",J169,0)</f>
        <v>0</v>
      </c>
      <c r="BI169" s="191">
        <f>IF(N169="nulová",J169,0)</f>
        <v>0</v>
      </c>
      <c r="BJ169" s="19" t="s">
        <v>81</v>
      </c>
      <c r="BK169" s="191">
        <f>ROUND(I169*H169,1)</f>
        <v>0</v>
      </c>
      <c r="BL169" s="19" t="s">
        <v>213</v>
      </c>
      <c r="BM169" s="190" t="s">
        <v>2452</v>
      </c>
    </row>
    <row r="170" spans="1:47" s="2" customFormat="1" ht="11.25">
      <c r="A170" s="36"/>
      <c r="B170" s="37"/>
      <c r="C170" s="38"/>
      <c r="D170" s="192" t="s">
        <v>216</v>
      </c>
      <c r="E170" s="38"/>
      <c r="F170" s="193" t="s">
        <v>2377</v>
      </c>
      <c r="G170" s="38"/>
      <c r="H170" s="38"/>
      <c r="I170" s="194"/>
      <c r="J170" s="38"/>
      <c r="K170" s="38"/>
      <c r="L170" s="41"/>
      <c r="M170" s="195"/>
      <c r="N170" s="196"/>
      <c r="O170" s="66"/>
      <c r="P170" s="66"/>
      <c r="Q170" s="66"/>
      <c r="R170" s="66"/>
      <c r="S170" s="66"/>
      <c r="T170" s="66"/>
      <c r="U170" s="67"/>
      <c r="V170" s="36"/>
      <c r="W170" s="36"/>
      <c r="X170" s="36"/>
      <c r="Y170" s="36"/>
      <c r="Z170" s="36"/>
      <c r="AA170" s="36"/>
      <c r="AB170" s="36"/>
      <c r="AC170" s="36"/>
      <c r="AD170" s="36"/>
      <c r="AE170" s="36"/>
      <c r="AT170" s="19" t="s">
        <v>216</v>
      </c>
      <c r="AU170" s="19" t="s">
        <v>83</v>
      </c>
    </row>
    <row r="171" spans="2:63" s="12" customFormat="1" ht="22.9" customHeight="1">
      <c r="B171" s="163"/>
      <c r="C171" s="164"/>
      <c r="D171" s="165" t="s">
        <v>72</v>
      </c>
      <c r="E171" s="177" t="s">
        <v>942</v>
      </c>
      <c r="F171" s="177" t="s">
        <v>1323</v>
      </c>
      <c r="G171" s="164"/>
      <c r="H171" s="164"/>
      <c r="I171" s="167"/>
      <c r="J171" s="178">
        <f>BK171</f>
        <v>0</v>
      </c>
      <c r="K171" s="164"/>
      <c r="L171" s="169"/>
      <c r="M171" s="170"/>
      <c r="N171" s="171"/>
      <c r="O171" s="171"/>
      <c r="P171" s="172">
        <f>SUM(P172:P173)</f>
        <v>0</v>
      </c>
      <c r="Q171" s="171"/>
      <c r="R171" s="172">
        <f>SUM(R172:R173)</f>
        <v>0</v>
      </c>
      <c r="S171" s="171"/>
      <c r="T171" s="172">
        <f>SUM(T172:T173)</f>
        <v>0</v>
      </c>
      <c r="U171" s="173"/>
      <c r="AR171" s="174" t="s">
        <v>81</v>
      </c>
      <c r="AT171" s="175" t="s">
        <v>72</v>
      </c>
      <c r="AU171" s="175" t="s">
        <v>81</v>
      </c>
      <c r="AY171" s="174" t="s">
        <v>204</v>
      </c>
      <c r="BK171" s="176">
        <f>SUM(BK172:BK173)</f>
        <v>0</v>
      </c>
    </row>
    <row r="172" spans="1:65" s="2" customFormat="1" ht="24.2" customHeight="1">
      <c r="A172" s="36"/>
      <c r="B172" s="37"/>
      <c r="C172" s="179" t="s">
        <v>465</v>
      </c>
      <c r="D172" s="179" t="s">
        <v>208</v>
      </c>
      <c r="E172" s="180" t="s">
        <v>2378</v>
      </c>
      <c r="F172" s="181" t="s">
        <v>2379</v>
      </c>
      <c r="G172" s="182" t="s">
        <v>318</v>
      </c>
      <c r="H172" s="183">
        <v>2.185</v>
      </c>
      <c r="I172" s="184"/>
      <c r="J172" s="185">
        <f>ROUND(I172*H172,1)</f>
        <v>0</v>
      </c>
      <c r="K172" s="181" t="s">
        <v>212</v>
      </c>
      <c r="L172" s="41"/>
      <c r="M172" s="186" t="s">
        <v>21</v>
      </c>
      <c r="N172" s="187" t="s">
        <v>44</v>
      </c>
      <c r="O172" s="66"/>
      <c r="P172" s="188">
        <f>O172*H172</f>
        <v>0</v>
      </c>
      <c r="Q172" s="188">
        <v>0</v>
      </c>
      <c r="R172" s="188">
        <f>Q172*H172</f>
        <v>0</v>
      </c>
      <c r="S172" s="188">
        <v>0</v>
      </c>
      <c r="T172" s="188">
        <f>S172*H172</f>
        <v>0</v>
      </c>
      <c r="U172" s="189" t="s">
        <v>21</v>
      </c>
      <c r="V172" s="36"/>
      <c r="W172" s="36"/>
      <c r="X172" s="36"/>
      <c r="Y172" s="36"/>
      <c r="Z172" s="36"/>
      <c r="AA172" s="36"/>
      <c r="AB172" s="36"/>
      <c r="AC172" s="36"/>
      <c r="AD172" s="36"/>
      <c r="AE172" s="36"/>
      <c r="AR172" s="190" t="s">
        <v>213</v>
      </c>
      <c r="AT172" s="190" t="s">
        <v>208</v>
      </c>
      <c r="AU172" s="190" t="s">
        <v>83</v>
      </c>
      <c r="AY172" s="19" t="s">
        <v>204</v>
      </c>
      <c r="BE172" s="191">
        <f>IF(N172="základní",J172,0)</f>
        <v>0</v>
      </c>
      <c r="BF172" s="191">
        <f>IF(N172="snížená",J172,0)</f>
        <v>0</v>
      </c>
      <c r="BG172" s="191">
        <f>IF(N172="zákl. přenesená",J172,0)</f>
        <v>0</v>
      </c>
      <c r="BH172" s="191">
        <f>IF(N172="sníž. přenesená",J172,0)</f>
        <v>0</v>
      </c>
      <c r="BI172" s="191">
        <f>IF(N172="nulová",J172,0)</f>
        <v>0</v>
      </c>
      <c r="BJ172" s="19" t="s">
        <v>81</v>
      </c>
      <c r="BK172" s="191">
        <f>ROUND(I172*H172,1)</f>
        <v>0</v>
      </c>
      <c r="BL172" s="19" t="s">
        <v>213</v>
      </c>
      <c r="BM172" s="190" t="s">
        <v>2453</v>
      </c>
    </row>
    <row r="173" spans="1:47" s="2" customFormat="1" ht="11.25">
      <c r="A173" s="36"/>
      <c r="B173" s="37"/>
      <c r="C173" s="38"/>
      <c r="D173" s="192" t="s">
        <v>216</v>
      </c>
      <c r="E173" s="38"/>
      <c r="F173" s="193" t="s">
        <v>2381</v>
      </c>
      <c r="G173" s="38"/>
      <c r="H173" s="38"/>
      <c r="I173" s="194"/>
      <c r="J173" s="38"/>
      <c r="K173" s="38"/>
      <c r="L173" s="41"/>
      <c r="M173" s="253"/>
      <c r="N173" s="254"/>
      <c r="O173" s="255"/>
      <c r="P173" s="255"/>
      <c r="Q173" s="255"/>
      <c r="R173" s="255"/>
      <c r="S173" s="255"/>
      <c r="T173" s="255"/>
      <c r="U173" s="256"/>
      <c r="V173" s="36"/>
      <c r="W173" s="36"/>
      <c r="X173" s="36"/>
      <c r="Y173" s="36"/>
      <c r="Z173" s="36"/>
      <c r="AA173" s="36"/>
      <c r="AB173" s="36"/>
      <c r="AC173" s="36"/>
      <c r="AD173" s="36"/>
      <c r="AE173" s="36"/>
      <c r="AT173" s="19" t="s">
        <v>216</v>
      </c>
      <c r="AU173" s="19" t="s">
        <v>83</v>
      </c>
    </row>
    <row r="174" spans="1:31" s="2" customFormat="1" ht="6.95" customHeight="1">
      <c r="A174" s="36"/>
      <c r="B174" s="49"/>
      <c r="C174" s="50"/>
      <c r="D174" s="50"/>
      <c r="E174" s="50"/>
      <c r="F174" s="50"/>
      <c r="G174" s="50"/>
      <c r="H174" s="50"/>
      <c r="I174" s="50"/>
      <c r="J174" s="50"/>
      <c r="K174" s="50"/>
      <c r="L174" s="41"/>
      <c r="M174" s="36"/>
      <c r="O174" s="36"/>
      <c r="P174" s="36"/>
      <c r="Q174" s="36"/>
      <c r="R174" s="36"/>
      <c r="S174" s="36"/>
      <c r="T174" s="36"/>
      <c r="U174" s="36"/>
      <c r="V174" s="36"/>
      <c r="W174" s="36"/>
      <c r="X174" s="36"/>
      <c r="Y174" s="36"/>
      <c r="Z174" s="36"/>
      <c r="AA174" s="36"/>
      <c r="AB174" s="36"/>
      <c r="AC174" s="36"/>
      <c r="AD174" s="36"/>
      <c r="AE174" s="36"/>
    </row>
  </sheetData>
  <sheetProtection algorithmName="SHA-512" hashValue="pHL/RWRpAkCIk2+hoKzE6/ES3pXpzbPiPnpVsee6hic+cY4qYnmxkk04FqFJNzw5ca69mZld4Tc4rLWyMR1o2A==" saltValue="2xf/SGGF5+VF0PNQrBzJ1LBSPAbwDC7ELhnDp8xjH+okm+59d1SWJykshldzfQUGLL8iHv5wJSEwn4HTOmW3QQ==" spinCount="100000" sheet="1" objects="1" scenarios="1" formatColumns="0" formatRows="0" autoFilter="0"/>
  <autoFilter ref="C85:K173"/>
  <mergeCells count="9">
    <mergeCell ref="E50:H50"/>
    <mergeCell ref="E76:H76"/>
    <mergeCell ref="E78:H78"/>
    <mergeCell ref="L2:V2"/>
    <mergeCell ref="E7:H7"/>
    <mergeCell ref="E9:H9"/>
    <mergeCell ref="E18:H18"/>
    <mergeCell ref="E27:H27"/>
    <mergeCell ref="E48:H48"/>
  </mergeCells>
  <hyperlinks>
    <hyperlink ref="F90" r:id="rId1" display="https://podminky.urs.cz/item/CS_URS_2021_02/113107023"/>
    <hyperlink ref="F93" r:id="rId2" display="https://podminky.urs.cz/item/CS_URS_2021_02/113107031"/>
    <hyperlink ref="F96" r:id="rId3" display="https://podminky.urs.cz/item/CS_URS_2021_02/132212111"/>
    <hyperlink ref="F102" r:id="rId4" display="https://podminky.urs.cz/item/CS_URS_2021_02/132312111"/>
    <hyperlink ref="F108" r:id="rId5" display="https://podminky.urs.cz/item/CS_URS_2021_02/162751117"/>
    <hyperlink ref="F111" r:id="rId6" display="https://podminky.urs.cz/item/CS_URS_2021_02/167111101"/>
    <hyperlink ref="F114" r:id="rId7" display="https://podminky.urs.cz/item/CS_URS_2021_02/162751137"/>
    <hyperlink ref="F117" r:id="rId8" display="https://podminky.urs.cz/item/CS_URS_2021_02/167111102"/>
    <hyperlink ref="F120" r:id="rId9" display="https://podminky.urs.cz/item/CS_URS_2021_02/171201201"/>
    <hyperlink ref="F122" r:id="rId10" display="https://podminky.urs.cz/item/CS_URS_2021_02/171201231"/>
    <hyperlink ref="F124" r:id="rId11" display="https://podminky.urs.cz/item/CS_URS_2021_02/174111101"/>
    <hyperlink ref="F128" r:id="rId12" display="https://podminky.urs.cz/item/CS_URS_2021_02/451572111"/>
    <hyperlink ref="F133" r:id="rId13" display="https://podminky.urs.cz/item/CS_URS_2021_02/566901143"/>
    <hyperlink ref="F135" r:id="rId14" display="https://podminky.urs.cz/item/CS_URS_2021_02/566901171"/>
    <hyperlink ref="F138" r:id="rId15" display="https://podminky.urs.cz/item/CS_URS_2021_02/831263195"/>
    <hyperlink ref="F140" r:id="rId16" display="https://podminky.urs.cz/item/CS_URS_2021_02/871265211"/>
    <hyperlink ref="F142" r:id="rId17" display="https://podminky.urs.cz/item/CS_URS_2021_02/877310330"/>
    <hyperlink ref="F144" r:id="rId18" display="https://podminky.urs.cz/item/CS_URS_2021_02/28617243"/>
    <hyperlink ref="F146" r:id="rId19" display="https://podminky.urs.cz/item/CS_URS_2021_02/892351111"/>
    <hyperlink ref="F148" r:id="rId20" display="https://podminky.urs.cz/item/CS_URS_2021_02/894812203"/>
    <hyperlink ref="F150" r:id="rId21" display="https://podminky.urs.cz/item/CS_URS_2021_02/894812231"/>
    <hyperlink ref="F152" r:id="rId22" display="https://podminky.urs.cz/item/CS_URS_2021_02/894812241"/>
    <hyperlink ref="F154" r:id="rId23" display="https://podminky.urs.cz/item/CS_URS_2021_02/894812249"/>
    <hyperlink ref="F156" r:id="rId24" display="https://podminky.urs.cz/item/CS_URS_2021_02/894812261"/>
    <hyperlink ref="F158" r:id="rId25" display="https://podminky.urs.cz/item/CS_URS_2021_02/894812612"/>
    <hyperlink ref="F161" r:id="rId26" display="https://podminky.urs.cz/item/CS_URS_2021_02/997221571"/>
    <hyperlink ref="F163" r:id="rId27" display="https://podminky.urs.cz/item/CS_URS_2021_02/997221579"/>
    <hyperlink ref="F166" r:id="rId28" display="https://podminky.urs.cz/item/CS_URS_2021_02/997221611"/>
    <hyperlink ref="F168" r:id="rId29" display="https://podminky.urs.cz/item/CS_URS_2021_02/997221655"/>
    <hyperlink ref="F170" r:id="rId30" display="https://podminky.urs.cz/item/CS_URS_2021_02/997221615"/>
    <hyperlink ref="F173" r:id="rId31" display="https://podminky.urs.cz/item/CS_URS_2021_02/998276101"/>
  </hyperlinks>
  <printOptions/>
  <pageMargins left="0.3937007874015748" right="0.3937007874015748" top="0.3937007874015748" bottom="0.3937007874015748" header="0" footer="0"/>
  <pageSetup fitToHeight="100" fitToWidth="1" horizontalDpi="600" verticalDpi="600" orientation="landscape" paperSize="9" scale="84" r:id="rId33"/>
  <headerFooter>
    <oddFooter>&amp;CStrana &amp;P z &amp;N</oddFooter>
  </headerFooter>
  <drawing r:id="rId3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95</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128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6" t="str">
        <f>'Rekapitulace stavby'!K6</f>
        <v>ZOO DĚČÍN - NOVOSTAVBA PAVILONU PRO PUMY na p.p.č.426/1, k.ú.Podmokly</v>
      </c>
      <c r="F7" s="387"/>
      <c r="G7" s="387"/>
      <c r="H7" s="387"/>
      <c r="L7" s="22"/>
    </row>
    <row r="8" spans="1:31"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8" t="s">
        <v>2454</v>
      </c>
      <c r="F9" s="389"/>
      <c r="G9" s="389"/>
      <c r="H9" s="389"/>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21</v>
      </c>
      <c r="G11" s="36"/>
      <c r="H11" s="36"/>
      <c r="I11" s="114" t="s">
        <v>20</v>
      </c>
      <c r="J11" s="105" t="s">
        <v>21</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2102</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ROUND(J85,1)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ROUND((SUM(BE85:BE198)),1)</f>
        <v>0</v>
      </c>
      <c r="G33" s="36"/>
      <c r="H33" s="36"/>
      <c r="I33" s="126">
        <v>0.21</v>
      </c>
      <c r="J33" s="125">
        <f>ROUND(((SUM(BE85:BE198))*I33),1)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ROUND((SUM(BF85:BF198)),1)</f>
        <v>0</v>
      </c>
      <c r="G34" s="36"/>
      <c r="H34" s="36"/>
      <c r="I34" s="126">
        <v>0.15</v>
      </c>
      <c r="J34" s="125">
        <f>ROUND(((SUM(BF85:BF198))*I34),1)</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46</v>
      </c>
      <c r="F35" s="125">
        <f>ROUND((SUM(BG85:BG198)),1)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47</v>
      </c>
      <c r="F36" s="125">
        <f>ROUND((SUM(BH85:BH198)),1)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48</v>
      </c>
      <c r="F37" s="125">
        <f>ROUND((SUM(BI85:BI198)),1)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7" t="str">
        <f>E9</f>
        <v>05 - VENKOVNÍ DEŠŤOVÁ KANALIZACE</v>
      </c>
      <c r="F50" s="395"/>
      <c r="G50" s="395"/>
      <c r="H50" s="395"/>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25.7" customHeight="1">
      <c r="A54" s="36"/>
      <c r="B54" s="37"/>
      <c r="C54" s="31" t="s">
        <v>26</v>
      </c>
      <c r="D54" s="38"/>
      <c r="E54" s="38"/>
      <c r="F54" s="29" t="str">
        <f>E15</f>
        <v xml:space="preserve">STATUTÁRNÍ MĚSTO DĚČÍN </v>
      </c>
      <c r="G54" s="38"/>
      <c r="H54" s="38"/>
      <c r="I54" s="31" t="s">
        <v>32</v>
      </c>
      <c r="J54" s="34" t="str">
        <f>E21</f>
        <v>AK Jiřího z Poděbrad, Děčín</v>
      </c>
      <c r="K54" s="38"/>
      <c r="L54" s="115"/>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 xml:space="preserve">Jana Veselá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J85</f>
        <v>0</v>
      </c>
      <c r="K59" s="38"/>
      <c r="L59" s="115"/>
      <c r="S59" s="36"/>
      <c r="T59" s="36"/>
      <c r="U59" s="36"/>
      <c r="V59" s="36"/>
      <c r="W59" s="36"/>
      <c r="X59" s="36"/>
      <c r="Y59" s="36"/>
      <c r="Z59" s="36"/>
      <c r="AA59" s="36"/>
      <c r="AB59" s="36"/>
      <c r="AC59" s="36"/>
      <c r="AD59" s="36"/>
      <c r="AE59" s="36"/>
      <c r="AU59" s="19" t="s">
        <v>134</v>
      </c>
    </row>
    <row r="60" spans="2:12" s="9" customFormat="1" ht="24.95" customHeight="1">
      <c r="B60" s="142"/>
      <c r="C60" s="143"/>
      <c r="D60" s="144" t="s">
        <v>2455</v>
      </c>
      <c r="E60" s="145"/>
      <c r="F60" s="145"/>
      <c r="G60" s="145"/>
      <c r="H60" s="145"/>
      <c r="I60" s="145"/>
      <c r="J60" s="146">
        <f>J86</f>
        <v>0</v>
      </c>
      <c r="K60" s="143"/>
      <c r="L60" s="147"/>
    </row>
    <row r="61" spans="2:12" s="10" customFormat="1" ht="19.9" customHeight="1">
      <c r="B61" s="148"/>
      <c r="C61" s="99"/>
      <c r="D61" s="149" t="s">
        <v>136</v>
      </c>
      <c r="E61" s="150"/>
      <c r="F61" s="150"/>
      <c r="G61" s="150"/>
      <c r="H61" s="150"/>
      <c r="I61" s="150"/>
      <c r="J61" s="151">
        <f>J87</f>
        <v>0</v>
      </c>
      <c r="K61" s="99"/>
      <c r="L61" s="152"/>
    </row>
    <row r="62" spans="2:12" s="10" customFormat="1" ht="19.9" customHeight="1">
      <c r="B62" s="148"/>
      <c r="C62" s="99"/>
      <c r="D62" s="149" t="s">
        <v>143</v>
      </c>
      <c r="E62" s="150"/>
      <c r="F62" s="150"/>
      <c r="G62" s="150"/>
      <c r="H62" s="150"/>
      <c r="I62" s="150"/>
      <c r="J62" s="151">
        <f>J149</f>
        <v>0</v>
      </c>
      <c r="K62" s="99"/>
      <c r="L62" s="152"/>
    </row>
    <row r="63" spans="2:12" s="10" customFormat="1" ht="19.9" customHeight="1">
      <c r="B63" s="148"/>
      <c r="C63" s="99"/>
      <c r="D63" s="149" t="s">
        <v>153</v>
      </c>
      <c r="E63" s="150"/>
      <c r="F63" s="150"/>
      <c r="G63" s="150"/>
      <c r="H63" s="150"/>
      <c r="I63" s="150"/>
      <c r="J63" s="151">
        <f>J161</f>
        <v>0</v>
      </c>
      <c r="K63" s="99"/>
      <c r="L63" s="152"/>
    </row>
    <row r="64" spans="2:12" s="10" customFormat="1" ht="19.9" customHeight="1">
      <c r="B64" s="148"/>
      <c r="C64" s="99"/>
      <c r="D64" s="149" t="s">
        <v>2268</v>
      </c>
      <c r="E64" s="150"/>
      <c r="F64" s="150"/>
      <c r="G64" s="150"/>
      <c r="H64" s="150"/>
      <c r="I64" s="150"/>
      <c r="J64" s="151">
        <f>J167</f>
        <v>0</v>
      </c>
      <c r="K64" s="99"/>
      <c r="L64" s="152"/>
    </row>
    <row r="65" spans="2:12" s="10" customFormat="1" ht="19.9" customHeight="1">
      <c r="B65" s="148"/>
      <c r="C65" s="99"/>
      <c r="D65" s="149" t="s">
        <v>171</v>
      </c>
      <c r="E65" s="150"/>
      <c r="F65" s="150"/>
      <c r="G65" s="150"/>
      <c r="H65" s="150"/>
      <c r="I65" s="150"/>
      <c r="J65" s="151">
        <f>J196</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188</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393" t="str">
        <f>E7</f>
        <v>ZOO DĚČÍN - NOVOSTAVBA PAVILONU PRO PUMY na p.p.č.426/1, k.ú.Podmokly</v>
      </c>
      <c r="F75" s="394"/>
      <c r="G75" s="394"/>
      <c r="H75" s="394"/>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129</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347" t="str">
        <f>E9</f>
        <v>05 - VENKOVNÍ DEŠŤOVÁ KANALIZACE</v>
      </c>
      <c r="F77" s="395"/>
      <c r="G77" s="395"/>
      <c r="H77" s="395"/>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22</v>
      </c>
      <c r="D79" s="38"/>
      <c r="E79" s="38"/>
      <c r="F79" s="29" t="str">
        <f>F12</f>
        <v>p.p.č.426/1, k.ú.Podmokly</v>
      </c>
      <c r="G79" s="38"/>
      <c r="H79" s="38"/>
      <c r="I79" s="31" t="s">
        <v>24</v>
      </c>
      <c r="J79" s="61" t="str">
        <f>IF(J12="","",J12)</f>
        <v>18. 8. 2021</v>
      </c>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25.7" customHeight="1">
      <c r="A81" s="36"/>
      <c r="B81" s="37"/>
      <c r="C81" s="31" t="s">
        <v>26</v>
      </c>
      <c r="D81" s="38"/>
      <c r="E81" s="38"/>
      <c r="F81" s="29" t="str">
        <f>E15</f>
        <v xml:space="preserve">STATUTÁRNÍ MĚSTO DĚČÍN </v>
      </c>
      <c r="G81" s="38"/>
      <c r="H81" s="38"/>
      <c r="I81" s="31" t="s">
        <v>32</v>
      </c>
      <c r="J81" s="34" t="str">
        <f>E21</f>
        <v>AK Jiřího z Poděbrad, Děčín</v>
      </c>
      <c r="K81" s="38"/>
      <c r="L81" s="115"/>
      <c r="S81" s="36"/>
      <c r="T81" s="36"/>
      <c r="U81" s="36"/>
      <c r="V81" s="36"/>
      <c r="W81" s="36"/>
      <c r="X81" s="36"/>
      <c r="Y81" s="36"/>
      <c r="Z81" s="36"/>
      <c r="AA81" s="36"/>
      <c r="AB81" s="36"/>
      <c r="AC81" s="36"/>
      <c r="AD81" s="36"/>
      <c r="AE81" s="36"/>
    </row>
    <row r="82" spans="1:31" s="2" customFormat="1" ht="15.2" customHeight="1">
      <c r="A82" s="36"/>
      <c r="B82" s="37"/>
      <c r="C82" s="31" t="s">
        <v>30</v>
      </c>
      <c r="D82" s="38"/>
      <c r="E82" s="38"/>
      <c r="F82" s="29" t="str">
        <f>IF(E18="","",E18)</f>
        <v>Vyplň údaj</v>
      </c>
      <c r="G82" s="38"/>
      <c r="H82" s="38"/>
      <c r="I82" s="31" t="s">
        <v>35</v>
      </c>
      <c r="J82" s="34" t="str">
        <f>E24</f>
        <v xml:space="preserve">Jana Veselá </v>
      </c>
      <c r="K82" s="38"/>
      <c r="L82" s="115"/>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11" customFormat="1" ht="29.25" customHeight="1">
      <c r="A84" s="153"/>
      <c r="B84" s="154"/>
      <c r="C84" s="155" t="s">
        <v>189</v>
      </c>
      <c r="D84" s="156" t="s">
        <v>58</v>
      </c>
      <c r="E84" s="156" t="s">
        <v>54</v>
      </c>
      <c r="F84" s="156" t="s">
        <v>55</v>
      </c>
      <c r="G84" s="156" t="s">
        <v>190</v>
      </c>
      <c r="H84" s="156" t="s">
        <v>191</v>
      </c>
      <c r="I84" s="156" t="s">
        <v>192</v>
      </c>
      <c r="J84" s="156" t="s">
        <v>133</v>
      </c>
      <c r="K84" s="157" t="s">
        <v>193</v>
      </c>
      <c r="L84" s="158"/>
      <c r="M84" s="70" t="s">
        <v>21</v>
      </c>
      <c r="N84" s="71" t="s">
        <v>43</v>
      </c>
      <c r="O84" s="71" t="s">
        <v>194</v>
      </c>
      <c r="P84" s="71" t="s">
        <v>195</v>
      </c>
      <c r="Q84" s="71" t="s">
        <v>196</v>
      </c>
      <c r="R84" s="71" t="s">
        <v>197</v>
      </c>
      <c r="S84" s="71" t="s">
        <v>198</v>
      </c>
      <c r="T84" s="71" t="s">
        <v>199</v>
      </c>
      <c r="U84" s="72" t="s">
        <v>200</v>
      </c>
      <c r="V84" s="153"/>
      <c r="W84" s="153"/>
      <c r="X84" s="153"/>
      <c r="Y84" s="153"/>
      <c r="Z84" s="153"/>
      <c r="AA84" s="153"/>
      <c r="AB84" s="153"/>
      <c r="AC84" s="153"/>
      <c r="AD84" s="153"/>
      <c r="AE84" s="153"/>
    </row>
    <row r="85" spans="1:63" s="2" customFormat="1" ht="22.9" customHeight="1">
      <c r="A85" s="36"/>
      <c r="B85" s="37"/>
      <c r="C85" s="77" t="s">
        <v>201</v>
      </c>
      <c r="D85" s="38"/>
      <c r="E85" s="38"/>
      <c r="F85" s="38"/>
      <c r="G85" s="38"/>
      <c r="H85" s="38"/>
      <c r="I85" s="38"/>
      <c r="J85" s="159">
        <f>BK85</f>
        <v>0</v>
      </c>
      <c r="K85" s="38"/>
      <c r="L85" s="41"/>
      <c r="M85" s="73"/>
      <c r="N85" s="160"/>
      <c r="O85" s="74"/>
      <c r="P85" s="161">
        <f>P86</f>
        <v>0</v>
      </c>
      <c r="Q85" s="74"/>
      <c r="R85" s="161">
        <f>R86</f>
        <v>0.7447245160000002</v>
      </c>
      <c r="S85" s="74"/>
      <c r="T85" s="161">
        <f>T86</f>
        <v>0</v>
      </c>
      <c r="U85" s="75"/>
      <c r="V85" s="36"/>
      <c r="W85" s="36"/>
      <c r="X85" s="36"/>
      <c r="Y85" s="36"/>
      <c r="Z85" s="36"/>
      <c r="AA85" s="36"/>
      <c r="AB85" s="36"/>
      <c r="AC85" s="36"/>
      <c r="AD85" s="36"/>
      <c r="AE85" s="36"/>
      <c r="AT85" s="19" t="s">
        <v>72</v>
      </c>
      <c r="AU85" s="19" t="s">
        <v>134</v>
      </c>
      <c r="BK85" s="162">
        <f>BK86</f>
        <v>0</v>
      </c>
    </row>
    <row r="86" spans="2:63" s="12" customFormat="1" ht="25.9" customHeight="1">
      <c r="B86" s="163"/>
      <c r="C86" s="164"/>
      <c r="D86" s="165" t="s">
        <v>72</v>
      </c>
      <c r="E86" s="166" t="s">
        <v>202</v>
      </c>
      <c r="F86" s="166" t="s">
        <v>2456</v>
      </c>
      <c r="G86" s="164"/>
      <c r="H86" s="164"/>
      <c r="I86" s="167"/>
      <c r="J86" s="168">
        <f>BK86</f>
        <v>0</v>
      </c>
      <c r="K86" s="164"/>
      <c r="L86" s="169"/>
      <c r="M86" s="170"/>
      <c r="N86" s="171"/>
      <c r="O86" s="171"/>
      <c r="P86" s="172">
        <f>P87+P149+P161+P167+P196</f>
        <v>0</v>
      </c>
      <c r="Q86" s="171"/>
      <c r="R86" s="172">
        <f>R87+R149+R161+R167+R196</f>
        <v>0.7447245160000002</v>
      </c>
      <c r="S86" s="171"/>
      <c r="T86" s="172">
        <f>T87+T149+T161+T167+T196</f>
        <v>0</v>
      </c>
      <c r="U86" s="173"/>
      <c r="AR86" s="174" t="s">
        <v>81</v>
      </c>
      <c r="AT86" s="175" t="s">
        <v>72</v>
      </c>
      <c r="AU86" s="175" t="s">
        <v>73</v>
      </c>
      <c r="AY86" s="174" t="s">
        <v>204</v>
      </c>
      <c r="BK86" s="176">
        <f>BK87+BK149+BK161+BK167+BK196</f>
        <v>0</v>
      </c>
    </row>
    <row r="87" spans="2:63" s="12" customFormat="1" ht="22.9" customHeight="1">
      <c r="B87" s="163"/>
      <c r="C87" s="164"/>
      <c r="D87" s="165" t="s">
        <v>72</v>
      </c>
      <c r="E87" s="177" t="s">
        <v>81</v>
      </c>
      <c r="F87" s="177" t="s">
        <v>205</v>
      </c>
      <c r="G87" s="164"/>
      <c r="H87" s="164"/>
      <c r="I87" s="167"/>
      <c r="J87" s="178">
        <f>BK87</f>
        <v>0</v>
      </c>
      <c r="K87" s="164"/>
      <c r="L87" s="169"/>
      <c r="M87" s="170"/>
      <c r="N87" s="171"/>
      <c r="O87" s="171"/>
      <c r="P87" s="172">
        <f>SUM(P88:P148)</f>
        <v>0</v>
      </c>
      <c r="Q87" s="171"/>
      <c r="R87" s="172">
        <f>SUM(R88:R148)</f>
        <v>0</v>
      </c>
      <c r="S87" s="171"/>
      <c r="T87" s="172">
        <f>SUM(T88:T148)</f>
        <v>0</v>
      </c>
      <c r="U87" s="173"/>
      <c r="AR87" s="174" t="s">
        <v>81</v>
      </c>
      <c r="AT87" s="175" t="s">
        <v>72</v>
      </c>
      <c r="AU87" s="175" t="s">
        <v>81</v>
      </c>
      <c r="AY87" s="174" t="s">
        <v>204</v>
      </c>
      <c r="BK87" s="176">
        <f>SUM(BK88:BK148)</f>
        <v>0</v>
      </c>
    </row>
    <row r="88" spans="1:65" s="2" customFormat="1" ht="24.2" customHeight="1">
      <c r="A88" s="36"/>
      <c r="B88" s="37"/>
      <c r="C88" s="179" t="s">
        <v>81</v>
      </c>
      <c r="D88" s="179" t="s">
        <v>208</v>
      </c>
      <c r="E88" s="180" t="s">
        <v>2457</v>
      </c>
      <c r="F88" s="181" t="s">
        <v>2458</v>
      </c>
      <c r="G88" s="182" t="s">
        <v>260</v>
      </c>
      <c r="H88" s="183">
        <v>4.703</v>
      </c>
      <c r="I88" s="184"/>
      <c r="J88" s="185">
        <f>ROUND(I88*H88,1)</f>
        <v>0</v>
      </c>
      <c r="K88" s="181" t="s">
        <v>212</v>
      </c>
      <c r="L88" s="41"/>
      <c r="M88" s="186" t="s">
        <v>21</v>
      </c>
      <c r="N88" s="187" t="s">
        <v>44</v>
      </c>
      <c r="O88" s="66"/>
      <c r="P88" s="188">
        <f>O88*H88</f>
        <v>0</v>
      </c>
      <c r="Q88" s="188">
        <v>0</v>
      </c>
      <c r="R88" s="188">
        <f>Q88*H88</f>
        <v>0</v>
      </c>
      <c r="S88" s="188">
        <v>0</v>
      </c>
      <c r="T88" s="188">
        <f>S88*H88</f>
        <v>0</v>
      </c>
      <c r="U88" s="189" t="s">
        <v>21</v>
      </c>
      <c r="V88" s="36"/>
      <c r="W88" s="36"/>
      <c r="X88" s="36"/>
      <c r="Y88" s="36"/>
      <c r="Z88" s="36"/>
      <c r="AA88" s="36"/>
      <c r="AB88" s="36"/>
      <c r="AC88" s="36"/>
      <c r="AD88" s="36"/>
      <c r="AE88" s="36"/>
      <c r="AR88" s="190" t="s">
        <v>213</v>
      </c>
      <c r="AT88" s="190" t="s">
        <v>208</v>
      </c>
      <c r="AU88" s="190" t="s">
        <v>83</v>
      </c>
      <c r="AY88" s="19" t="s">
        <v>204</v>
      </c>
      <c r="BE88" s="191">
        <f>IF(N88="základní",J88,0)</f>
        <v>0</v>
      </c>
      <c r="BF88" s="191">
        <f>IF(N88="snížená",J88,0)</f>
        <v>0</v>
      </c>
      <c r="BG88" s="191">
        <f>IF(N88="zákl. přenesená",J88,0)</f>
        <v>0</v>
      </c>
      <c r="BH88" s="191">
        <f>IF(N88="sníž. přenesená",J88,0)</f>
        <v>0</v>
      </c>
      <c r="BI88" s="191">
        <f>IF(N88="nulová",J88,0)</f>
        <v>0</v>
      </c>
      <c r="BJ88" s="19" t="s">
        <v>81</v>
      </c>
      <c r="BK88" s="191">
        <f>ROUND(I88*H88,1)</f>
        <v>0</v>
      </c>
      <c r="BL88" s="19" t="s">
        <v>213</v>
      </c>
      <c r="BM88" s="190" t="s">
        <v>2459</v>
      </c>
    </row>
    <row r="89" spans="1:47" s="2" customFormat="1" ht="11.25">
      <c r="A89" s="36"/>
      <c r="B89" s="37"/>
      <c r="C89" s="38"/>
      <c r="D89" s="192" t="s">
        <v>216</v>
      </c>
      <c r="E89" s="38"/>
      <c r="F89" s="193" t="s">
        <v>2460</v>
      </c>
      <c r="G89" s="38"/>
      <c r="H89" s="38"/>
      <c r="I89" s="194"/>
      <c r="J89" s="38"/>
      <c r="K89" s="38"/>
      <c r="L89" s="41"/>
      <c r="M89" s="195"/>
      <c r="N89" s="196"/>
      <c r="O89" s="66"/>
      <c r="P89" s="66"/>
      <c r="Q89" s="66"/>
      <c r="R89" s="66"/>
      <c r="S89" s="66"/>
      <c r="T89" s="66"/>
      <c r="U89" s="67"/>
      <c r="V89" s="36"/>
      <c r="W89" s="36"/>
      <c r="X89" s="36"/>
      <c r="Y89" s="36"/>
      <c r="Z89" s="36"/>
      <c r="AA89" s="36"/>
      <c r="AB89" s="36"/>
      <c r="AC89" s="36"/>
      <c r="AD89" s="36"/>
      <c r="AE89" s="36"/>
      <c r="AT89" s="19" t="s">
        <v>216</v>
      </c>
      <c r="AU89" s="19" t="s">
        <v>83</v>
      </c>
    </row>
    <row r="90" spans="2:51" s="13" customFormat="1" ht="11.25">
      <c r="B90" s="197"/>
      <c r="C90" s="198"/>
      <c r="D90" s="199" t="s">
        <v>218</v>
      </c>
      <c r="E90" s="200" t="s">
        <v>21</v>
      </c>
      <c r="F90" s="201" t="s">
        <v>2461</v>
      </c>
      <c r="G90" s="198"/>
      <c r="H90" s="202">
        <v>9.405</v>
      </c>
      <c r="I90" s="203"/>
      <c r="J90" s="198"/>
      <c r="K90" s="198"/>
      <c r="L90" s="204"/>
      <c r="M90" s="205"/>
      <c r="N90" s="206"/>
      <c r="O90" s="206"/>
      <c r="P90" s="206"/>
      <c r="Q90" s="206"/>
      <c r="R90" s="206"/>
      <c r="S90" s="206"/>
      <c r="T90" s="206"/>
      <c r="U90" s="207"/>
      <c r="AT90" s="208" t="s">
        <v>218</v>
      </c>
      <c r="AU90" s="208" t="s">
        <v>83</v>
      </c>
      <c r="AV90" s="13" t="s">
        <v>83</v>
      </c>
      <c r="AW90" s="13" t="s">
        <v>34</v>
      </c>
      <c r="AX90" s="13" t="s">
        <v>73</v>
      </c>
      <c r="AY90" s="208" t="s">
        <v>204</v>
      </c>
    </row>
    <row r="91" spans="2:51" s="14" customFormat="1" ht="11.25">
      <c r="B91" s="209"/>
      <c r="C91" s="210"/>
      <c r="D91" s="199" t="s">
        <v>218</v>
      </c>
      <c r="E91" s="211" t="s">
        <v>21</v>
      </c>
      <c r="F91" s="212" t="s">
        <v>221</v>
      </c>
      <c r="G91" s="210"/>
      <c r="H91" s="213">
        <v>9.405</v>
      </c>
      <c r="I91" s="214"/>
      <c r="J91" s="210"/>
      <c r="K91" s="210"/>
      <c r="L91" s="215"/>
      <c r="M91" s="216"/>
      <c r="N91" s="217"/>
      <c r="O91" s="217"/>
      <c r="P91" s="217"/>
      <c r="Q91" s="217"/>
      <c r="R91" s="217"/>
      <c r="S91" s="217"/>
      <c r="T91" s="217"/>
      <c r="U91" s="218"/>
      <c r="AT91" s="219" t="s">
        <v>218</v>
      </c>
      <c r="AU91" s="219" t="s">
        <v>83</v>
      </c>
      <c r="AV91" s="14" t="s">
        <v>213</v>
      </c>
      <c r="AW91" s="14" t="s">
        <v>34</v>
      </c>
      <c r="AX91" s="14" t="s">
        <v>73</v>
      </c>
      <c r="AY91" s="219" t="s">
        <v>204</v>
      </c>
    </row>
    <row r="92" spans="2:51" s="13" customFormat="1" ht="11.25">
      <c r="B92" s="197"/>
      <c r="C92" s="198"/>
      <c r="D92" s="199" t="s">
        <v>218</v>
      </c>
      <c r="E92" s="200" t="s">
        <v>21</v>
      </c>
      <c r="F92" s="201" t="s">
        <v>2462</v>
      </c>
      <c r="G92" s="198"/>
      <c r="H92" s="202">
        <v>4.703</v>
      </c>
      <c r="I92" s="203"/>
      <c r="J92" s="198"/>
      <c r="K92" s="198"/>
      <c r="L92" s="204"/>
      <c r="M92" s="205"/>
      <c r="N92" s="206"/>
      <c r="O92" s="206"/>
      <c r="P92" s="206"/>
      <c r="Q92" s="206"/>
      <c r="R92" s="206"/>
      <c r="S92" s="206"/>
      <c r="T92" s="206"/>
      <c r="U92" s="207"/>
      <c r="AT92" s="208" t="s">
        <v>218</v>
      </c>
      <c r="AU92" s="208" t="s">
        <v>83</v>
      </c>
      <c r="AV92" s="13" t="s">
        <v>83</v>
      </c>
      <c r="AW92" s="13" t="s">
        <v>34</v>
      </c>
      <c r="AX92" s="13" t="s">
        <v>73</v>
      </c>
      <c r="AY92" s="208" t="s">
        <v>204</v>
      </c>
    </row>
    <row r="93" spans="2:51" s="14" customFormat="1" ht="11.25">
      <c r="B93" s="209"/>
      <c r="C93" s="210"/>
      <c r="D93" s="199" t="s">
        <v>218</v>
      </c>
      <c r="E93" s="211" t="s">
        <v>21</v>
      </c>
      <c r="F93" s="212" t="s">
        <v>221</v>
      </c>
      <c r="G93" s="210"/>
      <c r="H93" s="213">
        <v>4.703</v>
      </c>
      <c r="I93" s="214"/>
      <c r="J93" s="210"/>
      <c r="K93" s="210"/>
      <c r="L93" s="215"/>
      <c r="M93" s="216"/>
      <c r="N93" s="217"/>
      <c r="O93" s="217"/>
      <c r="P93" s="217"/>
      <c r="Q93" s="217"/>
      <c r="R93" s="217"/>
      <c r="S93" s="217"/>
      <c r="T93" s="217"/>
      <c r="U93" s="218"/>
      <c r="AT93" s="219" t="s">
        <v>218</v>
      </c>
      <c r="AU93" s="219" t="s">
        <v>83</v>
      </c>
      <c r="AV93" s="14" t="s">
        <v>213</v>
      </c>
      <c r="AW93" s="14" t="s">
        <v>34</v>
      </c>
      <c r="AX93" s="14" t="s">
        <v>81</v>
      </c>
      <c r="AY93" s="219" t="s">
        <v>204</v>
      </c>
    </row>
    <row r="94" spans="1:65" s="2" customFormat="1" ht="24.2" customHeight="1">
      <c r="A94" s="36"/>
      <c r="B94" s="37"/>
      <c r="C94" s="179" t="s">
        <v>83</v>
      </c>
      <c r="D94" s="179" t="s">
        <v>208</v>
      </c>
      <c r="E94" s="180" t="s">
        <v>2463</v>
      </c>
      <c r="F94" s="181" t="s">
        <v>2464</v>
      </c>
      <c r="G94" s="182" t="s">
        <v>260</v>
      </c>
      <c r="H94" s="183">
        <v>4.703</v>
      </c>
      <c r="I94" s="184"/>
      <c r="J94" s="185">
        <f>ROUND(I94*H94,1)</f>
        <v>0</v>
      </c>
      <c r="K94" s="181" t="s">
        <v>212</v>
      </c>
      <c r="L94" s="41"/>
      <c r="M94" s="186" t="s">
        <v>21</v>
      </c>
      <c r="N94" s="187" t="s">
        <v>44</v>
      </c>
      <c r="O94" s="66"/>
      <c r="P94" s="188">
        <f>O94*H94</f>
        <v>0</v>
      </c>
      <c r="Q94" s="188">
        <v>0</v>
      </c>
      <c r="R94" s="188">
        <f>Q94*H94</f>
        <v>0</v>
      </c>
      <c r="S94" s="188">
        <v>0</v>
      </c>
      <c r="T94" s="188">
        <f>S94*H94</f>
        <v>0</v>
      </c>
      <c r="U94" s="189" t="s">
        <v>21</v>
      </c>
      <c r="V94" s="36"/>
      <c r="W94" s="36"/>
      <c r="X94" s="36"/>
      <c r="Y94" s="36"/>
      <c r="Z94" s="36"/>
      <c r="AA94" s="36"/>
      <c r="AB94" s="36"/>
      <c r="AC94" s="36"/>
      <c r="AD94" s="36"/>
      <c r="AE94" s="36"/>
      <c r="AR94" s="190" t="s">
        <v>213</v>
      </c>
      <c r="AT94" s="190" t="s">
        <v>208</v>
      </c>
      <c r="AU94" s="190" t="s">
        <v>83</v>
      </c>
      <c r="AY94" s="19" t="s">
        <v>204</v>
      </c>
      <c r="BE94" s="191">
        <f>IF(N94="základní",J94,0)</f>
        <v>0</v>
      </c>
      <c r="BF94" s="191">
        <f>IF(N94="snížená",J94,0)</f>
        <v>0</v>
      </c>
      <c r="BG94" s="191">
        <f>IF(N94="zákl. přenesená",J94,0)</f>
        <v>0</v>
      </c>
      <c r="BH94" s="191">
        <f>IF(N94="sníž. přenesená",J94,0)</f>
        <v>0</v>
      </c>
      <c r="BI94" s="191">
        <f>IF(N94="nulová",J94,0)</f>
        <v>0</v>
      </c>
      <c r="BJ94" s="19" t="s">
        <v>81</v>
      </c>
      <c r="BK94" s="191">
        <f>ROUND(I94*H94,1)</f>
        <v>0</v>
      </c>
      <c r="BL94" s="19" t="s">
        <v>213</v>
      </c>
      <c r="BM94" s="190" t="s">
        <v>2465</v>
      </c>
    </row>
    <row r="95" spans="1:47" s="2" customFormat="1" ht="11.25">
      <c r="A95" s="36"/>
      <c r="B95" s="37"/>
      <c r="C95" s="38"/>
      <c r="D95" s="192" t="s">
        <v>216</v>
      </c>
      <c r="E95" s="38"/>
      <c r="F95" s="193" t="s">
        <v>2466</v>
      </c>
      <c r="G95" s="38"/>
      <c r="H95" s="38"/>
      <c r="I95" s="194"/>
      <c r="J95" s="38"/>
      <c r="K95" s="38"/>
      <c r="L95" s="41"/>
      <c r="M95" s="195"/>
      <c r="N95" s="196"/>
      <c r="O95" s="66"/>
      <c r="P95" s="66"/>
      <c r="Q95" s="66"/>
      <c r="R95" s="66"/>
      <c r="S95" s="66"/>
      <c r="T95" s="66"/>
      <c r="U95" s="67"/>
      <c r="V95" s="36"/>
      <c r="W95" s="36"/>
      <c r="X95" s="36"/>
      <c r="Y95" s="36"/>
      <c r="Z95" s="36"/>
      <c r="AA95" s="36"/>
      <c r="AB95" s="36"/>
      <c r="AC95" s="36"/>
      <c r="AD95" s="36"/>
      <c r="AE95" s="36"/>
      <c r="AT95" s="19" t="s">
        <v>216</v>
      </c>
      <c r="AU95" s="19" t="s">
        <v>83</v>
      </c>
    </row>
    <row r="96" spans="2:51" s="13" customFormat="1" ht="11.25">
      <c r="B96" s="197"/>
      <c r="C96" s="198"/>
      <c r="D96" s="199" t="s">
        <v>218</v>
      </c>
      <c r="E96" s="200" t="s">
        <v>21</v>
      </c>
      <c r="F96" s="201" t="s">
        <v>2461</v>
      </c>
      <c r="G96" s="198"/>
      <c r="H96" s="202">
        <v>9.405</v>
      </c>
      <c r="I96" s="203"/>
      <c r="J96" s="198"/>
      <c r="K96" s="198"/>
      <c r="L96" s="204"/>
      <c r="M96" s="205"/>
      <c r="N96" s="206"/>
      <c r="O96" s="206"/>
      <c r="P96" s="206"/>
      <c r="Q96" s="206"/>
      <c r="R96" s="206"/>
      <c r="S96" s="206"/>
      <c r="T96" s="206"/>
      <c r="U96" s="207"/>
      <c r="AT96" s="208" t="s">
        <v>218</v>
      </c>
      <c r="AU96" s="208" t="s">
        <v>83</v>
      </c>
      <c r="AV96" s="13" t="s">
        <v>83</v>
      </c>
      <c r="AW96" s="13" t="s">
        <v>34</v>
      </c>
      <c r="AX96" s="13" t="s">
        <v>73</v>
      </c>
      <c r="AY96" s="208" t="s">
        <v>204</v>
      </c>
    </row>
    <row r="97" spans="2:51" s="14" customFormat="1" ht="11.25">
      <c r="B97" s="209"/>
      <c r="C97" s="210"/>
      <c r="D97" s="199" t="s">
        <v>218</v>
      </c>
      <c r="E97" s="211" t="s">
        <v>21</v>
      </c>
      <c r="F97" s="212" t="s">
        <v>221</v>
      </c>
      <c r="G97" s="210"/>
      <c r="H97" s="213">
        <v>9.405</v>
      </c>
      <c r="I97" s="214"/>
      <c r="J97" s="210"/>
      <c r="K97" s="210"/>
      <c r="L97" s="215"/>
      <c r="M97" s="216"/>
      <c r="N97" s="217"/>
      <c r="O97" s="217"/>
      <c r="P97" s="217"/>
      <c r="Q97" s="217"/>
      <c r="R97" s="217"/>
      <c r="S97" s="217"/>
      <c r="T97" s="217"/>
      <c r="U97" s="218"/>
      <c r="AT97" s="219" t="s">
        <v>218</v>
      </c>
      <c r="AU97" s="219" t="s">
        <v>83</v>
      </c>
      <c r="AV97" s="14" t="s">
        <v>213</v>
      </c>
      <c r="AW97" s="14" t="s">
        <v>34</v>
      </c>
      <c r="AX97" s="14" t="s">
        <v>73</v>
      </c>
      <c r="AY97" s="219" t="s">
        <v>204</v>
      </c>
    </row>
    <row r="98" spans="2:51" s="13" customFormat="1" ht="11.25">
      <c r="B98" s="197"/>
      <c r="C98" s="198"/>
      <c r="D98" s="199" t="s">
        <v>218</v>
      </c>
      <c r="E98" s="200" t="s">
        <v>21</v>
      </c>
      <c r="F98" s="201" t="s">
        <v>2462</v>
      </c>
      <c r="G98" s="198"/>
      <c r="H98" s="202">
        <v>4.703</v>
      </c>
      <c r="I98" s="203"/>
      <c r="J98" s="198"/>
      <c r="K98" s="198"/>
      <c r="L98" s="204"/>
      <c r="M98" s="205"/>
      <c r="N98" s="206"/>
      <c r="O98" s="206"/>
      <c r="P98" s="206"/>
      <c r="Q98" s="206"/>
      <c r="R98" s="206"/>
      <c r="S98" s="206"/>
      <c r="T98" s="206"/>
      <c r="U98" s="207"/>
      <c r="AT98" s="208" t="s">
        <v>218</v>
      </c>
      <c r="AU98" s="208" t="s">
        <v>83</v>
      </c>
      <c r="AV98" s="13" t="s">
        <v>83</v>
      </c>
      <c r="AW98" s="13" t="s">
        <v>34</v>
      </c>
      <c r="AX98" s="13" t="s">
        <v>73</v>
      </c>
      <c r="AY98" s="208" t="s">
        <v>204</v>
      </c>
    </row>
    <row r="99" spans="2:51" s="14" customFormat="1" ht="11.25">
      <c r="B99" s="209"/>
      <c r="C99" s="210"/>
      <c r="D99" s="199" t="s">
        <v>218</v>
      </c>
      <c r="E99" s="211" t="s">
        <v>21</v>
      </c>
      <c r="F99" s="212" t="s">
        <v>221</v>
      </c>
      <c r="G99" s="210"/>
      <c r="H99" s="213">
        <v>4.703</v>
      </c>
      <c r="I99" s="214"/>
      <c r="J99" s="210"/>
      <c r="K99" s="210"/>
      <c r="L99" s="215"/>
      <c r="M99" s="216"/>
      <c r="N99" s="217"/>
      <c r="O99" s="217"/>
      <c r="P99" s="217"/>
      <c r="Q99" s="217"/>
      <c r="R99" s="217"/>
      <c r="S99" s="217"/>
      <c r="T99" s="217"/>
      <c r="U99" s="218"/>
      <c r="AT99" s="219" t="s">
        <v>218</v>
      </c>
      <c r="AU99" s="219" t="s">
        <v>83</v>
      </c>
      <c r="AV99" s="14" t="s">
        <v>213</v>
      </c>
      <c r="AW99" s="14" t="s">
        <v>34</v>
      </c>
      <c r="AX99" s="14" t="s">
        <v>81</v>
      </c>
      <c r="AY99" s="219" t="s">
        <v>204</v>
      </c>
    </row>
    <row r="100" spans="1:65" s="2" customFormat="1" ht="24.2" customHeight="1">
      <c r="A100" s="36"/>
      <c r="B100" s="37"/>
      <c r="C100" s="179" t="s">
        <v>214</v>
      </c>
      <c r="D100" s="179" t="s">
        <v>208</v>
      </c>
      <c r="E100" s="180" t="s">
        <v>287</v>
      </c>
      <c r="F100" s="181" t="s">
        <v>288</v>
      </c>
      <c r="G100" s="182" t="s">
        <v>260</v>
      </c>
      <c r="H100" s="183">
        <v>5.512</v>
      </c>
      <c r="I100" s="184"/>
      <c r="J100" s="185">
        <f>ROUND(I100*H100,1)</f>
        <v>0</v>
      </c>
      <c r="K100" s="181" t="s">
        <v>212</v>
      </c>
      <c r="L100" s="41"/>
      <c r="M100" s="186" t="s">
        <v>21</v>
      </c>
      <c r="N100" s="187" t="s">
        <v>44</v>
      </c>
      <c r="O100" s="66"/>
      <c r="P100" s="188">
        <f>O100*H100</f>
        <v>0</v>
      </c>
      <c r="Q100" s="188">
        <v>0</v>
      </c>
      <c r="R100" s="188">
        <f>Q100*H100</f>
        <v>0</v>
      </c>
      <c r="S100" s="188">
        <v>0</v>
      </c>
      <c r="T100" s="188">
        <f>S100*H100</f>
        <v>0</v>
      </c>
      <c r="U100" s="189" t="s">
        <v>21</v>
      </c>
      <c r="V100" s="36"/>
      <c r="W100" s="36"/>
      <c r="X100" s="36"/>
      <c r="Y100" s="36"/>
      <c r="Z100" s="36"/>
      <c r="AA100" s="36"/>
      <c r="AB100" s="36"/>
      <c r="AC100" s="36"/>
      <c r="AD100" s="36"/>
      <c r="AE100" s="36"/>
      <c r="AR100" s="190" t="s">
        <v>213</v>
      </c>
      <c r="AT100" s="190" t="s">
        <v>208</v>
      </c>
      <c r="AU100" s="190" t="s">
        <v>83</v>
      </c>
      <c r="AY100" s="19" t="s">
        <v>204</v>
      </c>
      <c r="BE100" s="191">
        <f>IF(N100="základní",J100,0)</f>
        <v>0</v>
      </c>
      <c r="BF100" s="191">
        <f>IF(N100="snížená",J100,0)</f>
        <v>0</v>
      </c>
      <c r="BG100" s="191">
        <f>IF(N100="zákl. přenesená",J100,0)</f>
        <v>0</v>
      </c>
      <c r="BH100" s="191">
        <f>IF(N100="sníž. přenesená",J100,0)</f>
        <v>0</v>
      </c>
      <c r="BI100" s="191">
        <f>IF(N100="nulová",J100,0)</f>
        <v>0</v>
      </c>
      <c r="BJ100" s="19" t="s">
        <v>81</v>
      </c>
      <c r="BK100" s="191">
        <f>ROUND(I100*H100,1)</f>
        <v>0</v>
      </c>
      <c r="BL100" s="19" t="s">
        <v>213</v>
      </c>
      <c r="BM100" s="190" t="s">
        <v>2467</v>
      </c>
    </row>
    <row r="101" spans="1:47" s="2" customFormat="1" ht="11.25">
      <c r="A101" s="36"/>
      <c r="B101" s="37"/>
      <c r="C101" s="38"/>
      <c r="D101" s="192" t="s">
        <v>216</v>
      </c>
      <c r="E101" s="38"/>
      <c r="F101" s="193" t="s">
        <v>290</v>
      </c>
      <c r="G101" s="38"/>
      <c r="H101" s="38"/>
      <c r="I101" s="194"/>
      <c r="J101" s="38"/>
      <c r="K101" s="38"/>
      <c r="L101" s="41"/>
      <c r="M101" s="195"/>
      <c r="N101" s="196"/>
      <c r="O101" s="66"/>
      <c r="P101" s="66"/>
      <c r="Q101" s="66"/>
      <c r="R101" s="66"/>
      <c r="S101" s="66"/>
      <c r="T101" s="66"/>
      <c r="U101" s="67"/>
      <c r="V101" s="36"/>
      <c r="W101" s="36"/>
      <c r="X101" s="36"/>
      <c r="Y101" s="36"/>
      <c r="Z101" s="36"/>
      <c r="AA101" s="36"/>
      <c r="AB101" s="36"/>
      <c r="AC101" s="36"/>
      <c r="AD101" s="36"/>
      <c r="AE101" s="36"/>
      <c r="AT101" s="19" t="s">
        <v>216</v>
      </c>
      <c r="AU101" s="19" t="s">
        <v>83</v>
      </c>
    </row>
    <row r="102" spans="2:51" s="13" customFormat="1" ht="11.25">
      <c r="B102" s="197"/>
      <c r="C102" s="198"/>
      <c r="D102" s="199" t="s">
        <v>218</v>
      </c>
      <c r="E102" s="200" t="s">
        <v>21</v>
      </c>
      <c r="F102" s="201" t="s">
        <v>2468</v>
      </c>
      <c r="G102" s="198"/>
      <c r="H102" s="202">
        <v>8.36</v>
      </c>
      <c r="I102" s="203"/>
      <c r="J102" s="198"/>
      <c r="K102" s="198"/>
      <c r="L102" s="204"/>
      <c r="M102" s="205"/>
      <c r="N102" s="206"/>
      <c r="O102" s="206"/>
      <c r="P102" s="206"/>
      <c r="Q102" s="206"/>
      <c r="R102" s="206"/>
      <c r="S102" s="206"/>
      <c r="T102" s="206"/>
      <c r="U102" s="207"/>
      <c r="AT102" s="208" t="s">
        <v>218</v>
      </c>
      <c r="AU102" s="208" t="s">
        <v>83</v>
      </c>
      <c r="AV102" s="13" t="s">
        <v>83</v>
      </c>
      <c r="AW102" s="13" t="s">
        <v>34</v>
      </c>
      <c r="AX102" s="13" t="s">
        <v>73</v>
      </c>
      <c r="AY102" s="208" t="s">
        <v>204</v>
      </c>
    </row>
    <row r="103" spans="2:51" s="13" customFormat="1" ht="11.25">
      <c r="B103" s="197"/>
      <c r="C103" s="198"/>
      <c r="D103" s="199" t="s">
        <v>218</v>
      </c>
      <c r="E103" s="200" t="s">
        <v>21</v>
      </c>
      <c r="F103" s="201" t="s">
        <v>2469</v>
      </c>
      <c r="G103" s="198"/>
      <c r="H103" s="202">
        <v>2.664</v>
      </c>
      <c r="I103" s="203"/>
      <c r="J103" s="198"/>
      <c r="K103" s="198"/>
      <c r="L103" s="204"/>
      <c r="M103" s="205"/>
      <c r="N103" s="206"/>
      <c r="O103" s="206"/>
      <c r="P103" s="206"/>
      <c r="Q103" s="206"/>
      <c r="R103" s="206"/>
      <c r="S103" s="206"/>
      <c r="T103" s="206"/>
      <c r="U103" s="207"/>
      <c r="AT103" s="208" t="s">
        <v>218</v>
      </c>
      <c r="AU103" s="208" t="s">
        <v>83</v>
      </c>
      <c r="AV103" s="13" t="s">
        <v>83</v>
      </c>
      <c r="AW103" s="13" t="s">
        <v>34</v>
      </c>
      <c r="AX103" s="13" t="s">
        <v>73</v>
      </c>
      <c r="AY103" s="208" t="s">
        <v>204</v>
      </c>
    </row>
    <row r="104" spans="2:51" s="14" customFormat="1" ht="11.25">
      <c r="B104" s="209"/>
      <c r="C104" s="210"/>
      <c r="D104" s="199" t="s">
        <v>218</v>
      </c>
      <c r="E104" s="211" t="s">
        <v>21</v>
      </c>
      <c r="F104" s="212" t="s">
        <v>221</v>
      </c>
      <c r="G104" s="210"/>
      <c r="H104" s="213">
        <v>11.024</v>
      </c>
      <c r="I104" s="214"/>
      <c r="J104" s="210"/>
      <c r="K104" s="210"/>
      <c r="L104" s="215"/>
      <c r="M104" s="216"/>
      <c r="N104" s="217"/>
      <c r="O104" s="217"/>
      <c r="P104" s="217"/>
      <c r="Q104" s="217"/>
      <c r="R104" s="217"/>
      <c r="S104" s="217"/>
      <c r="T104" s="217"/>
      <c r="U104" s="218"/>
      <c r="AT104" s="219" t="s">
        <v>218</v>
      </c>
      <c r="AU104" s="219" t="s">
        <v>83</v>
      </c>
      <c r="AV104" s="14" t="s">
        <v>213</v>
      </c>
      <c r="AW104" s="14" t="s">
        <v>34</v>
      </c>
      <c r="AX104" s="14" t="s">
        <v>73</v>
      </c>
      <c r="AY104" s="219" t="s">
        <v>204</v>
      </c>
    </row>
    <row r="105" spans="2:51" s="13" customFormat="1" ht="11.25">
      <c r="B105" s="197"/>
      <c r="C105" s="198"/>
      <c r="D105" s="199" t="s">
        <v>218</v>
      </c>
      <c r="E105" s="200" t="s">
        <v>21</v>
      </c>
      <c r="F105" s="201" t="s">
        <v>2470</v>
      </c>
      <c r="G105" s="198"/>
      <c r="H105" s="202">
        <v>5.512</v>
      </c>
      <c r="I105" s="203"/>
      <c r="J105" s="198"/>
      <c r="K105" s="198"/>
      <c r="L105" s="204"/>
      <c r="M105" s="205"/>
      <c r="N105" s="206"/>
      <c r="O105" s="206"/>
      <c r="P105" s="206"/>
      <c r="Q105" s="206"/>
      <c r="R105" s="206"/>
      <c r="S105" s="206"/>
      <c r="T105" s="206"/>
      <c r="U105" s="207"/>
      <c r="AT105" s="208" t="s">
        <v>218</v>
      </c>
      <c r="AU105" s="208" t="s">
        <v>83</v>
      </c>
      <c r="AV105" s="13" t="s">
        <v>83</v>
      </c>
      <c r="AW105" s="13" t="s">
        <v>34</v>
      </c>
      <c r="AX105" s="13" t="s">
        <v>73</v>
      </c>
      <c r="AY105" s="208" t="s">
        <v>204</v>
      </c>
    </row>
    <row r="106" spans="2:51" s="14" customFormat="1" ht="11.25">
      <c r="B106" s="209"/>
      <c r="C106" s="210"/>
      <c r="D106" s="199" t="s">
        <v>218</v>
      </c>
      <c r="E106" s="211" t="s">
        <v>21</v>
      </c>
      <c r="F106" s="212" t="s">
        <v>221</v>
      </c>
      <c r="G106" s="210"/>
      <c r="H106" s="213">
        <v>5.512</v>
      </c>
      <c r="I106" s="214"/>
      <c r="J106" s="210"/>
      <c r="K106" s="210"/>
      <c r="L106" s="215"/>
      <c r="M106" s="216"/>
      <c r="N106" s="217"/>
      <c r="O106" s="217"/>
      <c r="P106" s="217"/>
      <c r="Q106" s="217"/>
      <c r="R106" s="217"/>
      <c r="S106" s="217"/>
      <c r="T106" s="217"/>
      <c r="U106" s="218"/>
      <c r="AT106" s="219" t="s">
        <v>218</v>
      </c>
      <c r="AU106" s="219" t="s">
        <v>83</v>
      </c>
      <c r="AV106" s="14" t="s">
        <v>213</v>
      </c>
      <c r="AW106" s="14" t="s">
        <v>34</v>
      </c>
      <c r="AX106" s="14" t="s">
        <v>81</v>
      </c>
      <c r="AY106" s="219" t="s">
        <v>204</v>
      </c>
    </row>
    <row r="107" spans="1:65" s="2" customFormat="1" ht="24.2" customHeight="1">
      <c r="A107" s="36"/>
      <c r="B107" s="37"/>
      <c r="C107" s="179" t="s">
        <v>213</v>
      </c>
      <c r="D107" s="179" t="s">
        <v>208</v>
      </c>
      <c r="E107" s="180" t="s">
        <v>2471</v>
      </c>
      <c r="F107" s="181" t="s">
        <v>2472</v>
      </c>
      <c r="G107" s="182" t="s">
        <v>260</v>
      </c>
      <c r="H107" s="183">
        <v>5.512</v>
      </c>
      <c r="I107" s="184"/>
      <c r="J107" s="185">
        <f>ROUND(I107*H107,1)</f>
        <v>0</v>
      </c>
      <c r="K107" s="181" t="s">
        <v>212</v>
      </c>
      <c r="L107" s="41"/>
      <c r="M107" s="186" t="s">
        <v>21</v>
      </c>
      <c r="N107" s="187" t="s">
        <v>44</v>
      </c>
      <c r="O107" s="66"/>
      <c r="P107" s="188">
        <f>O107*H107</f>
        <v>0</v>
      </c>
      <c r="Q107" s="188">
        <v>0</v>
      </c>
      <c r="R107" s="188">
        <f>Q107*H107</f>
        <v>0</v>
      </c>
      <c r="S107" s="188">
        <v>0</v>
      </c>
      <c r="T107" s="188">
        <f>S107*H107</f>
        <v>0</v>
      </c>
      <c r="U107" s="189" t="s">
        <v>21</v>
      </c>
      <c r="V107" s="36"/>
      <c r="W107" s="36"/>
      <c r="X107" s="36"/>
      <c r="Y107" s="36"/>
      <c r="Z107" s="36"/>
      <c r="AA107" s="36"/>
      <c r="AB107" s="36"/>
      <c r="AC107" s="36"/>
      <c r="AD107" s="36"/>
      <c r="AE107" s="36"/>
      <c r="AR107" s="190" t="s">
        <v>213</v>
      </c>
      <c r="AT107" s="190" t="s">
        <v>208</v>
      </c>
      <c r="AU107" s="190" t="s">
        <v>83</v>
      </c>
      <c r="AY107" s="19" t="s">
        <v>204</v>
      </c>
      <c r="BE107" s="191">
        <f>IF(N107="základní",J107,0)</f>
        <v>0</v>
      </c>
      <c r="BF107" s="191">
        <f>IF(N107="snížená",J107,0)</f>
        <v>0</v>
      </c>
      <c r="BG107" s="191">
        <f>IF(N107="zákl. přenesená",J107,0)</f>
        <v>0</v>
      </c>
      <c r="BH107" s="191">
        <f>IF(N107="sníž. přenesená",J107,0)</f>
        <v>0</v>
      </c>
      <c r="BI107" s="191">
        <f>IF(N107="nulová",J107,0)</f>
        <v>0</v>
      </c>
      <c r="BJ107" s="19" t="s">
        <v>81</v>
      </c>
      <c r="BK107" s="191">
        <f>ROUND(I107*H107,1)</f>
        <v>0</v>
      </c>
      <c r="BL107" s="19" t="s">
        <v>213</v>
      </c>
      <c r="BM107" s="190" t="s">
        <v>2473</v>
      </c>
    </row>
    <row r="108" spans="1:47" s="2" customFormat="1" ht="11.25">
      <c r="A108" s="36"/>
      <c r="B108" s="37"/>
      <c r="C108" s="38"/>
      <c r="D108" s="192" t="s">
        <v>216</v>
      </c>
      <c r="E108" s="38"/>
      <c r="F108" s="193" t="s">
        <v>2474</v>
      </c>
      <c r="G108" s="38"/>
      <c r="H108" s="38"/>
      <c r="I108" s="194"/>
      <c r="J108" s="38"/>
      <c r="K108" s="38"/>
      <c r="L108" s="41"/>
      <c r="M108" s="195"/>
      <c r="N108" s="196"/>
      <c r="O108" s="66"/>
      <c r="P108" s="66"/>
      <c r="Q108" s="66"/>
      <c r="R108" s="66"/>
      <c r="S108" s="66"/>
      <c r="T108" s="66"/>
      <c r="U108" s="67"/>
      <c r="V108" s="36"/>
      <c r="W108" s="36"/>
      <c r="X108" s="36"/>
      <c r="Y108" s="36"/>
      <c r="Z108" s="36"/>
      <c r="AA108" s="36"/>
      <c r="AB108" s="36"/>
      <c r="AC108" s="36"/>
      <c r="AD108" s="36"/>
      <c r="AE108" s="36"/>
      <c r="AT108" s="19" t="s">
        <v>216</v>
      </c>
      <c r="AU108" s="19" t="s">
        <v>83</v>
      </c>
    </row>
    <row r="109" spans="2:51" s="13" customFormat="1" ht="11.25">
      <c r="B109" s="197"/>
      <c r="C109" s="198"/>
      <c r="D109" s="199" t="s">
        <v>218</v>
      </c>
      <c r="E109" s="200" t="s">
        <v>21</v>
      </c>
      <c r="F109" s="201" t="s">
        <v>2468</v>
      </c>
      <c r="G109" s="198"/>
      <c r="H109" s="202">
        <v>8.36</v>
      </c>
      <c r="I109" s="203"/>
      <c r="J109" s="198"/>
      <c r="K109" s="198"/>
      <c r="L109" s="204"/>
      <c r="M109" s="205"/>
      <c r="N109" s="206"/>
      <c r="O109" s="206"/>
      <c r="P109" s="206"/>
      <c r="Q109" s="206"/>
      <c r="R109" s="206"/>
      <c r="S109" s="206"/>
      <c r="T109" s="206"/>
      <c r="U109" s="207"/>
      <c r="AT109" s="208" t="s">
        <v>218</v>
      </c>
      <c r="AU109" s="208" t="s">
        <v>83</v>
      </c>
      <c r="AV109" s="13" t="s">
        <v>83</v>
      </c>
      <c r="AW109" s="13" t="s">
        <v>34</v>
      </c>
      <c r="AX109" s="13" t="s">
        <v>73</v>
      </c>
      <c r="AY109" s="208" t="s">
        <v>204</v>
      </c>
    </row>
    <row r="110" spans="2:51" s="13" customFormat="1" ht="11.25">
      <c r="B110" s="197"/>
      <c r="C110" s="198"/>
      <c r="D110" s="199" t="s">
        <v>218</v>
      </c>
      <c r="E110" s="200" t="s">
        <v>21</v>
      </c>
      <c r="F110" s="201" t="s">
        <v>2469</v>
      </c>
      <c r="G110" s="198"/>
      <c r="H110" s="202">
        <v>2.664</v>
      </c>
      <c r="I110" s="203"/>
      <c r="J110" s="198"/>
      <c r="K110" s="198"/>
      <c r="L110" s="204"/>
      <c r="M110" s="205"/>
      <c r="N110" s="206"/>
      <c r="O110" s="206"/>
      <c r="P110" s="206"/>
      <c r="Q110" s="206"/>
      <c r="R110" s="206"/>
      <c r="S110" s="206"/>
      <c r="T110" s="206"/>
      <c r="U110" s="207"/>
      <c r="AT110" s="208" t="s">
        <v>218</v>
      </c>
      <c r="AU110" s="208" t="s">
        <v>83</v>
      </c>
      <c r="AV110" s="13" t="s">
        <v>83</v>
      </c>
      <c r="AW110" s="13" t="s">
        <v>34</v>
      </c>
      <c r="AX110" s="13" t="s">
        <v>73</v>
      </c>
      <c r="AY110" s="208" t="s">
        <v>204</v>
      </c>
    </row>
    <row r="111" spans="2:51" s="14" customFormat="1" ht="11.25">
      <c r="B111" s="209"/>
      <c r="C111" s="210"/>
      <c r="D111" s="199" t="s">
        <v>218</v>
      </c>
      <c r="E111" s="211" t="s">
        <v>21</v>
      </c>
      <c r="F111" s="212" t="s">
        <v>221</v>
      </c>
      <c r="G111" s="210"/>
      <c r="H111" s="213">
        <v>11.024</v>
      </c>
      <c r="I111" s="214"/>
      <c r="J111" s="210"/>
      <c r="K111" s="210"/>
      <c r="L111" s="215"/>
      <c r="M111" s="216"/>
      <c r="N111" s="217"/>
      <c r="O111" s="217"/>
      <c r="P111" s="217"/>
      <c r="Q111" s="217"/>
      <c r="R111" s="217"/>
      <c r="S111" s="217"/>
      <c r="T111" s="217"/>
      <c r="U111" s="218"/>
      <c r="AT111" s="219" t="s">
        <v>218</v>
      </c>
      <c r="AU111" s="219" t="s">
        <v>83</v>
      </c>
      <c r="AV111" s="14" t="s">
        <v>213</v>
      </c>
      <c r="AW111" s="14" t="s">
        <v>34</v>
      </c>
      <c r="AX111" s="14" t="s">
        <v>73</v>
      </c>
      <c r="AY111" s="219" t="s">
        <v>204</v>
      </c>
    </row>
    <row r="112" spans="2:51" s="13" customFormat="1" ht="11.25">
      <c r="B112" s="197"/>
      <c r="C112" s="198"/>
      <c r="D112" s="199" t="s">
        <v>218</v>
      </c>
      <c r="E112" s="200" t="s">
        <v>21</v>
      </c>
      <c r="F112" s="201" t="s">
        <v>2470</v>
      </c>
      <c r="G112" s="198"/>
      <c r="H112" s="202">
        <v>5.512</v>
      </c>
      <c r="I112" s="203"/>
      <c r="J112" s="198"/>
      <c r="K112" s="198"/>
      <c r="L112" s="204"/>
      <c r="M112" s="205"/>
      <c r="N112" s="206"/>
      <c r="O112" s="206"/>
      <c r="P112" s="206"/>
      <c r="Q112" s="206"/>
      <c r="R112" s="206"/>
      <c r="S112" s="206"/>
      <c r="T112" s="206"/>
      <c r="U112" s="207"/>
      <c r="AT112" s="208" t="s">
        <v>218</v>
      </c>
      <c r="AU112" s="208" t="s">
        <v>83</v>
      </c>
      <c r="AV112" s="13" t="s">
        <v>83</v>
      </c>
      <c r="AW112" s="13" t="s">
        <v>34</v>
      </c>
      <c r="AX112" s="13" t="s">
        <v>73</v>
      </c>
      <c r="AY112" s="208" t="s">
        <v>204</v>
      </c>
    </row>
    <row r="113" spans="2:51" s="14" customFormat="1" ht="11.25">
      <c r="B113" s="209"/>
      <c r="C113" s="210"/>
      <c r="D113" s="199" t="s">
        <v>218</v>
      </c>
      <c r="E113" s="211" t="s">
        <v>21</v>
      </c>
      <c r="F113" s="212" t="s">
        <v>221</v>
      </c>
      <c r="G113" s="210"/>
      <c r="H113" s="213">
        <v>5.512</v>
      </c>
      <c r="I113" s="214"/>
      <c r="J113" s="210"/>
      <c r="K113" s="210"/>
      <c r="L113" s="215"/>
      <c r="M113" s="216"/>
      <c r="N113" s="217"/>
      <c r="O113" s="217"/>
      <c r="P113" s="217"/>
      <c r="Q113" s="217"/>
      <c r="R113" s="217"/>
      <c r="S113" s="217"/>
      <c r="T113" s="217"/>
      <c r="U113" s="218"/>
      <c r="AT113" s="219" t="s">
        <v>218</v>
      </c>
      <c r="AU113" s="219" t="s">
        <v>83</v>
      </c>
      <c r="AV113" s="14" t="s">
        <v>213</v>
      </c>
      <c r="AW113" s="14" t="s">
        <v>34</v>
      </c>
      <c r="AX113" s="14" t="s">
        <v>81</v>
      </c>
      <c r="AY113" s="219" t="s">
        <v>204</v>
      </c>
    </row>
    <row r="114" spans="1:65" s="2" customFormat="1" ht="37.9" customHeight="1">
      <c r="A114" s="36"/>
      <c r="B114" s="37"/>
      <c r="C114" s="179" t="s">
        <v>234</v>
      </c>
      <c r="D114" s="179" t="s">
        <v>208</v>
      </c>
      <c r="E114" s="180" t="s">
        <v>302</v>
      </c>
      <c r="F114" s="181" t="s">
        <v>303</v>
      </c>
      <c r="G114" s="182" t="s">
        <v>260</v>
      </c>
      <c r="H114" s="183">
        <v>9.904</v>
      </c>
      <c r="I114" s="184"/>
      <c r="J114" s="185">
        <f>ROUND(I114*H114,1)</f>
        <v>0</v>
      </c>
      <c r="K114" s="181" t="s">
        <v>212</v>
      </c>
      <c r="L114" s="41"/>
      <c r="M114" s="186" t="s">
        <v>21</v>
      </c>
      <c r="N114" s="187" t="s">
        <v>44</v>
      </c>
      <c r="O114" s="66"/>
      <c r="P114" s="188">
        <f>O114*H114</f>
        <v>0</v>
      </c>
      <c r="Q114" s="188">
        <v>0</v>
      </c>
      <c r="R114" s="188">
        <f>Q114*H114</f>
        <v>0</v>
      </c>
      <c r="S114" s="188">
        <v>0</v>
      </c>
      <c r="T114" s="188">
        <f>S114*H114</f>
        <v>0</v>
      </c>
      <c r="U114" s="189" t="s">
        <v>21</v>
      </c>
      <c r="V114" s="36"/>
      <c r="W114" s="36"/>
      <c r="X114" s="36"/>
      <c r="Y114" s="36"/>
      <c r="Z114" s="36"/>
      <c r="AA114" s="36"/>
      <c r="AB114" s="36"/>
      <c r="AC114" s="36"/>
      <c r="AD114" s="36"/>
      <c r="AE114" s="36"/>
      <c r="AR114" s="190" t="s">
        <v>213</v>
      </c>
      <c r="AT114" s="190" t="s">
        <v>208</v>
      </c>
      <c r="AU114" s="190" t="s">
        <v>83</v>
      </c>
      <c r="AY114" s="19" t="s">
        <v>204</v>
      </c>
      <c r="BE114" s="191">
        <f>IF(N114="základní",J114,0)</f>
        <v>0</v>
      </c>
      <c r="BF114" s="191">
        <f>IF(N114="snížená",J114,0)</f>
        <v>0</v>
      </c>
      <c r="BG114" s="191">
        <f>IF(N114="zákl. přenesená",J114,0)</f>
        <v>0</v>
      </c>
      <c r="BH114" s="191">
        <f>IF(N114="sníž. přenesená",J114,0)</f>
        <v>0</v>
      </c>
      <c r="BI114" s="191">
        <f>IF(N114="nulová",J114,0)</f>
        <v>0</v>
      </c>
      <c r="BJ114" s="19" t="s">
        <v>81</v>
      </c>
      <c r="BK114" s="191">
        <f>ROUND(I114*H114,1)</f>
        <v>0</v>
      </c>
      <c r="BL114" s="19" t="s">
        <v>213</v>
      </c>
      <c r="BM114" s="190" t="s">
        <v>2475</v>
      </c>
    </row>
    <row r="115" spans="1:47" s="2" customFormat="1" ht="11.25">
      <c r="A115" s="36"/>
      <c r="B115" s="37"/>
      <c r="C115" s="38"/>
      <c r="D115" s="192" t="s">
        <v>216</v>
      </c>
      <c r="E115" s="38"/>
      <c r="F115" s="193" t="s">
        <v>305</v>
      </c>
      <c r="G115" s="38"/>
      <c r="H115" s="38"/>
      <c r="I115" s="194"/>
      <c r="J115" s="38"/>
      <c r="K115" s="38"/>
      <c r="L115" s="41"/>
      <c r="M115" s="195"/>
      <c r="N115" s="196"/>
      <c r="O115" s="66"/>
      <c r="P115" s="66"/>
      <c r="Q115" s="66"/>
      <c r="R115" s="66"/>
      <c r="S115" s="66"/>
      <c r="T115" s="66"/>
      <c r="U115" s="67"/>
      <c r="V115" s="36"/>
      <c r="W115" s="36"/>
      <c r="X115" s="36"/>
      <c r="Y115" s="36"/>
      <c r="Z115" s="36"/>
      <c r="AA115" s="36"/>
      <c r="AB115" s="36"/>
      <c r="AC115" s="36"/>
      <c r="AD115" s="36"/>
      <c r="AE115" s="36"/>
      <c r="AT115" s="19" t="s">
        <v>216</v>
      </c>
      <c r="AU115" s="19" t="s">
        <v>83</v>
      </c>
    </row>
    <row r="116" spans="2:51" s="13" customFormat="1" ht="11.25">
      <c r="B116" s="197"/>
      <c r="C116" s="198"/>
      <c r="D116" s="199" t="s">
        <v>218</v>
      </c>
      <c r="E116" s="200" t="s">
        <v>21</v>
      </c>
      <c r="F116" s="201" t="s">
        <v>2476</v>
      </c>
      <c r="G116" s="198"/>
      <c r="H116" s="202">
        <v>12.825</v>
      </c>
      <c r="I116" s="203"/>
      <c r="J116" s="198"/>
      <c r="K116" s="198"/>
      <c r="L116" s="204"/>
      <c r="M116" s="205"/>
      <c r="N116" s="206"/>
      <c r="O116" s="206"/>
      <c r="P116" s="206"/>
      <c r="Q116" s="206"/>
      <c r="R116" s="206"/>
      <c r="S116" s="206"/>
      <c r="T116" s="206"/>
      <c r="U116" s="207"/>
      <c r="AT116" s="208" t="s">
        <v>218</v>
      </c>
      <c r="AU116" s="208" t="s">
        <v>83</v>
      </c>
      <c r="AV116" s="13" t="s">
        <v>83</v>
      </c>
      <c r="AW116" s="13" t="s">
        <v>34</v>
      </c>
      <c r="AX116" s="13" t="s">
        <v>73</v>
      </c>
      <c r="AY116" s="208" t="s">
        <v>204</v>
      </c>
    </row>
    <row r="117" spans="2:51" s="13" customFormat="1" ht="11.25">
      <c r="B117" s="197"/>
      <c r="C117" s="198"/>
      <c r="D117" s="199" t="s">
        <v>218</v>
      </c>
      <c r="E117" s="200" t="s">
        <v>21</v>
      </c>
      <c r="F117" s="201" t="s">
        <v>2477</v>
      </c>
      <c r="G117" s="198"/>
      <c r="H117" s="202">
        <v>5.28</v>
      </c>
      <c r="I117" s="203"/>
      <c r="J117" s="198"/>
      <c r="K117" s="198"/>
      <c r="L117" s="204"/>
      <c r="M117" s="205"/>
      <c r="N117" s="206"/>
      <c r="O117" s="206"/>
      <c r="P117" s="206"/>
      <c r="Q117" s="206"/>
      <c r="R117" s="206"/>
      <c r="S117" s="206"/>
      <c r="T117" s="206"/>
      <c r="U117" s="207"/>
      <c r="AT117" s="208" t="s">
        <v>218</v>
      </c>
      <c r="AU117" s="208" t="s">
        <v>83</v>
      </c>
      <c r="AV117" s="13" t="s">
        <v>83</v>
      </c>
      <c r="AW117" s="13" t="s">
        <v>34</v>
      </c>
      <c r="AX117" s="13" t="s">
        <v>73</v>
      </c>
      <c r="AY117" s="208" t="s">
        <v>204</v>
      </c>
    </row>
    <row r="118" spans="2:51" s="13" customFormat="1" ht="11.25">
      <c r="B118" s="197"/>
      <c r="C118" s="198"/>
      <c r="D118" s="199" t="s">
        <v>218</v>
      </c>
      <c r="E118" s="200" t="s">
        <v>21</v>
      </c>
      <c r="F118" s="201" t="s">
        <v>2478</v>
      </c>
      <c r="G118" s="198"/>
      <c r="H118" s="202">
        <v>1.702</v>
      </c>
      <c r="I118" s="203"/>
      <c r="J118" s="198"/>
      <c r="K118" s="198"/>
      <c r="L118" s="204"/>
      <c r="M118" s="205"/>
      <c r="N118" s="206"/>
      <c r="O118" s="206"/>
      <c r="P118" s="206"/>
      <c r="Q118" s="206"/>
      <c r="R118" s="206"/>
      <c r="S118" s="206"/>
      <c r="T118" s="206"/>
      <c r="U118" s="207"/>
      <c r="AT118" s="208" t="s">
        <v>218</v>
      </c>
      <c r="AU118" s="208" t="s">
        <v>83</v>
      </c>
      <c r="AV118" s="13" t="s">
        <v>83</v>
      </c>
      <c r="AW118" s="13" t="s">
        <v>34</v>
      </c>
      <c r="AX118" s="13" t="s">
        <v>73</v>
      </c>
      <c r="AY118" s="208" t="s">
        <v>204</v>
      </c>
    </row>
    <row r="119" spans="2:51" s="14" customFormat="1" ht="11.25">
      <c r="B119" s="209"/>
      <c r="C119" s="210"/>
      <c r="D119" s="199" t="s">
        <v>218</v>
      </c>
      <c r="E119" s="211" t="s">
        <v>21</v>
      </c>
      <c r="F119" s="212" t="s">
        <v>221</v>
      </c>
      <c r="G119" s="210"/>
      <c r="H119" s="213">
        <v>19.807000000000002</v>
      </c>
      <c r="I119" s="214"/>
      <c r="J119" s="210"/>
      <c r="K119" s="210"/>
      <c r="L119" s="215"/>
      <c r="M119" s="216"/>
      <c r="N119" s="217"/>
      <c r="O119" s="217"/>
      <c r="P119" s="217"/>
      <c r="Q119" s="217"/>
      <c r="R119" s="217"/>
      <c r="S119" s="217"/>
      <c r="T119" s="217"/>
      <c r="U119" s="218"/>
      <c r="AT119" s="219" t="s">
        <v>218</v>
      </c>
      <c r="AU119" s="219" t="s">
        <v>83</v>
      </c>
      <c r="AV119" s="14" t="s">
        <v>213</v>
      </c>
      <c r="AW119" s="14" t="s">
        <v>34</v>
      </c>
      <c r="AX119" s="14" t="s">
        <v>73</v>
      </c>
      <c r="AY119" s="219" t="s">
        <v>204</v>
      </c>
    </row>
    <row r="120" spans="2:51" s="13" customFormat="1" ht="11.25">
      <c r="B120" s="197"/>
      <c r="C120" s="198"/>
      <c r="D120" s="199" t="s">
        <v>218</v>
      </c>
      <c r="E120" s="200" t="s">
        <v>21</v>
      </c>
      <c r="F120" s="201" t="s">
        <v>2479</v>
      </c>
      <c r="G120" s="198"/>
      <c r="H120" s="202">
        <v>9.904</v>
      </c>
      <c r="I120" s="203"/>
      <c r="J120" s="198"/>
      <c r="K120" s="198"/>
      <c r="L120" s="204"/>
      <c r="M120" s="205"/>
      <c r="N120" s="206"/>
      <c r="O120" s="206"/>
      <c r="P120" s="206"/>
      <c r="Q120" s="206"/>
      <c r="R120" s="206"/>
      <c r="S120" s="206"/>
      <c r="T120" s="206"/>
      <c r="U120" s="207"/>
      <c r="AT120" s="208" t="s">
        <v>218</v>
      </c>
      <c r="AU120" s="208" t="s">
        <v>83</v>
      </c>
      <c r="AV120" s="13" t="s">
        <v>83</v>
      </c>
      <c r="AW120" s="13" t="s">
        <v>34</v>
      </c>
      <c r="AX120" s="13" t="s">
        <v>81</v>
      </c>
      <c r="AY120" s="208" t="s">
        <v>204</v>
      </c>
    </row>
    <row r="121" spans="1:65" s="2" customFormat="1" ht="37.9" customHeight="1">
      <c r="A121" s="36"/>
      <c r="B121" s="37"/>
      <c r="C121" s="179" t="s">
        <v>239</v>
      </c>
      <c r="D121" s="179" t="s">
        <v>208</v>
      </c>
      <c r="E121" s="180" t="s">
        <v>2296</v>
      </c>
      <c r="F121" s="181" t="s">
        <v>2297</v>
      </c>
      <c r="G121" s="182" t="s">
        <v>260</v>
      </c>
      <c r="H121" s="183">
        <v>9.904</v>
      </c>
      <c r="I121" s="184"/>
      <c r="J121" s="185">
        <f>ROUND(I121*H121,1)</f>
        <v>0</v>
      </c>
      <c r="K121" s="181" t="s">
        <v>212</v>
      </c>
      <c r="L121" s="41"/>
      <c r="M121" s="186" t="s">
        <v>21</v>
      </c>
      <c r="N121" s="187" t="s">
        <v>44</v>
      </c>
      <c r="O121" s="66"/>
      <c r="P121" s="188">
        <f>O121*H121</f>
        <v>0</v>
      </c>
      <c r="Q121" s="188">
        <v>0</v>
      </c>
      <c r="R121" s="188">
        <f>Q121*H121</f>
        <v>0</v>
      </c>
      <c r="S121" s="188">
        <v>0</v>
      </c>
      <c r="T121" s="188">
        <f>S121*H121</f>
        <v>0</v>
      </c>
      <c r="U121" s="189" t="s">
        <v>21</v>
      </c>
      <c r="V121" s="36"/>
      <c r="W121" s="36"/>
      <c r="X121" s="36"/>
      <c r="Y121" s="36"/>
      <c r="Z121" s="36"/>
      <c r="AA121" s="36"/>
      <c r="AB121" s="36"/>
      <c r="AC121" s="36"/>
      <c r="AD121" s="36"/>
      <c r="AE121" s="36"/>
      <c r="AR121" s="190" t="s">
        <v>213</v>
      </c>
      <c r="AT121" s="190" t="s">
        <v>208</v>
      </c>
      <c r="AU121" s="190" t="s">
        <v>83</v>
      </c>
      <c r="AY121" s="19" t="s">
        <v>204</v>
      </c>
      <c r="BE121" s="191">
        <f>IF(N121="základní",J121,0)</f>
        <v>0</v>
      </c>
      <c r="BF121" s="191">
        <f>IF(N121="snížená",J121,0)</f>
        <v>0</v>
      </c>
      <c r="BG121" s="191">
        <f>IF(N121="zákl. přenesená",J121,0)</f>
        <v>0</v>
      </c>
      <c r="BH121" s="191">
        <f>IF(N121="sníž. přenesená",J121,0)</f>
        <v>0</v>
      </c>
      <c r="BI121" s="191">
        <f>IF(N121="nulová",J121,0)</f>
        <v>0</v>
      </c>
      <c r="BJ121" s="19" t="s">
        <v>81</v>
      </c>
      <c r="BK121" s="191">
        <f>ROUND(I121*H121,1)</f>
        <v>0</v>
      </c>
      <c r="BL121" s="19" t="s">
        <v>213</v>
      </c>
      <c r="BM121" s="190" t="s">
        <v>2480</v>
      </c>
    </row>
    <row r="122" spans="1:47" s="2" customFormat="1" ht="11.25">
      <c r="A122" s="36"/>
      <c r="B122" s="37"/>
      <c r="C122" s="38"/>
      <c r="D122" s="192" t="s">
        <v>216</v>
      </c>
      <c r="E122" s="38"/>
      <c r="F122" s="193" t="s">
        <v>2299</v>
      </c>
      <c r="G122" s="38"/>
      <c r="H122" s="38"/>
      <c r="I122" s="194"/>
      <c r="J122" s="38"/>
      <c r="K122" s="38"/>
      <c r="L122" s="41"/>
      <c r="M122" s="195"/>
      <c r="N122" s="196"/>
      <c r="O122" s="66"/>
      <c r="P122" s="66"/>
      <c r="Q122" s="66"/>
      <c r="R122" s="66"/>
      <c r="S122" s="66"/>
      <c r="T122" s="66"/>
      <c r="U122" s="67"/>
      <c r="V122" s="36"/>
      <c r="W122" s="36"/>
      <c r="X122" s="36"/>
      <c r="Y122" s="36"/>
      <c r="Z122" s="36"/>
      <c r="AA122" s="36"/>
      <c r="AB122" s="36"/>
      <c r="AC122" s="36"/>
      <c r="AD122" s="36"/>
      <c r="AE122" s="36"/>
      <c r="AT122" s="19" t="s">
        <v>216</v>
      </c>
      <c r="AU122" s="19" t="s">
        <v>83</v>
      </c>
    </row>
    <row r="123" spans="2:51" s="13" customFormat="1" ht="11.25">
      <c r="B123" s="197"/>
      <c r="C123" s="198"/>
      <c r="D123" s="199" t="s">
        <v>218</v>
      </c>
      <c r="E123" s="200" t="s">
        <v>21</v>
      </c>
      <c r="F123" s="201" t="s">
        <v>2476</v>
      </c>
      <c r="G123" s="198"/>
      <c r="H123" s="202">
        <v>12.825</v>
      </c>
      <c r="I123" s="203"/>
      <c r="J123" s="198"/>
      <c r="K123" s="198"/>
      <c r="L123" s="204"/>
      <c r="M123" s="205"/>
      <c r="N123" s="206"/>
      <c r="O123" s="206"/>
      <c r="P123" s="206"/>
      <c r="Q123" s="206"/>
      <c r="R123" s="206"/>
      <c r="S123" s="206"/>
      <c r="T123" s="206"/>
      <c r="U123" s="207"/>
      <c r="AT123" s="208" t="s">
        <v>218</v>
      </c>
      <c r="AU123" s="208" t="s">
        <v>83</v>
      </c>
      <c r="AV123" s="13" t="s">
        <v>83</v>
      </c>
      <c r="AW123" s="13" t="s">
        <v>34</v>
      </c>
      <c r="AX123" s="13" t="s">
        <v>73</v>
      </c>
      <c r="AY123" s="208" t="s">
        <v>204</v>
      </c>
    </row>
    <row r="124" spans="2:51" s="13" customFormat="1" ht="11.25">
      <c r="B124" s="197"/>
      <c r="C124" s="198"/>
      <c r="D124" s="199" t="s">
        <v>218</v>
      </c>
      <c r="E124" s="200" t="s">
        <v>21</v>
      </c>
      <c r="F124" s="201" t="s">
        <v>2477</v>
      </c>
      <c r="G124" s="198"/>
      <c r="H124" s="202">
        <v>5.28</v>
      </c>
      <c r="I124" s="203"/>
      <c r="J124" s="198"/>
      <c r="K124" s="198"/>
      <c r="L124" s="204"/>
      <c r="M124" s="205"/>
      <c r="N124" s="206"/>
      <c r="O124" s="206"/>
      <c r="P124" s="206"/>
      <c r="Q124" s="206"/>
      <c r="R124" s="206"/>
      <c r="S124" s="206"/>
      <c r="T124" s="206"/>
      <c r="U124" s="207"/>
      <c r="AT124" s="208" t="s">
        <v>218</v>
      </c>
      <c r="AU124" s="208" t="s">
        <v>83</v>
      </c>
      <c r="AV124" s="13" t="s">
        <v>83</v>
      </c>
      <c r="AW124" s="13" t="s">
        <v>34</v>
      </c>
      <c r="AX124" s="13" t="s">
        <v>73</v>
      </c>
      <c r="AY124" s="208" t="s">
        <v>204</v>
      </c>
    </row>
    <row r="125" spans="2:51" s="13" customFormat="1" ht="11.25">
      <c r="B125" s="197"/>
      <c r="C125" s="198"/>
      <c r="D125" s="199" t="s">
        <v>218</v>
      </c>
      <c r="E125" s="200" t="s">
        <v>21</v>
      </c>
      <c r="F125" s="201" t="s">
        <v>2478</v>
      </c>
      <c r="G125" s="198"/>
      <c r="H125" s="202">
        <v>1.702</v>
      </c>
      <c r="I125" s="203"/>
      <c r="J125" s="198"/>
      <c r="K125" s="198"/>
      <c r="L125" s="204"/>
      <c r="M125" s="205"/>
      <c r="N125" s="206"/>
      <c r="O125" s="206"/>
      <c r="P125" s="206"/>
      <c r="Q125" s="206"/>
      <c r="R125" s="206"/>
      <c r="S125" s="206"/>
      <c r="T125" s="206"/>
      <c r="U125" s="207"/>
      <c r="AT125" s="208" t="s">
        <v>218</v>
      </c>
      <c r="AU125" s="208" t="s">
        <v>83</v>
      </c>
      <c r="AV125" s="13" t="s">
        <v>83</v>
      </c>
      <c r="AW125" s="13" t="s">
        <v>34</v>
      </c>
      <c r="AX125" s="13" t="s">
        <v>73</v>
      </c>
      <c r="AY125" s="208" t="s">
        <v>204</v>
      </c>
    </row>
    <row r="126" spans="2:51" s="14" customFormat="1" ht="11.25">
      <c r="B126" s="209"/>
      <c r="C126" s="210"/>
      <c r="D126" s="199" t="s">
        <v>218</v>
      </c>
      <c r="E126" s="211" t="s">
        <v>21</v>
      </c>
      <c r="F126" s="212" t="s">
        <v>221</v>
      </c>
      <c r="G126" s="210"/>
      <c r="H126" s="213">
        <v>19.807000000000002</v>
      </c>
      <c r="I126" s="214"/>
      <c r="J126" s="210"/>
      <c r="K126" s="210"/>
      <c r="L126" s="215"/>
      <c r="M126" s="216"/>
      <c r="N126" s="217"/>
      <c r="O126" s="217"/>
      <c r="P126" s="217"/>
      <c r="Q126" s="217"/>
      <c r="R126" s="217"/>
      <c r="S126" s="217"/>
      <c r="T126" s="217"/>
      <c r="U126" s="218"/>
      <c r="AT126" s="219" t="s">
        <v>218</v>
      </c>
      <c r="AU126" s="219" t="s">
        <v>83</v>
      </c>
      <c r="AV126" s="14" t="s">
        <v>213</v>
      </c>
      <c r="AW126" s="14" t="s">
        <v>34</v>
      </c>
      <c r="AX126" s="14" t="s">
        <v>73</v>
      </c>
      <c r="AY126" s="219" t="s">
        <v>204</v>
      </c>
    </row>
    <row r="127" spans="2:51" s="13" customFormat="1" ht="11.25">
      <c r="B127" s="197"/>
      <c r="C127" s="198"/>
      <c r="D127" s="199" t="s">
        <v>218</v>
      </c>
      <c r="E127" s="200" t="s">
        <v>21</v>
      </c>
      <c r="F127" s="201" t="s">
        <v>2479</v>
      </c>
      <c r="G127" s="198"/>
      <c r="H127" s="202">
        <v>9.904</v>
      </c>
      <c r="I127" s="203"/>
      <c r="J127" s="198"/>
      <c r="K127" s="198"/>
      <c r="L127" s="204"/>
      <c r="M127" s="205"/>
      <c r="N127" s="206"/>
      <c r="O127" s="206"/>
      <c r="P127" s="206"/>
      <c r="Q127" s="206"/>
      <c r="R127" s="206"/>
      <c r="S127" s="206"/>
      <c r="T127" s="206"/>
      <c r="U127" s="207"/>
      <c r="AT127" s="208" t="s">
        <v>218</v>
      </c>
      <c r="AU127" s="208" t="s">
        <v>83</v>
      </c>
      <c r="AV127" s="13" t="s">
        <v>83</v>
      </c>
      <c r="AW127" s="13" t="s">
        <v>34</v>
      </c>
      <c r="AX127" s="13" t="s">
        <v>81</v>
      </c>
      <c r="AY127" s="208" t="s">
        <v>204</v>
      </c>
    </row>
    <row r="128" spans="1:65" s="2" customFormat="1" ht="24.2" customHeight="1">
      <c r="A128" s="36"/>
      <c r="B128" s="37"/>
      <c r="C128" s="179" t="s">
        <v>245</v>
      </c>
      <c r="D128" s="179" t="s">
        <v>208</v>
      </c>
      <c r="E128" s="180" t="s">
        <v>2481</v>
      </c>
      <c r="F128" s="181" t="s">
        <v>2482</v>
      </c>
      <c r="G128" s="182" t="s">
        <v>260</v>
      </c>
      <c r="H128" s="183">
        <v>9.904</v>
      </c>
      <c r="I128" s="184"/>
      <c r="J128" s="185">
        <f>ROUND(I128*H128,1)</f>
        <v>0</v>
      </c>
      <c r="K128" s="181" t="s">
        <v>212</v>
      </c>
      <c r="L128" s="41"/>
      <c r="M128" s="186" t="s">
        <v>21</v>
      </c>
      <c r="N128" s="187" t="s">
        <v>44</v>
      </c>
      <c r="O128" s="66"/>
      <c r="P128" s="188">
        <f>O128*H128</f>
        <v>0</v>
      </c>
      <c r="Q128" s="188">
        <v>0</v>
      </c>
      <c r="R128" s="188">
        <f>Q128*H128</f>
        <v>0</v>
      </c>
      <c r="S128" s="188">
        <v>0</v>
      </c>
      <c r="T128" s="188">
        <f>S128*H128</f>
        <v>0</v>
      </c>
      <c r="U128" s="189" t="s">
        <v>21</v>
      </c>
      <c r="V128" s="36"/>
      <c r="W128" s="36"/>
      <c r="X128" s="36"/>
      <c r="Y128" s="36"/>
      <c r="Z128" s="36"/>
      <c r="AA128" s="36"/>
      <c r="AB128" s="36"/>
      <c r="AC128" s="36"/>
      <c r="AD128" s="36"/>
      <c r="AE128" s="36"/>
      <c r="AR128" s="190" t="s">
        <v>213</v>
      </c>
      <c r="AT128" s="190" t="s">
        <v>208</v>
      </c>
      <c r="AU128" s="190" t="s">
        <v>83</v>
      </c>
      <c r="AY128" s="19" t="s">
        <v>204</v>
      </c>
      <c r="BE128" s="191">
        <f>IF(N128="základní",J128,0)</f>
        <v>0</v>
      </c>
      <c r="BF128" s="191">
        <f>IF(N128="snížená",J128,0)</f>
        <v>0</v>
      </c>
      <c r="BG128" s="191">
        <f>IF(N128="zákl. přenesená",J128,0)</f>
        <v>0</v>
      </c>
      <c r="BH128" s="191">
        <f>IF(N128="sníž. přenesená",J128,0)</f>
        <v>0</v>
      </c>
      <c r="BI128" s="191">
        <f>IF(N128="nulová",J128,0)</f>
        <v>0</v>
      </c>
      <c r="BJ128" s="19" t="s">
        <v>81</v>
      </c>
      <c r="BK128" s="191">
        <f>ROUND(I128*H128,1)</f>
        <v>0</v>
      </c>
      <c r="BL128" s="19" t="s">
        <v>213</v>
      </c>
      <c r="BM128" s="190" t="s">
        <v>2483</v>
      </c>
    </row>
    <row r="129" spans="1:47" s="2" customFormat="1" ht="11.25">
      <c r="A129" s="36"/>
      <c r="B129" s="37"/>
      <c r="C129" s="38"/>
      <c r="D129" s="192" t="s">
        <v>216</v>
      </c>
      <c r="E129" s="38"/>
      <c r="F129" s="193" t="s">
        <v>2484</v>
      </c>
      <c r="G129" s="38"/>
      <c r="H129" s="38"/>
      <c r="I129" s="194"/>
      <c r="J129" s="38"/>
      <c r="K129" s="38"/>
      <c r="L129" s="41"/>
      <c r="M129" s="195"/>
      <c r="N129" s="196"/>
      <c r="O129" s="66"/>
      <c r="P129" s="66"/>
      <c r="Q129" s="66"/>
      <c r="R129" s="66"/>
      <c r="S129" s="66"/>
      <c r="T129" s="66"/>
      <c r="U129" s="67"/>
      <c r="V129" s="36"/>
      <c r="W129" s="36"/>
      <c r="X129" s="36"/>
      <c r="Y129" s="36"/>
      <c r="Z129" s="36"/>
      <c r="AA129" s="36"/>
      <c r="AB129" s="36"/>
      <c r="AC129" s="36"/>
      <c r="AD129" s="36"/>
      <c r="AE129" s="36"/>
      <c r="AT129" s="19" t="s">
        <v>216</v>
      </c>
      <c r="AU129" s="19" t="s">
        <v>83</v>
      </c>
    </row>
    <row r="130" spans="2:51" s="13" customFormat="1" ht="11.25">
      <c r="B130" s="197"/>
      <c r="C130" s="198"/>
      <c r="D130" s="199" t="s">
        <v>218</v>
      </c>
      <c r="E130" s="200" t="s">
        <v>21</v>
      </c>
      <c r="F130" s="201" t="s">
        <v>2476</v>
      </c>
      <c r="G130" s="198"/>
      <c r="H130" s="202">
        <v>12.825</v>
      </c>
      <c r="I130" s="203"/>
      <c r="J130" s="198"/>
      <c r="K130" s="198"/>
      <c r="L130" s="204"/>
      <c r="M130" s="205"/>
      <c r="N130" s="206"/>
      <c r="O130" s="206"/>
      <c r="P130" s="206"/>
      <c r="Q130" s="206"/>
      <c r="R130" s="206"/>
      <c r="S130" s="206"/>
      <c r="T130" s="206"/>
      <c r="U130" s="207"/>
      <c r="AT130" s="208" t="s">
        <v>218</v>
      </c>
      <c r="AU130" s="208" t="s">
        <v>83</v>
      </c>
      <c r="AV130" s="13" t="s">
        <v>83</v>
      </c>
      <c r="AW130" s="13" t="s">
        <v>34</v>
      </c>
      <c r="AX130" s="13" t="s">
        <v>73</v>
      </c>
      <c r="AY130" s="208" t="s">
        <v>204</v>
      </c>
    </row>
    <row r="131" spans="2:51" s="13" customFormat="1" ht="11.25">
      <c r="B131" s="197"/>
      <c r="C131" s="198"/>
      <c r="D131" s="199" t="s">
        <v>218</v>
      </c>
      <c r="E131" s="200" t="s">
        <v>21</v>
      </c>
      <c r="F131" s="201" t="s">
        <v>2477</v>
      </c>
      <c r="G131" s="198"/>
      <c r="H131" s="202">
        <v>5.28</v>
      </c>
      <c r="I131" s="203"/>
      <c r="J131" s="198"/>
      <c r="K131" s="198"/>
      <c r="L131" s="204"/>
      <c r="M131" s="205"/>
      <c r="N131" s="206"/>
      <c r="O131" s="206"/>
      <c r="P131" s="206"/>
      <c r="Q131" s="206"/>
      <c r="R131" s="206"/>
      <c r="S131" s="206"/>
      <c r="T131" s="206"/>
      <c r="U131" s="207"/>
      <c r="AT131" s="208" t="s">
        <v>218</v>
      </c>
      <c r="AU131" s="208" t="s">
        <v>83</v>
      </c>
      <c r="AV131" s="13" t="s">
        <v>83</v>
      </c>
      <c r="AW131" s="13" t="s">
        <v>34</v>
      </c>
      <c r="AX131" s="13" t="s">
        <v>73</v>
      </c>
      <c r="AY131" s="208" t="s">
        <v>204</v>
      </c>
    </row>
    <row r="132" spans="2:51" s="13" customFormat="1" ht="11.25">
      <c r="B132" s="197"/>
      <c r="C132" s="198"/>
      <c r="D132" s="199" t="s">
        <v>218</v>
      </c>
      <c r="E132" s="200" t="s">
        <v>21</v>
      </c>
      <c r="F132" s="201" t="s">
        <v>2478</v>
      </c>
      <c r="G132" s="198"/>
      <c r="H132" s="202">
        <v>1.702</v>
      </c>
      <c r="I132" s="203"/>
      <c r="J132" s="198"/>
      <c r="K132" s="198"/>
      <c r="L132" s="204"/>
      <c r="M132" s="205"/>
      <c r="N132" s="206"/>
      <c r="O132" s="206"/>
      <c r="P132" s="206"/>
      <c r="Q132" s="206"/>
      <c r="R132" s="206"/>
      <c r="S132" s="206"/>
      <c r="T132" s="206"/>
      <c r="U132" s="207"/>
      <c r="AT132" s="208" t="s">
        <v>218</v>
      </c>
      <c r="AU132" s="208" t="s">
        <v>83</v>
      </c>
      <c r="AV132" s="13" t="s">
        <v>83</v>
      </c>
      <c r="AW132" s="13" t="s">
        <v>34</v>
      </c>
      <c r="AX132" s="13" t="s">
        <v>73</v>
      </c>
      <c r="AY132" s="208" t="s">
        <v>204</v>
      </c>
    </row>
    <row r="133" spans="2:51" s="14" customFormat="1" ht="11.25">
      <c r="B133" s="209"/>
      <c r="C133" s="210"/>
      <c r="D133" s="199" t="s">
        <v>218</v>
      </c>
      <c r="E133" s="211" t="s">
        <v>21</v>
      </c>
      <c r="F133" s="212" t="s">
        <v>221</v>
      </c>
      <c r="G133" s="210"/>
      <c r="H133" s="213">
        <v>19.807000000000002</v>
      </c>
      <c r="I133" s="214"/>
      <c r="J133" s="210"/>
      <c r="K133" s="210"/>
      <c r="L133" s="215"/>
      <c r="M133" s="216"/>
      <c r="N133" s="217"/>
      <c r="O133" s="217"/>
      <c r="P133" s="217"/>
      <c r="Q133" s="217"/>
      <c r="R133" s="217"/>
      <c r="S133" s="217"/>
      <c r="T133" s="217"/>
      <c r="U133" s="218"/>
      <c r="AT133" s="219" t="s">
        <v>218</v>
      </c>
      <c r="AU133" s="219" t="s">
        <v>83</v>
      </c>
      <c r="AV133" s="14" t="s">
        <v>213</v>
      </c>
      <c r="AW133" s="14" t="s">
        <v>34</v>
      </c>
      <c r="AX133" s="14" t="s">
        <v>73</v>
      </c>
      <c r="AY133" s="219" t="s">
        <v>204</v>
      </c>
    </row>
    <row r="134" spans="2:51" s="13" customFormat="1" ht="11.25">
      <c r="B134" s="197"/>
      <c r="C134" s="198"/>
      <c r="D134" s="199" t="s">
        <v>218</v>
      </c>
      <c r="E134" s="200" t="s">
        <v>21</v>
      </c>
      <c r="F134" s="201" t="s">
        <v>2479</v>
      </c>
      <c r="G134" s="198"/>
      <c r="H134" s="202">
        <v>9.904</v>
      </c>
      <c r="I134" s="203"/>
      <c r="J134" s="198"/>
      <c r="K134" s="198"/>
      <c r="L134" s="204"/>
      <c r="M134" s="205"/>
      <c r="N134" s="206"/>
      <c r="O134" s="206"/>
      <c r="P134" s="206"/>
      <c r="Q134" s="206"/>
      <c r="R134" s="206"/>
      <c r="S134" s="206"/>
      <c r="T134" s="206"/>
      <c r="U134" s="207"/>
      <c r="AT134" s="208" t="s">
        <v>218</v>
      </c>
      <c r="AU134" s="208" t="s">
        <v>83</v>
      </c>
      <c r="AV134" s="13" t="s">
        <v>83</v>
      </c>
      <c r="AW134" s="13" t="s">
        <v>34</v>
      </c>
      <c r="AX134" s="13" t="s">
        <v>81</v>
      </c>
      <c r="AY134" s="208" t="s">
        <v>204</v>
      </c>
    </row>
    <row r="135" spans="1:65" s="2" customFormat="1" ht="24.2" customHeight="1">
      <c r="A135" s="36"/>
      <c r="B135" s="37"/>
      <c r="C135" s="179" t="s">
        <v>250</v>
      </c>
      <c r="D135" s="179" t="s">
        <v>208</v>
      </c>
      <c r="E135" s="180" t="s">
        <v>2485</v>
      </c>
      <c r="F135" s="181" t="s">
        <v>2486</v>
      </c>
      <c r="G135" s="182" t="s">
        <v>260</v>
      </c>
      <c r="H135" s="183">
        <v>9.904</v>
      </c>
      <c r="I135" s="184"/>
      <c r="J135" s="185">
        <f>ROUND(I135*H135,1)</f>
        <v>0</v>
      </c>
      <c r="K135" s="181" t="s">
        <v>212</v>
      </c>
      <c r="L135" s="41"/>
      <c r="M135" s="186" t="s">
        <v>21</v>
      </c>
      <c r="N135" s="187" t="s">
        <v>44</v>
      </c>
      <c r="O135" s="66"/>
      <c r="P135" s="188">
        <f>O135*H135</f>
        <v>0</v>
      </c>
      <c r="Q135" s="188">
        <v>0</v>
      </c>
      <c r="R135" s="188">
        <f>Q135*H135</f>
        <v>0</v>
      </c>
      <c r="S135" s="188">
        <v>0</v>
      </c>
      <c r="T135" s="188">
        <f>S135*H135</f>
        <v>0</v>
      </c>
      <c r="U135" s="189" t="s">
        <v>21</v>
      </c>
      <c r="V135" s="36"/>
      <c r="W135" s="36"/>
      <c r="X135" s="36"/>
      <c r="Y135" s="36"/>
      <c r="Z135" s="36"/>
      <c r="AA135" s="36"/>
      <c r="AB135" s="36"/>
      <c r="AC135" s="36"/>
      <c r="AD135" s="36"/>
      <c r="AE135" s="36"/>
      <c r="AR135" s="190" t="s">
        <v>213</v>
      </c>
      <c r="AT135" s="190" t="s">
        <v>208</v>
      </c>
      <c r="AU135" s="190" t="s">
        <v>83</v>
      </c>
      <c r="AY135" s="19" t="s">
        <v>204</v>
      </c>
      <c r="BE135" s="191">
        <f>IF(N135="základní",J135,0)</f>
        <v>0</v>
      </c>
      <c r="BF135" s="191">
        <f>IF(N135="snížená",J135,0)</f>
        <v>0</v>
      </c>
      <c r="BG135" s="191">
        <f>IF(N135="zákl. přenesená",J135,0)</f>
        <v>0</v>
      </c>
      <c r="BH135" s="191">
        <f>IF(N135="sníž. přenesená",J135,0)</f>
        <v>0</v>
      </c>
      <c r="BI135" s="191">
        <f>IF(N135="nulová",J135,0)</f>
        <v>0</v>
      </c>
      <c r="BJ135" s="19" t="s">
        <v>81</v>
      </c>
      <c r="BK135" s="191">
        <f>ROUND(I135*H135,1)</f>
        <v>0</v>
      </c>
      <c r="BL135" s="19" t="s">
        <v>213</v>
      </c>
      <c r="BM135" s="190" t="s">
        <v>2487</v>
      </c>
    </row>
    <row r="136" spans="1:47" s="2" customFormat="1" ht="11.25">
      <c r="A136" s="36"/>
      <c r="B136" s="37"/>
      <c r="C136" s="38"/>
      <c r="D136" s="192" t="s">
        <v>216</v>
      </c>
      <c r="E136" s="38"/>
      <c r="F136" s="193" t="s">
        <v>2488</v>
      </c>
      <c r="G136" s="38"/>
      <c r="H136" s="38"/>
      <c r="I136" s="194"/>
      <c r="J136" s="38"/>
      <c r="K136" s="38"/>
      <c r="L136" s="41"/>
      <c r="M136" s="195"/>
      <c r="N136" s="196"/>
      <c r="O136" s="66"/>
      <c r="P136" s="66"/>
      <c r="Q136" s="66"/>
      <c r="R136" s="66"/>
      <c r="S136" s="66"/>
      <c r="T136" s="66"/>
      <c r="U136" s="67"/>
      <c r="V136" s="36"/>
      <c r="W136" s="36"/>
      <c r="X136" s="36"/>
      <c r="Y136" s="36"/>
      <c r="Z136" s="36"/>
      <c r="AA136" s="36"/>
      <c r="AB136" s="36"/>
      <c r="AC136" s="36"/>
      <c r="AD136" s="36"/>
      <c r="AE136" s="36"/>
      <c r="AT136" s="19" t="s">
        <v>216</v>
      </c>
      <c r="AU136" s="19" t="s">
        <v>83</v>
      </c>
    </row>
    <row r="137" spans="2:51" s="13" customFormat="1" ht="11.25">
      <c r="B137" s="197"/>
      <c r="C137" s="198"/>
      <c r="D137" s="199" t="s">
        <v>218</v>
      </c>
      <c r="E137" s="200" t="s">
        <v>21</v>
      </c>
      <c r="F137" s="201" t="s">
        <v>2476</v>
      </c>
      <c r="G137" s="198"/>
      <c r="H137" s="202">
        <v>12.825</v>
      </c>
      <c r="I137" s="203"/>
      <c r="J137" s="198"/>
      <c r="K137" s="198"/>
      <c r="L137" s="204"/>
      <c r="M137" s="205"/>
      <c r="N137" s="206"/>
      <c r="O137" s="206"/>
      <c r="P137" s="206"/>
      <c r="Q137" s="206"/>
      <c r="R137" s="206"/>
      <c r="S137" s="206"/>
      <c r="T137" s="206"/>
      <c r="U137" s="207"/>
      <c r="AT137" s="208" t="s">
        <v>218</v>
      </c>
      <c r="AU137" s="208" t="s">
        <v>83</v>
      </c>
      <c r="AV137" s="13" t="s">
        <v>83</v>
      </c>
      <c r="AW137" s="13" t="s">
        <v>34</v>
      </c>
      <c r="AX137" s="13" t="s">
        <v>73</v>
      </c>
      <c r="AY137" s="208" t="s">
        <v>204</v>
      </c>
    </row>
    <row r="138" spans="2:51" s="13" customFormat="1" ht="11.25">
      <c r="B138" s="197"/>
      <c r="C138" s="198"/>
      <c r="D138" s="199" t="s">
        <v>218</v>
      </c>
      <c r="E138" s="200" t="s">
        <v>21</v>
      </c>
      <c r="F138" s="201" t="s">
        <v>2477</v>
      </c>
      <c r="G138" s="198"/>
      <c r="H138" s="202">
        <v>5.28</v>
      </c>
      <c r="I138" s="203"/>
      <c r="J138" s="198"/>
      <c r="K138" s="198"/>
      <c r="L138" s="204"/>
      <c r="M138" s="205"/>
      <c r="N138" s="206"/>
      <c r="O138" s="206"/>
      <c r="P138" s="206"/>
      <c r="Q138" s="206"/>
      <c r="R138" s="206"/>
      <c r="S138" s="206"/>
      <c r="T138" s="206"/>
      <c r="U138" s="207"/>
      <c r="AT138" s="208" t="s">
        <v>218</v>
      </c>
      <c r="AU138" s="208" t="s">
        <v>83</v>
      </c>
      <c r="AV138" s="13" t="s">
        <v>83</v>
      </c>
      <c r="AW138" s="13" t="s">
        <v>34</v>
      </c>
      <c r="AX138" s="13" t="s">
        <v>73</v>
      </c>
      <c r="AY138" s="208" t="s">
        <v>204</v>
      </c>
    </row>
    <row r="139" spans="2:51" s="13" customFormat="1" ht="11.25">
      <c r="B139" s="197"/>
      <c r="C139" s="198"/>
      <c r="D139" s="199" t="s">
        <v>218</v>
      </c>
      <c r="E139" s="200" t="s">
        <v>21</v>
      </c>
      <c r="F139" s="201" t="s">
        <v>2478</v>
      </c>
      <c r="G139" s="198"/>
      <c r="H139" s="202">
        <v>1.702</v>
      </c>
      <c r="I139" s="203"/>
      <c r="J139" s="198"/>
      <c r="K139" s="198"/>
      <c r="L139" s="204"/>
      <c r="M139" s="205"/>
      <c r="N139" s="206"/>
      <c r="O139" s="206"/>
      <c r="P139" s="206"/>
      <c r="Q139" s="206"/>
      <c r="R139" s="206"/>
      <c r="S139" s="206"/>
      <c r="T139" s="206"/>
      <c r="U139" s="207"/>
      <c r="AT139" s="208" t="s">
        <v>218</v>
      </c>
      <c r="AU139" s="208" t="s">
        <v>83</v>
      </c>
      <c r="AV139" s="13" t="s">
        <v>83</v>
      </c>
      <c r="AW139" s="13" t="s">
        <v>34</v>
      </c>
      <c r="AX139" s="13" t="s">
        <v>73</v>
      </c>
      <c r="AY139" s="208" t="s">
        <v>204</v>
      </c>
    </row>
    <row r="140" spans="2:51" s="14" customFormat="1" ht="11.25">
      <c r="B140" s="209"/>
      <c r="C140" s="210"/>
      <c r="D140" s="199" t="s">
        <v>218</v>
      </c>
      <c r="E140" s="211" t="s">
        <v>21</v>
      </c>
      <c r="F140" s="212" t="s">
        <v>221</v>
      </c>
      <c r="G140" s="210"/>
      <c r="H140" s="213">
        <v>19.807000000000002</v>
      </c>
      <c r="I140" s="214"/>
      <c r="J140" s="210"/>
      <c r="K140" s="210"/>
      <c r="L140" s="215"/>
      <c r="M140" s="216"/>
      <c r="N140" s="217"/>
      <c r="O140" s="217"/>
      <c r="P140" s="217"/>
      <c r="Q140" s="217"/>
      <c r="R140" s="217"/>
      <c r="S140" s="217"/>
      <c r="T140" s="217"/>
      <c r="U140" s="218"/>
      <c r="AT140" s="219" t="s">
        <v>218</v>
      </c>
      <c r="AU140" s="219" t="s">
        <v>83</v>
      </c>
      <c r="AV140" s="14" t="s">
        <v>213</v>
      </c>
      <c r="AW140" s="14" t="s">
        <v>34</v>
      </c>
      <c r="AX140" s="14" t="s">
        <v>73</v>
      </c>
      <c r="AY140" s="219" t="s">
        <v>204</v>
      </c>
    </row>
    <row r="141" spans="2:51" s="13" customFormat="1" ht="11.25">
      <c r="B141" s="197"/>
      <c r="C141" s="198"/>
      <c r="D141" s="199" t="s">
        <v>218</v>
      </c>
      <c r="E141" s="200" t="s">
        <v>21</v>
      </c>
      <c r="F141" s="201" t="s">
        <v>2479</v>
      </c>
      <c r="G141" s="198"/>
      <c r="H141" s="202">
        <v>9.904</v>
      </c>
      <c r="I141" s="203"/>
      <c r="J141" s="198"/>
      <c r="K141" s="198"/>
      <c r="L141" s="204"/>
      <c r="M141" s="205"/>
      <c r="N141" s="206"/>
      <c r="O141" s="206"/>
      <c r="P141" s="206"/>
      <c r="Q141" s="206"/>
      <c r="R141" s="206"/>
      <c r="S141" s="206"/>
      <c r="T141" s="206"/>
      <c r="U141" s="207"/>
      <c r="AT141" s="208" t="s">
        <v>218</v>
      </c>
      <c r="AU141" s="208" t="s">
        <v>83</v>
      </c>
      <c r="AV141" s="13" t="s">
        <v>83</v>
      </c>
      <c r="AW141" s="13" t="s">
        <v>34</v>
      </c>
      <c r="AX141" s="13" t="s">
        <v>81</v>
      </c>
      <c r="AY141" s="208" t="s">
        <v>204</v>
      </c>
    </row>
    <row r="142" spans="1:65" s="2" customFormat="1" ht="24.2" customHeight="1">
      <c r="A142" s="36"/>
      <c r="B142" s="37"/>
      <c r="C142" s="179" t="s">
        <v>257</v>
      </c>
      <c r="D142" s="179" t="s">
        <v>208</v>
      </c>
      <c r="E142" s="180" t="s">
        <v>2304</v>
      </c>
      <c r="F142" s="181" t="s">
        <v>2305</v>
      </c>
      <c r="G142" s="182" t="s">
        <v>260</v>
      </c>
      <c r="H142" s="183">
        <v>19.807</v>
      </c>
      <c r="I142" s="184"/>
      <c r="J142" s="185">
        <f>ROUND(I142*H142,1)</f>
        <v>0</v>
      </c>
      <c r="K142" s="181" t="s">
        <v>212</v>
      </c>
      <c r="L142" s="41"/>
      <c r="M142" s="186" t="s">
        <v>21</v>
      </c>
      <c r="N142" s="187" t="s">
        <v>44</v>
      </c>
      <c r="O142" s="66"/>
      <c r="P142" s="188">
        <f>O142*H142</f>
        <v>0</v>
      </c>
      <c r="Q142" s="188">
        <v>0</v>
      </c>
      <c r="R142" s="188">
        <f>Q142*H142</f>
        <v>0</v>
      </c>
      <c r="S142" s="188">
        <v>0</v>
      </c>
      <c r="T142" s="188">
        <f>S142*H142</f>
        <v>0</v>
      </c>
      <c r="U142" s="189" t="s">
        <v>21</v>
      </c>
      <c r="V142" s="36"/>
      <c r="W142" s="36"/>
      <c r="X142" s="36"/>
      <c r="Y142" s="36"/>
      <c r="Z142" s="36"/>
      <c r="AA142" s="36"/>
      <c r="AB142" s="36"/>
      <c r="AC142" s="36"/>
      <c r="AD142" s="36"/>
      <c r="AE142" s="36"/>
      <c r="AR142" s="190" t="s">
        <v>213</v>
      </c>
      <c r="AT142" s="190" t="s">
        <v>208</v>
      </c>
      <c r="AU142" s="190" t="s">
        <v>83</v>
      </c>
      <c r="AY142" s="19" t="s">
        <v>204</v>
      </c>
      <c r="BE142" s="191">
        <f>IF(N142="základní",J142,0)</f>
        <v>0</v>
      </c>
      <c r="BF142" s="191">
        <f>IF(N142="snížená",J142,0)</f>
        <v>0</v>
      </c>
      <c r="BG142" s="191">
        <f>IF(N142="zákl. přenesená",J142,0)</f>
        <v>0</v>
      </c>
      <c r="BH142" s="191">
        <f>IF(N142="sníž. přenesená",J142,0)</f>
        <v>0</v>
      </c>
      <c r="BI142" s="191">
        <f>IF(N142="nulová",J142,0)</f>
        <v>0</v>
      </c>
      <c r="BJ142" s="19" t="s">
        <v>81</v>
      </c>
      <c r="BK142" s="191">
        <f>ROUND(I142*H142,1)</f>
        <v>0</v>
      </c>
      <c r="BL142" s="19" t="s">
        <v>213</v>
      </c>
      <c r="BM142" s="190" t="s">
        <v>2489</v>
      </c>
    </row>
    <row r="143" spans="1:47" s="2" customFormat="1" ht="11.25">
      <c r="A143" s="36"/>
      <c r="B143" s="37"/>
      <c r="C143" s="38"/>
      <c r="D143" s="192" t="s">
        <v>216</v>
      </c>
      <c r="E143" s="38"/>
      <c r="F143" s="193" t="s">
        <v>2307</v>
      </c>
      <c r="G143" s="38"/>
      <c r="H143" s="38"/>
      <c r="I143" s="194"/>
      <c r="J143" s="38"/>
      <c r="K143" s="38"/>
      <c r="L143" s="41"/>
      <c r="M143" s="195"/>
      <c r="N143" s="196"/>
      <c r="O143" s="66"/>
      <c r="P143" s="66"/>
      <c r="Q143" s="66"/>
      <c r="R143" s="66"/>
      <c r="S143" s="66"/>
      <c r="T143" s="66"/>
      <c r="U143" s="67"/>
      <c r="V143" s="36"/>
      <c r="W143" s="36"/>
      <c r="X143" s="36"/>
      <c r="Y143" s="36"/>
      <c r="Z143" s="36"/>
      <c r="AA143" s="36"/>
      <c r="AB143" s="36"/>
      <c r="AC143" s="36"/>
      <c r="AD143" s="36"/>
      <c r="AE143" s="36"/>
      <c r="AT143" s="19" t="s">
        <v>216</v>
      </c>
      <c r="AU143" s="19" t="s">
        <v>83</v>
      </c>
    </row>
    <row r="144" spans="1:65" s="2" customFormat="1" ht="24.2" customHeight="1">
      <c r="A144" s="36"/>
      <c r="B144" s="37"/>
      <c r="C144" s="179" t="s">
        <v>268</v>
      </c>
      <c r="D144" s="179" t="s">
        <v>208</v>
      </c>
      <c r="E144" s="180" t="s">
        <v>316</v>
      </c>
      <c r="F144" s="181" t="s">
        <v>317</v>
      </c>
      <c r="G144" s="182" t="s">
        <v>318</v>
      </c>
      <c r="H144" s="183">
        <v>41.594</v>
      </c>
      <c r="I144" s="184"/>
      <c r="J144" s="185">
        <f>ROUND(I144*H144,1)</f>
        <v>0</v>
      </c>
      <c r="K144" s="181" t="s">
        <v>212</v>
      </c>
      <c r="L144" s="41"/>
      <c r="M144" s="186" t="s">
        <v>21</v>
      </c>
      <c r="N144" s="187" t="s">
        <v>44</v>
      </c>
      <c r="O144" s="66"/>
      <c r="P144" s="188">
        <f>O144*H144</f>
        <v>0</v>
      </c>
      <c r="Q144" s="188">
        <v>0</v>
      </c>
      <c r="R144" s="188">
        <f>Q144*H144</f>
        <v>0</v>
      </c>
      <c r="S144" s="188">
        <v>0</v>
      </c>
      <c r="T144" s="188">
        <f>S144*H144</f>
        <v>0</v>
      </c>
      <c r="U144" s="189" t="s">
        <v>21</v>
      </c>
      <c r="V144" s="36"/>
      <c r="W144" s="36"/>
      <c r="X144" s="36"/>
      <c r="Y144" s="36"/>
      <c r="Z144" s="36"/>
      <c r="AA144" s="36"/>
      <c r="AB144" s="36"/>
      <c r="AC144" s="36"/>
      <c r="AD144" s="36"/>
      <c r="AE144" s="36"/>
      <c r="AR144" s="190" t="s">
        <v>213</v>
      </c>
      <c r="AT144" s="190" t="s">
        <v>208</v>
      </c>
      <c r="AU144" s="190" t="s">
        <v>83</v>
      </c>
      <c r="AY144" s="19" t="s">
        <v>204</v>
      </c>
      <c r="BE144" s="191">
        <f>IF(N144="základní",J144,0)</f>
        <v>0</v>
      </c>
      <c r="BF144" s="191">
        <f>IF(N144="snížená",J144,0)</f>
        <v>0</v>
      </c>
      <c r="BG144" s="191">
        <f>IF(N144="zákl. přenesená",J144,0)</f>
        <v>0</v>
      </c>
      <c r="BH144" s="191">
        <f>IF(N144="sníž. přenesená",J144,0)</f>
        <v>0</v>
      </c>
      <c r="BI144" s="191">
        <f>IF(N144="nulová",J144,0)</f>
        <v>0</v>
      </c>
      <c r="BJ144" s="19" t="s">
        <v>81</v>
      </c>
      <c r="BK144" s="191">
        <f>ROUND(I144*H144,1)</f>
        <v>0</v>
      </c>
      <c r="BL144" s="19" t="s">
        <v>213</v>
      </c>
      <c r="BM144" s="190" t="s">
        <v>2490</v>
      </c>
    </row>
    <row r="145" spans="1:47" s="2" customFormat="1" ht="11.25">
      <c r="A145" s="36"/>
      <c r="B145" s="37"/>
      <c r="C145" s="38"/>
      <c r="D145" s="192" t="s">
        <v>216</v>
      </c>
      <c r="E145" s="38"/>
      <c r="F145" s="193" t="s">
        <v>320</v>
      </c>
      <c r="G145" s="38"/>
      <c r="H145" s="38"/>
      <c r="I145" s="194"/>
      <c r="J145" s="38"/>
      <c r="K145" s="38"/>
      <c r="L145" s="41"/>
      <c r="M145" s="195"/>
      <c r="N145" s="196"/>
      <c r="O145" s="66"/>
      <c r="P145" s="66"/>
      <c r="Q145" s="66"/>
      <c r="R145" s="66"/>
      <c r="S145" s="66"/>
      <c r="T145" s="66"/>
      <c r="U145" s="67"/>
      <c r="V145" s="36"/>
      <c r="W145" s="36"/>
      <c r="X145" s="36"/>
      <c r="Y145" s="36"/>
      <c r="Z145" s="36"/>
      <c r="AA145" s="36"/>
      <c r="AB145" s="36"/>
      <c r="AC145" s="36"/>
      <c r="AD145" s="36"/>
      <c r="AE145" s="36"/>
      <c r="AT145" s="19" t="s">
        <v>216</v>
      </c>
      <c r="AU145" s="19" t="s">
        <v>83</v>
      </c>
    </row>
    <row r="146" spans="1:65" s="2" customFormat="1" ht="24.2" customHeight="1">
      <c r="A146" s="36"/>
      <c r="B146" s="37"/>
      <c r="C146" s="179" t="s">
        <v>206</v>
      </c>
      <c r="D146" s="179" t="s">
        <v>208</v>
      </c>
      <c r="E146" s="180" t="s">
        <v>2491</v>
      </c>
      <c r="F146" s="181" t="s">
        <v>2492</v>
      </c>
      <c r="G146" s="182" t="s">
        <v>260</v>
      </c>
      <c r="H146" s="183">
        <v>7.738</v>
      </c>
      <c r="I146" s="184"/>
      <c r="J146" s="185">
        <f>ROUND(I146*H146,1)</f>
        <v>0</v>
      </c>
      <c r="K146" s="181" t="s">
        <v>212</v>
      </c>
      <c r="L146" s="41"/>
      <c r="M146" s="186" t="s">
        <v>21</v>
      </c>
      <c r="N146" s="187" t="s">
        <v>44</v>
      </c>
      <c r="O146" s="66"/>
      <c r="P146" s="188">
        <f>O146*H146</f>
        <v>0</v>
      </c>
      <c r="Q146" s="188">
        <v>0</v>
      </c>
      <c r="R146" s="188">
        <f>Q146*H146</f>
        <v>0</v>
      </c>
      <c r="S146" s="188">
        <v>0</v>
      </c>
      <c r="T146" s="188">
        <f>S146*H146</f>
        <v>0</v>
      </c>
      <c r="U146" s="189" t="s">
        <v>21</v>
      </c>
      <c r="V146" s="36"/>
      <c r="W146" s="36"/>
      <c r="X146" s="36"/>
      <c r="Y146" s="36"/>
      <c r="Z146" s="36"/>
      <c r="AA146" s="36"/>
      <c r="AB146" s="36"/>
      <c r="AC146" s="36"/>
      <c r="AD146" s="36"/>
      <c r="AE146" s="36"/>
      <c r="AR146" s="190" t="s">
        <v>213</v>
      </c>
      <c r="AT146" s="190" t="s">
        <v>208</v>
      </c>
      <c r="AU146" s="190" t="s">
        <v>83</v>
      </c>
      <c r="AY146" s="19" t="s">
        <v>204</v>
      </c>
      <c r="BE146" s="191">
        <f>IF(N146="základní",J146,0)</f>
        <v>0</v>
      </c>
      <c r="BF146" s="191">
        <f>IF(N146="snížená",J146,0)</f>
        <v>0</v>
      </c>
      <c r="BG146" s="191">
        <f>IF(N146="zákl. přenesená",J146,0)</f>
        <v>0</v>
      </c>
      <c r="BH146" s="191">
        <f>IF(N146="sníž. přenesená",J146,0)</f>
        <v>0</v>
      </c>
      <c r="BI146" s="191">
        <f>IF(N146="nulová",J146,0)</f>
        <v>0</v>
      </c>
      <c r="BJ146" s="19" t="s">
        <v>81</v>
      </c>
      <c r="BK146" s="191">
        <f>ROUND(I146*H146,1)</f>
        <v>0</v>
      </c>
      <c r="BL146" s="19" t="s">
        <v>213</v>
      </c>
      <c r="BM146" s="190" t="s">
        <v>2493</v>
      </c>
    </row>
    <row r="147" spans="1:47" s="2" customFormat="1" ht="11.25">
      <c r="A147" s="36"/>
      <c r="B147" s="37"/>
      <c r="C147" s="38"/>
      <c r="D147" s="192" t="s">
        <v>216</v>
      </c>
      <c r="E147" s="38"/>
      <c r="F147" s="193" t="s">
        <v>2494</v>
      </c>
      <c r="G147" s="38"/>
      <c r="H147" s="38"/>
      <c r="I147" s="194"/>
      <c r="J147" s="38"/>
      <c r="K147" s="38"/>
      <c r="L147" s="41"/>
      <c r="M147" s="195"/>
      <c r="N147" s="196"/>
      <c r="O147" s="66"/>
      <c r="P147" s="66"/>
      <c r="Q147" s="66"/>
      <c r="R147" s="66"/>
      <c r="S147" s="66"/>
      <c r="T147" s="66"/>
      <c r="U147" s="67"/>
      <c r="V147" s="36"/>
      <c r="W147" s="36"/>
      <c r="X147" s="36"/>
      <c r="Y147" s="36"/>
      <c r="Z147" s="36"/>
      <c r="AA147" s="36"/>
      <c r="AB147" s="36"/>
      <c r="AC147" s="36"/>
      <c r="AD147" s="36"/>
      <c r="AE147" s="36"/>
      <c r="AT147" s="19" t="s">
        <v>216</v>
      </c>
      <c r="AU147" s="19" t="s">
        <v>83</v>
      </c>
    </row>
    <row r="148" spans="2:51" s="13" customFormat="1" ht="11.25">
      <c r="B148" s="197"/>
      <c r="C148" s="198"/>
      <c r="D148" s="199" t="s">
        <v>218</v>
      </c>
      <c r="E148" s="200" t="s">
        <v>21</v>
      </c>
      <c r="F148" s="201" t="s">
        <v>2495</v>
      </c>
      <c r="G148" s="198"/>
      <c r="H148" s="202">
        <v>7.738</v>
      </c>
      <c r="I148" s="203"/>
      <c r="J148" s="198"/>
      <c r="K148" s="198"/>
      <c r="L148" s="204"/>
      <c r="M148" s="205"/>
      <c r="N148" s="206"/>
      <c r="O148" s="206"/>
      <c r="P148" s="206"/>
      <c r="Q148" s="206"/>
      <c r="R148" s="206"/>
      <c r="S148" s="206"/>
      <c r="T148" s="206"/>
      <c r="U148" s="207"/>
      <c r="AT148" s="208" t="s">
        <v>218</v>
      </c>
      <c r="AU148" s="208" t="s">
        <v>83</v>
      </c>
      <c r="AV148" s="13" t="s">
        <v>83</v>
      </c>
      <c r="AW148" s="13" t="s">
        <v>34</v>
      </c>
      <c r="AX148" s="13" t="s">
        <v>81</v>
      </c>
      <c r="AY148" s="208" t="s">
        <v>204</v>
      </c>
    </row>
    <row r="149" spans="2:63" s="12" customFormat="1" ht="22.9" customHeight="1">
      <c r="B149" s="163"/>
      <c r="C149" s="164"/>
      <c r="D149" s="165" t="s">
        <v>72</v>
      </c>
      <c r="E149" s="177" t="s">
        <v>83</v>
      </c>
      <c r="F149" s="177" t="s">
        <v>364</v>
      </c>
      <c r="G149" s="164"/>
      <c r="H149" s="164"/>
      <c r="I149" s="167"/>
      <c r="J149" s="178">
        <f>BK149</f>
        <v>0</v>
      </c>
      <c r="K149" s="164"/>
      <c r="L149" s="169"/>
      <c r="M149" s="170"/>
      <c r="N149" s="171"/>
      <c r="O149" s="171"/>
      <c r="P149" s="172">
        <f>SUM(P150:P160)</f>
        <v>0</v>
      </c>
      <c r="Q149" s="171"/>
      <c r="R149" s="172">
        <f>SUM(R150:R160)</f>
        <v>0.0038013599999999997</v>
      </c>
      <c r="S149" s="171"/>
      <c r="T149" s="172">
        <f>SUM(T150:T160)</f>
        <v>0</v>
      </c>
      <c r="U149" s="173"/>
      <c r="AR149" s="174" t="s">
        <v>81</v>
      </c>
      <c r="AT149" s="175" t="s">
        <v>72</v>
      </c>
      <c r="AU149" s="175" t="s">
        <v>81</v>
      </c>
      <c r="AY149" s="174" t="s">
        <v>204</v>
      </c>
      <c r="BK149" s="176">
        <f>SUM(BK150:BK160)</f>
        <v>0</v>
      </c>
    </row>
    <row r="150" spans="1:65" s="2" customFormat="1" ht="24.2" customHeight="1">
      <c r="A150" s="36"/>
      <c r="B150" s="37"/>
      <c r="C150" s="179" t="s">
        <v>255</v>
      </c>
      <c r="D150" s="179" t="s">
        <v>208</v>
      </c>
      <c r="E150" s="180" t="s">
        <v>2496</v>
      </c>
      <c r="F150" s="181" t="s">
        <v>2497</v>
      </c>
      <c r="G150" s="182" t="s">
        <v>260</v>
      </c>
      <c r="H150" s="183">
        <v>7.425</v>
      </c>
      <c r="I150" s="184"/>
      <c r="J150" s="185">
        <f>ROUND(I150*H150,1)</f>
        <v>0</v>
      </c>
      <c r="K150" s="181" t="s">
        <v>212</v>
      </c>
      <c r="L150" s="41"/>
      <c r="M150" s="186" t="s">
        <v>21</v>
      </c>
      <c r="N150" s="187" t="s">
        <v>44</v>
      </c>
      <c r="O150" s="66"/>
      <c r="P150" s="188">
        <f>O150*H150</f>
        <v>0</v>
      </c>
      <c r="Q150" s="188">
        <v>0</v>
      </c>
      <c r="R150" s="188">
        <f>Q150*H150</f>
        <v>0</v>
      </c>
      <c r="S150" s="188">
        <v>0</v>
      </c>
      <c r="T150" s="188">
        <f>S150*H150</f>
        <v>0</v>
      </c>
      <c r="U150" s="189" t="s">
        <v>21</v>
      </c>
      <c r="V150" s="36"/>
      <c r="W150" s="36"/>
      <c r="X150" s="36"/>
      <c r="Y150" s="36"/>
      <c r="Z150" s="36"/>
      <c r="AA150" s="36"/>
      <c r="AB150" s="36"/>
      <c r="AC150" s="36"/>
      <c r="AD150" s="36"/>
      <c r="AE150" s="36"/>
      <c r="AR150" s="190" t="s">
        <v>213</v>
      </c>
      <c r="AT150" s="190" t="s">
        <v>208</v>
      </c>
      <c r="AU150" s="190" t="s">
        <v>83</v>
      </c>
      <c r="AY150" s="19" t="s">
        <v>204</v>
      </c>
      <c r="BE150" s="191">
        <f>IF(N150="základní",J150,0)</f>
        <v>0</v>
      </c>
      <c r="BF150" s="191">
        <f>IF(N150="snížená",J150,0)</f>
        <v>0</v>
      </c>
      <c r="BG150" s="191">
        <f>IF(N150="zákl. přenesená",J150,0)</f>
        <v>0</v>
      </c>
      <c r="BH150" s="191">
        <f>IF(N150="sníž. přenesená",J150,0)</f>
        <v>0</v>
      </c>
      <c r="BI150" s="191">
        <f>IF(N150="nulová",J150,0)</f>
        <v>0</v>
      </c>
      <c r="BJ150" s="19" t="s">
        <v>81</v>
      </c>
      <c r="BK150" s="191">
        <f>ROUND(I150*H150,1)</f>
        <v>0</v>
      </c>
      <c r="BL150" s="19" t="s">
        <v>213</v>
      </c>
      <c r="BM150" s="190" t="s">
        <v>2498</v>
      </c>
    </row>
    <row r="151" spans="1:47" s="2" customFormat="1" ht="11.25">
      <c r="A151" s="36"/>
      <c r="B151" s="37"/>
      <c r="C151" s="38"/>
      <c r="D151" s="192" t="s">
        <v>216</v>
      </c>
      <c r="E151" s="38"/>
      <c r="F151" s="193" t="s">
        <v>2499</v>
      </c>
      <c r="G151" s="38"/>
      <c r="H151" s="38"/>
      <c r="I151" s="194"/>
      <c r="J151" s="38"/>
      <c r="K151" s="38"/>
      <c r="L151" s="41"/>
      <c r="M151" s="195"/>
      <c r="N151" s="196"/>
      <c r="O151" s="66"/>
      <c r="P151" s="66"/>
      <c r="Q151" s="66"/>
      <c r="R151" s="66"/>
      <c r="S151" s="66"/>
      <c r="T151" s="66"/>
      <c r="U151" s="67"/>
      <c r="V151" s="36"/>
      <c r="W151" s="36"/>
      <c r="X151" s="36"/>
      <c r="Y151" s="36"/>
      <c r="Z151" s="36"/>
      <c r="AA151" s="36"/>
      <c r="AB151" s="36"/>
      <c r="AC151" s="36"/>
      <c r="AD151" s="36"/>
      <c r="AE151" s="36"/>
      <c r="AT151" s="19" t="s">
        <v>216</v>
      </c>
      <c r="AU151" s="19" t="s">
        <v>83</v>
      </c>
    </row>
    <row r="152" spans="2:51" s="13" customFormat="1" ht="11.25">
      <c r="B152" s="197"/>
      <c r="C152" s="198"/>
      <c r="D152" s="199" t="s">
        <v>218</v>
      </c>
      <c r="E152" s="200" t="s">
        <v>21</v>
      </c>
      <c r="F152" s="201" t="s">
        <v>2500</v>
      </c>
      <c r="G152" s="198"/>
      <c r="H152" s="202">
        <v>7.425</v>
      </c>
      <c r="I152" s="203"/>
      <c r="J152" s="198"/>
      <c r="K152" s="198"/>
      <c r="L152" s="204"/>
      <c r="M152" s="205"/>
      <c r="N152" s="206"/>
      <c r="O152" s="206"/>
      <c r="P152" s="206"/>
      <c r="Q152" s="206"/>
      <c r="R152" s="206"/>
      <c r="S152" s="206"/>
      <c r="T152" s="206"/>
      <c r="U152" s="207"/>
      <c r="AT152" s="208" t="s">
        <v>218</v>
      </c>
      <c r="AU152" s="208" t="s">
        <v>83</v>
      </c>
      <c r="AV152" s="13" t="s">
        <v>83</v>
      </c>
      <c r="AW152" s="13" t="s">
        <v>34</v>
      </c>
      <c r="AX152" s="13" t="s">
        <v>73</v>
      </c>
      <c r="AY152" s="208" t="s">
        <v>204</v>
      </c>
    </row>
    <row r="153" spans="2:51" s="14" customFormat="1" ht="11.25">
      <c r="B153" s="209"/>
      <c r="C153" s="210"/>
      <c r="D153" s="199" t="s">
        <v>218</v>
      </c>
      <c r="E153" s="211" t="s">
        <v>21</v>
      </c>
      <c r="F153" s="212" t="s">
        <v>221</v>
      </c>
      <c r="G153" s="210"/>
      <c r="H153" s="213">
        <v>7.425</v>
      </c>
      <c r="I153" s="214"/>
      <c r="J153" s="210"/>
      <c r="K153" s="210"/>
      <c r="L153" s="215"/>
      <c r="M153" s="216"/>
      <c r="N153" s="217"/>
      <c r="O153" s="217"/>
      <c r="P153" s="217"/>
      <c r="Q153" s="217"/>
      <c r="R153" s="217"/>
      <c r="S153" s="217"/>
      <c r="T153" s="217"/>
      <c r="U153" s="218"/>
      <c r="AT153" s="219" t="s">
        <v>218</v>
      </c>
      <c r="AU153" s="219" t="s">
        <v>83</v>
      </c>
      <c r="AV153" s="14" t="s">
        <v>213</v>
      </c>
      <c r="AW153" s="14" t="s">
        <v>34</v>
      </c>
      <c r="AX153" s="14" t="s">
        <v>81</v>
      </c>
      <c r="AY153" s="219" t="s">
        <v>204</v>
      </c>
    </row>
    <row r="154" spans="1:65" s="2" customFormat="1" ht="24.2" customHeight="1">
      <c r="A154" s="36"/>
      <c r="B154" s="37"/>
      <c r="C154" s="179" t="s">
        <v>266</v>
      </c>
      <c r="D154" s="179" t="s">
        <v>208</v>
      </c>
      <c r="E154" s="180" t="s">
        <v>2501</v>
      </c>
      <c r="F154" s="181" t="s">
        <v>2502</v>
      </c>
      <c r="G154" s="182" t="s">
        <v>346</v>
      </c>
      <c r="H154" s="183">
        <v>5.64</v>
      </c>
      <c r="I154" s="184"/>
      <c r="J154" s="185">
        <f>ROUND(I154*H154,1)</f>
        <v>0</v>
      </c>
      <c r="K154" s="181" t="s">
        <v>212</v>
      </c>
      <c r="L154" s="41"/>
      <c r="M154" s="186" t="s">
        <v>21</v>
      </c>
      <c r="N154" s="187" t="s">
        <v>44</v>
      </c>
      <c r="O154" s="66"/>
      <c r="P154" s="188">
        <f>O154*H154</f>
        <v>0</v>
      </c>
      <c r="Q154" s="188">
        <v>9.9E-05</v>
      </c>
      <c r="R154" s="188">
        <f>Q154*H154</f>
        <v>0.0005583599999999999</v>
      </c>
      <c r="S154" s="188">
        <v>0</v>
      </c>
      <c r="T154" s="188">
        <f>S154*H154</f>
        <v>0</v>
      </c>
      <c r="U154" s="189" t="s">
        <v>21</v>
      </c>
      <c r="V154" s="36"/>
      <c r="W154" s="36"/>
      <c r="X154" s="36"/>
      <c r="Y154" s="36"/>
      <c r="Z154" s="36"/>
      <c r="AA154" s="36"/>
      <c r="AB154" s="36"/>
      <c r="AC154" s="36"/>
      <c r="AD154" s="36"/>
      <c r="AE154" s="36"/>
      <c r="AR154" s="190" t="s">
        <v>213</v>
      </c>
      <c r="AT154" s="190" t="s">
        <v>208</v>
      </c>
      <c r="AU154" s="190" t="s">
        <v>83</v>
      </c>
      <c r="AY154" s="19" t="s">
        <v>204</v>
      </c>
      <c r="BE154" s="191">
        <f>IF(N154="základní",J154,0)</f>
        <v>0</v>
      </c>
      <c r="BF154" s="191">
        <f>IF(N154="snížená",J154,0)</f>
        <v>0</v>
      </c>
      <c r="BG154" s="191">
        <f>IF(N154="zákl. přenesená",J154,0)</f>
        <v>0</v>
      </c>
      <c r="BH154" s="191">
        <f>IF(N154="sníž. přenesená",J154,0)</f>
        <v>0</v>
      </c>
      <c r="BI154" s="191">
        <f>IF(N154="nulová",J154,0)</f>
        <v>0</v>
      </c>
      <c r="BJ154" s="19" t="s">
        <v>81</v>
      </c>
      <c r="BK154" s="191">
        <f>ROUND(I154*H154,1)</f>
        <v>0</v>
      </c>
      <c r="BL154" s="19" t="s">
        <v>213</v>
      </c>
      <c r="BM154" s="190" t="s">
        <v>2503</v>
      </c>
    </row>
    <row r="155" spans="1:47" s="2" customFormat="1" ht="11.25">
      <c r="A155" s="36"/>
      <c r="B155" s="37"/>
      <c r="C155" s="38"/>
      <c r="D155" s="192" t="s">
        <v>216</v>
      </c>
      <c r="E155" s="38"/>
      <c r="F155" s="193" t="s">
        <v>2504</v>
      </c>
      <c r="G155" s="38"/>
      <c r="H155" s="38"/>
      <c r="I155" s="194"/>
      <c r="J155" s="38"/>
      <c r="K155" s="38"/>
      <c r="L155" s="41"/>
      <c r="M155" s="195"/>
      <c r="N155" s="196"/>
      <c r="O155" s="66"/>
      <c r="P155" s="66"/>
      <c r="Q155" s="66"/>
      <c r="R155" s="66"/>
      <c r="S155" s="66"/>
      <c r="T155" s="66"/>
      <c r="U155" s="67"/>
      <c r="V155" s="36"/>
      <c r="W155" s="36"/>
      <c r="X155" s="36"/>
      <c r="Y155" s="36"/>
      <c r="Z155" s="36"/>
      <c r="AA155" s="36"/>
      <c r="AB155" s="36"/>
      <c r="AC155" s="36"/>
      <c r="AD155" s="36"/>
      <c r="AE155" s="36"/>
      <c r="AT155" s="19" t="s">
        <v>216</v>
      </c>
      <c r="AU155" s="19" t="s">
        <v>83</v>
      </c>
    </row>
    <row r="156" spans="2:51" s="13" customFormat="1" ht="11.25">
      <c r="B156" s="197"/>
      <c r="C156" s="198"/>
      <c r="D156" s="199" t="s">
        <v>218</v>
      </c>
      <c r="E156" s="200" t="s">
        <v>21</v>
      </c>
      <c r="F156" s="201" t="s">
        <v>2505</v>
      </c>
      <c r="G156" s="198"/>
      <c r="H156" s="202">
        <v>5.64</v>
      </c>
      <c r="I156" s="203"/>
      <c r="J156" s="198"/>
      <c r="K156" s="198"/>
      <c r="L156" s="204"/>
      <c r="M156" s="205"/>
      <c r="N156" s="206"/>
      <c r="O156" s="206"/>
      <c r="P156" s="206"/>
      <c r="Q156" s="206"/>
      <c r="R156" s="206"/>
      <c r="S156" s="206"/>
      <c r="T156" s="206"/>
      <c r="U156" s="207"/>
      <c r="AT156" s="208" t="s">
        <v>218</v>
      </c>
      <c r="AU156" s="208" t="s">
        <v>83</v>
      </c>
      <c r="AV156" s="13" t="s">
        <v>83</v>
      </c>
      <c r="AW156" s="13" t="s">
        <v>34</v>
      </c>
      <c r="AX156" s="13" t="s">
        <v>73</v>
      </c>
      <c r="AY156" s="208" t="s">
        <v>204</v>
      </c>
    </row>
    <row r="157" spans="2:51" s="14" customFormat="1" ht="11.25">
      <c r="B157" s="209"/>
      <c r="C157" s="210"/>
      <c r="D157" s="199" t="s">
        <v>218</v>
      </c>
      <c r="E157" s="211" t="s">
        <v>21</v>
      </c>
      <c r="F157" s="212" t="s">
        <v>221</v>
      </c>
      <c r="G157" s="210"/>
      <c r="H157" s="213">
        <v>5.64</v>
      </c>
      <c r="I157" s="214"/>
      <c r="J157" s="210"/>
      <c r="K157" s="210"/>
      <c r="L157" s="215"/>
      <c r="M157" s="216"/>
      <c r="N157" s="217"/>
      <c r="O157" s="217"/>
      <c r="P157" s="217"/>
      <c r="Q157" s="217"/>
      <c r="R157" s="217"/>
      <c r="S157" s="217"/>
      <c r="T157" s="217"/>
      <c r="U157" s="218"/>
      <c r="AT157" s="219" t="s">
        <v>218</v>
      </c>
      <c r="AU157" s="219" t="s">
        <v>83</v>
      </c>
      <c r="AV157" s="14" t="s">
        <v>213</v>
      </c>
      <c r="AW157" s="14" t="s">
        <v>34</v>
      </c>
      <c r="AX157" s="14" t="s">
        <v>81</v>
      </c>
      <c r="AY157" s="219" t="s">
        <v>204</v>
      </c>
    </row>
    <row r="158" spans="1:65" s="2" customFormat="1" ht="16.5" customHeight="1">
      <c r="A158" s="36"/>
      <c r="B158" s="37"/>
      <c r="C158" s="242" t="s">
        <v>310</v>
      </c>
      <c r="D158" s="242" t="s">
        <v>466</v>
      </c>
      <c r="E158" s="243" t="s">
        <v>2506</v>
      </c>
      <c r="F158" s="244" t="s">
        <v>2507</v>
      </c>
      <c r="G158" s="245" t="s">
        <v>346</v>
      </c>
      <c r="H158" s="246">
        <v>6.486</v>
      </c>
      <c r="I158" s="247"/>
      <c r="J158" s="248">
        <f>ROUND(I158*H158,1)</f>
        <v>0</v>
      </c>
      <c r="K158" s="244" t="s">
        <v>212</v>
      </c>
      <c r="L158" s="249"/>
      <c r="M158" s="250" t="s">
        <v>21</v>
      </c>
      <c r="N158" s="251" t="s">
        <v>44</v>
      </c>
      <c r="O158" s="66"/>
      <c r="P158" s="188">
        <f>O158*H158</f>
        <v>0</v>
      </c>
      <c r="Q158" s="188">
        <v>0.0005</v>
      </c>
      <c r="R158" s="188">
        <f>Q158*H158</f>
        <v>0.003243</v>
      </c>
      <c r="S158" s="188">
        <v>0</v>
      </c>
      <c r="T158" s="188">
        <f>S158*H158</f>
        <v>0</v>
      </c>
      <c r="U158" s="189" t="s">
        <v>21</v>
      </c>
      <c r="V158" s="36"/>
      <c r="W158" s="36"/>
      <c r="X158" s="36"/>
      <c r="Y158" s="36"/>
      <c r="Z158" s="36"/>
      <c r="AA158" s="36"/>
      <c r="AB158" s="36"/>
      <c r="AC158" s="36"/>
      <c r="AD158" s="36"/>
      <c r="AE158" s="36"/>
      <c r="AR158" s="190" t="s">
        <v>250</v>
      </c>
      <c r="AT158" s="190" t="s">
        <v>466</v>
      </c>
      <c r="AU158" s="190" t="s">
        <v>83</v>
      </c>
      <c r="AY158" s="19" t="s">
        <v>204</v>
      </c>
      <c r="BE158" s="191">
        <f>IF(N158="základní",J158,0)</f>
        <v>0</v>
      </c>
      <c r="BF158" s="191">
        <f>IF(N158="snížená",J158,0)</f>
        <v>0</v>
      </c>
      <c r="BG158" s="191">
        <f>IF(N158="zákl. přenesená",J158,0)</f>
        <v>0</v>
      </c>
      <c r="BH158" s="191">
        <f>IF(N158="sníž. přenesená",J158,0)</f>
        <v>0</v>
      </c>
      <c r="BI158" s="191">
        <f>IF(N158="nulová",J158,0)</f>
        <v>0</v>
      </c>
      <c r="BJ158" s="19" t="s">
        <v>81</v>
      </c>
      <c r="BK158" s="191">
        <f>ROUND(I158*H158,1)</f>
        <v>0</v>
      </c>
      <c r="BL158" s="19" t="s">
        <v>213</v>
      </c>
      <c r="BM158" s="190" t="s">
        <v>2508</v>
      </c>
    </row>
    <row r="159" spans="1:47" s="2" customFormat="1" ht="11.25">
      <c r="A159" s="36"/>
      <c r="B159" s="37"/>
      <c r="C159" s="38"/>
      <c r="D159" s="192" t="s">
        <v>216</v>
      </c>
      <c r="E159" s="38"/>
      <c r="F159" s="193" t="s">
        <v>2509</v>
      </c>
      <c r="G159" s="38"/>
      <c r="H159" s="38"/>
      <c r="I159" s="194"/>
      <c r="J159" s="38"/>
      <c r="K159" s="38"/>
      <c r="L159" s="41"/>
      <c r="M159" s="195"/>
      <c r="N159" s="196"/>
      <c r="O159" s="66"/>
      <c r="P159" s="66"/>
      <c r="Q159" s="66"/>
      <c r="R159" s="66"/>
      <c r="S159" s="66"/>
      <c r="T159" s="66"/>
      <c r="U159" s="67"/>
      <c r="V159" s="36"/>
      <c r="W159" s="36"/>
      <c r="X159" s="36"/>
      <c r="Y159" s="36"/>
      <c r="Z159" s="36"/>
      <c r="AA159" s="36"/>
      <c r="AB159" s="36"/>
      <c r="AC159" s="36"/>
      <c r="AD159" s="36"/>
      <c r="AE159" s="36"/>
      <c r="AT159" s="19" t="s">
        <v>216</v>
      </c>
      <c r="AU159" s="19" t="s">
        <v>83</v>
      </c>
    </row>
    <row r="160" spans="2:51" s="13" customFormat="1" ht="11.25">
      <c r="B160" s="197"/>
      <c r="C160" s="198"/>
      <c r="D160" s="199" t="s">
        <v>218</v>
      </c>
      <c r="E160" s="200" t="s">
        <v>21</v>
      </c>
      <c r="F160" s="201" t="s">
        <v>2510</v>
      </c>
      <c r="G160" s="198"/>
      <c r="H160" s="202">
        <v>6.486</v>
      </c>
      <c r="I160" s="203"/>
      <c r="J160" s="198"/>
      <c r="K160" s="198"/>
      <c r="L160" s="204"/>
      <c r="M160" s="205"/>
      <c r="N160" s="206"/>
      <c r="O160" s="206"/>
      <c r="P160" s="206"/>
      <c r="Q160" s="206"/>
      <c r="R160" s="206"/>
      <c r="S160" s="206"/>
      <c r="T160" s="206"/>
      <c r="U160" s="207"/>
      <c r="AT160" s="208" t="s">
        <v>218</v>
      </c>
      <c r="AU160" s="208" t="s">
        <v>83</v>
      </c>
      <c r="AV160" s="13" t="s">
        <v>83</v>
      </c>
      <c r="AW160" s="13" t="s">
        <v>34</v>
      </c>
      <c r="AX160" s="13" t="s">
        <v>81</v>
      </c>
      <c r="AY160" s="208" t="s">
        <v>204</v>
      </c>
    </row>
    <row r="161" spans="2:63" s="12" customFormat="1" ht="22.9" customHeight="1">
      <c r="B161" s="163"/>
      <c r="C161" s="164"/>
      <c r="D161" s="165" t="s">
        <v>72</v>
      </c>
      <c r="E161" s="177" t="s">
        <v>213</v>
      </c>
      <c r="F161" s="177" t="s">
        <v>731</v>
      </c>
      <c r="G161" s="164"/>
      <c r="H161" s="164"/>
      <c r="I161" s="167"/>
      <c r="J161" s="178">
        <f>BK161</f>
        <v>0</v>
      </c>
      <c r="K161" s="164"/>
      <c r="L161" s="169"/>
      <c r="M161" s="170"/>
      <c r="N161" s="171"/>
      <c r="O161" s="171"/>
      <c r="P161" s="172">
        <f>SUM(P162:P166)</f>
        <v>0</v>
      </c>
      <c r="Q161" s="171"/>
      <c r="R161" s="172">
        <f>SUM(R162:R166)</f>
        <v>0</v>
      </c>
      <c r="S161" s="171"/>
      <c r="T161" s="172">
        <f>SUM(T162:T166)</f>
        <v>0</v>
      </c>
      <c r="U161" s="173"/>
      <c r="AR161" s="174" t="s">
        <v>81</v>
      </c>
      <c r="AT161" s="175" t="s">
        <v>72</v>
      </c>
      <c r="AU161" s="175" t="s">
        <v>81</v>
      </c>
      <c r="AY161" s="174" t="s">
        <v>204</v>
      </c>
      <c r="BK161" s="176">
        <f>SUM(BK162:BK166)</f>
        <v>0</v>
      </c>
    </row>
    <row r="162" spans="1:65" s="2" customFormat="1" ht="21.75" customHeight="1">
      <c r="A162" s="36"/>
      <c r="B162" s="37"/>
      <c r="C162" s="179" t="s">
        <v>8</v>
      </c>
      <c r="D162" s="179" t="s">
        <v>208</v>
      </c>
      <c r="E162" s="180" t="s">
        <v>2312</v>
      </c>
      <c r="F162" s="181" t="s">
        <v>2313</v>
      </c>
      <c r="G162" s="182" t="s">
        <v>260</v>
      </c>
      <c r="H162" s="183">
        <v>6.886</v>
      </c>
      <c r="I162" s="184"/>
      <c r="J162" s="185">
        <f>ROUND(I162*H162,1)</f>
        <v>0</v>
      </c>
      <c r="K162" s="181" t="s">
        <v>212</v>
      </c>
      <c r="L162" s="41"/>
      <c r="M162" s="186" t="s">
        <v>21</v>
      </c>
      <c r="N162" s="187" t="s">
        <v>44</v>
      </c>
      <c r="O162" s="66"/>
      <c r="P162" s="188">
        <f>O162*H162</f>
        <v>0</v>
      </c>
      <c r="Q162" s="188">
        <v>0</v>
      </c>
      <c r="R162" s="188">
        <f>Q162*H162</f>
        <v>0</v>
      </c>
      <c r="S162" s="188">
        <v>0</v>
      </c>
      <c r="T162" s="188">
        <f>S162*H162</f>
        <v>0</v>
      </c>
      <c r="U162" s="189" t="s">
        <v>21</v>
      </c>
      <c r="V162" s="36"/>
      <c r="W162" s="36"/>
      <c r="X162" s="36"/>
      <c r="Y162" s="36"/>
      <c r="Z162" s="36"/>
      <c r="AA162" s="36"/>
      <c r="AB162" s="36"/>
      <c r="AC162" s="36"/>
      <c r="AD162" s="36"/>
      <c r="AE162" s="36"/>
      <c r="AR162" s="190" t="s">
        <v>213</v>
      </c>
      <c r="AT162" s="190" t="s">
        <v>208</v>
      </c>
      <c r="AU162" s="190" t="s">
        <v>83</v>
      </c>
      <c r="AY162" s="19" t="s">
        <v>204</v>
      </c>
      <c r="BE162" s="191">
        <f>IF(N162="základní",J162,0)</f>
        <v>0</v>
      </c>
      <c r="BF162" s="191">
        <f>IF(N162="snížená",J162,0)</f>
        <v>0</v>
      </c>
      <c r="BG162" s="191">
        <f>IF(N162="zákl. přenesená",J162,0)</f>
        <v>0</v>
      </c>
      <c r="BH162" s="191">
        <f>IF(N162="sníž. přenesená",J162,0)</f>
        <v>0</v>
      </c>
      <c r="BI162" s="191">
        <f>IF(N162="nulová",J162,0)</f>
        <v>0</v>
      </c>
      <c r="BJ162" s="19" t="s">
        <v>81</v>
      </c>
      <c r="BK162" s="191">
        <f>ROUND(I162*H162,1)</f>
        <v>0</v>
      </c>
      <c r="BL162" s="19" t="s">
        <v>213</v>
      </c>
      <c r="BM162" s="190" t="s">
        <v>2511</v>
      </c>
    </row>
    <row r="163" spans="1:47" s="2" customFormat="1" ht="11.25">
      <c r="A163" s="36"/>
      <c r="B163" s="37"/>
      <c r="C163" s="38"/>
      <c r="D163" s="192" t="s">
        <v>216</v>
      </c>
      <c r="E163" s="38"/>
      <c r="F163" s="193" t="s">
        <v>2315</v>
      </c>
      <c r="G163" s="38"/>
      <c r="H163" s="38"/>
      <c r="I163" s="194"/>
      <c r="J163" s="38"/>
      <c r="K163" s="38"/>
      <c r="L163" s="41"/>
      <c r="M163" s="195"/>
      <c r="N163" s="196"/>
      <c r="O163" s="66"/>
      <c r="P163" s="66"/>
      <c r="Q163" s="66"/>
      <c r="R163" s="66"/>
      <c r="S163" s="66"/>
      <c r="T163" s="66"/>
      <c r="U163" s="67"/>
      <c r="V163" s="36"/>
      <c r="W163" s="36"/>
      <c r="X163" s="36"/>
      <c r="Y163" s="36"/>
      <c r="Z163" s="36"/>
      <c r="AA163" s="36"/>
      <c r="AB163" s="36"/>
      <c r="AC163" s="36"/>
      <c r="AD163" s="36"/>
      <c r="AE163" s="36"/>
      <c r="AT163" s="19" t="s">
        <v>216</v>
      </c>
      <c r="AU163" s="19" t="s">
        <v>83</v>
      </c>
    </row>
    <row r="164" spans="2:51" s="13" customFormat="1" ht="11.25">
      <c r="B164" s="197"/>
      <c r="C164" s="198"/>
      <c r="D164" s="199" t="s">
        <v>218</v>
      </c>
      <c r="E164" s="200" t="s">
        <v>21</v>
      </c>
      <c r="F164" s="201" t="s">
        <v>2512</v>
      </c>
      <c r="G164" s="198"/>
      <c r="H164" s="202">
        <v>5.184</v>
      </c>
      <c r="I164" s="203"/>
      <c r="J164" s="198"/>
      <c r="K164" s="198"/>
      <c r="L164" s="204"/>
      <c r="M164" s="205"/>
      <c r="N164" s="206"/>
      <c r="O164" s="206"/>
      <c r="P164" s="206"/>
      <c r="Q164" s="206"/>
      <c r="R164" s="206"/>
      <c r="S164" s="206"/>
      <c r="T164" s="206"/>
      <c r="U164" s="207"/>
      <c r="AT164" s="208" t="s">
        <v>218</v>
      </c>
      <c r="AU164" s="208" t="s">
        <v>83</v>
      </c>
      <c r="AV164" s="13" t="s">
        <v>83</v>
      </c>
      <c r="AW164" s="13" t="s">
        <v>34</v>
      </c>
      <c r="AX164" s="13" t="s">
        <v>73</v>
      </c>
      <c r="AY164" s="208" t="s">
        <v>204</v>
      </c>
    </row>
    <row r="165" spans="2:51" s="13" customFormat="1" ht="11.25">
      <c r="B165" s="197"/>
      <c r="C165" s="198"/>
      <c r="D165" s="199" t="s">
        <v>218</v>
      </c>
      <c r="E165" s="200" t="s">
        <v>21</v>
      </c>
      <c r="F165" s="201" t="s">
        <v>2478</v>
      </c>
      <c r="G165" s="198"/>
      <c r="H165" s="202">
        <v>1.702</v>
      </c>
      <c r="I165" s="203"/>
      <c r="J165" s="198"/>
      <c r="K165" s="198"/>
      <c r="L165" s="204"/>
      <c r="M165" s="205"/>
      <c r="N165" s="206"/>
      <c r="O165" s="206"/>
      <c r="P165" s="206"/>
      <c r="Q165" s="206"/>
      <c r="R165" s="206"/>
      <c r="S165" s="206"/>
      <c r="T165" s="206"/>
      <c r="U165" s="207"/>
      <c r="AT165" s="208" t="s">
        <v>218</v>
      </c>
      <c r="AU165" s="208" t="s">
        <v>83</v>
      </c>
      <c r="AV165" s="13" t="s">
        <v>83</v>
      </c>
      <c r="AW165" s="13" t="s">
        <v>34</v>
      </c>
      <c r="AX165" s="13" t="s">
        <v>73</v>
      </c>
      <c r="AY165" s="208" t="s">
        <v>204</v>
      </c>
    </row>
    <row r="166" spans="2:51" s="14" customFormat="1" ht="11.25">
      <c r="B166" s="209"/>
      <c r="C166" s="210"/>
      <c r="D166" s="199" t="s">
        <v>218</v>
      </c>
      <c r="E166" s="211" t="s">
        <v>21</v>
      </c>
      <c r="F166" s="212" t="s">
        <v>221</v>
      </c>
      <c r="G166" s="210"/>
      <c r="H166" s="213">
        <v>6.886</v>
      </c>
      <c r="I166" s="214"/>
      <c r="J166" s="210"/>
      <c r="K166" s="210"/>
      <c r="L166" s="215"/>
      <c r="M166" s="216"/>
      <c r="N166" s="217"/>
      <c r="O166" s="217"/>
      <c r="P166" s="217"/>
      <c r="Q166" s="217"/>
      <c r="R166" s="217"/>
      <c r="S166" s="217"/>
      <c r="T166" s="217"/>
      <c r="U166" s="218"/>
      <c r="AT166" s="219" t="s">
        <v>218</v>
      </c>
      <c r="AU166" s="219" t="s">
        <v>83</v>
      </c>
      <c r="AV166" s="14" t="s">
        <v>213</v>
      </c>
      <c r="AW166" s="14" t="s">
        <v>34</v>
      </c>
      <c r="AX166" s="14" t="s">
        <v>81</v>
      </c>
      <c r="AY166" s="219" t="s">
        <v>204</v>
      </c>
    </row>
    <row r="167" spans="2:63" s="12" customFormat="1" ht="22.9" customHeight="1">
      <c r="B167" s="163"/>
      <c r="C167" s="164"/>
      <c r="D167" s="165" t="s">
        <v>72</v>
      </c>
      <c r="E167" s="177" t="s">
        <v>250</v>
      </c>
      <c r="F167" s="177" t="s">
        <v>2326</v>
      </c>
      <c r="G167" s="164"/>
      <c r="H167" s="164"/>
      <c r="I167" s="167"/>
      <c r="J167" s="178">
        <f>BK167</f>
        <v>0</v>
      </c>
      <c r="K167" s="164"/>
      <c r="L167" s="169"/>
      <c r="M167" s="170"/>
      <c r="N167" s="171"/>
      <c r="O167" s="171"/>
      <c r="P167" s="172">
        <f>SUM(P168:P195)</f>
        <v>0</v>
      </c>
      <c r="Q167" s="171"/>
      <c r="R167" s="172">
        <f>SUM(R168:R195)</f>
        <v>0.7409231560000002</v>
      </c>
      <c r="S167" s="171"/>
      <c r="T167" s="172">
        <f>SUM(T168:T195)</f>
        <v>0</v>
      </c>
      <c r="U167" s="173"/>
      <c r="AR167" s="174" t="s">
        <v>81</v>
      </c>
      <c r="AT167" s="175" t="s">
        <v>72</v>
      </c>
      <c r="AU167" s="175" t="s">
        <v>81</v>
      </c>
      <c r="AY167" s="174" t="s">
        <v>204</v>
      </c>
      <c r="BK167" s="176">
        <f>SUM(BK168:BK195)</f>
        <v>0</v>
      </c>
    </row>
    <row r="168" spans="1:65" s="2" customFormat="1" ht="24.2" customHeight="1">
      <c r="A168" s="36"/>
      <c r="B168" s="37"/>
      <c r="C168" s="179" t="s">
        <v>300</v>
      </c>
      <c r="D168" s="179" t="s">
        <v>208</v>
      </c>
      <c r="E168" s="180" t="s">
        <v>2513</v>
      </c>
      <c r="F168" s="181" t="s">
        <v>2514</v>
      </c>
      <c r="G168" s="182" t="s">
        <v>469</v>
      </c>
      <c r="H168" s="183">
        <v>6</v>
      </c>
      <c r="I168" s="184"/>
      <c r="J168" s="185">
        <f>ROUND(I168*H168,1)</f>
        <v>0</v>
      </c>
      <c r="K168" s="181" t="s">
        <v>212</v>
      </c>
      <c r="L168" s="41"/>
      <c r="M168" s="186" t="s">
        <v>21</v>
      </c>
      <c r="N168" s="187" t="s">
        <v>44</v>
      </c>
      <c r="O168" s="66"/>
      <c r="P168" s="188">
        <f>O168*H168</f>
        <v>0</v>
      </c>
      <c r="Q168" s="188">
        <v>0.0074632</v>
      </c>
      <c r="R168" s="188">
        <f>Q168*H168</f>
        <v>0.0447792</v>
      </c>
      <c r="S168" s="188">
        <v>0</v>
      </c>
      <c r="T168" s="188">
        <f>S168*H168</f>
        <v>0</v>
      </c>
      <c r="U168" s="189" t="s">
        <v>21</v>
      </c>
      <c r="V168" s="36"/>
      <c r="W168" s="36"/>
      <c r="X168" s="36"/>
      <c r="Y168" s="36"/>
      <c r="Z168" s="36"/>
      <c r="AA168" s="36"/>
      <c r="AB168" s="36"/>
      <c r="AC168" s="36"/>
      <c r="AD168" s="36"/>
      <c r="AE168" s="36"/>
      <c r="AR168" s="190" t="s">
        <v>213</v>
      </c>
      <c r="AT168" s="190" t="s">
        <v>208</v>
      </c>
      <c r="AU168" s="190" t="s">
        <v>83</v>
      </c>
      <c r="AY168" s="19" t="s">
        <v>204</v>
      </c>
      <c r="BE168" s="191">
        <f>IF(N168="základní",J168,0)</f>
        <v>0</v>
      </c>
      <c r="BF168" s="191">
        <f>IF(N168="snížená",J168,0)</f>
        <v>0</v>
      </c>
      <c r="BG168" s="191">
        <f>IF(N168="zákl. přenesená",J168,0)</f>
        <v>0</v>
      </c>
      <c r="BH168" s="191">
        <f>IF(N168="sníž. přenesená",J168,0)</f>
        <v>0</v>
      </c>
      <c r="BI168" s="191">
        <f>IF(N168="nulová",J168,0)</f>
        <v>0</v>
      </c>
      <c r="BJ168" s="19" t="s">
        <v>81</v>
      </c>
      <c r="BK168" s="191">
        <f>ROUND(I168*H168,1)</f>
        <v>0</v>
      </c>
      <c r="BL168" s="19" t="s">
        <v>213</v>
      </c>
      <c r="BM168" s="190" t="s">
        <v>2515</v>
      </c>
    </row>
    <row r="169" spans="1:47" s="2" customFormat="1" ht="11.25">
      <c r="A169" s="36"/>
      <c r="B169" s="37"/>
      <c r="C169" s="38"/>
      <c r="D169" s="192" t="s">
        <v>216</v>
      </c>
      <c r="E169" s="38"/>
      <c r="F169" s="193" t="s">
        <v>2516</v>
      </c>
      <c r="G169" s="38"/>
      <c r="H169" s="38"/>
      <c r="I169" s="194"/>
      <c r="J169" s="38"/>
      <c r="K169" s="38"/>
      <c r="L169" s="41"/>
      <c r="M169" s="195"/>
      <c r="N169" s="196"/>
      <c r="O169" s="66"/>
      <c r="P169" s="66"/>
      <c r="Q169" s="66"/>
      <c r="R169" s="66"/>
      <c r="S169" s="66"/>
      <c r="T169" s="66"/>
      <c r="U169" s="67"/>
      <c r="V169" s="36"/>
      <c r="W169" s="36"/>
      <c r="X169" s="36"/>
      <c r="Y169" s="36"/>
      <c r="Z169" s="36"/>
      <c r="AA169" s="36"/>
      <c r="AB169" s="36"/>
      <c r="AC169" s="36"/>
      <c r="AD169" s="36"/>
      <c r="AE169" s="36"/>
      <c r="AT169" s="19" t="s">
        <v>216</v>
      </c>
      <c r="AU169" s="19" t="s">
        <v>83</v>
      </c>
    </row>
    <row r="170" spans="1:65" s="2" customFormat="1" ht="24.2" customHeight="1">
      <c r="A170" s="36"/>
      <c r="B170" s="37"/>
      <c r="C170" s="179" t="s">
        <v>323</v>
      </c>
      <c r="D170" s="179" t="s">
        <v>208</v>
      </c>
      <c r="E170" s="180" t="s">
        <v>2517</v>
      </c>
      <c r="F170" s="181" t="s">
        <v>2518</v>
      </c>
      <c r="G170" s="182" t="s">
        <v>469</v>
      </c>
      <c r="H170" s="183">
        <v>12</v>
      </c>
      <c r="I170" s="184"/>
      <c r="J170" s="185">
        <f>ROUND(I170*H170,1)</f>
        <v>0</v>
      </c>
      <c r="K170" s="181" t="s">
        <v>212</v>
      </c>
      <c r="L170" s="41"/>
      <c r="M170" s="186" t="s">
        <v>21</v>
      </c>
      <c r="N170" s="187" t="s">
        <v>44</v>
      </c>
      <c r="O170" s="66"/>
      <c r="P170" s="188">
        <f>O170*H170</f>
        <v>0</v>
      </c>
      <c r="Q170" s="188">
        <v>0.0123504</v>
      </c>
      <c r="R170" s="188">
        <f>Q170*H170</f>
        <v>0.1482048</v>
      </c>
      <c r="S170" s="188">
        <v>0</v>
      </c>
      <c r="T170" s="188">
        <f>S170*H170</f>
        <v>0</v>
      </c>
      <c r="U170" s="189" t="s">
        <v>21</v>
      </c>
      <c r="V170" s="36"/>
      <c r="W170" s="36"/>
      <c r="X170" s="36"/>
      <c r="Y170" s="36"/>
      <c r="Z170" s="36"/>
      <c r="AA170" s="36"/>
      <c r="AB170" s="36"/>
      <c r="AC170" s="36"/>
      <c r="AD170" s="36"/>
      <c r="AE170" s="36"/>
      <c r="AR170" s="190" t="s">
        <v>213</v>
      </c>
      <c r="AT170" s="190" t="s">
        <v>208</v>
      </c>
      <c r="AU170" s="190" t="s">
        <v>83</v>
      </c>
      <c r="AY170" s="19" t="s">
        <v>204</v>
      </c>
      <c r="BE170" s="191">
        <f>IF(N170="základní",J170,0)</f>
        <v>0</v>
      </c>
      <c r="BF170" s="191">
        <f>IF(N170="snížená",J170,0)</f>
        <v>0</v>
      </c>
      <c r="BG170" s="191">
        <f>IF(N170="zákl. přenesená",J170,0)</f>
        <v>0</v>
      </c>
      <c r="BH170" s="191">
        <f>IF(N170="sníž. přenesená",J170,0)</f>
        <v>0</v>
      </c>
      <c r="BI170" s="191">
        <f>IF(N170="nulová",J170,0)</f>
        <v>0</v>
      </c>
      <c r="BJ170" s="19" t="s">
        <v>81</v>
      </c>
      <c r="BK170" s="191">
        <f>ROUND(I170*H170,1)</f>
        <v>0</v>
      </c>
      <c r="BL170" s="19" t="s">
        <v>213</v>
      </c>
      <c r="BM170" s="190" t="s">
        <v>2519</v>
      </c>
    </row>
    <row r="171" spans="1:47" s="2" customFormat="1" ht="11.25">
      <c r="A171" s="36"/>
      <c r="B171" s="37"/>
      <c r="C171" s="38"/>
      <c r="D171" s="192" t="s">
        <v>216</v>
      </c>
      <c r="E171" s="38"/>
      <c r="F171" s="193" t="s">
        <v>2520</v>
      </c>
      <c r="G171" s="38"/>
      <c r="H171" s="38"/>
      <c r="I171" s="194"/>
      <c r="J171" s="38"/>
      <c r="K171" s="38"/>
      <c r="L171" s="41"/>
      <c r="M171" s="195"/>
      <c r="N171" s="196"/>
      <c r="O171" s="66"/>
      <c r="P171" s="66"/>
      <c r="Q171" s="66"/>
      <c r="R171" s="66"/>
      <c r="S171" s="66"/>
      <c r="T171" s="66"/>
      <c r="U171" s="67"/>
      <c r="V171" s="36"/>
      <c r="W171" s="36"/>
      <c r="X171" s="36"/>
      <c r="Y171" s="36"/>
      <c r="Z171" s="36"/>
      <c r="AA171" s="36"/>
      <c r="AB171" s="36"/>
      <c r="AC171" s="36"/>
      <c r="AD171" s="36"/>
      <c r="AE171" s="36"/>
      <c r="AT171" s="19" t="s">
        <v>216</v>
      </c>
      <c r="AU171" s="19" t="s">
        <v>83</v>
      </c>
    </row>
    <row r="172" spans="1:65" s="2" customFormat="1" ht="24.2" customHeight="1">
      <c r="A172" s="36"/>
      <c r="B172" s="37"/>
      <c r="C172" s="179" t="s">
        <v>336</v>
      </c>
      <c r="D172" s="179" t="s">
        <v>208</v>
      </c>
      <c r="E172" s="180" t="s">
        <v>2521</v>
      </c>
      <c r="F172" s="181" t="s">
        <v>2522</v>
      </c>
      <c r="G172" s="182" t="s">
        <v>211</v>
      </c>
      <c r="H172" s="183">
        <v>2</v>
      </c>
      <c r="I172" s="184"/>
      <c r="J172" s="185">
        <f>ROUND(I172*H172,1)</f>
        <v>0</v>
      </c>
      <c r="K172" s="181" t="s">
        <v>212</v>
      </c>
      <c r="L172" s="41"/>
      <c r="M172" s="186" t="s">
        <v>21</v>
      </c>
      <c r="N172" s="187" t="s">
        <v>44</v>
      </c>
      <c r="O172" s="66"/>
      <c r="P172" s="188">
        <f>O172*H172</f>
        <v>0</v>
      </c>
      <c r="Q172" s="188">
        <v>2.5E-06</v>
      </c>
      <c r="R172" s="188">
        <f>Q172*H172</f>
        <v>5E-06</v>
      </c>
      <c r="S172" s="188">
        <v>0</v>
      </c>
      <c r="T172" s="188">
        <f>S172*H172</f>
        <v>0</v>
      </c>
      <c r="U172" s="189" t="s">
        <v>21</v>
      </c>
      <c r="V172" s="36"/>
      <c r="W172" s="36"/>
      <c r="X172" s="36"/>
      <c r="Y172" s="36"/>
      <c r="Z172" s="36"/>
      <c r="AA172" s="36"/>
      <c r="AB172" s="36"/>
      <c r="AC172" s="36"/>
      <c r="AD172" s="36"/>
      <c r="AE172" s="36"/>
      <c r="AR172" s="190" t="s">
        <v>213</v>
      </c>
      <c r="AT172" s="190" t="s">
        <v>208</v>
      </c>
      <c r="AU172" s="190" t="s">
        <v>83</v>
      </c>
      <c r="AY172" s="19" t="s">
        <v>204</v>
      </c>
      <c r="BE172" s="191">
        <f>IF(N172="základní",J172,0)</f>
        <v>0</v>
      </c>
      <c r="BF172" s="191">
        <f>IF(N172="snížená",J172,0)</f>
        <v>0</v>
      </c>
      <c r="BG172" s="191">
        <f>IF(N172="zákl. přenesená",J172,0)</f>
        <v>0</v>
      </c>
      <c r="BH172" s="191">
        <f>IF(N172="sníž. přenesená",J172,0)</f>
        <v>0</v>
      </c>
      <c r="BI172" s="191">
        <f>IF(N172="nulová",J172,0)</f>
        <v>0</v>
      </c>
      <c r="BJ172" s="19" t="s">
        <v>81</v>
      </c>
      <c r="BK172" s="191">
        <f>ROUND(I172*H172,1)</f>
        <v>0</v>
      </c>
      <c r="BL172" s="19" t="s">
        <v>213</v>
      </c>
      <c r="BM172" s="190" t="s">
        <v>2523</v>
      </c>
    </row>
    <row r="173" spans="1:47" s="2" customFormat="1" ht="11.25">
      <c r="A173" s="36"/>
      <c r="B173" s="37"/>
      <c r="C173" s="38"/>
      <c r="D173" s="192" t="s">
        <v>216</v>
      </c>
      <c r="E173" s="38"/>
      <c r="F173" s="193" t="s">
        <v>2524</v>
      </c>
      <c r="G173" s="38"/>
      <c r="H173" s="38"/>
      <c r="I173" s="194"/>
      <c r="J173" s="38"/>
      <c r="K173" s="38"/>
      <c r="L173" s="41"/>
      <c r="M173" s="195"/>
      <c r="N173" s="196"/>
      <c r="O173" s="66"/>
      <c r="P173" s="66"/>
      <c r="Q173" s="66"/>
      <c r="R173" s="66"/>
      <c r="S173" s="66"/>
      <c r="T173" s="66"/>
      <c r="U173" s="67"/>
      <c r="V173" s="36"/>
      <c r="W173" s="36"/>
      <c r="X173" s="36"/>
      <c r="Y173" s="36"/>
      <c r="Z173" s="36"/>
      <c r="AA173" s="36"/>
      <c r="AB173" s="36"/>
      <c r="AC173" s="36"/>
      <c r="AD173" s="36"/>
      <c r="AE173" s="36"/>
      <c r="AT173" s="19" t="s">
        <v>216</v>
      </c>
      <c r="AU173" s="19" t="s">
        <v>83</v>
      </c>
    </row>
    <row r="174" spans="1:65" s="2" customFormat="1" ht="16.5" customHeight="1">
      <c r="A174" s="36"/>
      <c r="B174" s="37"/>
      <c r="C174" s="242" t="s">
        <v>343</v>
      </c>
      <c r="D174" s="242" t="s">
        <v>466</v>
      </c>
      <c r="E174" s="243" t="s">
        <v>2525</v>
      </c>
      <c r="F174" s="244" t="s">
        <v>2526</v>
      </c>
      <c r="G174" s="245" t="s">
        <v>211</v>
      </c>
      <c r="H174" s="246">
        <v>1</v>
      </c>
      <c r="I174" s="247"/>
      <c r="J174" s="248">
        <f>ROUND(I174*H174,1)</f>
        <v>0</v>
      </c>
      <c r="K174" s="244" t="s">
        <v>212</v>
      </c>
      <c r="L174" s="249"/>
      <c r="M174" s="250" t="s">
        <v>21</v>
      </c>
      <c r="N174" s="251" t="s">
        <v>44</v>
      </c>
      <c r="O174" s="66"/>
      <c r="P174" s="188">
        <f>O174*H174</f>
        <v>0</v>
      </c>
      <c r="Q174" s="188">
        <v>0.00045</v>
      </c>
      <c r="R174" s="188">
        <f>Q174*H174</f>
        <v>0.00045</v>
      </c>
      <c r="S174" s="188">
        <v>0</v>
      </c>
      <c r="T174" s="188">
        <f>S174*H174</f>
        <v>0</v>
      </c>
      <c r="U174" s="189" t="s">
        <v>21</v>
      </c>
      <c r="V174" s="36"/>
      <c r="W174" s="36"/>
      <c r="X174" s="36"/>
      <c r="Y174" s="36"/>
      <c r="Z174" s="36"/>
      <c r="AA174" s="36"/>
      <c r="AB174" s="36"/>
      <c r="AC174" s="36"/>
      <c r="AD174" s="36"/>
      <c r="AE174" s="36"/>
      <c r="AR174" s="190" t="s">
        <v>250</v>
      </c>
      <c r="AT174" s="190" t="s">
        <v>466</v>
      </c>
      <c r="AU174" s="190" t="s">
        <v>83</v>
      </c>
      <c r="AY174" s="19" t="s">
        <v>204</v>
      </c>
      <c r="BE174" s="191">
        <f>IF(N174="základní",J174,0)</f>
        <v>0</v>
      </c>
      <c r="BF174" s="191">
        <f>IF(N174="snížená",J174,0)</f>
        <v>0</v>
      </c>
      <c r="BG174" s="191">
        <f>IF(N174="zákl. přenesená",J174,0)</f>
        <v>0</v>
      </c>
      <c r="BH174" s="191">
        <f>IF(N174="sníž. přenesená",J174,0)</f>
        <v>0</v>
      </c>
      <c r="BI174" s="191">
        <f>IF(N174="nulová",J174,0)</f>
        <v>0</v>
      </c>
      <c r="BJ174" s="19" t="s">
        <v>81</v>
      </c>
      <c r="BK174" s="191">
        <f>ROUND(I174*H174,1)</f>
        <v>0</v>
      </c>
      <c r="BL174" s="19" t="s">
        <v>213</v>
      </c>
      <c r="BM174" s="190" t="s">
        <v>2527</v>
      </c>
    </row>
    <row r="175" spans="1:47" s="2" customFormat="1" ht="11.25">
      <c r="A175" s="36"/>
      <c r="B175" s="37"/>
      <c r="C175" s="38"/>
      <c r="D175" s="192" t="s">
        <v>216</v>
      </c>
      <c r="E175" s="38"/>
      <c r="F175" s="193" t="s">
        <v>2528</v>
      </c>
      <c r="G175" s="38"/>
      <c r="H175" s="38"/>
      <c r="I175" s="194"/>
      <c r="J175" s="38"/>
      <c r="K175" s="38"/>
      <c r="L175" s="41"/>
      <c r="M175" s="195"/>
      <c r="N175" s="196"/>
      <c r="O175" s="66"/>
      <c r="P175" s="66"/>
      <c r="Q175" s="66"/>
      <c r="R175" s="66"/>
      <c r="S175" s="66"/>
      <c r="T175" s="66"/>
      <c r="U175" s="67"/>
      <c r="V175" s="36"/>
      <c r="W175" s="36"/>
      <c r="X175" s="36"/>
      <c r="Y175" s="36"/>
      <c r="Z175" s="36"/>
      <c r="AA175" s="36"/>
      <c r="AB175" s="36"/>
      <c r="AC175" s="36"/>
      <c r="AD175" s="36"/>
      <c r="AE175" s="36"/>
      <c r="AT175" s="19" t="s">
        <v>216</v>
      </c>
      <c r="AU175" s="19" t="s">
        <v>83</v>
      </c>
    </row>
    <row r="176" spans="1:65" s="2" customFormat="1" ht="16.5" customHeight="1">
      <c r="A176" s="36"/>
      <c r="B176" s="37"/>
      <c r="C176" s="242" t="s">
        <v>350</v>
      </c>
      <c r="D176" s="242" t="s">
        <v>466</v>
      </c>
      <c r="E176" s="243" t="s">
        <v>2529</v>
      </c>
      <c r="F176" s="244" t="s">
        <v>2530</v>
      </c>
      <c r="G176" s="245" t="s">
        <v>211</v>
      </c>
      <c r="H176" s="246">
        <v>1</v>
      </c>
      <c r="I176" s="247"/>
      <c r="J176" s="248">
        <f>ROUND(I176*H176,1)</f>
        <v>0</v>
      </c>
      <c r="K176" s="244" t="s">
        <v>212</v>
      </c>
      <c r="L176" s="249"/>
      <c r="M176" s="250" t="s">
        <v>21</v>
      </c>
      <c r="N176" s="251" t="s">
        <v>44</v>
      </c>
      <c r="O176" s="66"/>
      <c r="P176" s="188">
        <f>O176*H176</f>
        <v>0</v>
      </c>
      <c r="Q176" s="188">
        <v>0.00029</v>
      </c>
      <c r="R176" s="188">
        <f>Q176*H176</f>
        <v>0.00029</v>
      </c>
      <c r="S176" s="188">
        <v>0</v>
      </c>
      <c r="T176" s="188">
        <f>S176*H176</f>
        <v>0</v>
      </c>
      <c r="U176" s="189" t="s">
        <v>21</v>
      </c>
      <c r="V176" s="36"/>
      <c r="W176" s="36"/>
      <c r="X176" s="36"/>
      <c r="Y176" s="36"/>
      <c r="Z176" s="36"/>
      <c r="AA176" s="36"/>
      <c r="AB176" s="36"/>
      <c r="AC176" s="36"/>
      <c r="AD176" s="36"/>
      <c r="AE176" s="36"/>
      <c r="AR176" s="190" t="s">
        <v>250</v>
      </c>
      <c r="AT176" s="190" t="s">
        <v>466</v>
      </c>
      <c r="AU176" s="190" t="s">
        <v>83</v>
      </c>
      <c r="AY176" s="19" t="s">
        <v>204</v>
      </c>
      <c r="BE176" s="191">
        <f>IF(N176="základní",J176,0)</f>
        <v>0</v>
      </c>
      <c r="BF176" s="191">
        <f>IF(N176="snížená",J176,0)</f>
        <v>0</v>
      </c>
      <c r="BG176" s="191">
        <f>IF(N176="zákl. přenesená",J176,0)</f>
        <v>0</v>
      </c>
      <c r="BH176" s="191">
        <f>IF(N176="sníž. přenesená",J176,0)</f>
        <v>0</v>
      </c>
      <c r="BI176" s="191">
        <f>IF(N176="nulová",J176,0)</f>
        <v>0</v>
      </c>
      <c r="BJ176" s="19" t="s">
        <v>81</v>
      </c>
      <c r="BK176" s="191">
        <f>ROUND(I176*H176,1)</f>
        <v>0</v>
      </c>
      <c r="BL176" s="19" t="s">
        <v>213</v>
      </c>
      <c r="BM176" s="190" t="s">
        <v>2531</v>
      </c>
    </row>
    <row r="177" spans="1:47" s="2" customFormat="1" ht="11.25">
      <c r="A177" s="36"/>
      <c r="B177" s="37"/>
      <c r="C177" s="38"/>
      <c r="D177" s="192" t="s">
        <v>216</v>
      </c>
      <c r="E177" s="38"/>
      <c r="F177" s="193" t="s">
        <v>2532</v>
      </c>
      <c r="G177" s="38"/>
      <c r="H177" s="38"/>
      <c r="I177" s="194"/>
      <c r="J177" s="38"/>
      <c r="K177" s="38"/>
      <c r="L177" s="41"/>
      <c r="M177" s="195"/>
      <c r="N177" s="196"/>
      <c r="O177" s="66"/>
      <c r="P177" s="66"/>
      <c r="Q177" s="66"/>
      <c r="R177" s="66"/>
      <c r="S177" s="66"/>
      <c r="T177" s="66"/>
      <c r="U177" s="67"/>
      <c r="V177" s="36"/>
      <c r="W177" s="36"/>
      <c r="X177" s="36"/>
      <c r="Y177" s="36"/>
      <c r="Z177" s="36"/>
      <c r="AA177" s="36"/>
      <c r="AB177" s="36"/>
      <c r="AC177" s="36"/>
      <c r="AD177" s="36"/>
      <c r="AE177" s="36"/>
      <c r="AT177" s="19" t="s">
        <v>216</v>
      </c>
      <c r="AU177" s="19" t="s">
        <v>83</v>
      </c>
    </row>
    <row r="178" spans="1:65" s="2" customFormat="1" ht="24.2" customHeight="1">
      <c r="A178" s="36"/>
      <c r="B178" s="37"/>
      <c r="C178" s="179" t="s">
        <v>7</v>
      </c>
      <c r="D178" s="179" t="s">
        <v>208</v>
      </c>
      <c r="E178" s="180" t="s">
        <v>2533</v>
      </c>
      <c r="F178" s="181" t="s">
        <v>2534</v>
      </c>
      <c r="G178" s="182" t="s">
        <v>211</v>
      </c>
      <c r="H178" s="183">
        <v>1</v>
      </c>
      <c r="I178" s="184"/>
      <c r="J178" s="185">
        <f>ROUND(I178*H178,1)</f>
        <v>0</v>
      </c>
      <c r="K178" s="181" t="s">
        <v>212</v>
      </c>
      <c r="L178" s="41"/>
      <c r="M178" s="186" t="s">
        <v>21</v>
      </c>
      <c r="N178" s="187" t="s">
        <v>44</v>
      </c>
      <c r="O178" s="66"/>
      <c r="P178" s="188">
        <f>O178*H178</f>
        <v>0</v>
      </c>
      <c r="Q178" s="188">
        <v>3.75E-06</v>
      </c>
      <c r="R178" s="188">
        <f>Q178*H178</f>
        <v>3.75E-06</v>
      </c>
      <c r="S178" s="188">
        <v>0</v>
      </c>
      <c r="T178" s="188">
        <f>S178*H178</f>
        <v>0</v>
      </c>
      <c r="U178" s="189" t="s">
        <v>21</v>
      </c>
      <c r="V178" s="36"/>
      <c r="W178" s="36"/>
      <c r="X178" s="36"/>
      <c r="Y178" s="36"/>
      <c r="Z178" s="36"/>
      <c r="AA178" s="36"/>
      <c r="AB178" s="36"/>
      <c r="AC178" s="36"/>
      <c r="AD178" s="36"/>
      <c r="AE178" s="36"/>
      <c r="AR178" s="190" t="s">
        <v>213</v>
      </c>
      <c r="AT178" s="190" t="s">
        <v>208</v>
      </c>
      <c r="AU178" s="190" t="s">
        <v>83</v>
      </c>
      <c r="AY178" s="19" t="s">
        <v>204</v>
      </c>
      <c r="BE178" s="191">
        <f>IF(N178="základní",J178,0)</f>
        <v>0</v>
      </c>
      <c r="BF178" s="191">
        <f>IF(N178="snížená",J178,0)</f>
        <v>0</v>
      </c>
      <c r="BG178" s="191">
        <f>IF(N178="zákl. přenesená",J178,0)</f>
        <v>0</v>
      </c>
      <c r="BH178" s="191">
        <f>IF(N178="sníž. přenesená",J178,0)</f>
        <v>0</v>
      </c>
      <c r="BI178" s="191">
        <f>IF(N178="nulová",J178,0)</f>
        <v>0</v>
      </c>
      <c r="BJ178" s="19" t="s">
        <v>81</v>
      </c>
      <c r="BK178" s="191">
        <f>ROUND(I178*H178,1)</f>
        <v>0</v>
      </c>
      <c r="BL178" s="19" t="s">
        <v>213</v>
      </c>
      <c r="BM178" s="190" t="s">
        <v>2535</v>
      </c>
    </row>
    <row r="179" spans="1:47" s="2" customFormat="1" ht="11.25">
      <c r="A179" s="36"/>
      <c r="B179" s="37"/>
      <c r="C179" s="38"/>
      <c r="D179" s="192" t="s">
        <v>216</v>
      </c>
      <c r="E179" s="38"/>
      <c r="F179" s="193" t="s">
        <v>2536</v>
      </c>
      <c r="G179" s="38"/>
      <c r="H179" s="38"/>
      <c r="I179" s="194"/>
      <c r="J179" s="38"/>
      <c r="K179" s="38"/>
      <c r="L179" s="41"/>
      <c r="M179" s="195"/>
      <c r="N179" s="196"/>
      <c r="O179" s="66"/>
      <c r="P179" s="66"/>
      <c r="Q179" s="66"/>
      <c r="R179" s="66"/>
      <c r="S179" s="66"/>
      <c r="T179" s="66"/>
      <c r="U179" s="67"/>
      <c r="V179" s="36"/>
      <c r="W179" s="36"/>
      <c r="X179" s="36"/>
      <c r="Y179" s="36"/>
      <c r="Z179" s="36"/>
      <c r="AA179" s="36"/>
      <c r="AB179" s="36"/>
      <c r="AC179" s="36"/>
      <c r="AD179" s="36"/>
      <c r="AE179" s="36"/>
      <c r="AT179" s="19" t="s">
        <v>216</v>
      </c>
      <c r="AU179" s="19" t="s">
        <v>83</v>
      </c>
    </row>
    <row r="180" spans="1:65" s="2" customFormat="1" ht="16.5" customHeight="1">
      <c r="A180" s="36"/>
      <c r="B180" s="37"/>
      <c r="C180" s="242" t="s">
        <v>367</v>
      </c>
      <c r="D180" s="242" t="s">
        <v>466</v>
      </c>
      <c r="E180" s="243" t="s">
        <v>2537</v>
      </c>
      <c r="F180" s="244" t="s">
        <v>2538</v>
      </c>
      <c r="G180" s="245" t="s">
        <v>211</v>
      </c>
      <c r="H180" s="246">
        <v>1</v>
      </c>
      <c r="I180" s="247"/>
      <c r="J180" s="248">
        <f>ROUND(I180*H180,1)</f>
        <v>0</v>
      </c>
      <c r="K180" s="244" t="s">
        <v>212</v>
      </c>
      <c r="L180" s="249"/>
      <c r="M180" s="250" t="s">
        <v>21</v>
      </c>
      <c r="N180" s="251" t="s">
        <v>44</v>
      </c>
      <c r="O180" s="66"/>
      <c r="P180" s="188">
        <f>O180*H180</f>
        <v>0</v>
      </c>
      <c r="Q180" s="188">
        <v>0.00065</v>
      </c>
      <c r="R180" s="188">
        <f>Q180*H180</f>
        <v>0.00065</v>
      </c>
      <c r="S180" s="188">
        <v>0</v>
      </c>
      <c r="T180" s="188">
        <f>S180*H180</f>
        <v>0</v>
      </c>
      <c r="U180" s="189" t="s">
        <v>21</v>
      </c>
      <c r="V180" s="36"/>
      <c r="W180" s="36"/>
      <c r="X180" s="36"/>
      <c r="Y180" s="36"/>
      <c r="Z180" s="36"/>
      <c r="AA180" s="36"/>
      <c r="AB180" s="36"/>
      <c r="AC180" s="36"/>
      <c r="AD180" s="36"/>
      <c r="AE180" s="36"/>
      <c r="AR180" s="190" t="s">
        <v>250</v>
      </c>
      <c r="AT180" s="190" t="s">
        <v>466</v>
      </c>
      <c r="AU180" s="190" t="s">
        <v>83</v>
      </c>
      <c r="AY180" s="19" t="s">
        <v>204</v>
      </c>
      <c r="BE180" s="191">
        <f>IF(N180="základní",J180,0)</f>
        <v>0</v>
      </c>
      <c r="BF180" s="191">
        <f>IF(N180="snížená",J180,0)</f>
        <v>0</v>
      </c>
      <c r="BG180" s="191">
        <f>IF(N180="zákl. přenesená",J180,0)</f>
        <v>0</v>
      </c>
      <c r="BH180" s="191">
        <f>IF(N180="sníž. přenesená",J180,0)</f>
        <v>0</v>
      </c>
      <c r="BI180" s="191">
        <f>IF(N180="nulová",J180,0)</f>
        <v>0</v>
      </c>
      <c r="BJ180" s="19" t="s">
        <v>81</v>
      </c>
      <c r="BK180" s="191">
        <f>ROUND(I180*H180,1)</f>
        <v>0</v>
      </c>
      <c r="BL180" s="19" t="s">
        <v>213</v>
      </c>
      <c r="BM180" s="190" t="s">
        <v>2539</v>
      </c>
    </row>
    <row r="181" spans="1:47" s="2" customFormat="1" ht="11.25">
      <c r="A181" s="36"/>
      <c r="B181" s="37"/>
      <c r="C181" s="38"/>
      <c r="D181" s="192" t="s">
        <v>216</v>
      </c>
      <c r="E181" s="38"/>
      <c r="F181" s="193" t="s">
        <v>2540</v>
      </c>
      <c r="G181" s="38"/>
      <c r="H181" s="38"/>
      <c r="I181" s="194"/>
      <c r="J181" s="38"/>
      <c r="K181" s="38"/>
      <c r="L181" s="41"/>
      <c r="M181" s="195"/>
      <c r="N181" s="196"/>
      <c r="O181" s="66"/>
      <c r="P181" s="66"/>
      <c r="Q181" s="66"/>
      <c r="R181" s="66"/>
      <c r="S181" s="66"/>
      <c r="T181" s="66"/>
      <c r="U181" s="67"/>
      <c r="V181" s="36"/>
      <c r="W181" s="36"/>
      <c r="X181" s="36"/>
      <c r="Y181" s="36"/>
      <c r="Z181" s="36"/>
      <c r="AA181" s="36"/>
      <c r="AB181" s="36"/>
      <c r="AC181" s="36"/>
      <c r="AD181" s="36"/>
      <c r="AE181" s="36"/>
      <c r="AT181" s="19" t="s">
        <v>216</v>
      </c>
      <c r="AU181" s="19" t="s">
        <v>83</v>
      </c>
    </row>
    <row r="182" spans="1:65" s="2" customFormat="1" ht="24.2" customHeight="1">
      <c r="A182" s="36"/>
      <c r="B182" s="37"/>
      <c r="C182" s="179" t="s">
        <v>380</v>
      </c>
      <c r="D182" s="179" t="s">
        <v>208</v>
      </c>
      <c r="E182" s="180" t="s">
        <v>2541</v>
      </c>
      <c r="F182" s="181" t="s">
        <v>2542</v>
      </c>
      <c r="G182" s="182" t="s">
        <v>211</v>
      </c>
      <c r="H182" s="183">
        <v>1</v>
      </c>
      <c r="I182" s="184"/>
      <c r="J182" s="185">
        <f>ROUND(I182*H182,1)</f>
        <v>0</v>
      </c>
      <c r="K182" s="181" t="s">
        <v>212</v>
      </c>
      <c r="L182" s="41"/>
      <c r="M182" s="186" t="s">
        <v>21</v>
      </c>
      <c r="N182" s="187" t="s">
        <v>44</v>
      </c>
      <c r="O182" s="66"/>
      <c r="P182" s="188">
        <f>O182*H182</f>
        <v>0</v>
      </c>
      <c r="Q182" s="188">
        <v>7.5E-06</v>
      </c>
      <c r="R182" s="188">
        <f>Q182*H182</f>
        <v>7.5E-06</v>
      </c>
      <c r="S182" s="188">
        <v>0</v>
      </c>
      <c r="T182" s="188">
        <f>S182*H182</f>
        <v>0</v>
      </c>
      <c r="U182" s="189" t="s">
        <v>21</v>
      </c>
      <c r="V182" s="36"/>
      <c r="W182" s="36"/>
      <c r="X182" s="36"/>
      <c r="Y182" s="36"/>
      <c r="Z182" s="36"/>
      <c r="AA182" s="36"/>
      <c r="AB182" s="36"/>
      <c r="AC182" s="36"/>
      <c r="AD182" s="36"/>
      <c r="AE182" s="36"/>
      <c r="AR182" s="190" t="s">
        <v>213</v>
      </c>
      <c r="AT182" s="190" t="s">
        <v>208</v>
      </c>
      <c r="AU182" s="190" t="s">
        <v>83</v>
      </c>
      <c r="AY182" s="19" t="s">
        <v>204</v>
      </c>
      <c r="BE182" s="191">
        <f>IF(N182="základní",J182,0)</f>
        <v>0</v>
      </c>
      <c r="BF182" s="191">
        <f>IF(N182="snížená",J182,0)</f>
        <v>0</v>
      </c>
      <c r="BG182" s="191">
        <f>IF(N182="zákl. přenesená",J182,0)</f>
        <v>0</v>
      </c>
      <c r="BH182" s="191">
        <f>IF(N182="sníž. přenesená",J182,0)</f>
        <v>0</v>
      </c>
      <c r="BI182" s="191">
        <f>IF(N182="nulová",J182,0)</f>
        <v>0</v>
      </c>
      <c r="BJ182" s="19" t="s">
        <v>81</v>
      </c>
      <c r="BK182" s="191">
        <f>ROUND(I182*H182,1)</f>
        <v>0</v>
      </c>
      <c r="BL182" s="19" t="s">
        <v>213</v>
      </c>
      <c r="BM182" s="190" t="s">
        <v>2543</v>
      </c>
    </row>
    <row r="183" spans="1:47" s="2" customFormat="1" ht="11.25">
      <c r="A183" s="36"/>
      <c r="B183" s="37"/>
      <c r="C183" s="38"/>
      <c r="D183" s="192" t="s">
        <v>216</v>
      </c>
      <c r="E183" s="38"/>
      <c r="F183" s="193" t="s">
        <v>2544</v>
      </c>
      <c r="G183" s="38"/>
      <c r="H183" s="38"/>
      <c r="I183" s="194"/>
      <c r="J183" s="38"/>
      <c r="K183" s="38"/>
      <c r="L183" s="41"/>
      <c r="M183" s="195"/>
      <c r="N183" s="196"/>
      <c r="O183" s="66"/>
      <c r="P183" s="66"/>
      <c r="Q183" s="66"/>
      <c r="R183" s="66"/>
      <c r="S183" s="66"/>
      <c r="T183" s="66"/>
      <c r="U183" s="67"/>
      <c r="V183" s="36"/>
      <c r="W183" s="36"/>
      <c r="X183" s="36"/>
      <c r="Y183" s="36"/>
      <c r="Z183" s="36"/>
      <c r="AA183" s="36"/>
      <c r="AB183" s="36"/>
      <c r="AC183" s="36"/>
      <c r="AD183" s="36"/>
      <c r="AE183" s="36"/>
      <c r="AT183" s="19" t="s">
        <v>216</v>
      </c>
      <c r="AU183" s="19" t="s">
        <v>83</v>
      </c>
    </row>
    <row r="184" spans="1:65" s="2" customFormat="1" ht="16.5" customHeight="1">
      <c r="A184" s="36"/>
      <c r="B184" s="37"/>
      <c r="C184" s="242" t="s">
        <v>397</v>
      </c>
      <c r="D184" s="242" t="s">
        <v>466</v>
      </c>
      <c r="E184" s="243" t="s">
        <v>2545</v>
      </c>
      <c r="F184" s="244" t="s">
        <v>2546</v>
      </c>
      <c r="G184" s="245" t="s">
        <v>211</v>
      </c>
      <c r="H184" s="246">
        <v>1</v>
      </c>
      <c r="I184" s="247"/>
      <c r="J184" s="248">
        <f>ROUND(I184*H184,1)</f>
        <v>0</v>
      </c>
      <c r="K184" s="244" t="s">
        <v>212</v>
      </c>
      <c r="L184" s="249"/>
      <c r="M184" s="250" t="s">
        <v>21</v>
      </c>
      <c r="N184" s="251" t="s">
        <v>44</v>
      </c>
      <c r="O184" s="66"/>
      <c r="P184" s="188">
        <f>O184*H184</f>
        <v>0</v>
      </c>
      <c r="Q184" s="188">
        <v>0.00121</v>
      </c>
      <c r="R184" s="188">
        <f>Q184*H184</f>
        <v>0.00121</v>
      </c>
      <c r="S184" s="188">
        <v>0</v>
      </c>
      <c r="T184" s="188">
        <f>S184*H184</f>
        <v>0</v>
      </c>
      <c r="U184" s="189" t="s">
        <v>21</v>
      </c>
      <c r="V184" s="36"/>
      <c r="W184" s="36"/>
      <c r="X184" s="36"/>
      <c r="Y184" s="36"/>
      <c r="Z184" s="36"/>
      <c r="AA184" s="36"/>
      <c r="AB184" s="36"/>
      <c r="AC184" s="36"/>
      <c r="AD184" s="36"/>
      <c r="AE184" s="36"/>
      <c r="AR184" s="190" t="s">
        <v>250</v>
      </c>
      <c r="AT184" s="190" t="s">
        <v>466</v>
      </c>
      <c r="AU184" s="190" t="s">
        <v>83</v>
      </c>
      <c r="AY184" s="19" t="s">
        <v>204</v>
      </c>
      <c r="BE184" s="191">
        <f>IF(N184="základní",J184,0)</f>
        <v>0</v>
      </c>
      <c r="BF184" s="191">
        <f>IF(N184="snížená",J184,0)</f>
        <v>0</v>
      </c>
      <c r="BG184" s="191">
        <f>IF(N184="zákl. přenesená",J184,0)</f>
        <v>0</v>
      </c>
      <c r="BH184" s="191">
        <f>IF(N184="sníž. přenesená",J184,0)</f>
        <v>0</v>
      </c>
      <c r="BI184" s="191">
        <f>IF(N184="nulová",J184,0)</f>
        <v>0</v>
      </c>
      <c r="BJ184" s="19" t="s">
        <v>81</v>
      </c>
      <c r="BK184" s="191">
        <f>ROUND(I184*H184,1)</f>
        <v>0</v>
      </c>
      <c r="BL184" s="19" t="s">
        <v>213</v>
      </c>
      <c r="BM184" s="190" t="s">
        <v>2547</v>
      </c>
    </row>
    <row r="185" spans="1:47" s="2" customFormat="1" ht="11.25">
      <c r="A185" s="36"/>
      <c r="B185" s="37"/>
      <c r="C185" s="38"/>
      <c r="D185" s="192" t="s">
        <v>216</v>
      </c>
      <c r="E185" s="38"/>
      <c r="F185" s="193" t="s">
        <v>2548</v>
      </c>
      <c r="G185" s="38"/>
      <c r="H185" s="38"/>
      <c r="I185" s="194"/>
      <c r="J185" s="38"/>
      <c r="K185" s="38"/>
      <c r="L185" s="41"/>
      <c r="M185" s="195"/>
      <c r="N185" s="196"/>
      <c r="O185" s="66"/>
      <c r="P185" s="66"/>
      <c r="Q185" s="66"/>
      <c r="R185" s="66"/>
      <c r="S185" s="66"/>
      <c r="T185" s="66"/>
      <c r="U185" s="67"/>
      <c r="V185" s="36"/>
      <c r="W185" s="36"/>
      <c r="X185" s="36"/>
      <c r="Y185" s="36"/>
      <c r="Z185" s="36"/>
      <c r="AA185" s="36"/>
      <c r="AB185" s="36"/>
      <c r="AC185" s="36"/>
      <c r="AD185" s="36"/>
      <c r="AE185" s="36"/>
      <c r="AT185" s="19" t="s">
        <v>216</v>
      </c>
      <c r="AU185" s="19" t="s">
        <v>83</v>
      </c>
    </row>
    <row r="186" spans="1:65" s="2" customFormat="1" ht="16.5" customHeight="1">
      <c r="A186" s="36"/>
      <c r="B186" s="37"/>
      <c r="C186" s="179" t="s">
        <v>411</v>
      </c>
      <c r="D186" s="179" t="s">
        <v>208</v>
      </c>
      <c r="E186" s="180" t="s">
        <v>2419</v>
      </c>
      <c r="F186" s="181" t="s">
        <v>2420</v>
      </c>
      <c r="G186" s="182" t="s">
        <v>469</v>
      </c>
      <c r="H186" s="183">
        <v>18</v>
      </c>
      <c r="I186" s="184"/>
      <c r="J186" s="185">
        <f>ROUND(I186*H186,1)</f>
        <v>0</v>
      </c>
      <c r="K186" s="181" t="s">
        <v>212</v>
      </c>
      <c r="L186" s="41"/>
      <c r="M186" s="186" t="s">
        <v>21</v>
      </c>
      <c r="N186" s="187" t="s">
        <v>44</v>
      </c>
      <c r="O186" s="66"/>
      <c r="P186" s="188">
        <f>O186*H186</f>
        <v>0</v>
      </c>
      <c r="Q186" s="188">
        <v>0</v>
      </c>
      <c r="R186" s="188">
        <f>Q186*H186</f>
        <v>0</v>
      </c>
      <c r="S186" s="188">
        <v>0</v>
      </c>
      <c r="T186" s="188">
        <f>S186*H186</f>
        <v>0</v>
      </c>
      <c r="U186" s="189" t="s">
        <v>21</v>
      </c>
      <c r="V186" s="36"/>
      <c r="W186" s="36"/>
      <c r="X186" s="36"/>
      <c r="Y186" s="36"/>
      <c r="Z186" s="36"/>
      <c r="AA186" s="36"/>
      <c r="AB186" s="36"/>
      <c r="AC186" s="36"/>
      <c r="AD186" s="36"/>
      <c r="AE186" s="36"/>
      <c r="AR186" s="190" t="s">
        <v>213</v>
      </c>
      <c r="AT186" s="190" t="s">
        <v>208</v>
      </c>
      <c r="AU186" s="190" t="s">
        <v>83</v>
      </c>
      <c r="AY186" s="19" t="s">
        <v>204</v>
      </c>
      <c r="BE186" s="191">
        <f>IF(N186="základní",J186,0)</f>
        <v>0</v>
      </c>
      <c r="BF186" s="191">
        <f>IF(N186="snížená",J186,0)</f>
        <v>0</v>
      </c>
      <c r="BG186" s="191">
        <f>IF(N186="zákl. přenesená",J186,0)</f>
        <v>0</v>
      </c>
      <c r="BH186" s="191">
        <f>IF(N186="sníž. přenesená",J186,0)</f>
        <v>0</v>
      </c>
      <c r="BI186" s="191">
        <f>IF(N186="nulová",J186,0)</f>
        <v>0</v>
      </c>
      <c r="BJ186" s="19" t="s">
        <v>81</v>
      </c>
      <c r="BK186" s="191">
        <f>ROUND(I186*H186,1)</f>
        <v>0</v>
      </c>
      <c r="BL186" s="19" t="s">
        <v>213</v>
      </c>
      <c r="BM186" s="190" t="s">
        <v>2549</v>
      </c>
    </row>
    <row r="187" spans="1:47" s="2" customFormat="1" ht="11.25">
      <c r="A187" s="36"/>
      <c r="B187" s="37"/>
      <c r="C187" s="38"/>
      <c r="D187" s="192" t="s">
        <v>216</v>
      </c>
      <c r="E187" s="38"/>
      <c r="F187" s="193" t="s">
        <v>2422</v>
      </c>
      <c r="G187" s="38"/>
      <c r="H187" s="38"/>
      <c r="I187" s="194"/>
      <c r="J187" s="38"/>
      <c r="K187" s="38"/>
      <c r="L187" s="41"/>
      <c r="M187" s="195"/>
      <c r="N187" s="196"/>
      <c r="O187" s="66"/>
      <c r="P187" s="66"/>
      <c r="Q187" s="66"/>
      <c r="R187" s="66"/>
      <c r="S187" s="66"/>
      <c r="T187" s="66"/>
      <c r="U187" s="67"/>
      <c r="V187" s="36"/>
      <c r="W187" s="36"/>
      <c r="X187" s="36"/>
      <c r="Y187" s="36"/>
      <c r="Z187" s="36"/>
      <c r="AA187" s="36"/>
      <c r="AB187" s="36"/>
      <c r="AC187" s="36"/>
      <c r="AD187" s="36"/>
      <c r="AE187" s="36"/>
      <c r="AT187" s="19" t="s">
        <v>216</v>
      </c>
      <c r="AU187" s="19" t="s">
        <v>83</v>
      </c>
    </row>
    <row r="188" spans="1:65" s="2" customFormat="1" ht="16.5" customHeight="1">
      <c r="A188" s="36"/>
      <c r="B188" s="37"/>
      <c r="C188" s="179" t="s">
        <v>417</v>
      </c>
      <c r="D188" s="179" t="s">
        <v>208</v>
      </c>
      <c r="E188" s="180" t="s">
        <v>2354</v>
      </c>
      <c r="F188" s="181" t="s">
        <v>2355</v>
      </c>
      <c r="G188" s="182" t="s">
        <v>211</v>
      </c>
      <c r="H188" s="183">
        <v>1</v>
      </c>
      <c r="I188" s="184"/>
      <c r="J188" s="185">
        <f>ROUND(I188*H188,1)</f>
        <v>0</v>
      </c>
      <c r="K188" s="181" t="s">
        <v>212</v>
      </c>
      <c r="L188" s="41"/>
      <c r="M188" s="186" t="s">
        <v>21</v>
      </c>
      <c r="N188" s="187" t="s">
        <v>44</v>
      </c>
      <c r="O188" s="66"/>
      <c r="P188" s="188">
        <f>O188*H188</f>
        <v>0</v>
      </c>
      <c r="Q188" s="188">
        <v>0.459372906</v>
      </c>
      <c r="R188" s="188">
        <f>Q188*H188</f>
        <v>0.459372906</v>
      </c>
      <c r="S188" s="188">
        <v>0</v>
      </c>
      <c r="T188" s="188">
        <f>S188*H188</f>
        <v>0</v>
      </c>
      <c r="U188" s="189" t="s">
        <v>21</v>
      </c>
      <c r="V188" s="36"/>
      <c r="W188" s="36"/>
      <c r="X188" s="36"/>
      <c r="Y188" s="36"/>
      <c r="Z188" s="36"/>
      <c r="AA188" s="36"/>
      <c r="AB188" s="36"/>
      <c r="AC188" s="36"/>
      <c r="AD188" s="36"/>
      <c r="AE188" s="36"/>
      <c r="AR188" s="190" t="s">
        <v>213</v>
      </c>
      <c r="AT188" s="190" t="s">
        <v>208</v>
      </c>
      <c r="AU188" s="190" t="s">
        <v>83</v>
      </c>
      <c r="AY188" s="19" t="s">
        <v>204</v>
      </c>
      <c r="BE188" s="191">
        <f>IF(N188="základní",J188,0)</f>
        <v>0</v>
      </c>
      <c r="BF188" s="191">
        <f>IF(N188="snížená",J188,0)</f>
        <v>0</v>
      </c>
      <c r="BG188" s="191">
        <f>IF(N188="zákl. přenesená",J188,0)</f>
        <v>0</v>
      </c>
      <c r="BH188" s="191">
        <f>IF(N188="sníž. přenesená",J188,0)</f>
        <v>0</v>
      </c>
      <c r="BI188" s="191">
        <f>IF(N188="nulová",J188,0)</f>
        <v>0</v>
      </c>
      <c r="BJ188" s="19" t="s">
        <v>81</v>
      </c>
      <c r="BK188" s="191">
        <f>ROUND(I188*H188,1)</f>
        <v>0</v>
      </c>
      <c r="BL188" s="19" t="s">
        <v>213</v>
      </c>
      <c r="BM188" s="190" t="s">
        <v>2550</v>
      </c>
    </row>
    <row r="189" spans="1:47" s="2" customFormat="1" ht="11.25">
      <c r="A189" s="36"/>
      <c r="B189" s="37"/>
      <c r="C189" s="38"/>
      <c r="D189" s="192" t="s">
        <v>216</v>
      </c>
      <c r="E189" s="38"/>
      <c r="F189" s="193" t="s">
        <v>2357</v>
      </c>
      <c r="G189" s="38"/>
      <c r="H189" s="38"/>
      <c r="I189" s="194"/>
      <c r="J189" s="38"/>
      <c r="K189" s="38"/>
      <c r="L189" s="41"/>
      <c r="M189" s="195"/>
      <c r="N189" s="196"/>
      <c r="O189" s="66"/>
      <c r="P189" s="66"/>
      <c r="Q189" s="66"/>
      <c r="R189" s="66"/>
      <c r="S189" s="66"/>
      <c r="T189" s="66"/>
      <c r="U189" s="67"/>
      <c r="V189" s="36"/>
      <c r="W189" s="36"/>
      <c r="X189" s="36"/>
      <c r="Y189" s="36"/>
      <c r="Z189" s="36"/>
      <c r="AA189" s="36"/>
      <c r="AB189" s="36"/>
      <c r="AC189" s="36"/>
      <c r="AD189" s="36"/>
      <c r="AE189" s="36"/>
      <c r="AT189" s="19" t="s">
        <v>216</v>
      </c>
      <c r="AU189" s="19" t="s">
        <v>83</v>
      </c>
    </row>
    <row r="190" spans="1:65" s="2" customFormat="1" ht="16.5" customHeight="1">
      <c r="A190" s="36"/>
      <c r="B190" s="37"/>
      <c r="C190" s="179" t="s">
        <v>365</v>
      </c>
      <c r="D190" s="179" t="s">
        <v>208</v>
      </c>
      <c r="E190" s="180" t="s">
        <v>2551</v>
      </c>
      <c r="F190" s="181" t="s">
        <v>2552</v>
      </c>
      <c r="G190" s="182" t="s">
        <v>211</v>
      </c>
      <c r="H190" s="183">
        <v>1</v>
      </c>
      <c r="I190" s="184"/>
      <c r="J190" s="185">
        <f aca="true" t="shared" si="0" ref="J190:J195">ROUND(I190*H190,1)</f>
        <v>0</v>
      </c>
      <c r="K190" s="181" t="s">
        <v>21</v>
      </c>
      <c r="L190" s="41"/>
      <c r="M190" s="186" t="s">
        <v>21</v>
      </c>
      <c r="N190" s="187" t="s">
        <v>44</v>
      </c>
      <c r="O190" s="66"/>
      <c r="P190" s="188">
        <f aca="true" t="shared" si="1" ref="P190:P195">O190*H190</f>
        <v>0</v>
      </c>
      <c r="Q190" s="188">
        <v>0.043</v>
      </c>
      <c r="R190" s="188">
        <f aca="true" t="shared" si="2" ref="R190:R195">Q190*H190</f>
        <v>0.043</v>
      </c>
      <c r="S190" s="188">
        <v>0</v>
      </c>
      <c r="T190" s="188">
        <f aca="true" t="shared" si="3" ref="T190:T195">S190*H190</f>
        <v>0</v>
      </c>
      <c r="U190" s="189" t="s">
        <v>21</v>
      </c>
      <c r="V190" s="36"/>
      <c r="W190" s="36"/>
      <c r="X190" s="36"/>
      <c r="Y190" s="36"/>
      <c r="Z190" s="36"/>
      <c r="AA190" s="36"/>
      <c r="AB190" s="36"/>
      <c r="AC190" s="36"/>
      <c r="AD190" s="36"/>
      <c r="AE190" s="36"/>
      <c r="AR190" s="190" t="s">
        <v>213</v>
      </c>
      <c r="AT190" s="190" t="s">
        <v>208</v>
      </c>
      <c r="AU190" s="190" t="s">
        <v>83</v>
      </c>
      <c r="AY190" s="19" t="s">
        <v>204</v>
      </c>
      <c r="BE190" s="191">
        <f aca="true" t="shared" si="4" ref="BE190:BE195">IF(N190="základní",J190,0)</f>
        <v>0</v>
      </c>
      <c r="BF190" s="191">
        <f aca="true" t="shared" si="5" ref="BF190:BF195">IF(N190="snížená",J190,0)</f>
        <v>0</v>
      </c>
      <c r="BG190" s="191">
        <f aca="true" t="shared" si="6" ref="BG190:BG195">IF(N190="zákl. přenesená",J190,0)</f>
        <v>0</v>
      </c>
      <c r="BH190" s="191">
        <f aca="true" t="shared" si="7" ref="BH190:BH195">IF(N190="sníž. přenesená",J190,0)</f>
        <v>0</v>
      </c>
      <c r="BI190" s="191">
        <f aca="true" t="shared" si="8" ref="BI190:BI195">IF(N190="nulová",J190,0)</f>
        <v>0</v>
      </c>
      <c r="BJ190" s="19" t="s">
        <v>81</v>
      </c>
      <c r="BK190" s="191">
        <f aca="true" t="shared" si="9" ref="BK190:BK195">ROUND(I190*H190,1)</f>
        <v>0</v>
      </c>
      <c r="BL190" s="19" t="s">
        <v>213</v>
      </c>
      <c r="BM190" s="190" t="s">
        <v>2553</v>
      </c>
    </row>
    <row r="191" spans="1:65" s="2" customFormat="1" ht="16.5" customHeight="1">
      <c r="A191" s="36"/>
      <c r="B191" s="37"/>
      <c r="C191" s="242" t="s">
        <v>441</v>
      </c>
      <c r="D191" s="242" t="s">
        <v>466</v>
      </c>
      <c r="E191" s="243" t="s">
        <v>2554</v>
      </c>
      <c r="F191" s="244" t="s">
        <v>2555</v>
      </c>
      <c r="G191" s="245" t="s">
        <v>2556</v>
      </c>
      <c r="H191" s="246">
        <v>1</v>
      </c>
      <c r="I191" s="247"/>
      <c r="J191" s="248">
        <f t="shared" si="0"/>
        <v>0</v>
      </c>
      <c r="K191" s="244" t="s">
        <v>21</v>
      </c>
      <c r="L191" s="249"/>
      <c r="M191" s="250" t="s">
        <v>21</v>
      </c>
      <c r="N191" s="251" t="s">
        <v>44</v>
      </c>
      <c r="O191" s="66"/>
      <c r="P191" s="188">
        <f t="shared" si="1"/>
        <v>0</v>
      </c>
      <c r="Q191" s="188">
        <v>0.00255</v>
      </c>
      <c r="R191" s="188">
        <f t="shared" si="2"/>
        <v>0.00255</v>
      </c>
      <c r="S191" s="188">
        <v>0</v>
      </c>
      <c r="T191" s="188">
        <f t="shared" si="3"/>
        <v>0</v>
      </c>
      <c r="U191" s="189" t="s">
        <v>21</v>
      </c>
      <c r="V191" s="36"/>
      <c r="W191" s="36"/>
      <c r="X191" s="36"/>
      <c r="Y191" s="36"/>
      <c r="Z191" s="36"/>
      <c r="AA191" s="36"/>
      <c r="AB191" s="36"/>
      <c r="AC191" s="36"/>
      <c r="AD191" s="36"/>
      <c r="AE191" s="36"/>
      <c r="AR191" s="190" t="s">
        <v>250</v>
      </c>
      <c r="AT191" s="190" t="s">
        <v>466</v>
      </c>
      <c r="AU191" s="190" t="s">
        <v>83</v>
      </c>
      <c r="AY191" s="19" t="s">
        <v>204</v>
      </c>
      <c r="BE191" s="191">
        <f t="shared" si="4"/>
        <v>0</v>
      </c>
      <c r="BF191" s="191">
        <f t="shared" si="5"/>
        <v>0</v>
      </c>
      <c r="BG191" s="191">
        <f t="shared" si="6"/>
        <v>0</v>
      </c>
      <c r="BH191" s="191">
        <f t="shared" si="7"/>
        <v>0</v>
      </c>
      <c r="BI191" s="191">
        <f t="shared" si="8"/>
        <v>0</v>
      </c>
      <c r="BJ191" s="19" t="s">
        <v>81</v>
      </c>
      <c r="BK191" s="191">
        <f t="shared" si="9"/>
        <v>0</v>
      </c>
      <c r="BL191" s="19" t="s">
        <v>213</v>
      </c>
      <c r="BM191" s="190" t="s">
        <v>2557</v>
      </c>
    </row>
    <row r="192" spans="1:65" s="2" customFormat="1" ht="16.5" customHeight="1">
      <c r="A192" s="36"/>
      <c r="B192" s="37"/>
      <c r="C192" s="242" t="s">
        <v>450</v>
      </c>
      <c r="D192" s="242" t="s">
        <v>466</v>
      </c>
      <c r="E192" s="243" t="s">
        <v>2558</v>
      </c>
      <c r="F192" s="244" t="s">
        <v>2559</v>
      </c>
      <c r="G192" s="245" t="s">
        <v>2556</v>
      </c>
      <c r="H192" s="246">
        <v>1</v>
      </c>
      <c r="I192" s="247"/>
      <c r="J192" s="248">
        <f t="shared" si="0"/>
        <v>0</v>
      </c>
      <c r="K192" s="244" t="s">
        <v>21</v>
      </c>
      <c r="L192" s="249"/>
      <c r="M192" s="250" t="s">
        <v>21</v>
      </c>
      <c r="N192" s="251" t="s">
        <v>44</v>
      </c>
      <c r="O192" s="66"/>
      <c r="P192" s="188">
        <f t="shared" si="1"/>
        <v>0</v>
      </c>
      <c r="Q192" s="188">
        <v>0.0026</v>
      </c>
      <c r="R192" s="188">
        <f t="shared" si="2"/>
        <v>0.0026</v>
      </c>
      <c r="S192" s="188">
        <v>0</v>
      </c>
      <c r="T192" s="188">
        <f t="shared" si="3"/>
        <v>0</v>
      </c>
      <c r="U192" s="189" t="s">
        <v>21</v>
      </c>
      <c r="V192" s="36"/>
      <c r="W192" s="36"/>
      <c r="X192" s="36"/>
      <c r="Y192" s="36"/>
      <c r="Z192" s="36"/>
      <c r="AA192" s="36"/>
      <c r="AB192" s="36"/>
      <c r="AC192" s="36"/>
      <c r="AD192" s="36"/>
      <c r="AE192" s="36"/>
      <c r="AR192" s="190" t="s">
        <v>250</v>
      </c>
      <c r="AT192" s="190" t="s">
        <v>466</v>
      </c>
      <c r="AU192" s="190" t="s">
        <v>83</v>
      </c>
      <c r="AY192" s="19" t="s">
        <v>204</v>
      </c>
      <c r="BE192" s="191">
        <f t="shared" si="4"/>
        <v>0</v>
      </c>
      <c r="BF192" s="191">
        <f t="shared" si="5"/>
        <v>0</v>
      </c>
      <c r="BG192" s="191">
        <f t="shared" si="6"/>
        <v>0</v>
      </c>
      <c r="BH192" s="191">
        <f t="shared" si="7"/>
        <v>0</v>
      </c>
      <c r="BI192" s="191">
        <f t="shared" si="8"/>
        <v>0</v>
      </c>
      <c r="BJ192" s="19" t="s">
        <v>81</v>
      </c>
      <c r="BK192" s="191">
        <f t="shared" si="9"/>
        <v>0</v>
      </c>
      <c r="BL192" s="19" t="s">
        <v>213</v>
      </c>
      <c r="BM192" s="190" t="s">
        <v>2560</v>
      </c>
    </row>
    <row r="193" spans="1:65" s="2" customFormat="1" ht="16.5" customHeight="1">
      <c r="A193" s="36"/>
      <c r="B193" s="37"/>
      <c r="C193" s="242" t="s">
        <v>457</v>
      </c>
      <c r="D193" s="242" t="s">
        <v>466</v>
      </c>
      <c r="E193" s="243" t="s">
        <v>2561</v>
      </c>
      <c r="F193" s="244" t="s">
        <v>2562</v>
      </c>
      <c r="G193" s="245" t="s">
        <v>2556</v>
      </c>
      <c r="H193" s="246">
        <v>1</v>
      </c>
      <c r="I193" s="247"/>
      <c r="J193" s="248">
        <f t="shared" si="0"/>
        <v>0</v>
      </c>
      <c r="K193" s="244" t="s">
        <v>21</v>
      </c>
      <c r="L193" s="249"/>
      <c r="M193" s="250" t="s">
        <v>21</v>
      </c>
      <c r="N193" s="251" t="s">
        <v>44</v>
      </c>
      <c r="O193" s="66"/>
      <c r="P193" s="188">
        <f t="shared" si="1"/>
        <v>0</v>
      </c>
      <c r="Q193" s="188">
        <v>0.0028</v>
      </c>
      <c r="R193" s="188">
        <f t="shared" si="2"/>
        <v>0.0028</v>
      </c>
      <c r="S193" s="188">
        <v>0</v>
      </c>
      <c r="T193" s="188">
        <f t="shared" si="3"/>
        <v>0</v>
      </c>
      <c r="U193" s="189" t="s">
        <v>21</v>
      </c>
      <c r="V193" s="36"/>
      <c r="W193" s="36"/>
      <c r="X193" s="36"/>
      <c r="Y193" s="36"/>
      <c r="Z193" s="36"/>
      <c r="AA193" s="36"/>
      <c r="AB193" s="36"/>
      <c r="AC193" s="36"/>
      <c r="AD193" s="36"/>
      <c r="AE193" s="36"/>
      <c r="AR193" s="190" t="s">
        <v>250</v>
      </c>
      <c r="AT193" s="190" t="s">
        <v>466</v>
      </c>
      <c r="AU193" s="190" t="s">
        <v>83</v>
      </c>
      <c r="AY193" s="19" t="s">
        <v>204</v>
      </c>
      <c r="BE193" s="191">
        <f t="shared" si="4"/>
        <v>0</v>
      </c>
      <c r="BF193" s="191">
        <f t="shared" si="5"/>
        <v>0</v>
      </c>
      <c r="BG193" s="191">
        <f t="shared" si="6"/>
        <v>0</v>
      </c>
      <c r="BH193" s="191">
        <f t="shared" si="7"/>
        <v>0</v>
      </c>
      <c r="BI193" s="191">
        <f t="shared" si="8"/>
        <v>0</v>
      </c>
      <c r="BJ193" s="19" t="s">
        <v>81</v>
      </c>
      <c r="BK193" s="191">
        <f t="shared" si="9"/>
        <v>0</v>
      </c>
      <c r="BL193" s="19" t="s">
        <v>213</v>
      </c>
      <c r="BM193" s="190" t="s">
        <v>2563</v>
      </c>
    </row>
    <row r="194" spans="1:65" s="2" customFormat="1" ht="16.5" customHeight="1">
      <c r="A194" s="36"/>
      <c r="B194" s="37"/>
      <c r="C194" s="242" t="s">
        <v>465</v>
      </c>
      <c r="D194" s="242" t="s">
        <v>466</v>
      </c>
      <c r="E194" s="243" t="s">
        <v>2564</v>
      </c>
      <c r="F194" s="244" t="s">
        <v>2565</v>
      </c>
      <c r="G194" s="245" t="s">
        <v>2556</v>
      </c>
      <c r="H194" s="246">
        <v>1</v>
      </c>
      <c r="I194" s="247"/>
      <c r="J194" s="248">
        <f t="shared" si="0"/>
        <v>0</v>
      </c>
      <c r="K194" s="244" t="s">
        <v>21</v>
      </c>
      <c r="L194" s="249"/>
      <c r="M194" s="250" t="s">
        <v>21</v>
      </c>
      <c r="N194" s="251" t="s">
        <v>44</v>
      </c>
      <c r="O194" s="66"/>
      <c r="P194" s="188">
        <f t="shared" si="1"/>
        <v>0</v>
      </c>
      <c r="Q194" s="188">
        <v>0</v>
      </c>
      <c r="R194" s="188">
        <f t="shared" si="2"/>
        <v>0</v>
      </c>
      <c r="S194" s="188">
        <v>0</v>
      </c>
      <c r="T194" s="188">
        <f t="shared" si="3"/>
        <v>0</v>
      </c>
      <c r="U194" s="189" t="s">
        <v>21</v>
      </c>
      <c r="V194" s="36"/>
      <c r="W194" s="36"/>
      <c r="X194" s="36"/>
      <c r="Y194" s="36"/>
      <c r="Z194" s="36"/>
      <c r="AA194" s="36"/>
      <c r="AB194" s="36"/>
      <c r="AC194" s="36"/>
      <c r="AD194" s="36"/>
      <c r="AE194" s="36"/>
      <c r="AR194" s="190" t="s">
        <v>250</v>
      </c>
      <c r="AT194" s="190" t="s">
        <v>466</v>
      </c>
      <c r="AU194" s="190" t="s">
        <v>83</v>
      </c>
      <c r="AY194" s="19" t="s">
        <v>204</v>
      </c>
      <c r="BE194" s="191">
        <f t="shared" si="4"/>
        <v>0</v>
      </c>
      <c r="BF194" s="191">
        <f t="shared" si="5"/>
        <v>0</v>
      </c>
      <c r="BG194" s="191">
        <f t="shared" si="6"/>
        <v>0</v>
      </c>
      <c r="BH194" s="191">
        <f t="shared" si="7"/>
        <v>0</v>
      </c>
      <c r="BI194" s="191">
        <f t="shared" si="8"/>
        <v>0</v>
      </c>
      <c r="BJ194" s="19" t="s">
        <v>81</v>
      </c>
      <c r="BK194" s="191">
        <f t="shared" si="9"/>
        <v>0</v>
      </c>
      <c r="BL194" s="19" t="s">
        <v>213</v>
      </c>
      <c r="BM194" s="190" t="s">
        <v>2566</v>
      </c>
    </row>
    <row r="195" spans="1:65" s="2" customFormat="1" ht="16.5" customHeight="1">
      <c r="A195" s="36"/>
      <c r="B195" s="37"/>
      <c r="C195" s="242" t="s">
        <v>473</v>
      </c>
      <c r="D195" s="242" t="s">
        <v>466</v>
      </c>
      <c r="E195" s="243" t="s">
        <v>2567</v>
      </c>
      <c r="F195" s="244" t="s">
        <v>2568</v>
      </c>
      <c r="G195" s="245" t="s">
        <v>2556</v>
      </c>
      <c r="H195" s="246">
        <v>1</v>
      </c>
      <c r="I195" s="247"/>
      <c r="J195" s="248">
        <f t="shared" si="0"/>
        <v>0</v>
      </c>
      <c r="K195" s="244" t="s">
        <v>21</v>
      </c>
      <c r="L195" s="249"/>
      <c r="M195" s="250" t="s">
        <v>21</v>
      </c>
      <c r="N195" s="251" t="s">
        <v>44</v>
      </c>
      <c r="O195" s="66"/>
      <c r="P195" s="188">
        <f t="shared" si="1"/>
        <v>0</v>
      </c>
      <c r="Q195" s="188">
        <v>0.035</v>
      </c>
      <c r="R195" s="188">
        <f t="shared" si="2"/>
        <v>0.035</v>
      </c>
      <c r="S195" s="188">
        <v>0</v>
      </c>
      <c r="T195" s="188">
        <f t="shared" si="3"/>
        <v>0</v>
      </c>
      <c r="U195" s="189" t="s">
        <v>21</v>
      </c>
      <c r="V195" s="36"/>
      <c r="W195" s="36"/>
      <c r="X195" s="36"/>
      <c r="Y195" s="36"/>
      <c r="Z195" s="36"/>
      <c r="AA195" s="36"/>
      <c r="AB195" s="36"/>
      <c r="AC195" s="36"/>
      <c r="AD195" s="36"/>
      <c r="AE195" s="36"/>
      <c r="AR195" s="190" t="s">
        <v>250</v>
      </c>
      <c r="AT195" s="190" t="s">
        <v>466</v>
      </c>
      <c r="AU195" s="190" t="s">
        <v>83</v>
      </c>
      <c r="AY195" s="19" t="s">
        <v>204</v>
      </c>
      <c r="BE195" s="191">
        <f t="shared" si="4"/>
        <v>0</v>
      </c>
      <c r="BF195" s="191">
        <f t="shared" si="5"/>
        <v>0</v>
      </c>
      <c r="BG195" s="191">
        <f t="shared" si="6"/>
        <v>0</v>
      </c>
      <c r="BH195" s="191">
        <f t="shared" si="7"/>
        <v>0</v>
      </c>
      <c r="BI195" s="191">
        <f t="shared" si="8"/>
        <v>0</v>
      </c>
      <c r="BJ195" s="19" t="s">
        <v>81</v>
      </c>
      <c r="BK195" s="191">
        <f t="shared" si="9"/>
        <v>0</v>
      </c>
      <c r="BL195" s="19" t="s">
        <v>213</v>
      </c>
      <c r="BM195" s="190" t="s">
        <v>2569</v>
      </c>
    </row>
    <row r="196" spans="2:63" s="12" customFormat="1" ht="22.9" customHeight="1">
      <c r="B196" s="163"/>
      <c r="C196" s="164"/>
      <c r="D196" s="165" t="s">
        <v>72</v>
      </c>
      <c r="E196" s="177" t="s">
        <v>1322</v>
      </c>
      <c r="F196" s="177" t="s">
        <v>1323</v>
      </c>
      <c r="G196" s="164"/>
      <c r="H196" s="164"/>
      <c r="I196" s="167"/>
      <c r="J196" s="178">
        <f>BK196</f>
        <v>0</v>
      </c>
      <c r="K196" s="164"/>
      <c r="L196" s="169"/>
      <c r="M196" s="170"/>
      <c r="N196" s="171"/>
      <c r="O196" s="171"/>
      <c r="P196" s="172">
        <f>SUM(P197:P198)</f>
        <v>0</v>
      </c>
      <c r="Q196" s="171"/>
      <c r="R196" s="172">
        <f>SUM(R197:R198)</f>
        <v>0</v>
      </c>
      <c r="S196" s="171"/>
      <c r="T196" s="172">
        <f>SUM(T197:T198)</f>
        <v>0</v>
      </c>
      <c r="U196" s="173"/>
      <c r="AR196" s="174" t="s">
        <v>81</v>
      </c>
      <c r="AT196" s="175" t="s">
        <v>72</v>
      </c>
      <c r="AU196" s="175" t="s">
        <v>81</v>
      </c>
      <c r="AY196" s="174" t="s">
        <v>204</v>
      </c>
      <c r="BK196" s="176">
        <f>SUM(BK197:BK198)</f>
        <v>0</v>
      </c>
    </row>
    <row r="197" spans="1:65" s="2" customFormat="1" ht="24.2" customHeight="1">
      <c r="A197" s="36"/>
      <c r="B197" s="37"/>
      <c r="C197" s="179" t="s">
        <v>482</v>
      </c>
      <c r="D197" s="179" t="s">
        <v>208</v>
      </c>
      <c r="E197" s="180" t="s">
        <v>2378</v>
      </c>
      <c r="F197" s="181" t="s">
        <v>2379</v>
      </c>
      <c r="G197" s="182" t="s">
        <v>318</v>
      </c>
      <c r="H197" s="183">
        <v>0.745</v>
      </c>
      <c r="I197" s="184"/>
      <c r="J197" s="185">
        <f>ROUND(I197*H197,1)</f>
        <v>0</v>
      </c>
      <c r="K197" s="181" t="s">
        <v>212</v>
      </c>
      <c r="L197" s="41"/>
      <c r="M197" s="186" t="s">
        <v>21</v>
      </c>
      <c r="N197" s="187" t="s">
        <v>44</v>
      </c>
      <c r="O197" s="66"/>
      <c r="P197" s="188">
        <f>O197*H197</f>
        <v>0</v>
      </c>
      <c r="Q197" s="188">
        <v>0</v>
      </c>
      <c r="R197" s="188">
        <f>Q197*H197</f>
        <v>0</v>
      </c>
      <c r="S197" s="188">
        <v>0</v>
      </c>
      <c r="T197" s="188">
        <f>S197*H197</f>
        <v>0</v>
      </c>
      <c r="U197" s="189" t="s">
        <v>21</v>
      </c>
      <c r="V197" s="36"/>
      <c r="W197" s="36"/>
      <c r="X197" s="36"/>
      <c r="Y197" s="36"/>
      <c r="Z197" s="36"/>
      <c r="AA197" s="36"/>
      <c r="AB197" s="36"/>
      <c r="AC197" s="36"/>
      <c r="AD197" s="36"/>
      <c r="AE197" s="36"/>
      <c r="AR197" s="190" t="s">
        <v>213</v>
      </c>
      <c r="AT197" s="190" t="s">
        <v>208</v>
      </c>
      <c r="AU197" s="190" t="s">
        <v>83</v>
      </c>
      <c r="AY197" s="19" t="s">
        <v>204</v>
      </c>
      <c r="BE197" s="191">
        <f>IF(N197="základní",J197,0)</f>
        <v>0</v>
      </c>
      <c r="BF197" s="191">
        <f>IF(N197="snížená",J197,0)</f>
        <v>0</v>
      </c>
      <c r="BG197" s="191">
        <f>IF(N197="zákl. přenesená",J197,0)</f>
        <v>0</v>
      </c>
      <c r="BH197" s="191">
        <f>IF(N197="sníž. přenesená",J197,0)</f>
        <v>0</v>
      </c>
      <c r="BI197" s="191">
        <f>IF(N197="nulová",J197,0)</f>
        <v>0</v>
      </c>
      <c r="BJ197" s="19" t="s">
        <v>81</v>
      </c>
      <c r="BK197" s="191">
        <f>ROUND(I197*H197,1)</f>
        <v>0</v>
      </c>
      <c r="BL197" s="19" t="s">
        <v>213</v>
      </c>
      <c r="BM197" s="190" t="s">
        <v>2570</v>
      </c>
    </row>
    <row r="198" spans="1:47" s="2" customFormat="1" ht="11.25">
      <c r="A198" s="36"/>
      <c r="B198" s="37"/>
      <c r="C198" s="38"/>
      <c r="D198" s="192" t="s">
        <v>216</v>
      </c>
      <c r="E198" s="38"/>
      <c r="F198" s="193" t="s">
        <v>2381</v>
      </c>
      <c r="G198" s="38"/>
      <c r="H198" s="38"/>
      <c r="I198" s="194"/>
      <c r="J198" s="38"/>
      <c r="K198" s="38"/>
      <c r="L198" s="41"/>
      <c r="M198" s="253"/>
      <c r="N198" s="254"/>
      <c r="O198" s="255"/>
      <c r="P198" s="255"/>
      <c r="Q198" s="255"/>
      <c r="R198" s="255"/>
      <c r="S198" s="255"/>
      <c r="T198" s="255"/>
      <c r="U198" s="256"/>
      <c r="V198" s="36"/>
      <c r="W198" s="36"/>
      <c r="X198" s="36"/>
      <c r="Y198" s="36"/>
      <c r="Z198" s="36"/>
      <c r="AA198" s="36"/>
      <c r="AB198" s="36"/>
      <c r="AC198" s="36"/>
      <c r="AD198" s="36"/>
      <c r="AE198" s="36"/>
      <c r="AT198" s="19" t="s">
        <v>216</v>
      </c>
      <c r="AU198" s="19" t="s">
        <v>83</v>
      </c>
    </row>
    <row r="199" spans="1:31" s="2" customFormat="1" ht="6.95" customHeight="1">
      <c r="A199" s="36"/>
      <c r="B199" s="49"/>
      <c r="C199" s="50"/>
      <c r="D199" s="50"/>
      <c r="E199" s="50"/>
      <c r="F199" s="50"/>
      <c r="G199" s="50"/>
      <c r="H199" s="50"/>
      <c r="I199" s="50"/>
      <c r="J199" s="50"/>
      <c r="K199" s="50"/>
      <c r="L199" s="41"/>
      <c r="M199" s="36"/>
      <c r="O199" s="36"/>
      <c r="P199" s="36"/>
      <c r="Q199" s="36"/>
      <c r="R199" s="36"/>
      <c r="S199" s="36"/>
      <c r="T199" s="36"/>
      <c r="U199" s="36"/>
      <c r="V199" s="36"/>
      <c r="W199" s="36"/>
      <c r="X199" s="36"/>
      <c r="Y199" s="36"/>
      <c r="Z199" s="36"/>
      <c r="AA199" s="36"/>
      <c r="AB199" s="36"/>
      <c r="AC199" s="36"/>
      <c r="AD199" s="36"/>
      <c r="AE199" s="36"/>
    </row>
  </sheetData>
  <sheetProtection algorithmName="SHA-512" hashValue="snm0ICsU942jnm4cSA86pq0ZaguJvPOITRdj3Ff3ps1t+GpdiLwEMGrRkR/wEZAk2vCFKvq4USJUn0IjUjO47A==" saltValue="6z7N5rQt/wNmfbPn3XvvdXJuwmpowRyjhGglO/Xqq0i8kpSjvuV1J6zb+K1yRFsLg/04ndeR90epRe7stc0OAg==" spinCount="100000" sheet="1" objects="1" scenarios="1" formatColumns="0" formatRows="0" autoFilter="0"/>
  <autoFilter ref="C84:K198"/>
  <mergeCells count="9">
    <mergeCell ref="E50:H50"/>
    <mergeCell ref="E75:H75"/>
    <mergeCell ref="E77:H77"/>
    <mergeCell ref="L2:V2"/>
    <mergeCell ref="E7:H7"/>
    <mergeCell ref="E9:H9"/>
    <mergeCell ref="E18:H18"/>
    <mergeCell ref="E27:H27"/>
    <mergeCell ref="E48:H48"/>
  </mergeCells>
  <hyperlinks>
    <hyperlink ref="F89" r:id="rId1" display="https://podminky.urs.cz/item/CS_URS_2021_02/132251251"/>
    <hyperlink ref="F95" r:id="rId2" display="https://podminky.urs.cz/item/CS_URS_2021_02/132351251"/>
    <hyperlink ref="F101" r:id="rId3" display="https://podminky.urs.cz/item/CS_URS_2021_02/132254101"/>
    <hyperlink ref="F108" r:id="rId4" display="https://podminky.urs.cz/item/CS_URS_2021_02/132354101"/>
    <hyperlink ref="F115" r:id="rId5" display="https://podminky.urs.cz/item/CS_URS_2021_02/162751117"/>
    <hyperlink ref="F122" r:id="rId6" display="https://podminky.urs.cz/item/CS_URS_2021_02/162751137"/>
    <hyperlink ref="F129" r:id="rId7" display="https://podminky.urs.cz/item/CS_URS_2021_02/167151101"/>
    <hyperlink ref="F136" r:id="rId8" display="https://podminky.urs.cz/item/CS_URS_2021_02/167151102"/>
    <hyperlink ref="F143" r:id="rId9" display="https://podminky.urs.cz/item/CS_URS_2021_02/171201201"/>
    <hyperlink ref="F145" r:id="rId10" display="https://podminky.urs.cz/item/CS_URS_2021_02/171201231"/>
    <hyperlink ref="F147" r:id="rId11" display="https://podminky.urs.cz/item/CS_URS_2021_02/174101101"/>
    <hyperlink ref="F151" r:id="rId12" display="https://podminky.urs.cz/item/CS_URS_2021_02/211531111"/>
    <hyperlink ref="F155" r:id="rId13" display="https://podminky.urs.cz/item/CS_URS_2021_02/213141111"/>
    <hyperlink ref="F159" r:id="rId14" display="https://podminky.urs.cz/item/CS_URS_2021_02/69311088"/>
    <hyperlink ref="F163" r:id="rId15" display="https://podminky.urs.cz/item/CS_URS_2021_02/451572111"/>
    <hyperlink ref="F169" r:id="rId16" display="https://podminky.urs.cz/item/CS_URS_2021_02/871275211"/>
    <hyperlink ref="F171" r:id="rId17" display="https://podminky.urs.cz/item/CS_URS_2021_02/871315211"/>
    <hyperlink ref="F173" r:id="rId18" display="https://podminky.urs.cz/item/CS_URS_2021_02/877275211"/>
    <hyperlink ref="F175" r:id="rId19" display="https://podminky.urs.cz/item/CS_URS_2021_02/28611358"/>
    <hyperlink ref="F177" r:id="rId20" display="https://podminky.urs.cz/item/CS_URS_2021_02/28611354"/>
    <hyperlink ref="F179" r:id="rId21" display="https://podminky.urs.cz/item/CS_URS_2021_02/877315211"/>
    <hyperlink ref="F181" r:id="rId22" display="https://podminky.urs.cz/item/CS_URS_2021_02/28611361"/>
    <hyperlink ref="F183" r:id="rId23" display="https://podminky.urs.cz/item/CS_URS_2021_02/877315221"/>
    <hyperlink ref="F185" r:id="rId24" display="https://podminky.urs.cz/item/CS_URS_2021_02/28611391"/>
    <hyperlink ref="F187" r:id="rId25" display="https://podminky.urs.cz/item/CS_URS_2021_02/892351111"/>
    <hyperlink ref="F189" r:id="rId26" display="https://podminky.urs.cz/item/CS_URS_2021_02/892372111"/>
    <hyperlink ref="F198" r:id="rId27" display="https://podminky.urs.cz/item/CS_URS_2021_02/998276101"/>
  </hyperlinks>
  <printOptions/>
  <pageMargins left="0.3937007874015748" right="0.3937007874015748" top="0.3937007874015748" bottom="0.3937007874015748" header="0" footer="0"/>
  <pageSetup fitToHeight="100" fitToWidth="1" horizontalDpi="600" verticalDpi="600" orientation="landscape" paperSize="9" scale="84" r:id="rId29"/>
  <headerFooter>
    <oddFooter>&amp;CStrana &amp;P z &amp;N</oddFooter>
  </headerFooter>
  <drawing r:id="rId2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98</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128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6" t="str">
        <f>'Rekapitulace stavby'!K6</f>
        <v>ZOO DĚČÍN - NOVOSTAVBA PAVILONU PRO PUMY na p.p.č.426/1, k.ú.Podmokly</v>
      </c>
      <c r="F7" s="387"/>
      <c r="G7" s="387"/>
      <c r="H7" s="387"/>
      <c r="L7" s="22"/>
    </row>
    <row r="8" spans="1:31"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8" t="s">
        <v>2571</v>
      </c>
      <c r="F9" s="389"/>
      <c r="G9" s="389"/>
      <c r="H9" s="389"/>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21</v>
      </c>
      <c r="G11" s="36"/>
      <c r="H11" s="36"/>
      <c r="I11" s="114" t="s">
        <v>20</v>
      </c>
      <c r="J11" s="105" t="s">
        <v>21</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2572</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2573</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ROUND(J86,1)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ROUND((SUM(BE86:BE132)),1)</f>
        <v>0</v>
      </c>
      <c r="G33" s="36"/>
      <c r="H33" s="36"/>
      <c r="I33" s="126">
        <v>0.21</v>
      </c>
      <c r="J33" s="125">
        <f>ROUND(((SUM(BE86:BE132))*I33),1)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ROUND((SUM(BF86:BF132)),1)</f>
        <v>0</v>
      </c>
      <c r="G34" s="36"/>
      <c r="H34" s="36"/>
      <c r="I34" s="126">
        <v>0.15</v>
      </c>
      <c r="J34" s="125">
        <f>ROUND(((SUM(BF86:BF132))*I34),1)</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46</v>
      </c>
      <c r="F35" s="125">
        <f>ROUND((SUM(BG86:BG132)),1)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47</v>
      </c>
      <c r="F36" s="125">
        <f>ROUND((SUM(BH86:BH132)),1)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48</v>
      </c>
      <c r="F37" s="125">
        <f>ROUND((SUM(BI86:BI132)),1)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7" t="str">
        <f>E9</f>
        <v>06 - VYTÁPĚNÍ</v>
      </c>
      <c r="F50" s="395"/>
      <c r="G50" s="395"/>
      <c r="H50" s="395"/>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5.2" customHeight="1">
      <c r="A54" s="36"/>
      <c r="B54" s="37"/>
      <c r="C54" s="31" t="s">
        <v>26</v>
      </c>
      <c r="D54" s="38"/>
      <c r="E54" s="38"/>
      <c r="F54" s="29" t="str">
        <f>E15</f>
        <v xml:space="preserve">STATUTÁRNÍ MĚSTO DĚČÍN </v>
      </c>
      <c r="G54" s="38"/>
      <c r="H54" s="38"/>
      <c r="I54" s="31" t="s">
        <v>32</v>
      </c>
      <c r="J54" s="34" t="str">
        <f>E21</f>
        <v>Ing. Josef Duben</v>
      </c>
      <c r="K54" s="38"/>
      <c r="L54" s="115"/>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Ing. Jan Duben</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J86</f>
        <v>0</v>
      </c>
      <c r="K59" s="38"/>
      <c r="L59" s="115"/>
      <c r="S59" s="36"/>
      <c r="T59" s="36"/>
      <c r="U59" s="36"/>
      <c r="V59" s="36"/>
      <c r="W59" s="36"/>
      <c r="X59" s="36"/>
      <c r="Y59" s="36"/>
      <c r="Z59" s="36"/>
      <c r="AA59" s="36"/>
      <c r="AB59" s="36"/>
      <c r="AC59" s="36"/>
      <c r="AD59" s="36"/>
      <c r="AE59" s="36"/>
      <c r="AU59" s="19" t="s">
        <v>134</v>
      </c>
    </row>
    <row r="60" spans="2:12" s="9" customFormat="1" ht="24.95" customHeight="1">
      <c r="B60" s="142"/>
      <c r="C60" s="143"/>
      <c r="D60" s="144" t="s">
        <v>2574</v>
      </c>
      <c r="E60" s="145"/>
      <c r="F60" s="145"/>
      <c r="G60" s="145"/>
      <c r="H60" s="145"/>
      <c r="I60" s="145"/>
      <c r="J60" s="146">
        <f>J87</f>
        <v>0</v>
      </c>
      <c r="K60" s="143"/>
      <c r="L60" s="147"/>
    </row>
    <row r="61" spans="2:12" s="10" customFormat="1" ht="19.9" customHeight="1">
      <c r="B61" s="148"/>
      <c r="C61" s="99"/>
      <c r="D61" s="149" t="s">
        <v>165</v>
      </c>
      <c r="E61" s="150"/>
      <c r="F61" s="150"/>
      <c r="G61" s="150"/>
      <c r="H61" s="150"/>
      <c r="I61" s="150"/>
      <c r="J61" s="151">
        <f>J88</f>
        <v>0</v>
      </c>
      <c r="K61" s="99"/>
      <c r="L61" s="152"/>
    </row>
    <row r="62" spans="2:12" s="9" customFormat="1" ht="24.95" customHeight="1">
      <c r="B62" s="142"/>
      <c r="C62" s="143"/>
      <c r="D62" s="144" t="s">
        <v>172</v>
      </c>
      <c r="E62" s="145"/>
      <c r="F62" s="145"/>
      <c r="G62" s="145"/>
      <c r="H62" s="145"/>
      <c r="I62" s="145"/>
      <c r="J62" s="146">
        <f>J90</f>
        <v>0</v>
      </c>
      <c r="K62" s="143"/>
      <c r="L62" s="147"/>
    </row>
    <row r="63" spans="2:12" s="10" customFormat="1" ht="19.9" customHeight="1">
      <c r="B63" s="148"/>
      <c r="C63" s="99"/>
      <c r="D63" s="149" t="s">
        <v>2575</v>
      </c>
      <c r="E63" s="150"/>
      <c r="F63" s="150"/>
      <c r="G63" s="150"/>
      <c r="H63" s="150"/>
      <c r="I63" s="150"/>
      <c r="J63" s="151">
        <f>J91</f>
        <v>0</v>
      </c>
      <c r="K63" s="99"/>
      <c r="L63" s="152"/>
    </row>
    <row r="64" spans="2:12" s="10" customFormat="1" ht="19.9" customHeight="1">
      <c r="B64" s="148"/>
      <c r="C64" s="99"/>
      <c r="D64" s="149" t="s">
        <v>2576</v>
      </c>
      <c r="E64" s="150"/>
      <c r="F64" s="150"/>
      <c r="G64" s="150"/>
      <c r="H64" s="150"/>
      <c r="I64" s="150"/>
      <c r="J64" s="151">
        <f>J99</f>
        <v>0</v>
      </c>
      <c r="K64" s="99"/>
      <c r="L64" s="152"/>
    </row>
    <row r="65" spans="2:12" s="10" customFormat="1" ht="19.9" customHeight="1">
      <c r="B65" s="148"/>
      <c r="C65" s="99"/>
      <c r="D65" s="149" t="s">
        <v>2577</v>
      </c>
      <c r="E65" s="150"/>
      <c r="F65" s="150"/>
      <c r="G65" s="150"/>
      <c r="H65" s="150"/>
      <c r="I65" s="150"/>
      <c r="J65" s="151">
        <f>J119</f>
        <v>0</v>
      </c>
      <c r="K65" s="99"/>
      <c r="L65" s="152"/>
    </row>
    <row r="66" spans="2:12" s="10" customFormat="1" ht="19.9" customHeight="1">
      <c r="B66" s="148"/>
      <c r="C66" s="99"/>
      <c r="D66" s="149" t="s">
        <v>2578</v>
      </c>
      <c r="E66" s="150"/>
      <c r="F66" s="150"/>
      <c r="G66" s="150"/>
      <c r="H66" s="150"/>
      <c r="I66" s="150"/>
      <c r="J66" s="151">
        <f>J123</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188</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393" t="str">
        <f>E7</f>
        <v>ZOO DĚČÍN - NOVOSTAVBA PAVILONU PRO PUMY na p.p.č.426/1, k.ú.Podmokly</v>
      </c>
      <c r="F76" s="394"/>
      <c r="G76" s="394"/>
      <c r="H76" s="394"/>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129</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47" t="str">
        <f>E9</f>
        <v>06 - VYTÁPĚNÍ</v>
      </c>
      <c r="F78" s="395"/>
      <c r="G78" s="395"/>
      <c r="H78" s="395"/>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22</v>
      </c>
      <c r="D80" s="38"/>
      <c r="E80" s="38"/>
      <c r="F80" s="29" t="str">
        <f>F12</f>
        <v>p.p.č.426/1, k.ú.Podmokly</v>
      </c>
      <c r="G80" s="38"/>
      <c r="H80" s="38"/>
      <c r="I80" s="31" t="s">
        <v>24</v>
      </c>
      <c r="J80" s="61" t="str">
        <f>IF(J12="","",J12)</f>
        <v>18. 8. 2021</v>
      </c>
      <c r="K80" s="38"/>
      <c r="L80" s="115"/>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5.2" customHeight="1">
      <c r="A82" s="36"/>
      <c r="B82" s="37"/>
      <c r="C82" s="31" t="s">
        <v>26</v>
      </c>
      <c r="D82" s="38"/>
      <c r="E82" s="38"/>
      <c r="F82" s="29" t="str">
        <f>E15</f>
        <v xml:space="preserve">STATUTÁRNÍ MĚSTO DĚČÍN </v>
      </c>
      <c r="G82" s="38"/>
      <c r="H82" s="38"/>
      <c r="I82" s="31" t="s">
        <v>32</v>
      </c>
      <c r="J82" s="34" t="str">
        <f>E21</f>
        <v>Ing. Josef Duben</v>
      </c>
      <c r="K82" s="38"/>
      <c r="L82" s="115"/>
      <c r="S82" s="36"/>
      <c r="T82" s="36"/>
      <c r="U82" s="36"/>
      <c r="V82" s="36"/>
      <c r="W82" s="36"/>
      <c r="X82" s="36"/>
      <c r="Y82" s="36"/>
      <c r="Z82" s="36"/>
      <c r="AA82" s="36"/>
      <c r="AB82" s="36"/>
      <c r="AC82" s="36"/>
      <c r="AD82" s="36"/>
      <c r="AE82" s="36"/>
    </row>
    <row r="83" spans="1:31" s="2" customFormat="1" ht="15.2" customHeight="1">
      <c r="A83" s="36"/>
      <c r="B83" s="37"/>
      <c r="C83" s="31" t="s">
        <v>30</v>
      </c>
      <c r="D83" s="38"/>
      <c r="E83" s="38"/>
      <c r="F83" s="29" t="str">
        <f>IF(E18="","",E18)</f>
        <v>Vyplň údaj</v>
      </c>
      <c r="G83" s="38"/>
      <c r="H83" s="38"/>
      <c r="I83" s="31" t="s">
        <v>35</v>
      </c>
      <c r="J83" s="34" t="str">
        <f>E24</f>
        <v>Ing. Jan Duben</v>
      </c>
      <c r="K83" s="38"/>
      <c r="L83" s="115"/>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11" customFormat="1" ht="29.25" customHeight="1">
      <c r="A85" s="153"/>
      <c r="B85" s="154"/>
      <c r="C85" s="155" t="s">
        <v>189</v>
      </c>
      <c r="D85" s="156" t="s">
        <v>58</v>
      </c>
      <c r="E85" s="156" t="s">
        <v>54</v>
      </c>
      <c r="F85" s="156" t="s">
        <v>55</v>
      </c>
      <c r="G85" s="156" t="s">
        <v>190</v>
      </c>
      <c r="H85" s="156" t="s">
        <v>191</v>
      </c>
      <c r="I85" s="156" t="s">
        <v>192</v>
      </c>
      <c r="J85" s="156" t="s">
        <v>133</v>
      </c>
      <c r="K85" s="157" t="s">
        <v>193</v>
      </c>
      <c r="L85" s="158"/>
      <c r="M85" s="70" t="s">
        <v>21</v>
      </c>
      <c r="N85" s="71" t="s">
        <v>43</v>
      </c>
      <c r="O85" s="71" t="s">
        <v>194</v>
      </c>
      <c r="P85" s="71" t="s">
        <v>195</v>
      </c>
      <c r="Q85" s="71" t="s">
        <v>196</v>
      </c>
      <c r="R85" s="71" t="s">
        <v>197</v>
      </c>
      <c r="S85" s="71" t="s">
        <v>198</v>
      </c>
      <c r="T85" s="71" t="s">
        <v>199</v>
      </c>
      <c r="U85" s="72" t="s">
        <v>200</v>
      </c>
      <c r="V85" s="153"/>
      <c r="W85" s="153"/>
      <c r="X85" s="153"/>
      <c r="Y85" s="153"/>
      <c r="Z85" s="153"/>
      <c r="AA85" s="153"/>
      <c r="AB85" s="153"/>
      <c r="AC85" s="153"/>
      <c r="AD85" s="153"/>
      <c r="AE85" s="153"/>
    </row>
    <row r="86" spans="1:63" s="2" customFormat="1" ht="22.9" customHeight="1">
      <c r="A86" s="36"/>
      <c r="B86" s="37"/>
      <c r="C86" s="77" t="s">
        <v>201</v>
      </c>
      <c r="D86" s="38"/>
      <c r="E86" s="38"/>
      <c r="F86" s="38"/>
      <c r="G86" s="38"/>
      <c r="H86" s="38"/>
      <c r="I86" s="38"/>
      <c r="J86" s="159">
        <f>BK86</f>
        <v>0</v>
      </c>
      <c r="K86" s="38"/>
      <c r="L86" s="41"/>
      <c r="M86" s="73"/>
      <c r="N86" s="160"/>
      <c r="O86" s="74"/>
      <c r="P86" s="161">
        <f>P87+P90</f>
        <v>0</v>
      </c>
      <c r="Q86" s="74"/>
      <c r="R86" s="161">
        <f>R87+R90</f>
        <v>0.03299159</v>
      </c>
      <c r="S86" s="74"/>
      <c r="T86" s="161">
        <f>T87+T90</f>
        <v>0</v>
      </c>
      <c r="U86" s="75"/>
      <c r="V86" s="36"/>
      <c r="W86" s="36"/>
      <c r="X86" s="36"/>
      <c r="Y86" s="36"/>
      <c r="Z86" s="36"/>
      <c r="AA86" s="36"/>
      <c r="AB86" s="36"/>
      <c r="AC86" s="36"/>
      <c r="AD86" s="36"/>
      <c r="AE86" s="36"/>
      <c r="AT86" s="19" t="s">
        <v>72</v>
      </c>
      <c r="AU86" s="19" t="s">
        <v>134</v>
      </c>
      <c r="BK86" s="162">
        <f>BK87+BK90</f>
        <v>0</v>
      </c>
    </row>
    <row r="87" spans="2:63" s="12" customFormat="1" ht="25.9" customHeight="1">
      <c r="B87" s="163"/>
      <c r="C87" s="164"/>
      <c r="D87" s="165" t="s">
        <v>72</v>
      </c>
      <c r="E87" s="166" t="s">
        <v>202</v>
      </c>
      <c r="F87" s="166" t="s">
        <v>202</v>
      </c>
      <c r="G87" s="164"/>
      <c r="H87" s="164"/>
      <c r="I87" s="167"/>
      <c r="J87" s="168">
        <f>BK87</f>
        <v>0</v>
      </c>
      <c r="K87" s="164"/>
      <c r="L87" s="169"/>
      <c r="M87" s="170"/>
      <c r="N87" s="171"/>
      <c r="O87" s="171"/>
      <c r="P87" s="172">
        <f>P88</f>
        <v>0</v>
      </c>
      <c r="Q87" s="171"/>
      <c r="R87" s="172">
        <f>R88</f>
        <v>0</v>
      </c>
      <c r="S87" s="171"/>
      <c r="T87" s="172">
        <f>T88</f>
        <v>0</v>
      </c>
      <c r="U87" s="173"/>
      <c r="AR87" s="174" t="s">
        <v>81</v>
      </c>
      <c r="AT87" s="175" t="s">
        <v>72</v>
      </c>
      <c r="AU87" s="175" t="s">
        <v>73</v>
      </c>
      <c r="AY87" s="174" t="s">
        <v>204</v>
      </c>
      <c r="BK87" s="176">
        <f>BK88</f>
        <v>0</v>
      </c>
    </row>
    <row r="88" spans="2:63" s="12" customFormat="1" ht="22.9" customHeight="1">
      <c r="B88" s="163"/>
      <c r="C88" s="164"/>
      <c r="D88" s="165" t="s">
        <v>72</v>
      </c>
      <c r="E88" s="177" t="s">
        <v>257</v>
      </c>
      <c r="F88" s="177" t="s">
        <v>1165</v>
      </c>
      <c r="G88" s="164"/>
      <c r="H88" s="164"/>
      <c r="I88" s="167"/>
      <c r="J88" s="178">
        <f>BK88</f>
        <v>0</v>
      </c>
      <c r="K88" s="164"/>
      <c r="L88" s="169"/>
      <c r="M88" s="170"/>
      <c r="N88" s="171"/>
      <c r="O88" s="171"/>
      <c r="P88" s="172">
        <f>P89</f>
        <v>0</v>
      </c>
      <c r="Q88" s="171"/>
      <c r="R88" s="172">
        <f>R89</f>
        <v>0</v>
      </c>
      <c r="S88" s="171"/>
      <c r="T88" s="172">
        <f>T89</f>
        <v>0</v>
      </c>
      <c r="U88" s="173"/>
      <c r="AR88" s="174" t="s">
        <v>81</v>
      </c>
      <c r="AT88" s="175" t="s">
        <v>72</v>
      </c>
      <c r="AU88" s="175" t="s">
        <v>81</v>
      </c>
      <c r="AY88" s="174" t="s">
        <v>204</v>
      </c>
      <c r="BK88" s="176">
        <f>BK89</f>
        <v>0</v>
      </c>
    </row>
    <row r="89" spans="1:65" s="2" customFormat="1" ht="24.2" customHeight="1">
      <c r="A89" s="36"/>
      <c r="B89" s="37"/>
      <c r="C89" s="179" t="s">
        <v>81</v>
      </c>
      <c r="D89" s="179" t="s">
        <v>208</v>
      </c>
      <c r="E89" s="180" t="s">
        <v>2579</v>
      </c>
      <c r="F89" s="181" t="s">
        <v>2580</v>
      </c>
      <c r="G89" s="182" t="s">
        <v>2581</v>
      </c>
      <c r="H89" s="183">
        <v>1</v>
      </c>
      <c r="I89" s="184"/>
      <c r="J89" s="185">
        <f>ROUND(I89*H89,1)</f>
        <v>0</v>
      </c>
      <c r="K89" s="181" t="s">
        <v>21</v>
      </c>
      <c r="L89" s="41"/>
      <c r="M89" s="186" t="s">
        <v>21</v>
      </c>
      <c r="N89" s="187" t="s">
        <v>44</v>
      </c>
      <c r="O89" s="66"/>
      <c r="P89" s="188">
        <f>O89*H89</f>
        <v>0</v>
      </c>
      <c r="Q89" s="188">
        <v>0</v>
      </c>
      <c r="R89" s="188">
        <f>Q89*H89</f>
        <v>0</v>
      </c>
      <c r="S89" s="188">
        <v>0</v>
      </c>
      <c r="T89" s="188">
        <f>S89*H89</f>
        <v>0</v>
      </c>
      <c r="U89" s="189" t="s">
        <v>21</v>
      </c>
      <c r="V89" s="36"/>
      <c r="W89" s="36"/>
      <c r="X89" s="36"/>
      <c r="Y89" s="36"/>
      <c r="Z89" s="36"/>
      <c r="AA89" s="36"/>
      <c r="AB89" s="36"/>
      <c r="AC89" s="36"/>
      <c r="AD89" s="36"/>
      <c r="AE89" s="36"/>
      <c r="AR89" s="190" t="s">
        <v>213</v>
      </c>
      <c r="AT89" s="190" t="s">
        <v>208</v>
      </c>
      <c r="AU89" s="190" t="s">
        <v>83</v>
      </c>
      <c r="AY89" s="19" t="s">
        <v>204</v>
      </c>
      <c r="BE89" s="191">
        <f>IF(N89="základní",J89,0)</f>
        <v>0</v>
      </c>
      <c r="BF89" s="191">
        <f>IF(N89="snížená",J89,0)</f>
        <v>0</v>
      </c>
      <c r="BG89" s="191">
        <f>IF(N89="zákl. přenesená",J89,0)</f>
        <v>0</v>
      </c>
      <c r="BH89" s="191">
        <f>IF(N89="sníž. přenesená",J89,0)</f>
        <v>0</v>
      </c>
      <c r="BI89" s="191">
        <f>IF(N89="nulová",J89,0)</f>
        <v>0</v>
      </c>
      <c r="BJ89" s="19" t="s">
        <v>81</v>
      </c>
      <c r="BK89" s="191">
        <f>ROUND(I89*H89,1)</f>
        <v>0</v>
      </c>
      <c r="BL89" s="19" t="s">
        <v>213</v>
      </c>
      <c r="BM89" s="190" t="s">
        <v>83</v>
      </c>
    </row>
    <row r="90" spans="2:63" s="12" customFormat="1" ht="25.9" customHeight="1">
      <c r="B90" s="163"/>
      <c r="C90" s="164"/>
      <c r="D90" s="165" t="s">
        <v>72</v>
      </c>
      <c r="E90" s="166" t="s">
        <v>1338</v>
      </c>
      <c r="F90" s="166" t="s">
        <v>1339</v>
      </c>
      <c r="G90" s="164"/>
      <c r="H90" s="164"/>
      <c r="I90" s="167"/>
      <c r="J90" s="168">
        <f>BK90</f>
        <v>0</v>
      </c>
      <c r="K90" s="164"/>
      <c r="L90" s="169"/>
      <c r="M90" s="170"/>
      <c r="N90" s="171"/>
      <c r="O90" s="171"/>
      <c r="P90" s="172">
        <f>P91+P99+P119+P123</f>
        <v>0</v>
      </c>
      <c r="Q90" s="171"/>
      <c r="R90" s="172">
        <f>R91+R99+R119+R123</f>
        <v>0.03299159</v>
      </c>
      <c r="S90" s="171"/>
      <c r="T90" s="172">
        <f>T91+T99+T119+T123</f>
        <v>0</v>
      </c>
      <c r="U90" s="173"/>
      <c r="AR90" s="174" t="s">
        <v>83</v>
      </c>
      <c r="AT90" s="175" t="s">
        <v>72</v>
      </c>
      <c r="AU90" s="175" t="s">
        <v>73</v>
      </c>
      <c r="AY90" s="174" t="s">
        <v>204</v>
      </c>
      <c r="BK90" s="176">
        <f>BK91+BK99+BK119+BK123</f>
        <v>0</v>
      </c>
    </row>
    <row r="91" spans="2:63" s="12" customFormat="1" ht="22.9" customHeight="1">
      <c r="B91" s="163"/>
      <c r="C91" s="164"/>
      <c r="D91" s="165" t="s">
        <v>72</v>
      </c>
      <c r="E91" s="177" t="s">
        <v>2582</v>
      </c>
      <c r="F91" s="177" t="s">
        <v>2583</v>
      </c>
      <c r="G91" s="164"/>
      <c r="H91" s="164"/>
      <c r="I91" s="167"/>
      <c r="J91" s="178">
        <f>BK91</f>
        <v>0</v>
      </c>
      <c r="K91" s="164"/>
      <c r="L91" s="169"/>
      <c r="M91" s="170"/>
      <c r="N91" s="171"/>
      <c r="O91" s="171"/>
      <c r="P91" s="172">
        <f>SUM(P92:P98)</f>
        <v>0</v>
      </c>
      <c r="Q91" s="171"/>
      <c r="R91" s="172">
        <f>SUM(R92:R98)</f>
        <v>0</v>
      </c>
      <c r="S91" s="171"/>
      <c r="T91" s="172">
        <f>SUM(T92:T98)</f>
        <v>0</v>
      </c>
      <c r="U91" s="173"/>
      <c r="AR91" s="174" t="s">
        <v>83</v>
      </c>
      <c r="AT91" s="175" t="s">
        <v>72</v>
      </c>
      <c r="AU91" s="175" t="s">
        <v>81</v>
      </c>
      <c r="AY91" s="174" t="s">
        <v>204</v>
      </c>
      <c r="BK91" s="176">
        <f>SUM(BK92:BK98)</f>
        <v>0</v>
      </c>
    </row>
    <row r="92" spans="1:65" s="2" customFormat="1" ht="37.9" customHeight="1">
      <c r="A92" s="36"/>
      <c r="B92" s="37"/>
      <c r="C92" s="179" t="s">
        <v>83</v>
      </c>
      <c r="D92" s="179" t="s">
        <v>208</v>
      </c>
      <c r="E92" s="180" t="s">
        <v>2584</v>
      </c>
      <c r="F92" s="181" t="s">
        <v>2585</v>
      </c>
      <c r="G92" s="182" t="s">
        <v>211</v>
      </c>
      <c r="H92" s="183">
        <v>1</v>
      </c>
      <c r="I92" s="184"/>
      <c r="J92" s="185">
        <f aca="true" t="shared" si="0" ref="J92:J97">ROUND(I92*H92,1)</f>
        <v>0</v>
      </c>
      <c r="K92" s="181" t="s">
        <v>21</v>
      </c>
      <c r="L92" s="41"/>
      <c r="M92" s="186" t="s">
        <v>21</v>
      </c>
      <c r="N92" s="187" t="s">
        <v>44</v>
      </c>
      <c r="O92" s="66"/>
      <c r="P92" s="188">
        <f aca="true" t="shared" si="1" ref="P92:P97">O92*H92</f>
        <v>0</v>
      </c>
      <c r="Q92" s="188">
        <v>0</v>
      </c>
      <c r="R92" s="188">
        <f aca="true" t="shared" si="2" ref="R92:R97">Q92*H92</f>
        <v>0</v>
      </c>
      <c r="S92" s="188">
        <v>0</v>
      </c>
      <c r="T92" s="188">
        <f aca="true" t="shared" si="3" ref="T92:T97">S92*H92</f>
        <v>0</v>
      </c>
      <c r="U92" s="189" t="s">
        <v>21</v>
      </c>
      <c r="V92" s="36"/>
      <c r="W92" s="36"/>
      <c r="X92" s="36"/>
      <c r="Y92" s="36"/>
      <c r="Z92" s="36"/>
      <c r="AA92" s="36"/>
      <c r="AB92" s="36"/>
      <c r="AC92" s="36"/>
      <c r="AD92" s="36"/>
      <c r="AE92" s="36"/>
      <c r="AR92" s="190" t="s">
        <v>300</v>
      </c>
      <c r="AT92" s="190" t="s">
        <v>208</v>
      </c>
      <c r="AU92" s="190" t="s">
        <v>83</v>
      </c>
      <c r="AY92" s="19" t="s">
        <v>204</v>
      </c>
      <c r="BE92" s="191">
        <f aca="true" t="shared" si="4" ref="BE92:BE97">IF(N92="základní",J92,0)</f>
        <v>0</v>
      </c>
      <c r="BF92" s="191">
        <f aca="true" t="shared" si="5" ref="BF92:BF97">IF(N92="snížená",J92,0)</f>
        <v>0</v>
      </c>
      <c r="BG92" s="191">
        <f aca="true" t="shared" si="6" ref="BG92:BG97">IF(N92="zákl. přenesená",J92,0)</f>
        <v>0</v>
      </c>
      <c r="BH92" s="191">
        <f aca="true" t="shared" si="7" ref="BH92:BH97">IF(N92="sníž. přenesená",J92,0)</f>
        <v>0</v>
      </c>
      <c r="BI92" s="191">
        <f aca="true" t="shared" si="8" ref="BI92:BI97">IF(N92="nulová",J92,0)</f>
        <v>0</v>
      </c>
      <c r="BJ92" s="19" t="s">
        <v>81</v>
      </c>
      <c r="BK92" s="191">
        <f aca="true" t="shared" si="9" ref="BK92:BK97">ROUND(I92*H92,1)</f>
        <v>0</v>
      </c>
      <c r="BL92" s="19" t="s">
        <v>300</v>
      </c>
      <c r="BM92" s="190" t="s">
        <v>213</v>
      </c>
    </row>
    <row r="93" spans="1:65" s="2" customFormat="1" ht="33" customHeight="1">
      <c r="A93" s="36"/>
      <c r="B93" s="37"/>
      <c r="C93" s="179" t="s">
        <v>214</v>
      </c>
      <c r="D93" s="179" t="s">
        <v>208</v>
      </c>
      <c r="E93" s="180" t="s">
        <v>2586</v>
      </c>
      <c r="F93" s="181" t="s">
        <v>2587</v>
      </c>
      <c r="G93" s="182" t="s">
        <v>211</v>
      </c>
      <c r="H93" s="183">
        <v>1</v>
      </c>
      <c r="I93" s="184"/>
      <c r="J93" s="185">
        <f t="shared" si="0"/>
        <v>0</v>
      </c>
      <c r="K93" s="181" t="s">
        <v>21</v>
      </c>
      <c r="L93" s="41"/>
      <c r="M93" s="186" t="s">
        <v>21</v>
      </c>
      <c r="N93" s="187" t="s">
        <v>44</v>
      </c>
      <c r="O93" s="66"/>
      <c r="P93" s="188">
        <f t="shared" si="1"/>
        <v>0</v>
      </c>
      <c r="Q93" s="188">
        <v>0</v>
      </c>
      <c r="R93" s="188">
        <f t="shared" si="2"/>
        <v>0</v>
      </c>
      <c r="S93" s="188">
        <v>0</v>
      </c>
      <c r="T93" s="188">
        <f t="shared" si="3"/>
        <v>0</v>
      </c>
      <c r="U93" s="189" t="s">
        <v>21</v>
      </c>
      <c r="V93" s="36"/>
      <c r="W93" s="36"/>
      <c r="X93" s="36"/>
      <c r="Y93" s="36"/>
      <c r="Z93" s="36"/>
      <c r="AA93" s="36"/>
      <c r="AB93" s="36"/>
      <c r="AC93" s="36"/>
      <c r="AD93" s="36"/>
      <c r="AE93" s="36"/>
      <c r="AR93" s="190" t="s">
        <v>300</v>
      </c>
      <c r="AT93" s="190" t="s">
        <v>208</v>
      </c>
      <c r="AU93" s="190" t="s">
        <v>83</v>
      </c>
      <c r="AY93" s="19" t="s">
        <v>204</v>
      </c>
      <c r="BE93" s="191">
        <f t="shared" si="4"/>
        <v>0</v>
      </c>
      <c r="BF93" s="191">
        <f t="shared" si="5"/>
        <v>0</v>
      </c>
      <c r="BG93" s="191">
        <f t="shared" si="6"/>
        <v>0</v>
      </c>
      <c r="BH93" s="191">
        <f t="shared" si="7"/>
        <v>0</v>
      </c>
      <c r="BI93" s="191">
        <f t="shared" si="8"/>
        <v>0</v>
      </c>
      <c r="BJ93" s="19" t="s">
        <v>81</v>
      </c>
      <c r="BK93" s="191">
        <f t="shared" si="9"/>
        <v>0</v>
      </c>
      <c r="BL93" s="19" t="s">
        <v>300</v>
      </c>
      <c r="BM93" s="190" t="s">
        <v>239</v>
      </c>
    </row>
    <row r="94" spans="1:65" s="2" customFormat="1" ht="16.5" customHeight="1">
      <c r="A94" s="36"/>
      <c r="B94" s="37"/>
      <c r="C94" s="179" t="s">
        <v>213</v>
      </c>
      <c r="D94" s="179" t="s">
        <v>208</v>
      </c>
      <c r="E94" s="180" t="s">
        <v>2588</v>
      </c>
      <c r="F94" s="181" t="s">
        <v>2589</v>
      </c>
      <c r="G94" s="182" t="s">
        <v>211</v>
      </c>
      <c r="H94" s="183">
        <v>1</v>
      </c>
      <c r="I94" s="184"/>
      <c r="J94" s="185">
        <f t="shared" si="0"/>
        <v>0</v>
      </c>
      <c r="K94" s="181" t="s">
        <v>21</v>
      </c>
      <c r="L94" s="41"/>
      <c r="M94" s="186" t="s">
        <v>21</v>
      </c>
      <c r="N94" s="187" t="s">
        <v>44</v>
      </c>
      <c r="O94" s="66"/>
      <c r="P94" s="188">
        <f t="shared" si="1"/>
        <v>0</v>
      </c>
      <c r="Q94" s="188">
        <v>0</v>
      </c>
      <c r="R94" s="188">
        <f t="shared" si="2"/>
        <v>0</v>
      </c>
      <c r="S94" s="188">
        <v>0</v>
      </c>
      <c r="T94" s="188">
        <f t="shared" si="3"/>
        <v>0</v>
      </c>
      <c r="U94" s="189" t="s">
        <v>21</v>
      </c>
      <c r="V94" s="36"/>
      <c r="W94" s="36"/>
      <c r="X94" s="36"/>
      <c r="Y94" s="36"/>
      <c r="Z94" s="36"/>
      <c r="AA94" s="36"/>
      <c r="AB94" s="36"/>
      <c r="AC94" s="36"/>
      <c r="AD94" s="36"/>
      <c r="AE94" s="36"/>
      <c r="AR94" s="190" t="s">
        <v>300</v>
      </c>
      <c r="AT94" s="190" t="s">
        <v>208</v>
      </c>
      <c r="AU94" s="190" t="s">
        <v>83</v>
      </c>
      <c r="AY94" s="19" t="s">
        <v>204</v>
      </c>
      <c r="BE94" s="191">
        <f t="shared" si="4"/>
        <v>0</v>
      </c>
      <c r="BF94" s="191">
        <f t="shared" si="5"/>
        <v>0</v>
      </c>
      <c r="BG94" s="191">
        <f t="shared" si="6"/>
        <v>0</v>
      </c>
      <c r="BH94" s="191">
        <f t="shared" si="7"/>
        <v>0</v>
      </c>
      <c r="BI94" s="191">
        <f t="shared" si="8"/>
        <v>0</v>
      </c>
      <c r="BJ94" s="19" t="s">
        <v>81</v>
      </c>
      <c r="BK94" s="191">
        <f t="shared" si="9"/>
        <v>0</v>
      </c>
      <c r="BL94" s="19" t="s">
        <v>300</v>
      </c>
      <c r="BM94" s="190" t="s">
        <v>250</v>
      </c>
    </row>
    <row r="95" spans="1:65" s="2" customFormat="1" ht="24.2" customHeight="1">
      <c r="A95" s="36"/>
      <c r="B95" s="37"/>
      <c r="C95" s="179" t="s">
        <v>234</v>
      </c>
      <c r="D95" s="179" t="s">
        <v>208</v>
      </c>
      <c r="E95" s="180" t="s">
        <v>2590</v>
      </c>
      <c r="F95" s="181" t="s">
        <v>2591</v>
      </c>
      <c r="G95" s="182" t="s">
        <v>211</v>
      </c>
      <c r="H95" s="183">
        <v>1</v>
      </c>
      <c r="I95" s="184"/>
      <c r="J95" s="185">
        <f t="shared" si="0"/>
        <v>0</v>
      </c>
      <c r="K95" s="181" t="s">
        <v>21</v>
      </c>
      <c r="L95" s="41"/>
      <c r="M95" s="186" t="s">
        <v>21</v>
      </c>
      <c r="N95" s="187" t="s">
        <v>44</v>
      </c>
      <c r="O95" s="66"/>
      <c r="P95" s="188">
        <f t="shared" si="1"/>
        <v>0</v>
      </c>
      <c r="Q95" s="188">
        <v>0</v>
      </c>
      <c r="R95" s="188">
        <f t="shared" si="2"/>
        <v>0</v>
      </c>
      <c r="S95" s="188">
        <v>0</v>
      </c>
      <c r="T95" s="188">
        <f t="shared" si="3"/>
        <v>0</v>
      </c>
      <c r="U95" s="189" t="s">
        <v>21</v>
      </c>
      <c r="V95" s="36"/>
      <c r="W95" s="36"/>
      <c r="X95" s="36"/>
      <c r="Y95" s="36"/>
      <c r="Z95" s="36"/>
      <c r="AA95" s="36"/>
      <c r="AB95" s="36"/>
      <c r="AC95" s="36"/>
      <c r="AD95" s="36"/>
      <c r="AE95" s="36"/>
      <c r="AR95" s="190" t="s">
        <v>300</v>
      </c>
      <c r="AT95" s="190" t="s">
        <v>208</v>
      </c>
      <c r="AU95" s="190" t="s">
        <v>83</v>
      </c>
      <c r="AY95" s="19" t="s">
        <v>204</v>
      </c>
      <c r="BE95" s="191">
        <f t="shared" si="4"/>
        <v>0</v>
      </c>
      <c r="BF95" s="191">
        <f t="shared" si="5"/>
        <v>0</v>
      </c>
      <c r="BG95" s="191">
        <f t="shared" si="6"/>
        <v>0</v>
      </c>
      <c r="BH95" s="191">
        <f t="shared" si="7"/>
        <v>0</v>
      </c>
      <c r="BI95" s="191">
        <f t="shared" si="8"/>
        <v>0</v>
      </c>
      <c r="BJ95" s="19" t="s">
        <v>81</v>
      </c>
      <c r="BK95" s="191">
        <f t="shared" si="9"/>
        <v>0</v>
      </c>
      <c r="BL95" s="19" t="s">
        <v>300</v>
      </c>
      <c r="BM95" s="190" t="s">
        <v>268</v>
      </c>
    </row>
    <row r="96" spans="1:65" s="2" customFormat="1" ht="16.5" customHeight="1">
      <c r="A96" s="36"/>
      <c r="B96" s="37"/>
      <c r="C96" s="179" t="s">
        <v>239</v>
      </c>
      <c r="D96" s="179" t="s">
        <v>208</v>
      </c>
      <c r="E96" s="180" t="s">
        <v>2592</v>
      </c>
      <c r="F96" s="181" t="s">
        <v>2593</v>
      </c>
      <c r="G96" s="182" t="s">
        <v>211</v>
      </c>
      <c r="H96" s="183">
        <v>1</v>
      </c>
      <c r="I96" s="184"/>
      <c r="J96" s="185">
        <f t="shared" si="0"/>
        <v>0</v>
      </c>
      <c r="K96" s="181" t="s">
        <v>21</v>
      </c>
      <c r="L96" s="41"/>
      <c r="M96" s="186" t="s">
        <v>21</v>
      </c>
      <c r="N96" s="187" t="s">
        <v>44</v>
      </c>
      <c r="O96" s="66"/>
      <c r="P96" s="188">
        <f t="shared" si="1"/>
        <v>0</v>
      </c>
      <c r="Q96" s="188">
        <v>0</v>
      </c>
      <c r="R96" s="188">
        <f t="shared" si="2"/>
        <v>0</v>
      </c>
      <c r="S96" s="188">
        <v>0</v>
      </c>
      <c r="T96" s="188">
        <f t="shared" si="3"/>
        <v>0</v>
      </c>
      <c r="U96" s="189" t="s">
        <v>21</v>
      </c>
      <c r="V96" s="36"/>
      <c r="W96" s="36"/>
      <c r="X96" s="36"/>
      <c r="Y96" s="36"/>
      <c r="Z96" s="36"/>
      <c r="AA96" s="36"/>
      <c r="AB96" s="36"/>
      <c r="AC96" s="36"/>
      <c r="AD96" s="36"/>
      <c r="AE96" s="36"/>
      <c r="AR96" s="190" t="s">
        <v>300</v>
      </c>
      <c r="AT96" s="190" t="s">
        <v>208</v>
      </c>
      <c r="AU96" s="190" t="s">
        <v>83</v>
      </c>
      <c r="AY96" s="19" t="s">
        <v>204</v>
      </c>
      <c r="BE96" s="191">
        <f t="shared" si="4"/>
        <v>0</v>
      </c>
      <c r="BF96" s="191">
        <f t="shared" si="5"/>
        <v>0</v>
      </c>
      <c r="BG96" s="191">
        <f t="shared" si="6"/>
        <v>0</v>
      </c>
      <c r="BH96" s="191">
        <f t="shared" si="7"/>
        <v>0</v>
      </c>
      <c r="BI96" s="191">
        <f t="shared" si="8"/>
        <v>0</v>
      </c>
      <c r="BJ96" s="19" t="s">
        <v>81</v>
      </c>
      <c r="BK96" s="191">
        <f t="shared" si="9"/>
        <v>0</v>
      </c>
      <c r="BL96" s="19" t="s">
        <v>300</v>
      </c>
      <c r="BM96" s="190" t="s">
        <v>255</v>
      </c>
    </row>
    <row r="97" spans="1:65" s="2" customFormat="1" ht="24.2" customHeight="1">
      <c r="A97" s="36"/>
      <c r="B97" s="37"/>
      <c r="C97" s="179" t="s">
        <v>245</v>
      </c>
      <c r="D97" s="179" t="s">
        <v>208</v>
      </c>
      <c r="E97" s="180" t="s">
        <v>2594</v>
      </c>
      <c r="F97" s="181" t="s">
        <v>2595</v>
      </c>
      <c r="G97" s="182" t="s">
        <v>1412</v>
      </c>
      <c r="H97" s="252"/>
      <c r="I97" s="184"/>
      <c r="J97" s="185">
        <f t="shared" si="0"/>
        <v>0</v>
      </c>
      <c r="K97" s="181" t="s">
        <v>212</v>
      </c>
      <c r="L97" s="41"/>
      <c r="M97" s="186" t="s">
        <v>21</v>
      </c>
      <c r="N97" s="187" t="s">
        <v>44</v>
      </c>
      <c r="O97" s="66"/>
      <c r="P97" s="188">
        <f t="shared" si="1"/>
        <v>0</v>
      </c>
      <c r="Q97" s="188">
        <v>0</v>
      </c>
      <c r="R97" s="188">
        <f t="shared" si="2"/>
        <v>0</v>
      </c>
      <c r="S97" s="188">
        <v>0</v>
      </c>
      <c r="T97" s="188">
        <f t="shared" si="3"/>
        <v>0</v>
      </c>
      <c r="U97" s="189" t="s">
        <v>21</v>
      </c>
      <c r="V97" s="36"/>
      <c r="W97" s="36"/>
      <c r="X97" s="36"/>
      <c r="Y97" s="36"/>
      <c r="Z97" s="36"/>
      <c r="AA97" s="36"/>
      <c r="AB97" s="36"/>
      <c r="AC97" s="36"/>
      <c r="AD97" s="36"/>
      <c r="AE97" s="36"/>
      <c r="AR97" s="190" t="s">
        <v>300</v>
      </c>
      <c r="AT97" s="190" t="s">
        <v>208</v>
      </c>
      <c r="AU97" s="190" t="s">
        <v>83</v>
      </c>
      <c r="AY97" s="19" t="s">
        <v>204</v>
      </c>
      <c r="BE97" s="191">
        <f t="shared" si="4"/>
        <v>0</v>
      </c>
      <c r="BF97" s="191">
        <f t="shared" si="5"/>
        <v>0</v>
      </c>
      <c r="BG97" s="191">
        <f t="shared" si="6"/>
        <v>0</v>
      </c>
      <c r="BH97" s="191">
        <f t="shared" si="7"/>
        <v>0</v>
      </c>
      <c r="BI97" s="191">
        <f t="shared" si="8"/>
        <v>0</v>
      </c>
      <c r="BJ97" s="19" t="s">
        <v>81</v>
      </c>
      <c r="BK97" s="191">
        <f t="shared" si="9"/>
        <v>0</v>
      </c>
      <c r="BL97" s="19" t="s">
        <v>300</v>
      </c>
      <c r="BM97" s="190" t="s">
        <v>2596</v>
      </c>
    </row>
    <row r="98" spans="1:47" s="2" customFormat="1" ht="11.25">
      <c r="A98" s="36"/>
      <c r="B98" s="37"/>
      <c r="C98" s="38"/>
      <c r="D98" s="192" t="s">
        <v>216</v>
      </c>
      <c r="E98" s="38"/>
      <c r="F98" s="193" t="s">
        <v>2597</v>
      </c>
      <c r="G98" s="38"/>
      <c r="H98" s="38"/>
      <c r="I98" s="194"/>
      <c r="J98" s="38"/>
      <c r="K98" s="38"/>
      <c r="L98" s="41"/>
      <c r="M98" s="195"/>
      <c r="N98" s="196"/>
      <c r="O98" s="66"/>
      <c r="P98" s="66"/>
      <c r="Q98" s="66"/>
      <c r="R98" s="66"/>
      <c r="S98" s="66"/>
      <c r="T98" s="66"/>
      <c r="U98" s="67"/>
      <c r="V98" s="36"/>
      <c r="W98" s="36"/>
      <c r="X98" s="36"/>
      <c r="Y98" s="36"/>
      <c r="Z98" s="36"/>
      <c r="AA98" s="36"/>
      <c r="AB98" s="36"/>
      <c r="AC98" s="36"/>
      <c r="AD98" s="36"/>
      <c r="AE98" s="36"/>
      <c r="AT98" s="19" t="s">
        <v>216</v>
      </c>
      <c r="AU98" s="19" t="s">
        <v>83</v>
      </c>
    </row>
    <row r="99" spans="2:63" s="12" customFormat="1" ht="22.9" customHeight="1">
      <c r="B99" s="163"/>
      <c r="C99" s="164"/>
      <c r="D99" s="165" t="s">
        <v>72</v>
      </c>
      <c r="E99" s="177" t="s">
        <v>2598</v>
      </c>
      <c r="F99" s="177" t="s">
        <v>2599</v>
      </c>
      <c r="G99" s="164"/>
      <c r="H99" s="164"/>
      <c r="I99" s="167"/>
      <c r="J99" s="178">
        <f>BK99</f>
        <v>0</v>
      </c>
      <c r="K99" s="164"/>
      <c r="L99" s="169"/>
      <c r="M99" s="170"/>
      <c r="N99" s="171"/>
      <c r="O99" s="171"/>
      <c r="P99" s="172">
        <f>SUM(P100:P118)</f>
        <v>0</v>
      </c>
      <c r="Q99" s="171"/>
      <c r="R99" s="172">
        <f>SUM(R100:R118)</f>
        <v>0.03299159</v>
      </c>
      <c r="S99" s="171"/>
      <c r="T99" s="172">
        <f>SUM(T100:T118)</f>
        <v>0</v>
      </c>
      <c r="U99" s="173"/>
      <c r="AR99" s="174" t="s">
        <v>83</v>
      </c>
      <c r="AT99" s="175" t="s">
        <v>72</v>
      </c>
      <c r="AU99" s="175" t="s">
        <v>81</v>
      </c>
      <c r="AY99" s="174" t="s">
        <v>204</v>
      </c>
      <c r="BK99" s="176">
        <f>SUM(BK100:BK118)</f>
        <v>0</v>
      </c>
    </row>
    <row r="100" spans="1:65" s="2" customFormat="1" ht="16.5" customHeight="1">
      <c r="A100" s="36"/>
      <c r="B100" s="37"/>
      <c r="C100" s="179" t="s">
        <v>250</v>
      </c>
      <c r="D100" s="179" t="s">
        <v>208</v>
      </c>
      <c r="E100" s="180" t="s">
        <v>2600</v>
      </c>
      <c r="F100" s="181" t="s">
        <v>2601</v>
      </c>
      <c r="G100" s="182" t="s">
        <v>469</v>
      </c>
      <c r="H100" s="183">
        <v>8</v>
      </c>
      <c r="I100" s="184"/>
      <c r="J100" s="185">
        <f>ROUND(I100*H100,1)</f>
        <v>0</v>
      </c>
      <c r="K100" s="181" t="s">
        <v>212</v>
      </c>
      <c r="L100" s="41"/>
      <c r="M100" s="186" t="s">
        <v>21</v>
      </c>
      <c r="N100" s="187" t="s">
        <v>44</v>
      </c>
      <c r="O100" s="66"/>
      <c r="P100" s="188">
        <f>O100*H100</f>
        <v>0</v>
      </c>
      <c r="Q100" s="188">
        <v>0.000553235</v>
      </c>
      <c r="R100" s="188">
        <f>Q100*H100</f>
        <v>0.00442588</v>
      </c>
      <c r="S100" s="188">
        <v>0</v>
      </c>
      <c r="T100" s="188">
        <f>S100*H100</f>
        <v>0</v>
      </c>
      <c r="U100" s="189" t="s">
        <v>21</v>
      </c>
      <c r="V100" s="36"/>
      <c r="W100" s="36"/>
      <c r="X100" s="36"/>
      <c r="Y100" s="36"/>
      <c r="Z100" s="36"/>
      <c r="AA100" s="36"/>
      <c r="AB100" s="36"/>
      <c r="AC100" s="36"/>
      <c r="AD100" s="36"/>
      <c r="AE100" s="36"/>
      <c r="AR100" s="190" t="s">
        <v>300</v>
      </c>
      <c r="AT100" s="190" t="s">
        <v>208</v>
      </c>
      <c r="AU100" s="190" t="s">
        <v>83</v>
      </c>
      <c r="AY100" s="19" t="s">
        <v>204</v>
      </c>
      <c r="BE100" s="191">
        <f>IF(N100="základní",J100,0)</f>
        <v>0</v>
      </c>
      <c r="BF100" s="191">
        <f>IF(N100="snížená",J100,0)</f>
        <v>0</v>
      </c>
      <c r="BG100" s="191">
        <f>IF(N100="zákl. přenesená",J100,0)</f>
        <v>0</v>
      </c>
      <c r="BH100" s="191">
        <f>IF(N100="sníž. přenesená",J100,0)</f>
        <v>0</v>
      </c>
      <c r="BI100" s="191">
        <f>IF(N100="nulová",J100,0)</f>
        <v>0</v>
      </c>
      <c r="BJ100" s="19" t="s">
        <v>81</v>
      </c>
      <c r="BK100" s="191">
        <f>ROUND(I100*H100,1)</f>
        <v>0</v>
      </c>
      <c r="BL100" s="19" t="s">
        <v>300</v>
      </c>
      <c r="BM100" s="190" t="s">
        <v>310</v>
      </c>
    </row>
    <row r="101" spans="1:47" s="2" customFormat="1" ht="11.25">
      <c r="A101" s="36"/>
      <c r="B101" s="37"/>
      <c r="C101" s="38"/>
      <c r="D101" s="192" t="s">
        <v>216</v>
      </c>
      <c r="E101" s="38"/>
      <c r="F101" s="193" t="s">
        <v>2602</v>
      </c>
      <c r="G101" s="38"/>
      <c r="H101" s="38"/>
      <c r="I101" s="194"/>
      <c r="J101" s="38"/>
      <c r="K101" s="38"/>
      <c r="L101" s="41"/>
      <c r="M101" s="195"/>
      <c r="N101" s="196"/>
      <c r="O101" s="66"/>
      <c r="P101" s="66"/>
      <c r="Q101" s="66"/>
      <c r="R101" s="66"/>
      <c r="S101" s="66"/>
      <c r="T101" s="66"/>
      <c r="U101" s="67"/>
      <c r="V101" s="36"/>
      <c r="W101" s="36"/>
      <c r="X101" s="36"/>
      <c r="Y101" s="36"/>
      <c r="Z101" s="36"/>
      <c r="AA101" s="36"/>
      <c r="AB101" s="36"/>
      <c r="AC101" s="36"/>
      <c r="AD101" s="36"/>
      <c r="AE101" s="36"/>
      <c r="AT101" s="19" t="s">
        <v>216</v>
      </c>
      <c r="AU101" s="19" t="s">
        <v>83</v>
      </c>
    </row>
    <row r="102" spans="1:65" s="2" customFormat="1" ht="16.5" customHeight="1">
      <c r="A102" s="36"/>
      <c r="B102" s="37"/>
      <c r="C102" s="179" t="s">
        <v>257</v>
      </c>
      <c r="D102" s="179" t="s">
        <v>208</v>
      </c>
      <c r="E102" s="180" t="s">
        <v>2603</v>
      </c>
      <c r="F102" s="181" t="s">
        <v>2604</v>
      </c>
      <c r="G102" s="182" t="s">
        <v>469</v>
      </c>
      <c r="H102" s="183">
        <v>6</v>
      </c>
      <c r="I102" s="184"/>
      <c r="J102" s="185">
        <f>ROUND(I102*H102,1)</f>
        <v>0</v>
      </c>
      <c r="K102" s="181" t="s">
        <v>212</v>
      </c>
      <c r="L102" s="41"/>
      <c r="M102" s="186" t="s">
        <v>21</v>
      </c>
      <c r="N102" s="187" t="s">
        <v>44</v>
      </c>
      <c r="O102" s="66"/>
      <c r="P102" s="188">
        <f>O102*H102</f>
        <v>0</v>
      </c>
      <c r="Q102" s="188">
        <v>0.000705965</v>
      </c>
      <c r="R102" s="188">
        <f>Q102*H102</f>
        <v>0.00423579</v>
      </c>
      <c r="S102" s="188">
        <v>0</v>
      </c>
      <c r="T102" s="188">
        <f>S102*H102</f>
        <v>0</v>
      </c>
      <c r="U102" s="189" t="s">
        <v>21</v>
      </c>
      <c r="V102" s="36"/>
      <c r="W102" s="36"/>
      <c r="X102" s="36"/>
      <c r="Y102" s="36"/>
      <c r="Z102" s="36"/>
      <c r="AA102" s="36"/>
      <c r="AB102" s="36"/>
      <c r="AC102" s="36"/>
      <c r="AD102" s="36"/>
      <c r="AE102" s="36"/>
      <c r="AR102" s="190" t="s">
        <v>300</v>
      </c>
      <c r="AT102" s="190" t="s">
        <v>208</v>
      </c>
      <c r="AU102" s="190" t="s">
        <v>83</v>
      </c>
      <c r="AY102" s="19" t="s">
        <v>204</v>
      </c>
      <c r="BE102" s="191">
        <f>IF(N102="základní",J102,0)</f>
        <v>0</v>
      </c>
      <c r="BF102" s="191">
        <f>IF(N102="snížená",J102,0)</f>
        <v>0</v>
      </c>
      <c r="BG102" s="191">
        <f>IF(N102="zákl. přenesená",J102,0)</f>
        <v>0</v>
      </c>
      <c r="BH102" s="191">
        <f>IF(N102="sníž. přenesená",J102,0)</f>
        <v>0</v>
      </c>
      <c r="BI102" s="191">
        <f>IF(N102="nulová",J102,0)</f>
        <v>0</v>
      </c>
      <c r="BJ102" s="19" t="s">
        <v>81</v>
      </c>
      <c r="BK102" s="191">
        <f>ROUND(I102*H102,1)</f>
        <v>0</v>
      </c>
      <c r="BL102" s="19" t="s">
        <v>300</v>
      </c>
      <c r="BM102" s="190" t="s">
        <v>300</v>
      </c>
    </row>
    <row r="103" spans="1:47" s="2" customFormat="1" ht="11.25">
      <c r="A103" s="36"/>
      <c r="B103" s="37"/>
      <c r="C103" s="38"/>
      <c r="D103" s="192" t="s">
        <v>216</v>
      </c>
      <c r="E103" s="38"/>
      <c r="F103" s="193" t="s">
        <v>2605</v>
      </c>
      <c r="G103" s="38"/>
      <c r="H103" s="38"/>
      <c r="I103" s="194"/>
      <c r="J103" s="38"/>
      <c r="K103" s="38"/>
      <c r="L103" s="41"/>
      <c r="M103" s="195"/>
      <c r="N103" s="196"/>
      <c r="O103" s="66"/>
      <c r="P103" s="66"/>
      <c r="Q103" s="66"/>
      <c r="R103" s="66"/>
      <c r="S103" s="66"/>
      <c r="T103" s="66"/>
      <c r="U103" s="67"/>
      <c r="V103" s="36"/>
      <c r="W103" s="36"/>
      <c r="X103" s="36"/>
      <c r="Y103" s="36"/>
      <c r="Z103" s="36"/>
      <c r="AA103" s="36"/>
      <c r="AB103" s="36"/>
      <c r="AC103" s="36"/>
      <c r="AD103" s="36"/>
      <c r="AE103" s="36"/>
      <c r="AT103" s="19" t="s">
        <v>216</v>
      </c>
      <c r="AU103" s="19" t="s">
        <v>83</v>
      </c>
    </row>
    <row r="104" spans="1:65" s="2" customFormat="1" ht="16.5" customHeight="1">
      <c r="A104" s="36"/>
      <c r="B104" s="37"/>
      <c r="C104" s="179" t="s">
        <v>268</v>
      </c>
      <c r="D104" s="179" t="s">
        <v>208</v>
      </c>
      <c r="E104" s="180" t="s">
        <v>2606</v>
      </c>
      <c r="F104" s="181" t="s">
        <v>2607</v>
      </c>
      <c r="G104" s="182" t="s">
        <v>469</v>
      </c>
      <c r="H104" s="183">
        <v>16</v>
      </c>
      <c r="I104" s="184"/>
      <c r="J104" s="185">
        <f>ROUND(I104*H104,1)</f>
        <v>0</v>
      </c>
      <c r="K104" s="181" t="s">
        <v>212</v>
      </c>
      <c r="L104" s="41"/>
      <c r="M104" s="186" t="s">
        <v>21</v>
      </c>
      <c r="N104" s="187" t="s">
        <v>44</v>
      </c>
      <c r="O104" s="66"/>
      <c r="P104" s="188">
        <f>O104*H104</f>
        <v>0</v>
      </c>
      <c r="Q104" s="188">
        <v>0.001251135</v>
      </c>
      <c r="R104" s="188">
        <f>Q104*H104</f>
        <v>0.02001816</v>
      </c>
      <c r="S104" s="188">
        <v>0</v>
      </c>
      <c r="T104" s="188">
        <f>S104*H104</f>
        <v>0</v>
      </c>
      <c r="U104" s="189" t="s">
        <v>21</v>
      </c>
      <c r="V104" s="36"/>
      <c r="W104" s="36"/>
      <c r="X104" s="36"/>
      <c r="Y104" s="36"/>
      <c r="Z104" s="36"/>
      <c r="AA104" s="36"/>
      <c r="AB104" s="36"/>
      <c r="AC104" s="36"/>
      <c r="AD104" s="36"/>
      <c r="AE104" s="36"/>
      <c r="AR104" s="190" t="s">
        <v>300</v>
      </c>
      <c r="AT104" s="190" t="s">
        <v>208</v>
      </c>
      <c r="AU104" s="190" t="s">
        <v>83</v>
      </c>
      <c r="AY104" s="19" t="s">
        <v>204</v>
      </c>
      <c r="BE104" s="191">
        <f>IF(N104="základní",J104,0)</f>
        <v>0</v>
      </c>
      <c r="BF104" s="191">
        <f>IF(N104="snížená",J104,0)</f>
        <v>0</v>
      </c>
      <c r="BG104" s="191">
        <f>IF(N104="zákl. přenesená",J104,0)</f>
        <v>0</v>
      </c>
      <c r="BH104" s="191">
        <f>IF(N104="sníž. přenesená",J104,0)</f>
        <v>0</v>
      </c>
      <c r="BI104" s="191">
        <f>IF(N104="nulová",J104,0)</f>
        <v>0</v>
      </c>
      <c r="BJ104" s="19" t="s">
        <v>81</v>
      </c>
      <c r="BK104" s="191">
        <f>ROUND(I104*H104,1)</f>
        <v>0</v>
      </c>
      <c r="BL104" s="19" t="s">
        <v>300</v>
      </c>
      <c r="BM104" s="190" t="s">
        <v>336</v>
      </c>
    </row>
    <row r="105" spans="1:47" s="2" customFormat="1" ht="11.25">
      <c r="A105" s="36"/>
      <c r="B105" s="37"/>
      <c r="C105" s="38"/>
      <c r="D105" s="192" t="s">
        <v>216</v>
      </c>
      <c r="E105" s="38"/>
      <c r="F105" s="193" t="s">
        <v>2608</v>
      </c>
      <c r="G105" s="38"/>
      <c r="H105" s="38"/>
      <c r="I105" s="194"/>
      <c r="J105" s="38"/>
      <c r="K105" s="38"/>
      <c r="L105" s="41"/>
      <c r="M105" s="195"/>
      <c r="N105" s="196"/>
      <c r="O105" s="66"/>
      <c r="P105" s="66"/>
      <c r="Q105" s="66"/>
      <c r="R105" s="66"/>
      <c r="S105" s="66"/>
      <c r="T105" s="66"/>
      <c r="U105" s="67"/>
      <c r="V105" s="36"/>
      <c r="W105" s="36"/>
      <c r="X105" s="36"/>
      <c r="Y105" s="36"/>
      <c r="Z105" s="36"/>
      <c r="AA105" s="36"/>
      <c r="AB105" s="36"/>
      <c r="AC105" s="36"/>
      <c r="AD105" s="36"/>
      <c r="AE105" s="36"/>
      <c r="AT105" s="19" t="s">
        <v>216</v>
      </c>
      <c r="AU105" s="19" t="s">
        <v>83</v>
      </c>
    </row>
    <row r="106" spans="1:65" s="2" customFormat="1" ht="16.5" customHeight="1">
      <c r="A106" s="36"/>
      <c r="B106" s="37"/>
      <c r="C106" s="179" t="s">
        <v>206</v>
      </c>
      <c r="D106" s="179" t="s">
        <v>208</v>
      </c>
      <c r="E106" s="180" t="s">
        <v>2609</v>
      </c>
      <c r="F106" s="181" t="s">
        <v>2610</v>
      </c>
      <c r="G106" s="182" t="s">
        <v>211</v>
      </c>
      <c r="H106" s="183">
        <v>1</v>
      </c>
      <c r="I106" s="184"/>
      <c r="J106" s="185">
        <f>ROUND(I106*H106,1)</f>
        <v>0</v>
      </c>
      <c r="K106" s="181" t="s">
        <v>21</v>
      </c>
      <c r="L106" s="41"/>
      <c r="M106" s="186" t="s">
        <v>21</v>
      </c>
      <c r="N106" s="187" t="s">
        <v>44</v>
      </c>
      <c r="O106" s="66"/>
      <c r="P106" s="188">
        <f>O106*H106</f>
        <v>0</v>
      </c>
      <c r="Q106" s="188">
        <v>0</v>
      </c>
      <c r="R106" s="188">
        <f>Q106*H106</f>
        <v>0</v>
      </c>
      <c r="S106" s="188">
        <v>0</v>
      </c>
      <c r="T106" s="188">
        <f>S106*H106</f>
        <v>0</v>
      </c>
      <c r="U106" s="189" t="s">
        <v>21</v>
      </c>
      <c r="V106" s="36"/>
      <c r="W106" s="36"/>
      <c r="X106" s="36"/>
      <c r="Y106" s="36"/>
      <c r="Z106" s="36"/>
      <c r="AA106" s="36"/>
      <c r="AB106" s="36"/>
      <c r="AC106" s="36"/>
      <c r="AD106" s="36"/>
      <c r="AE106" s="36"/>
      <c r="AR106" s="190" t="s">
        <v>300</v>
      </c>
      <c r="AT106" s="190" t="s">
        <v>208</v>
      </c>
      <c r="AU106" s="190" t="s">
        <v>83</v>
      </c>
      <c r="AY106" s="19" t="s">
        <v>204</v>
      </c>
      <c r="BE106" s="191">
        <f>IF(N106="základní",J106,0)</f>
        <v>0</v>
      </c>
      <c r="BF106" s="191">
        <f>IF(N106="snížená",J106,0)</f>
        <v>0</v>
      </c>
      <c r="BG106" s="191">
        <f>IF(N106="zákl. přenesená",J106,0)</f>
        <v>0</v>
      </c>
      <c r="BH106" s="191">
        <f>IF(N106="sníž. přenesená",J106,0)</f>
        <v>0</v>
      </c>
      <c r="BI106" s="191">
        <f>IF(N106="nulová",J106,0)</f>
        <v>0</v>
      </c>
      <c r="BJ106" s="19" t="s">
        <v>81</v>
      </c>
      <c r="BK106" s="191">
        <f>ROUND(I106*H106,1)</f>
        <v>0</v>
      </c>
      <c r="BL106" s="19" t="s">
        <v>300</v>
      </c>
      <c r="BM106" s="190" t="s">
        <v>350</v>
      </c>
    </row>
    <row r="107" spans="1:65" s="2" customFormat="1" ht="16.5" customHeight="1">
      <c r="A107" s="36"/>
      <c r="B107" s="37"/>
      <c r="C107" s="179" t="s">
        <v>255</v>
      </c>
      <c r="D107" s="179" t="s">
        <v>208</v>
      </c>
      <c r="E107" s="180" t="s">
        <v>2611</v>
      </c>
      <c r="F107" s="181" t="s">
        <v>2612</v>
      </c>
      <c r="G107" s="182" t="s">
        <v>469</v>
      </c>
      <c r="H107" s="183">
        <v>30</v>
      </c>
      <c r="I107" s="184"/>
      <c r="J107" s="185">
        <f>ROUND(I107*H107,1)</f>
        <v>0</v>
      </c>
      <c r="K107" s="181" t="s">
        <v>212</v>
      </c>
      <c r="L107" s="41"/>
      <c r="M107" s="186" t="s">
        <v>21</v>
      </c>
      <c r="N107" s="187" t="s">
        <v>44</v>
      </c>
      <c r="O107" s="66"/>
      <c r="P107" s="188">
        <f>O107*H107</f>
        <v>0</v>
      </c>
      <c r="Q107" s="188">
        <v>0</v>
      </c>
      <c r="R107" s="188">
        <f>Q107*H107</f>
        <v>0</v>
      </c>
      <c r="S107" s="188">
        <v>0</v>
      </c>
      <c r="T107" s="188">
        <f>S107*H107</f>
        <v>0</v>
      </c>
      <c r="U107" s="189" t="s">
        <v>21</v>
      </c>
      <c r="V107" s="36"/>
      <c r="W107" s="36"/>
      <c r="X107" s="36"/>
      <c r="Y107" s="36"/>
      <c r="Z107" s="36"/>
      <c r="AA107" s="36"/>
      <c r="AB107" s="36"/>
      <c r="AC107" s="36"/>
      <c r="AD107" s="36"/>
      <c r="AE107" s="36"/>
      <c r="AR107" s="190" t="s">
        <v>300</v>
      </c>
      <c r="AT107" s="190" t="s">
        <v>208</v>
      </c>
      <c r="AU107" s="190" t="s">
        <v>83</v>
      </c>
      <c r="AY107" s="19" t="s">
        <v>204</v>
      </c>
      <c r="BE107" s="191">
        <f>IF(N107="základní",J107,0)</f>
        <v>0</v>
      </c>
      <c r="BF107" s="191">
        <f>IF(N107="snížená",J107,0)</f>
        <v>0</v>
      </c>
      <c r="BG107" s="191">
        <f>IF(N107="zákl. přenesená",J107,0)</f>
        <v>0</v>
      </c>
      <c r="BH107" s="191">
        <f>IF(N107="sníž. přenesená",J107,0)</f>
        <v>0</v>
      </c>
      <c r="BI107" s="191">
        <f>IF(N107="nulová",J107,0)</f>
        <v>0</v>
      </c>
      <c r="BJ107" s="19" t="s">
        <v>81</v>
      </c>
      <c r="BK107" s="191">
        <f>ROUND(I107*H107,1)</f>
        <v>0</v>
      </c>
      <c r="BL107" s="19" t="s">
        <v>300</v>
      </c>
      <c r="BM107" s="190" t="s">
        <v>367</v>
      </c>
    </row>
    <row r="108" spans="1:47" s="2" customFormat="1" ht="11.25">
      <c r="A108" s="36"/>
      <c r="B108" s="37"/>
      <c r="C108" s="38"/>
      <c r="D108" s="192" t="s">
        <v>216</v>
      </c>
      <c r="E108" s="38"/>
      <c r="F108" s="193" t="s">
        <v>2613</v>
      </c>
      <c r="G108" s="38"/>
      <c r="H108" s="38"/>
      <c r="I108" s="194"/>
      <c r="J108" s="38"/>
      <c r="K108" s="38"/>
      <c r="L108" s="41"/>
      <c r="M108" s="195"/>
      <c r="N108" s="196"/>
      <c r="O108" s="66"/>
      <c r="P108" s="66"/>
      <c r="Q108" s="66"/>
      <c r="R108" s="66"/>
      <c r="S108" s="66"/>
      <c r="T108" s="66"/>
      <c r="U108" s="67"/>
      <c r="V108" s="36"/>
      <c r="W108" s="36"/>
      <c r="X108" s="36"/>
      <c r="Y108" s="36"/>
      <c r="Z108" s="36"/>
      <c r="AA108" s="36"/>
      <c r="AB108" s="36"/>
      <c r="AC108" s="36"/>
      <c r="AD108" s="36"/>
      <c r="AE108" s="36"/>
      <c r="AT108" s="19" t="s">
        <v>216</v>
      </c>
      <c r="AU108" s="19" t="s">
        <v>83</v>
      </c>
    </row>
    <row r="109" spans="2:51" s="13" customFormat="1" ht="11.25">
      <c r="B109" s="197"/>
      <c r="C109" s="198"/>
      <c r="D109" s="199" t="s">
        <v>218</v>
      </c>
      <c r="E109" s="200" t="s">
        <v>21</v>
      </c>
      <c r="F109" s="201" t="s">
        <v>2614</v>
      </c>
      <c r="G109" s="198"/>
      <c r="H109" s="202">
        <v>30</v>
      </c>
      <c r="I109" s="203"/>
      <c r="J109" s="198"/>
      <c r="K109" s="198"/>
      <c r="L109" s="204"/>
      <c r="M109" s="205"/>
      <c r="N109" s="206"/>
      <c r="O109" s="206"/>
      <c r="P109" s="206"/>
      <c r="Q109" s="206"/>
      <c r="R109" s="206"/>
      <c r="S109" s="206"/>
      <c r="T109" s="206"/>
      <c r="U109" s="207"/>
      <c r="AT109" s="208" t="s">
        <v>218</v>
      </c>
      <c r="AU109" s="208" t="s">
        <v>83</v>
      </c>
      <c r="AV109" s="13" t="s">
        <v>83</v>
      </c>
      <c r="AW109" s="13" t="s">
        <v>34</v>
      </c>
      <c r="AX109" s="13" t="s">
        <v>73</v>
      </c>
      <c r="AY109" s="208" t="s">
        <v>204</v>
      </c>
    </row>
    <row r="110" spans="2:51" s="14" customFormat="1" ht="11.25">
      <c r="B110" s="209"/>
      <c r="C110" s="210"/>
      <c r="D110" s="199" t="s">
        <v>218</v>
      </c>
      <c r="E110" s="211" t="s">
        <v>21</v>
      </c>
      <c r="F110" s="212" t="s">
        <v>221</v>
      </c>
      <c r="G110" s="210"/>
      <c r="H110" s="213">
        <v>30</v>
      </c>
      <c r="I110" s="214"/>
      <c r="J110" s="210"/>
      <c r="K110" s="210"/>
      <c r="L110" s="215"/>
      <c r="M110" s="216"/>
      <c r="N110" s="217"/>
      <c r="O110" s="217"/>
      <c r="P110" s="217"/>
      <c r="Q110" s="217"/>
      <c r="R110" s="217"/>
      <c r="S110" s="217"/>
      <c r="T110" s="217"/>
      <c r="U110" s="218"/>
      <c r="AT110" s="219" t="s">
        <v>218</v>
      </c>
      <c r="AU110" s="219" t="s">
        <v>83</v>
      </c>
      <c r="AV110" s="14" t="s">
        <v>213</v>
      </c>
      <c r="AW110" s="14" t="s">
        <v>34</v>
      </c>
      <c r="AX110" s="14" t="s">
        <v>81</v>
      </c>
      <c r="AY110" s="219" t="s">
        <v>204</v>
      </c>
    </row>
    <row r="111" spans="1:65" s="2" customFormat="1" ht="33" customHeight="1">
      <c r="A111" s="36"/>
      <c r="B111" s="37"/>
      <c r="C111" s="179" t="s">
        <v>266</v>
      </c>
      <c r="D111" s="179" t="s">
        <v>208</v>
      </c>
      <c r="E111" s="180" t="s">
        <v>2615</v>
      </c>
      <c r="F111" s="181" t="s">
        <v>2616</v>
      </c>
      <c r="G111" s="182" t="s">
        <v>469</v>
      </c>
      <c r="H111" s="183">
        <v>14</v>
      </c>
      <c r="I111" s="184"/>
      <c r="J111" s="185">
        <f>ROUND(I111*H111,1)</f>
        <v>0</v>
      </c>
      <c r="K111" s="181" t="s">
        <v>212</v>
      </c>
      <c r="L111" s="41"/>
      <c r="M111" s="186" t="s">
        <v>21</v>
      </c>
      <c r="N111" s="187" t="s">
        <v>44</v>
      </c>
      <c r="O111" s="66"/>
      <c r="P111" s="188">
        <f>O111*H111</f>
        <v>0</v>
      </c>
      <c r="Q111" s="188">
        <v>0.00012156</v>
      </c>
      <c r="R111" s="188">
        <f>Q111*H111</f>
        <v>0.00170184</v>
      </c>
      <c r="S111" s="188">
        <v>0</v>
      </c>
      <c r="T111" s="188">
        <f>S111*H111</f>
        <v>0</v>
      </c>
      <c r="U111" s="189" t="s">
        <v>21</v>
      </c>
      <c r="V111" s="36"/>
      <c r="W111" s="36"/>
      <c r="X111" s="36"/>
      <c r="Y111" s="36"/>
      <c r="Z111" s="36"/>
      <c r="AA111" s="36"/>
      <c r="AB111" s="36"/>
      <c r="AC111" s="36"/>
      <c r="AD111" s="36"/>
      <c r="AE111" s="36"/>
      <c r="AR111" s="190" t="s">
        <v>300</v>
      </c>
      <c r="AT111" s="190" t="s">
        <v>208</v>
      </c>
      <c r="AU111" s="190" t="s">
        <v>83</v>
      </c>
      <c r="AY111" s="19" t="s">
        <v>204</v>
      </c>
      <c r="BE111" s="191">
        <f>IF(N111="základní",J111,0)</f>
        <v>0</v>
      </c>
      <c r="BF111" s="191">
        <f>IF(N111="snížená",J111,0)</f>
        <v>0</v>
      </c>
      <c r="BG111" s="191">
        <f>IF(N111="zákl. přenesená",J111,0)</f>
        <v>0</v>
      </c>
      <c r="BH111" s="191">
        <f>IF(N111="sníž. přenesená",J111,0)</f>
        <v>0</v>
      </c>
      <c r="BI111" s="191">
        <f>IF(N111="nulová",J111,0)</f>
        <v>0</v>
      </c>
      <c r="BJ111" s="19" t="s">
        <v>81</v>
      </c>
      <c r="BK111" s="191">
        <f>ROUND(I111*H111,1)</f>
        <v>0</v>
      </c>
      <c r="BL111" s="19" t="s">
        <v>300</v>
      </c>
      <c r="BM111" s="190" t="s">
        <v>397</v>
      </c>
    </row>
    <row r="112" spans="1:47" s="2" customFormat="1" ht="11.25">
      <c r="A112" s="36"/>
      <c r="B112" s="37"/>
      <c r="C112" s="38"/>
      <c r="D112" s="192" t="s">
        <v>216</v>
      </c>
      <c r="E112" s="38"/>
      <c r="F112" s="193" t="s">
        <v>2617</v>
      </c>
      <c r="G112" s="38"/>
      <c r="H112" s="38"/>
      <c r="I112" s="194"/>
      <c r="J112" s="38"/>
      <c r="K112" s="38"/>
      <c r="L112" s="41"/>
      <c r="M112" s="195"/>
      <c r="N112" s="196"/>
      <c r="O112" s="66"/>
      <c r="P112" s="66"/>
      <c r="Q112" s="66"/>
      <c r="R112" s="66"/>
      <c r="S112" s="66"/>
      <c r="T112" s="66"/>
      <c r="U112" s="67"/>
      <c r="V112" s="36"/>
      <c r="W112" s="36"/>
      <c r="X112" s="36"/>
      <c r="Y112" s="36"/>
      <c r="Z112" s="36"/>
      <c r="AA112" s="36"/>
      <c r="AB112" s="36"/>
      <c r="AC112" s="36"/>
      <c r="AD112" s="36"/>
      <c r="AE112" s="36"/>
      <c r="AT112" s="19" t="s">
        <v>216</v>
      </c>
      <c r="AU112" s="19" t="s">
        <v>83</v>
      </c>
    </row>
    <row r="113" spans="2:51" s="13" customFormat="1" ht="11.25">
      <c r="B113" s="197"/>
      <c r="C113" s="198"/>
      <c r="D113" s="199" t="s">
        <v>218</v>
      </c>
      <c r="E113" s="200" t="s">
        <v>21</v>
      </c>
      <c r="F113" s="201" t="s">
        <v>2618</v>
      </c>
      <c r="G113" s="198"/>
      <c r="H113" s="202">
        <v>14</v>
      </c>
      <c r="I113" s="203"/>
      <c r="J113" s="198"/>
      <c r="K113" s="198"/>
      <c r="L113" s="204"/>
      <c r="M113" s="205"/>
      <c r="N113" s="206"/>
      <c r="O113" s="206"/>
      <c r="P113" s="206"/>
      <c r="Q113" s="206"/>
      <c r="R113" s="206"/>
      <c r="S113" s="206"/>
      <c r="T113" s="206"/>
      <c r="U113" s="207"/>
      <c r="AT113" s="208" t="s">
        <v>218</v>
      </c>
      <c r="AU113" s="208" t="s">
        <v>83</v>
      </c>
      <c r="AV113" s="13" t="s">
        <v>83</v>
      </c>
      <c r="AW113" s="13" t="s">
        <v>34</v>
      </c>
      <c r="AX113" s="13" t="s">
        <v>73</v>
      </c>
      <c r="AY113" s="208" t="s">
        <v>204</v>
      </c>
    </row>
    <row r="114" spans="2:51" s="14" customFormat="1" ht="11.25">
      <c r="B114" s="209"/>
      <c r="C114" s="210"/>
      <c r="D114" s="199" t="s">
        <v>218</v>
      </c>
      <c r="E114" s="211" t="s">
        <v>21</v>
      </c>
      <c r="F114" s="212" t="s">
        <v>221</v>
      </c>
      <c r="G114" s="210"/>
      <c r="H114" s="213">
        <v>14</v>
      </c>
      <c r="I114" s="214"/>
      <c r="J114" s="210"/>
      <c r="K114" s="210"/>
      <c r="L114" s="215"/>
      <c r="M114" s="216"/>
      <c r="N114" s="217"/>
      <c r="O114" s="217"/>
      <c r="P114" s="217"/>
      <c r="Q114" s="217"/>
      <c r="R114" s="217"/>
      <c r="S114" s="217"/>
      <c r="T114" s="217"/>
      <c r="U114" s="218"/>
      <c r="AT114" s="219" t="s">
        <v>218</v>
      </c>
      <c r="AU114" s="219" t="s">
        <v>83</v>
      </c>
      <c r="AV114" s="14" t="s">
        <v>213</v>
      </c>
      <c r="AW114" s="14" t="s">
        <v>34</v>
      </c>
      <c r="AX114" s="14" t="s">
        <v>81</v>
      </c>
      <c r="AY114" s="219" t="s">
        <v>204</v>
      </c>
    </row>
    <row r="115" spans="1:65" s="2" customFormat="1" ht="33" customHeight="1">
      <c r="A115" s="36"/>
      <c r="B115" s="37"/>
      <c r="C115" s="179" t="s">
        <v>310</v>
      </c>
      <c r="D115" s="179" t="s">
        <v>208</v>
      </c>
      <c r="E115" s="180" t="s">
        <v>2619</v>
      </c>
      <c r="F115" s="181" t="s">
        <v>2620</v>
      </c>
      <c r="G115" s="182" t="s">
        <v>469</v>
      </c>
      <c r="H115" s="183">
        <v>16</v>
      </c>
      <c r="I115" s="184"/>
      <c r="J115" s="185">
        <f>ROUND(I115*H115,1)</f>
        <v>0</v>
      </c>
      <c r="K115" s="181" t="s">
        <v>212</v>
      </c>
      <c r="L115" s="41"/>
      <c r="M115" s="186" t="s">
        <v>21</v>
      </c>
      <c r="N115" s="187" t="s">
        <v>44</v>
      </c>
      <c r="O115" s="66"/>
      <c r="P115" s="188">
        <f>O115*H115</f>
        <v>0</v>
      </c>
      <c r="Q115" s="188">
        <v>0.00016312</v>
      </c>
      <c r="R115" s="188">
        <f>Q115*H115</f>
        <v>0.00260992</v>
      </c>
      <c r="S115" s="188">
        <v>0</v>
      </c>
      <c r="T115" s="188">
        <f>S115*H115</f>
        <v>0</v>
      </c>
      <c r="U115" s="189" t="s">
        <v>21</v>
      </c>
      <c r="V115" s="36"/>
      <c r="W115" s="36"/>
      <c r="X115" s="36"/>
      <c r="Y115" s="36"/>
      <c r="Z115" s="36"/>
      <c r="AA115" s="36"/>
      <c r="AB115" s="36"/>
      <c r="AC115" s="36"/>
      <c r="AD115" s="36"/>
      <c r="AE115" s="36"/>
      <c r="AR115" s="190" t="s">
        <v>300</v>
      </c>
      <c r="AT115" s="190" t="s">
        <v>208</v>
      </c>
      <c r="AU115" s="190" t="s">
        <v>83</v>
      </c>
      <c r="AY115" s="19" t="s">
        <v>204</v>
      </c>
      <c r="BE115" s="191">
        <f>IF(N115="základní",J115,0)</f>
        <v>0</v>
      </c>
      <c r="BF115" s="191">
        <f>IF(N115="snížená",J115,0)</f>
        <v>0</v>
      </c>
      <c r="BG115" s="191">
        <f>IF(N115="zákl. přenesená",J115,0)</f>
        <v>0</v>
      </c>
      <c r="BH115" s="191">
        <f>IF(N115="sníž. přenesená",J115,0)</f>
        <v>0</v>
      </c>
      <c r="BI115" s="191">
        <f>IF(N115="nulová",J115,0)</f>
        <v>0</v>
      </c>
      <c r="BJ115" s="19" t="s">
        <v>81</v>
      </c>
      <c r="BK115" s="191">
        <f>ROUND(I115*H115,1)</f>
        <v>0</v>
      </c>
      <c r="BL115" s="19" t="s">
        <v>300</v>
      </c>
      <c r="BM115" s="190" t="s">
        <v>417</v>
      </c>
    </row>
    <row r="116" spans="1:47" s="2" customFormat="1" ht="11.25">
      <c r="A116" s="36"/>
      <c r="B116" s="37"/>
      <c r="C116" s="38"/>
      <c r="D116" s="192" t="s">
        <v>216</v>
      </c>
      <c r="E116" s="38"/>
      <c r="F116" s="193" t="s">
        <v>2621</v>
      </c>
      <c r="G116" s="38"/>
      <c r="H116" s="38"/>
      <c r="I116" s="194"/>
      <c r="J116" s="38"/>
      <c r="K116" s="38"/>
      <c r="L116" s="41"/>
      <c r="M116" s="195"/>
      <c r="N116" s="196"/>
      <c r="O116" s="66"/>
      <c r="P116" s="66"/>
      <c r="Q116" s="66"/>
      <c r="R116" s="66"/>
      <c r="S116" s="66"/>
      <c r="T116" s="66"/>
      <c r="U116" s="67"/>
      <c r="V116" s="36"/>
      <c r="W116" s="36"/>
      <c r="X116" s="36"/>
      <c r="Y116" s="36"/>
      <c r="Z116" s="36"/>
      <c r="AA116" s="36"/>
      <c r="AB116" s="36"/>
      <c r="AC116" s="36"/>
      <c r="AD116" s="36"/>
      <c r="AE116" s="36"/>
      <c r="AT116" s="19" t="s">
        <v>216</v>
      </c>
      <c r="AU116" s="19" t="s">
        <v>83</v>
      </c>
    </row>
    <row r="117" spans="1:65" s="2" customFormat="1" ht="24.2" customHeight="1">
      <c r="A117" s="36"/>
      <c r="B117" s="37"/>
      <c r="C117" s="179" t="s">
        <v>8</v>
      </c>
      <c r="D117" s="179" t="s">
        <v>208</v>
      </c>
      <c r="E117" s="180" t="s">
        <v>2622</v>
      </c>
      <c r="F117" s="181" t="s">
        <v>2623</v>
      </c>
      <c r="G117" s="182" t="s">
        <v>1412</v>
      </c>
      <c r="H117" s="252"/>
      <c r="I117" s="184"/>
      <c r="J117" s="185">
        <f>ROUND(I117*H117,1)</f>
        <v>0</v>
      </c>
      <c r="K117" s="181" t="s">
        <v>212</v>
      </c>
      <c r="L117" s="41"/>
      <c r="M117" s="186" t="s">
        <v>21</v>
      </c>
      <c r="N117" s="187" t="s">
        <v>44</v>
      </c>
      <c r="O117" s="66"/>
      <c r="P117" s="188">
        <f>O117*H117</f>
        <v>0</v>
      </c>
      <c r="Q117" s="188">
        <v>0</v>
      </c>
      <c r="R117" s="188">
        <f>Q117*H117</f>
        <v>0</v>
      </c>
      <c r="S117" s="188">
        <v>0</v>
      </c>
      <c r="T117" s="188">
        <f>S117*H117</f>
        <v>0</v>
      </c>
      <c r="U117" s="189" t="s">
        <v>21</v>
      </c>
      <c r="V117" s="36"/>
      <c r="W117" s="36"/>
      <c r="X117" s="36"/>
      <c r="Y117" s="36"/>
      <c r="Z117" s="36"/>
      <c r="AA117" s="36"/>
      <c r="AB117" s="36"/>
      <c r="AC117" s="36"/>
      <c r="AD117" s="36"/>
      <c r="AE117" s="36"/>
      <c r="AR117" s="190" t="s">
        <v>300</v>
      </c>
      <c r="AT117" s="190" t="s">
        <v>208</v>
      </c>
      <c r="AU117" s="190" t="s">
        <v>83</v>
      </c>
      <c r="AY117" s="19" t="s">
        <v>204</v>
      </c>
      <c r="BE117" s="191">
        <f>IF(N117="základní",J117,0)</f>
        <v>0</v>
      </c>
      <c r="BF117" s="191">
        <f>IF(N117="snížená",J117,0)</f>
        <v>0</v>
      </c>
      <c r="BG117" s="191">
        <f>IF(N117="zákl. přenesená",J117,0)</f>
        <v>0</v>
      </c>
      <c r="BH117" s="191">
        <f>IF(N117="sníž. přenesená",J117,0)</f>
        <v>0</v>
      </c>
      <c r="BI117" s="191">
        <f>IF(N117="nulová",J117,0)</f>
        <v>0</v>
      </c>
      <c r="BJ117" s="19" t="s">
        <v>81</v>
      </c>
      <c r="BK117" s="191">
        <f>ROUND(I117*H117,1)</f>
        <v>0</v>
      </c>
      <c r="BL117" s="19" t="s">
        <v>300</v>
      </c>
      <c r="BM117" s="190" t="s">
        <v>441</v>
      </c>
    </row>
    <row r="118" spans="1:47" s="2" customFormat="1" ht="11.25">
      <c r="A118" s="36"/>
      <c r="B118" s="37"/>
      <c r="C118" s="38"/>
      <c r="D118" s="192" t="s">
        <v>216</v>
      </c>
      <c r="E118" s="38"/>
      <c r="F118" s="193" t="s">
        <v>2624</v>
      </c>
      <c r="G118" s="38"/>
      <c r="H118" s="38"/>
      <c r="I118" s="194"/>
      <c r="J118" s="38"/>
      <c r="K118" s="38"/>
      <c r="L118" s="41"/>
      <c r="M118" s="195"/>
      <c r="N118" s="196"/>
      <c r="O118" s="66"/>
      <c r="P118" s="66"/>
      <c r="Q118" s="66"/>
      <c r="R118" s="66"/>
      <c r="S118" s="66"/>
      <c r="T118" s="66"/>
      <c r="U118" s="67"/>
      <c r="V118" s="36"/>
      <c r="W118" s="36"/>
      <c r="X118" s="36"/>
      <c r="Y118" s="36"/>
      <c r="Z118" s="36"/>
      <c r="AA118" s="36"/>
      <c r="AB118" s="36"/>
      <c r="AC118" s="36"/>
      <c r="AD118" s="36"/>
      <c r="AE118" s="36"/>
      <c r="AT118" s="19" t="s">
        <v>216</v>
      </c>
      <c r="AU118" s="19" t="s">
        <v>83</v>
      </c>
    </row>
    <row r="119" spans="2:63" s="12" customFormat="1" ht="22.9" customHeight="1">
      <c r="B119" s="163"/>
      <c r="C119" s="164"/>
      <c r="D119" s="165" t="s">
        <v>72</v>
      </c>
      <c r="E119" s="177" t="s">
        <v>2625</v>
      </c>
      <c r="F119" s="177" t="s">
        <v>2626</v>
      </c>
      <c r="G119" s="164"/>
      <c r="H119" s="164"/>
      <c r="I119" s="167"/>
      <c r="J119" s="178">
        <f>BK119</f>
        <v>0</v>
      </c>
      <c r="K119" s="164"/>
      <c r="L119" s="169"/>
      <c r="M119" s="170"/>
      <c r="N119" s="171"/>
      <c r="O119" s="171"/>
      <c r="P119" s="172">
        <f>SUM(P120:P122)</f>
        <v>0</v>
      </c>
      <c r="Q119" s="171"/>
      <c r="R119" s="172">
        <f>SUM(R120:R122)</f>
        <v>0</v>
      </c>
      <c r="S119" s="171"/>
      <c r="T119" s="172">
        <f>SUM(T120:T122)</f>
        <v>0</v>
      </c>
      <c r="U119" s="173"/>
      <c r="AR119" s="174" t="s">
        <v>83</v>
      </c>
      <c r="AT119" s="175" t="s">
        <v>72</v>
      </c>
      <c r="AU119" s="175" t="s">
        <v>81</v>
      </c>
      <c r="AY119" s="174" t="s">
        <v>204</v>
      </c>
      <c r="BK119" s="176">
        <f>SUM(BK120:BK122)</f>
        <v>0</v>
      </c>
    </row>
    <row r="120" spans="1:65" s="2" customFormat="1" ht="16.5" customHeight="1">
      <c r="A120" s="36"/>
      <c r="B120" s="37"/>
      <c r="C120" s="179" t="s">
        <v>300</v>
      </c>
      <c r="D120" s="179" t="s">
        <v>208</v>
      </c>
      <c r="E120" s="180" t="s">
        <v>2627</v>
      </c>
      <c r="F120" s="181" t="s">
        <v>2628</v>
      </c>
      <c r="G120" s="182" t="s">
        <v>2182</v>
      </c>
      <c r="H120" s="183">
        <v>1</v>
      </c>
      <c r="I120" s="184"/>
      <c r="J120" s="185">
        <f>ROUND(I120*H120,1)</f>
        <v>0</v>
      </c>
      <c r="K120" s="181" t="s">
        <v>21</v>
      </c>
      <c r="L120" s="41"/>
      <c r="M120" s="186" t="s">
        <v>21</v>
      </c>
      <c r="N120" s="187" t="s">
        <v>44</v>
      </c>
      <c r="O120" s="66"/>
      <c r="P120" s="188">
        <f>O120*H120</f>
        <v>0</v>
      </c>
      <c r="Q120" s="188">
        <v>0</v>
      </c>
      <c r="R120" s="188">
        <f>Q120*H120</f>
        <v>0</v>
      </c>
      <c r="S120" s="188">
        <v>0</v>
      </c>
      <c r="T120" s="188">
        <f>S120*H120</f>
        <v>0</v>
      </c>
      <c r="U120" s="189" t="s">
        <v>21</v>
      </c>
      <c r="V120" s="36"/>
      <c r="W120" s="36"/>
      <c r="X120" s="36"/>
      <c r="Y120" s="36"/>
      <c r="Z120" s="36"/>
      <c r="AA120" s="36"/>
      <c r="AB120" s="36"/>
      <c r="AC120" s="36"/>
      <c r="AD120" s="36"/>
      <c r="AE120" s="36"/>
      <c r="AR120" s="190" t="s">
        <v>300</v>
      </c>
      <c r="AT120" s="190" t="s">
        <v>208</v>
      </c>
      <c r="AU120" s="190" t="s">
        <v>83</v>
      </c>
      <c r="AY120" s="19" t="s">
        <v>204</v>
      </c>
      <c r="BE120" s="191">
        <f>IF(N120="základní",J120,0)</f>
        <v>0</v>
      </c>
      <c r="BF120" s="191">
        <f>IF(N120="snížená",J120,0)</f>
        <v>0</v>
      </c>
      <c r="BG120" s="191">
        <f>IF(N120="zákl. přenesená",J120,0)</f>
        <v>0</v>
      </c>
      <c r="BH120" s="191">
        <f>IF(N120="sníž. přenesená",J120,0)</f>
        <v>0</v>
      </c>
      <c r="BI120" s="191">
        <f>IF(N120="nulová",J120,0)</f>
        <v>0</v>
      </c>
      <c r="BJ120" s="19" t="s">
        <v>81</v>
      </c>
      <c r="BK120" s="191">
        <f>ROUND(I120*H120,1)</f>
        <v>0</v>
      </c>
      <c r="BL120" s="19" t="s">
        <v>300</v>
      </c>
      <c r="BM120" s="190" t="s">
        <v>457</v>
      </c>
    </row>
    <row r="121" spans="1:65" s="2" customFormat="1" ht="24.2" customHeight="1">
      <c r="A121" s="36"/>
      <c r="B121" s="37"/>
      <c r="C121" s="179" t="s">
        <v>323</v>
      </c>
      <c r="D121" s="179" t="s">
        <v>208</v>
      </c>
      <c r="E121" s="180" t="s">
        <v>2629</v>
      </c>
      <c r="F121" s="181" t="s">
        <v>2630</v>
      </c>
      <c r="G121" s="182" t="s">
        <v>1412</v>
      </c>
      <c r="H121" s="252"/>
      <c r="I121" s="184"/>
      <c r="J121" s="185">
        <f>ROUND(I121*H121,1)</f>
        <v>0</v>
      </c>
      <c r="K121" s="181" t="s">
        <v>212</v>
      </c>
      <c r="L121" s="41"/>
      <c r="M121" s="186" t="s">
        <v>21</v>
      </c>
      <c r="N121" s="187" t="s">
        <v>44</v>
      </c>
      <c r="O121" s="66"/>
      <c r="P121" s="188">
        <f>O121*H121</f>
        <v>0</v>
      </c>
      <c r="Q121" s="188">
        <v>0</v>
      </c>
      <c r="R121" s="188">
        <f>Q121*H121</f>
        <v>0</v>
      </c>
      <c r="S121" s="188">
        <v>0</v>
      </c>
      <c r="T121" s="188">
        <f>S121*H121</f>
        <v>0</v>
      </c>
      <c r="U121" s="189" t="s">
        <v>21</v>
      </c>
      <c r="V121" s="36"/>
      <c r="W121" s="36"/>
      <c r="X121" s="36"/>
      <c r="Y121" s="36"/>
      <c r="Z121" s="36"/>
      <c r="AA121" s="36"/>
      <c r="AB121" s="36"/>
      <c r="AC121" s="36"/>
      <c r="AD121" s="36"/>
      <c r="AE121" s="36"/>
      <c r="AR121" s="190" t="s">
        <v>300</v>
      </c>
      <c r="AT121" s="190" t="s">
        <v>208</v>
      </c>
      <c r="AU121" s="190" t="s">
        <v>83</v>
      </c>
      <c r="AY121" s="19" t="s">
        <v>204</v>
      </c>
      <c r="BE121" s="191">
        <f>IF(N121="základní",J121,0)</f>
        <v>0</v>
      </c>
      <c r="BF121" s="191">
        <f>IF(N121="snížená",J121,0)</f>
        <v>0</v>
      </c>
      <c r="BG121" s="191">
        <f>IF(N121="zákl. přenesená",J121,0)</f>
        <v>0</v>
      </c>
      <c r="BH121" s="191">
        <f>IF(N121="sníž. přenesená",J121,0)</f>
        <v>0</v>
      </c>
      <c r="BI121" s="191">
        <f>IF(N121="nulová",J121,0)</f>
        <v>0</v>
      </c>
      <c r="BJ121" s="19" t="s">
        <v>81</v>
      </c>
      <c r="BK121" s="191">
        <f>ROUND(I121*H121,1)</f>
        <v>0</v>
      </c>
      <c r="BL121" s="19" t="s">
        <v>300</v>
      </c>
      <c r="BM121" s="190" t="s">
        <v>2631</v>
      </c>
    </row>
    <row r="122" spans="1:47" s="2" customFormat="1" ht="11.25">
      <c r="A122" s="36"/>
      <c r="B122" s="37"/>
      <c r="C122" s="38"/>
      <c r="D122" s="192" t="s">
        <v>216</v>
      </c>
      <c r="E122" s="38"/>
      <c r="F122" s="193" t="s">
        <v>2632</v>
      </c>
      <c r="G122" s="38"/>
      <c r="H122" s="38"/>
      <c r="I122" s="194"/>
      <c r="J122" s="38"/>
      <c r="K122" s="38"/>
      <c r="L122" s="41"/>
      <c r="M122" s="195"/>
      <c r="N122" s="196"/>
      <c r="O122" s="66"/>
      <c r="P122" s="66"/>
      <c r="Q122" s="66"/>
      <c r="R122" s="66"/>
      <c r="S122" s="66"/>
      <c r="T122" s="66"/>
      <c r="U122" s="67"/>
      <c r="V122" s="36"/>
      <c r="W122" s="36"/>
      <c r="X122" s="36"/>
      <c r="Y122" s="36"/>
      <c r="Z122" s="36"/>
      <c r="AA122" s="36"/>
      <c r="AB122" s="36"/>
      <c r="AC122" s="36"/>
      <c r="AD122" s="36"/>
      <c r="AE122" s="36"/>
      <c r="AT122" s="19" t="s">
        <v>216</v>
      </c>
      <c r="AU122" s="19" t="s">
        <v>83</v>
      </c>
    </row>
    <row r="123" spans="2:63" s="12" customFormat="1" ht="22.9" customHeight="1">
      <c r="B123" s="163"/>
      <c r="C123" s="164"/>
      <c r="D123" s="165" t="s">
        <v>72</v>
      </c>
      <c r="E123" s="177" t="s">
        <v>2633</v>
      </c>
      <c r="F123" s="177" t="s">
        <v>2634</v>
      </c>
      <c r="G123" s="164"/>
      <c r="H123" s="164"/>
      <c r="I123" s="167"/>
      <c r="J123" s="178">
        <f>BK123</f>
        <v>0</v>
      </c>
      <c r="K123" s="164"/>
      <c r="L123" s="169"/>
      <c r="M123" s="170"/>
      <c r="N123" s="171"/>
      <c r="O123" s="171"/>
      <c r="P123" s="172">
        <f>SUM(P124:P132)</f>
        <v>0</v>
      </c>
      <c r="Q123" s="171"/>
      <c r="R123" s="172">
        <f>SUM(R124:R132)</f>
        <v>0</v>
      </c>
      <c r="S123" s="171"/>
      <c r="T123" s="172">
        <f>SUM(T124:T132)</f>
        <v>0</v>
      </c>
      <c r="U123" s="173"/>
      <c r="AR123" s="174" t="s">
        <v>83</v>
      </c>
      <c r="AT123" s="175" t="s">
        <v>72</v>
      </c>
      <c r="AU123" s="175" t="s">
        <v>81</v>
      </c>
      <c r="AY123" s="174" t="s">
        <v>204</v>
      </c>
      <c r="BK123" s="176">
        <f>SUM(BK124:BK132)</f>
        <v>0</v>
      </c>
    </row>
    <row r="124" spans="1:65" s="2" customFormat="1" ht="16.5" customHeight="1">
      <c r="A124" s="36"/>
      <c r="B124" s="37"/>
      <c r="C124" s="179" t="s">
        <v>336</v>
      </c>
      <c r="D124" s="179" t="s">
        <v>208</v>
      </c>
      <c r="E124" s="180" t="s">
        <v>2635</v>
      </c>
      <c r="F124" s="181" t="s">
        <v>2636</v>
      </c>
      <c r="G124" s="182" t="s">
        <v>469</v>
      </c>
      <c r="H124" s="183">
        <v>212</v>
      </c>
      <c r="I124" s="184"/>
      <c r="J124" s="185">
        <f>ROUND(I124*H124,1)</f>
        <v>0</v>
      </c>
      <c r="K124" s="181" t="s">
        <v>21</v>
      </c>
      <c r="L124" s="41"/>
      <c r="M124" s="186" t="s">
        <v>21</v>
      </c>
      <c r="N124" s="187" t="s">
        <v>44</v>
      </c>
      <c r="O124" s="66"/>
      <c r="P124" s="188">
        <f>O124*H124</f>
        <v>0</v>
      </c>
      <c r="Q124" s="188">
        <v>0</v>
      </c>
      <c r="R124" s="188">
        <f>Q124*H124</f>
        <v>0</v>
      </c>
      <c r="S124" s="188">
        <v>0</v>
      </c>
      <c r="T124" s="188">
        <f>S124*H124</f>
        <v>0</v>
      </c>
      <c r="U124" s="189" t="s">
        <v>21</v>
      </c>
      <c r="V124" s="36"/>
      <c r="W124" s="36"/>
      <c r="X124" s="36"/>
      <c r="Y124" s="36"/>
      <c r="Z124" s="36"/>
      <c r="AA124" s="36"/>
      <c r="AB124" s="36"/>
      <c r="AC124" s="36"/>
      <c r="AD124" s="36"/>
      <c r="AE124" s="36"/>
      <c r="AR124" s="190" t="s">
        <v>300</v>
      </c>
      <c r="AT124" s="190" t="s">
        <v>208</v>
      </c>
      <c r="AU124" s="190" t="s">
        <v>83</v>
      </c>
      <c r="AY124" s="19" t="s">
        <v>204</v>
      </c>
      <c r="BE124" s="191">
        <f>IF(N124="základní",J124,0)</f>
        <v>0</v>
      </c>
      <c r="BF124" s="191">
        <f>IF(N124="snížená",J124,0)</f>
        <v>0</v>
      </c>
      <c r="BG124" s="191">
        <f>IF(N124="zákl. přenesená",J124,0)</f>
        <v>0</v>
      </c>
      <c r="BH124" s="191">
        <f>IF(N124="sníž. přenesená",J124,0)</f>
        <v>0</v>
      </c>
      <c r="BI124" s="191">
        <f>IF(N124="nulová",J124,0)</f>
        <v>0</v>
      </c>
      <c r="BJ124" s="19" t="s">
        <v>81</v>
      </c>
      <c r="BK124" s="191">
        <f>ROUND(I124*H124,1)</f>
        <v>0</v>
      </c>
      <c r="BL124" s="19" t="s">
        <v>300</v>
      </c>
      <c r="BM124" s="190" t="s">
        <v>473</v>
      </c>
    </row>
    <row r="125" spans="1:65" s="2" customFormat="1" ht="16.5" customHeight="1">
      <c r="A125" s="36"/>
      <c r="B125" s="37"/>
      <c r="C125" s="179" t="s">
        <v>343</v>
      </c>
      <c r="D125" s="179" t="s">
        <v>208</v>
      </c>
      <c r="E125" s="180" t="s">
        <v>2637</v>
      </c>
      <c r="F125" s="181" t="s">
        <v>2638</v>
      </c>
      <c r="G125" s="182" t="s">
        <v>346</v>
      </c>
      <c r="H125" s="183">
        <v>51.2</v>
      </c>
      <c r="I125" s="184"/>
      <c r="J125" s="185">
        <f>ROUND(I125*H125,1)</f>
        <v>0</v>
      </c>
      <c r="K125" s="181" t="s">
        <v>21</v>
      </c>
      <c r="L125" s="41"/>
      <c r="M125" s="186" t="s">
        <v>21</v>
      </c>
      <c r="N125" s="187" t="s">
        <v>44</v>
      </c>
      <c r="O125" s="66"/>
      <c r="P125" s="188">
        <f>O125*H125</f>
        <v>0</v>
      </c>
      <c r="Q125" s="188">
        <v>0</v>
      </c>
      <c r="R125" s="188">
        <f>Q125*H125</f>
        <v>0</v>
      </c>
      <c r="S125" s="188">
        <v>0</v>
      </c>
      <c r="T125" s="188">
        <f>S125*H125</f>
        <v>0</v>
      </c>
      <c r="U125" s="189" t="s">
        <v>21</v>
      </c>
      <c r="V125" s="36"/>
      <c r="W125" s="36"/>
      <c r="X125" s="36"/>
      <c r="Y125" s="36"/>
      <c r="Z125" s="36"/>
      <c r="AA125" s="36"/>
      <c r="AB125" s="36"/>
      <c r="AC125" s="36"/>
      <c r="AD125" s="36"/>
      <c r="AE125" s="36"/>
      <c r="AR125" s="190" t="s">
        <v>300</v>
      </c>
      <c r="AT125" s="190" t="s">
        <v>208</v>
      </c>
      <c r="AU125" s="190" t="s">
        <v>83</v>
      </c>
      <c r="AY125" s="19" t="s">
        <v>204</v>
      </c>
      <c r="BE125" s="191">
        <f>IF(N125="základní",J125,0)</f>
        <v>0</v>
      </c>
      <c r="BF125" s="191">
        <f>IF(N125="snížená",J125,0)</f>
        <v>0</v>
      </c>
      <c r="BG125" s="191">
        <f>IF(N125="zákl. přenesená",J125,0)</f>
        <v>0</v>
      </c>
      <c r="BH125" s="191">
        <f>IF(N125="sníž. přenesená",J125,0)</f>
        <v>0</v>
      </c>
      <c r="BI125" s="191">
        <f>IF(N125="nulová",J125,0)</f>
        <v>0</v>
      </c>
      <c r="BJ125" s="19" t="s">
        <v>81</v>
      </c>
      <c r="BK125" s="191">
        <f>ROUND(I125*H125,1)</f>
        <v>0</v>
      </c>
      <c r="BL125" s="19" t="s">
        <v>300</v>
      </c>
      <c r="BM125" s="190" t="s">
        <v>489</v>
      </c>
    </row>
    <row r="126" spans="2:51" s="13" customFormat="1" ht="11.25">
      <c r="B126" s="197"/>
      <c r="C126" s="198"/>
      <c r="D126" s="199" t="s">
        <v>218</v>
      </c>
      <c r="E126" s="200" t="s">
        <v>21</v>
      </c>
      <c r="F126" s="201" t="s">
        <v>2639</v>
      </c>
      <c r="G126" s="198"/>
      <c r="H126" s="202">
        <v>51.2</v>
      </c>
      <c r="I126" s="203"/>
      <c r="J126" s="198"/>
      <c r="K126" s="198"/>
      <c r="L126" s="204"/>
      <c r="M126" s="205"/>
      <c r="N126" s="206"/>
      <c r="O126" s="206"/>
      <c r="P126" s="206"/>
      <c r="Q126" s="206"/>
      <c r="R126" s="206"/>
      <c r="S126" s="206"/>
      <c r="T126" s="206"/>
      <c r="U126" s="207"/>
      <c r="AT126" s="208" t="s">
        <v>218</v>
      </c>
      <c r="AU126" s="208" t="s">
        <v>83</v>
      </c>
      <c r="AV126" s="13" t="s">
        <v>83</v>
      </c>
      <c r="AW126" s="13" t="s">
        <v>34</v>
      </c>
      <c r="AX126" s="13" t="s">
        <v>73</v>
      </c>
      <c r="AY126" s="208" t="s">
        <v>204</v>
      </c>
    </row>
    <row r="127" spans="2:51" s="14" customFormat="1" ht="11.25">
      <c r="B127" s="209"/>
      <c r="C127" s="210"/>
      <c r="D127" s="199" t="s">
        <v>218</v>
      </c>
      <c r="E127" s="211" t="s">
        <v>21</v>
      </c>
      <c r="F127" s="212" t="s">
        <v>221</v>
      </c>
      <c r="G127" s="210"/>
      <c r="H127" s="213">
        <v>51.2</v>
      </c>
      <c r="I127" s="214"/>
      <c r="J127" s="210"/>
      <c r="K127" s="210"/>
      <c r="L127" s="215"/>
      <c r="M127" s="216"/>
      <c r="N127" s="217"/>
      <c r="O127" s="217"/>
      <c r="P127" s="217"/>
      <c r="Q127" s="217"/>
      <c r="R127" s="217"/>
      <c r="S127" s="217"/>
      <c r="T127" s="217"/>
      <c r="U127" s="218"/>
      <c r="AT127" s="219" t="s">
        <v>218</v>
      </c>
      <c r="AU127" s="219" t="s">
        <v>83</v>
      </c>
      <c r="AV127" s="14" t="s">
        <v>213</v>
      </c>
      <c r="AW127" s="14" t="s">
        <v>34</v>
      </c>
      <c r="AX127" s="14" t="s">
        <v>81</v>
      </c>
      <c r="AY127" s="219" t="s">
        <v>204</v>
      </c>
    </row>
    <row r="128" spans="1:65" s="2" customFormat="1" ht="16.5" customHeight="1">
      <c r="A128" s="36"/>
      <c r="B128" s="37"/>
      <c r="C128" s="179" t="s">
        <v>350</v>
      </c>
      <c r="D128" s="179" t="s">
        <v>208</v>
      </c>
      <c r="E128" s="180" t="s">
        <v>2640</v>
      </c>
      <c r="F128" s="181" t="s">
        <v>2641</v>
      </c>
      <c r="G128" s="182" t="s">
        <v>469</v>
      </c>
      <c r="H128" s="183">
        <v>27</v>
      </c>
      <c r="I128" s="184"/>
      <c r="J128" s="185">
        <f>ROUND(I128*H128,1)</f>
        <v>0</v>
      </c>
      <c r="K128" s="181" t="s">
        <v>21</v>
      </c>
      <c r="L128" s="41"/>
      <c r="M128" s="186" t="s">
        <v>21</v>
      </c>
      <c r="N128" s="187" t="s">
        <v>44</v>
      </c>
      <c r="O128" s="66"/>
      <c r="P128" s="188">
        <f>O128*H128</f>
        <v>0</v>
      </c>
      <c r="Q128" s="188">
        <v>0</v>
      </c>
      <c r="R128" s="188">
        <f>Q128*H128</f>
        <v>0</v>
      </c>
      <c r="S128" s="188">
        <v>0</v>
      </c>
      <c r="T128" s="188">
        <f>S128*H128</f>
        <v>0</v>
      </c>
      <c r="U128" s="189" t="s">
        <v>21</v>
      </c>
      <c r="V128" s="36"/>
      <c r="W128" s="36"/>
      <c r="X128" s="36"/>
      <c r="Y128" s="36"/>
      <c r="Z128" s="36"/>
      <c r="AA128" s="36"/>
      <c r="AB128" s="36"/>
      <c r="AC128" s="36"/>
      <c r="AD128" s="36"/>
      <c r="AE128" s="36"/>
      <c r="AR128" s="190" t="s">
        <v>300</v>
      </c>
      <c r="AT128" s="190" t="s">
        <v>208</v>
      </c>
      <c r="AU128" s="190" t="s">
        <v>83</v>
      </c>
      <c r="AY128" s="19" t="s">
        <v>204</v>
      </c>
      <c r="BE128" s="191">
        <f>IF(N128="základní",J128,0)</f>
        <v>0</v>
      </c>
      <c r="BF128" s="191">
        <f>IF(N128="snížená",J128,0)</f>
        <v>0</v>
      </c>
      <c r="BG128" s="191">
        <f>IF(N128="zákl. přenesená",J128,0)</f>
        <v>0</v>
      </c>
      <c r="BH128" s="191">
        <f>IF(N128="sníž. přenesená",J128,0)</f>
        <v>0</v>
      </c>
      <c r="BI128" s="191">
        <f>IF(N128="nulová",J128,0)</f>
        <v>0</v>
      </c>
      <c r="BJ128" s="19" t="s">
        <v>81</v>
      </c>
      <c r="BK128" s="191">
        <f>ROUND(I128*H128,1)</f>
        <v>0</v>
      </c>
      <c r="BL128" s="19" t="s">
        <v>300</v>
      </c>
      <c r="BM128" s="190" t="s">
        <v>501</v>
      </c>
    </row>
    <row r="129" spans="1:65" s="2" customFormat="1" ht="37.9" customHeight="1">
      <c r="A129" s="36"/>
      <c r="B129" s="37"/>
      <c r="C129" s="179" t="s">
        <v>7</v>
      </c>
      <c r="D129" s="179" t="s">
        <v>208</v>
      </c>
      <c r="E129" s="180" t="s">
        <v>2642</v>
      </c>
      <c r="F129" s="181" t="s">
        <v>2643</v>
      </c>
      <c r="G129" s="182" t="s">
        <v>211</v>
      </c>
      <c r="H129" s="183">
        <v>1</v>
      </c>
      <c r="I129" s="184"/>
      <c r="J129" s="185">
        <f>ROUND(I129*H129,1)</f>
        <v>0</v>
      </c>
      <c r="K129" s="181" t="s">
        <v>21</v>
      </c>
      <c r="L129" s="41"/>
      <c r="M129" s="186" t="s">
        <v>21</v>
      </c>
      <c r="N129" s="187" t="s">
        <v>44</v>
      </c>
      <c r="O129" s="66"/>
      <c r="P129" s="188">
        <f>O129*H129</f>
        <v>0</v>
      </c>
      <c r="Q129" s="188">
        <v>0</v>
      </c>
      <c r="R129" s="188">
        <f>Q129*H129</f>
        <v>0</v>
      </c>
      <c r="S129" s="188">
        <v>0</v>
      </c>
      <c r="T129" s="188">
        <f>S129*H129</f>
        <v>0</v>
      </c>
      <c r="U129" s="189" t="s">
        <v>21</v>
      </c>
      <c r="V129" s="36"/>
      <c r="W129" s="36"/>
      <c r="X129" s="36"/>
      <c r="Y129" s="36"/>
      <c r="Z129" s="36"/>
      <c r="AA129" s="36"/>
      <c r="AB129" s="36"/>
      <c r="AC129" s="36"/>
      <c r="AD129" s="36"/>
      <c r="AE129" s="36"/>
      <c r="AR129" s="190" t="s">
        <v>300</v>
      </c>
      <c r="AT129" s="190" t="s">
        <v>208</v>
      </c>
      <c r="AU129" s="190" t="s">
        <v>83</v>
      </c>
      <c r="AY129" s="19" t="s">
        <v>204</v>
      </c>
      <c r="BE129" s="191">
        <f>IF(N129="základní",J129,0)</f>
        <v>0</v>
      </c>
      <c r="BF129" s="191">
        <f>IF(N129="snížená",J129,0)</f>
        <v>0</v>
      </c>
      <c r="BG129" s="191">
        <f>IF(N129="zákl. přenesená",J129,0)</f>
        <v>0</v>
      </c>
      <c r="BH129" s="191">
        <f>IF(N129="sníž. přenesená",J129,0)</f>
        <v>0</v>
      </c>
      <c r="BI129" s="191">
        <f>IF(N129="nulová",J129,0)</f>
        <v>0</v>
      </c>
      <c r="BJ129" s="19" t="s">
        <v>81</v>
      </c>
      <c r="BK129" s="191">
        <f>ROUND(I129*H129,1)</f>
        <v>0</v>
      </c>
      <c r="BL129" s="19" t="s">
        <v>300</v>
      </c>
      <c r="BM129" s="190" t="s">
        <v>513</v>
      </c>
    </row>
    <row r="130" spans="1:65" s="2" customFormat="1" ht="16.5" customHeight="1">
      <c r="A130" s="36"/>
      <c r="B130" s="37"/>
      <c r="C130" s="179" t="s">
        <v>367</v>
      </c>
      <c r="D130" s="179" t="s">
        <v>208</v>
      </c>
      <c r="E130" s="180" t="s">
        <v>2644</v>
      </c>
      <c r="F130" s="181" t="s">
        <v>2645</v>
      </c>
      <c r="G130" s="182" t="s">
        <v>2581</v>
      </c>
      <c r="H130" s="183">
        <v>1</v>
      </c>
      <c r="I130" s="184"/>
      <c r="J130" s="185">
        <f>ROUND(I130*H130,1)</f>
        <v>0</v>
      </c>
      <c r="K130" s="181" t="s">
        <v>21</v>
      </c>
      <c r="L130" s="41"/>
      <c r="M130" s="186" t="s">
        <v>21</v>
      </c>
      <c r="N130" s="187" t="s">
        <v>44</v>
      </c>
      <c r="O130" s="66"/>
      <c r="P130" s="188">
        <f>O130*H130</f>
        <v>0</v>
      </c>
      <c r="Q130" s="188">
        <v>0</v>
      </c>
      <c r="R130" s="188">
        <f>Q130*H130</f>
        <v>0</v>
      </c>
      <c r="S130" s="188">
        <v>0</v>
      </c>
      <c r="T130" s="188">
        <f>S130*H130</f>
        <v>0</v>
      </c>
      <c r="U130" s="189" t="s">
        <v>21</v>
      </c>
      <c r="V130" s="36"/>
      <c r="W130" s="36"/>
      <c r="X130" s="36"/>
      <c r="Y130" s="36"/>
      <c r="Z130" s="36"/>
      <c r="AA130" s="36"/>
      <c r="AB130" s="36"/>
      <c r="AC130" s="36"/>
      <c r="AD130" s="36"/>
      <c r="AE130" s="36"/>
      <c r="AR130" s="190" t="s">
        <v>300</v>
      </c>
      <c r="AT130" s="190" t="s">
        <v>208</v>
      </c>
      <c r="AU130" s="190" t="s">
        <v>83</v>
      </c>
      <c r="AY130" s="19" t="s">
        <v>204</v>
      </c>
      <c r="BE130" s="191">
        <f>IF(N130="základní",J130,0)</f>
        <v>0</v>
      </c>
      <c r="BF130" s="191">
        <f>IF(N130="snížená",J130,0)</f>
        <v>0</v>
      </c>
      <c r="BG130" s="191">
        <f>IF(N130="zákl. přenesená",J130,0)</f>
        <v>0</v>
      </c>
      <c r="BH130" s="191">
        <f>IF(N130="sníž. přenesená",J130,0)</f>
        <v>0</v>
      </c>
      <c r="BI130" s="191">
        <f>IF(N130="nulová",J130,0)</f>
        <v>0</v>
      </c>
      <c r="BJ130" s="19" t="s">
        <v>81</v>
      </c>
      <c r="BK130" s="191">
        <f>ROUND(I130*H130,1)</f>
        <v>0</v>
      </c>
      <c r="BL130" s="19" t="s">
        <v>300</v>
      </c>
      <c r="BM130" s="190" t="s">
        <v>527</v>
      </c>
    </row>
    <row r="131" spans="1:65" s="2" customFormat="1" ht="24.2" customHeight="1">
      <c r="A131" s="36"/>
      <c r="B131" s="37"/>
      <c r="C131" s="179" t="s">
        <v>380</v>
      </c>
      <c r="D131" s="179" t="s">
        <v>208</v>
      </c>
      <c r="E131" s="180" t="s">
        <v>2629</v>
      </c>
      <c r="F131" s="181" t="s">
        <v>2630</v>
      </c>
      <c r="G131" s="182" t="s">
        <v>1412</v>
      </c>
      <c r="H131" s="252"/>
      <c r="I131" s="184"/>
      <c r="J131" s="185">
        <f>ROUND(I131*H131,1)</f>
        <v>0</v>
      </c>
      <c r="K131" s="181" t="s">
        <v>212</v>
      </c>
      <c r="L131" s="41"/>
      <c r="M131" s="186" t="s">
        <v>21</v>
      </c>
      <c r="N131" s="187" t="s">
        <v>44</v>
      </c>
      <c r="O131" s="66"/>
      <c r="P131" s="188">
        <f>O131*H131</f>
        <v>0</v>
      </c>
      <c r="Q131" s="188">
        <v>0</v>
      </c>
      <c r="R131" s="188">
        <f>Q131*H131</f>
        <v>0</v>
      </c>
      <c r="S131" s="188">
        <v>0</v>
      </c>
      <c r="T131" s="188">
        <f>S131*H131</f>
        <v>0</v>
      </c>
      <c r="U131" s="189" t="s">
        <v>21</v>
      </c>
      <c r="V131" s="36"/>
      <c r="W131" s="36"/>
      <c r="X131" s="36"/>
      <c r="Y131" s="36"/>
      <c r="Z131" s="36"/>
      <c r="AA131" s="36"/>
      <c r="AB131" s="36"/>
      <c r="AC131" s="36"/>
      <c r="AD131" s="36"/>
      <c r="AE131" s="36"/>
      <c r="AR131" s="190" t="s">
        <v>300</v>
      </c>
      <c r="AT131" s="190" t="s">
        <v>208</v>
      </c>
      <c r="AU131" s="190" t="s">
        <v>83</v>
      </c>
      <c r="AY131" s="19" t="s">
        <v>204</v>
      </c>
      <c r="BE131" s="191">
        <f>IF(N131="základní",J131,0)</f>
        <v>0</v>
      </c>
      <c r="BF131" s="191">
        <f>IF(N131="snížená",J131,0)</f>
        <v>0</v>
      </c>
      <c r="BG131" s="191">
        <f>IF(N131="zákl. přenesená",J131,0)</f>
        <v>0</v>
      </c>
      <c r="BH131" s="191">
        <f>IF(N131="sníž. přenesená",J131,0)</f>
        <v>0</v>
      </c>
      <c r="BI131" s="191">
        <f>IF(N131="nulová",J131,0)</f>
        <v>0</v>
      </c>
      <c r="BJ131" s="19" t="s">
        <v>81</v>
      </c>
      <c r="BK131" s="191">
        <f>ROUND(I131*H131,1)</f>
        <v>0</v>
      </c>
      <c r="BL131" s="19" t="s">
        <v>300</v>
      </c>
      <c r="BM131" s="190" t="s">
        <v>2646</v>
      </c>
    </row>
    <row r="132" spans="1:47" s="2" customFormat="1" ht="11.25">
      <c r="A132" s="36"/>
      <c r="B132" s="37"/>
      <c r="C132" s="38"/>
      <c r="D132" s="192" t="s">
        <v>216</v>
      </c>
      <c r="E132" s="38"/>
      <c r="F132" s="193" t="s">
        <v>2632</v>
      </c>
      <c r="G132" s="38"/>
      <c r="H132" s="38"/>
      <c r="I132" s="194"/>
      <c r="J132" s="38"/>
      <c r="K132" s="38"/>
      <c r="L132" s="41"/>
      <c r="M132" s="253"/>
      <c r="N132" s="254"/>
      <c r="O132" s="255"/>
      <c r="P132" s="255"/>
      <c r="Q132" s="255"/>
      <c r="R132" s="255"/>
      <c r="S132" s="255"/>
      <c r="T132" s="255"/>
      <c r="U132" s="256"/>
      <c r="V132" s="36"/>
      <c r="W132" s="36"/>
      <c r="X132" s="36"/>
      <c r="Y132" s="36"/>
      <c r="Z132" s="36"/>
      <c r="AA132" s="36"/>
      <c r="AB132" s="36"/>
      <c r="AC132" s="36"/>
      <c r="AD132" s="36"/>
      <c r="AE132" s="36"/>
      <c r="AT132" s="19" t="s">
        <v>216</v>
      </c>
      <c r="AU132" s="19" t="s">
        <v>83</v>
      </c>
    </row>
    <row r="133" spans="1:31" s="2" customFormat="1" ht="6.95" customHeight="1">
      <c r="A133" s="36"/>
      <c r="B133" s="49"/>
      <c r="C133" s="50"/>
      <c r="D133" s="50"/>
      <c r="E133" s="50"/>
      <c r="F133" s="50"/>
      <c r="G133" s="50"/>
      <c r="H133" s="50"/>
      <c r="I133" s="50"/>
      <c r="J133" s="50"/>
      <c r="K133" s="50"/>
      <c r="L133" s="41"/>
      <c r="M133" s="36"/>
      <c r="O133" s="36"/>
      <c r="P133" s="36"/>
      <c r="Q133" s="36"/>
      <c r="R133" s="36"/>
      <c r="S133" s="36"/>
      <c r="T133" s="36"/>
      <c r="U133" s="36"/>
      <c r="V133" s="36"/>
      <c r="W133" s="36"/>
      <c r="X133" s="36"/>
      <c r="Y133" s="36"/>
      <c r="Z133" s="36"/>
      <c r="AA133" s="36"/>
      <c r="AB133" s="36"/>
      <c r="AC133" s="36"/>
      <c r="AD133" s="36"/>
      <c r="AE133" s="36"/>
    </row>
  </sheetData>
  <sheetProtection algorithmName="SHA-512" hashValue="lPcqfCBFa2NeVYHwDO0nb2GfHkjdMf6JpUvbvlwuy9CiiCd5xSxAxGSfkQAs84nTknsXkxf6PYnYS4y/YnmG4Q==" saltValue="V5kgrEUV4hqBtzEohTcmMSbJ6R43vfyg4lzG/E97x0u0+H/QHzIPPNsqifKBqWnjU7wKDVi0wbQ9CPmTT1hNpg==" spinCount="100000" sheet="1" objects="1" scenarios="1" formatColumns="0" formatRows="0" autoFilter="0"/>
  <autoFilter ref="C85:K132"/>
  <mergeCells count="9">
    <mergeCell ref="E50:H50"/>
    <mergeCell ref="E76:H76"/>
    <mergeCell ref="E78:H78"/>
    <mergeCell ref="L2:V2"/>
    <mergeCell ref="E7:H7"/>
    <mergeCell ref="E9:H9"/>
    <mergeCell ref="E18:H18"/>
    <mergeCell ref="E27:H27"/>
    <mergeCell ref="E48:H48"/>
  </mergeCells>
  <hyperlinks>
    <hyperlink ref="F98" r:id="rId1" display="https://podminky.urs.cz/item/CS_URS_2021_02/998731201"/>
    <hyperlink ref="F101" r:id="rId2" display="https://podminky.urs.cz/item/CS_URS_2021_02/733223302"/>
    <hyperlink ref="F103" r:id="rId3" display="https://podminky.urs.cz/item/CS_URS_2021_02/733223303"/>
    <hyperlink ref="F105" r:id="rId4" display="https://podminky.urs.cz/item/CS_URS_2021_02/733223304"/>
    <hyperlink ref="F108" r:id="rId5" display="https://podminky.urs.cz/item/CS_URS_2021_02/733291101"/>
    <hyperlink ref="F112" r:id="rId6" display="https://podminky.urs.cz/item/CS_URS_2021_02/733811241"/>
    <hyperlink ref="F116" r:id="rId7" display="https://podminky.urs.cz/item/CS_URS_2021_02/733811242"/>
    <hyperlink ref="F118" r:id="rId8" display="https://podminky.urs.cz/item/CS_URS_2021_02/998733201"/>
    <hyperlink ref="F122" r:id="rId9" display="https://podminky.urs.cz/item/CS_URS_2021_02/998734201"/>
    <hyperlink ref="F132" r:id="rId10" display="https://podminky.urs.cz/item/CS_URS_2021_02/998734201"/>
  </hyperlinks>
  <printOptions/>
  <pageMargins left="0.3937007874015748" right="0.3937007874015748" top="0.3937007874015748" bottom="0.3937007874015748" header="0" footer="0"/>
  <pageSetup fitToHeight="100" fitToWidth="1" horizontalDpi="600" verticalDpi="600" orientation="landscape" paperSize="9" scale="84" r:id="rId12"/>
  <headerFooter>
    <oddFooter>&amp;CStrana &amp;P z &amp;N</oddFooter>
  </headerFooter>
  <drawing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101</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128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6" t="str">
        <f>'Rekapitulace stavby'!K6</f>
        <v>ZOO DĚČÍN - NOVOSTAVBA PAVILONU PRO PUMY na p.p.č.426/1, k.ú.Podmokly</v>
      </c>
      <c r="F7" s="387"/>
      <c r="G7" s="387"/>
      <c r="H7" s="387"/>
      <c r="L7" s="22"/>
    </row>
    <row r="8" spans="1:31"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8" t="s">
        <v>2647</v>
      </c>
      <c r="F9" s="389"/>
      <c r="G9" s="389"/>
      <c r="H9" s="389"/>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21</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2648</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2648</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ROUND(J88,1)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ROUND((SUM(BE88:BE186)),1)</f>
        <v>0</v>
      </c>
      <c r="G33" s="36"/>
      <c r="H33" s="36"/>
      <c r="I33" s="126">
        <v>0.21</v>
      </c>
      <c r="J33" s="125">
        <f>ROUND(((SUM(BE88:BE186))*I33),1)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ROUND((SUM(BF88:BF186)),1)</f>
        <v>0</v>
      </c>
      <c r="G34" s="36"/>
      <c r="H34" s="36"/>
      <c r="I34" s="126">
        <v>0.15</v>
      </c>
      <c r="J34" s="125">
        <f>ROUND(((SUM(BF88:BF186))*I34),1)</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46</v>
      </c>
      <c r="F35" s="125">
        <f>ROUND((SUM(BG88:BG186)),1)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47</v>
      </c>
      <c r="F36" s="125">
        <f>ROUND((SUM(BH88:BH186)),1)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48</v>
      </c>
      <c r="F37" s="125">
        <f>ROUND((SUM(BI88:BI186)),1)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7" t="str">
        <f>E9</f>
        <v>07 - 21-08_4507_M-VOLIÉRA Z NEREZOVÉ SÍTĚ PRO PUMU (VIZ SAMOSTATNÁ PD)</v>
      </c>
      <c r="F50" s="395"/>
      <c r="G50" s="395"/>
      <c r="H50" s="395"/>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40.15" customHeight="1">
      <c r="A54" s="36"/>
      <c r="B54" s="37"/>
      <c r="C54" s="31" t="s">
        <v>26</v>
      </c>
      <c r="D54" s="38"/>
      <c r="E54" s="38"/>
      <c r="F54" s="29" t="str">
        <f>E15</f>
        <v xml:space="preserve">STATUTÁRNÍ MĚSTO DĚČÍN </v>
      </c>
      <c r="G54" s="38"/>
      <c r="H54" s="38"/>
      <c r="I54" s="31" t="s">
        <v>32</v>
      </c>
      <c r="J54" s="34" t="str">
        <f>E21</f>
        <v>Ing. Václav Luzar,Ing.arch Stanislav Hák</v>
      </c>
      <c r="K54" s="38"/>
      <c r="L54" s="115"/>
      <c r="S54" s="36"/>
      <c r="T54" s="36"/>
      <c r="U54" s="36"/>
      <c r="V54" s="36"/>
      <c r="W54" s="36"/>
      <c r="X54" s="36"/>
      <c r="Y54" s="36"/>
      <c r="Z54" s="36"/>
      <c r="AA54" s="36"/>
      <c r="AB54" s="36"/>
      <c r="AC54" s="36"/>
      <c r="AD54" s="36"/>
      <c r="AE54" s="36"/>
    </row>
    <row r="55" spans="1:31" s="2" customFormat="1" ht="40.15" customHeight="1">
      <c r="A55" s="36"/>
      <c r="B55" s="37"/>
      <c r="C55" s="31" t="s">
        <v>30</v>
      </c>
      <c r="D55" s="38"/>
      <c r="E55" s="38"/>
      <c r="F55" s="29" t="str">
        <f>IF(E18="","",E18)</f>
        <v>Vyplň údaj</v>
      </c>
      <c r="G55" s="38"/>
      <c r="H55" s="38"/>
      <c r="I55" s="31" t="s">
        <v>35</v>
      </c>
      <c r="J55" s="34" t="str">
        <f>E24</f>
        <v>Ing. Václav Luzar,Ing.arch Stanislav Hák</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J88</f>
        <v>0</v>
      </c>
      <c r="K59" s="38"/>
      <c r="L59" s="115"/>
      <c r="S59" s="36"/>
      <c r="T59" s="36"/>
      <c r="U59" s="36"/>
      <c r="V59" s="36"/>
      <c r="W59" s="36"/>
      <c r="X59" s="36"/>
      <c r="Y59" s="36"/>
      <c r="Z59" s="36"/>
      <c r="AA59" s="36"/>
      <c r="AB59" s="36"/>
      <c r="AC59" s="36"/>
      <c r="AD59" s="36"/>
      <c r="AE59" s="36"/>
      <c r="AU59" s="19" t="s">
        <v>134</v>
      </c>
    </row>
    <row r="60" spans="2:12" s="9" customFormat="1" ht="24.95" customHeight="1">
      <c r="B60" s="142"/>
      <c r="C60" s="143"/>
      <c r="D60" s="144" t="s">
        <v>135</v>
      </c>
      <c r="E60" s="145"/>
      <c r="F60" s="145"/>
      <c r="G60" s="145"/>
      <c r="H60" s="145"/>
      <c r="I60" s="145"/>
      <c r="J60" s="146">
        <f>J89</f>
        <v>0</v>
      </c>
      <c r="K60" s="143"/>
      <c r="L60" s="147"/>
    </row>
    <row r="61" spans="2:12" s="10" customFormat="1" ht="19.9" customHeight="1">
      <c r="B61" s="148"/>
      <c r="C61" s="99"/>
      <c r="D61" s="149" t="s">
        <v>136</v>
      </c>
      <c r="E61" s="150"/>
      <c r="F61" s="150"/>
      <c r="G61" s="150"/>
      <c r="H61" s="150"/>
      <c r="I61" s="150"/>
      <c r="J61" s="151">
        <f>J90</f>
        <v>0</v>
      </c>
      <c r="K61" s="99"/>
      <c r="L61" s="152"/>
    </row>
    <row r="62" spans="2:12" s="10" customFormat="1" ht="19.9" customHeight="1">
      <c r="B62" s="148"/>
      <c r="C62" s="99"/>
      <c r="D62" s="149" t="s">
        <v>143</v>
      </c>
      <c r="E62" s="150"/>
      <c r="F62" s="150"/>
      <c r="G62" s="150"/>
      <c r="H62" s="150"/>
      <c r="I62" s="150"/>
      <c r="J62" s="151">
        <f>J105</f>
        <v>0</v>
      </c>
      <c r="K62" s="99"/>
      <c r="L62" s="152"/>
    </row>
    <row r="63" spans="2:12" s="10" customFormat="1" ht="19.9" customHeight="1">
      <c r="B63" s="148"/>
      <c r="C63" s="99"/>
      <c r="D63" s="149" t="s">
        <v>165</v>
      </c>
      <c r="E63" s="150"/>
      <c r="F63" s="150"/>
      <c r="G63" s="150"/>
      <c r="H63" s="150"/>
      <c r="I63" s="150"/>
      <c r="J63" s="151">
        <f>J124</f>
        <v>0</v>
      </c>
      <c r="K63" s="99"/>
      <c r="L63" s="152"/>
    </row>
    <row r="64" spans="2:12" s="10" customFormat="1" ht="19.9" customHeight="1">
      <c r="B64" s="148"/>
      <c r="C64" s="99"/>
      <c r="D64" s="149" t="s">
        <v>171</v>
      </c>
      <c r="E64" s="150"/>
      <c r="F64" s="150"/>
      <c r="G64" s="150"/>
      <c r="H64" s="150"/>
      <c r="I64" s="150"/>
      <c r="J64" s="151">
        <f>J129</f>
        <v>0</v>
      </c>
      <c r="K64" s="99"/>
      <c r="L64" s="152"/>
    </row>
    <row r="65" spans="2:12" s="9" customFormat="1" ht="24.95" customHeight="1">
      <c r="B65" s="142"/>
      <c r="C65" s="143"/>
      <c r="D65" s="144" t="s">
        <v>172</v>
      </c>
      <c r="E65" s="145"/>
      <c r="F65" s="145"/>
      <c r="G65" s="145"/>
      <c r="H65" s="145"/>
      <c r="I65" s="145"/>
      <c r="J65" s="146">
        <f>J132</f>
        <v>0</v>
      </c>
      <c r="K65" s="143"/>
      <c r="L65" s="147"/>
    </row>
    <row r="66" spans="2:12" s="10" customFormat="1" ht="19.9" customHeight="1">
      <c r="B66" s="148"/>
      <c r="C66" s="99"/>
      <c r="D66" s="149" t="s">
        <v>2649</v>
      </c>
      <c r="E66" s="150"/>
      <c r="F66" s="150"/>
      <c r="G66" s="150"/>
      <c r="H66" s="150"/>
      <c r="I66" s="150"/>
      <c r="J66" s="151">
        <f>J133</f>
        <v>0</v>
      </c>
      <c r="K66" s="99"/>
      <c r="L66" s="152"/>
    </row>
    <row r="67" spans="2:12" s="9" customFormat="1" ht="24.95" customHeight="1">
      <c r="B67" s="142"/>
      <c r="C67" s="143"/>
      <c r="D67" s="144" t="s">
        <v>2650</v>
      </c>
      <c r="E67" s="145"/>
      <c r="F67" s="145"/>
      <c r="G67" s="145"/>
      <c r="H67" s="145"/>
      <c r="I67" s="145"/>
      <c r="J67" s="146">
        <f>J178</f>
        <v>0</v>
      </c>
      <c r="K67" s="143"/>
      <c r="L67" s="147"/>
    </row>
    <row r="68" spans="2:12" s="10" customFormat="1" ht="19.9" customHeight="1">
      <c r="B68" s="148"/>
      <c r="C68" s="99"/>
      <c r="D68" s="149" t="s">
        <v>2651</v>
      </c>
      <c r="E68" s="150"/>
      <c r="F68" s="150"/>
      <c r="G68" s="150"/>
      <c r="H68" s="150"/>
      <c r="I68" s="150"/>
      <c r="J68" s="151">
        <f>J179</f>
        <v>0</v>
      </c>
      <c r="K68" s="99"/>
      <c r="L68" s="152"/>
    </row>
    <row r="69" spans="1:31"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31" s="2" customFormat="1" ht="24.95" customHeight="1">
      <c r="A75" s="36"/>
      <c r="B75" s="37"/>
      <c r="C75" s="25" t="s">
        <v>188</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93" t="str">
        <f>E7</f>
        <v>ZOO DĚČÍN - NOVOSTAVBA PAVILONU PRO PUMY na p.p.č.426/1, k.ú.Podmokly</v>
      </c>
      <c r="F78" s="394"/>
      <c r="G78" s="394"/>
      <c r="H78" s="394"/>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129</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47" t="str">
        <f>E9</f>
        <v>07 - 21-08_4507_M-VOLIÉRA Z NEREZOVÉ SÍTĚ PRO PUMU (VIZ SAMOSTATNÁ PD)</v>
      </c>
      <c r="F80" s="395"/>
      <c r="G80" s="395"/>
      <c r="H80" s="395"/>
      <c r="I80" s="38"/>
      <c r="J80" s="38"/>
      <c r="K80" s="38"/>
      <c r="L80" s="115"/>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2" customHeight="1">
      <c r="A82" s="36"/>
      <c r="B82" s="37"/>
      <c r="C82" s="31" t="s">
        <v>22</v>
      </c>
      <c r="D82" s="38"/>
      <c r="E82" s="38"/>
      <c r="F82" s="29" t="str">
        <f>F12</f>
        <v>p.p.č.426/1, k.ú.Podmokly</v>
      </c>
      <c r="G82" s="38"/>
      <c r="H82" s="38"/>
      <c r="I82" s="31" t="s">
        <v>24</v>
      </c>
      <c r="J82" s="61" t="str">
        <f>IF(J12="","",J12)</f>
        <v>18. 8. 2021</v>
      </c>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40.15" customHeight="1">
      <c r="A84" s="36"/>
      <c r="B84" s="37"/>
      <c r="C84" s="31" t="s">
        <v>26</v>
      </c>
      <c r="D84" s="38"/>
      <c r="E84" s="38"/>
      <c r="F84" s="29" t="str">
        <f>E15</f>
        <v xml:space="preserve">STATUTÁRNÍ MĚSTO DĚČÍN </v>
      </c>
      <c r="G84" s="38"/>
      <c r="H84" s="38"/>
      <c r="I84" s="31" t="s">
        <v>32</v>
      </c>
      <c r="J84" s="34" t="str">
        <f>E21</f>
        <v>Ing. Václav Luzar,Ing.arch Stanislav Hák</v>
      </c>
      <c r="K84" s="38"/>
      <c r="L84" s="115"/>
      <c r="S84" s="36"/>
      <c r="T84" s="36"/>
      <c r="U84" s="36"/>
      <c r="V84" s="36"/>
      <c r="W84" s="36"/>
      <c r="X84" s="36"/>
      <c r="Y84" s="36"/>
      <c r="Z84" s="36"/>
      <c r="AA84" s="36"/>
      <c r="AB84" s="36"/>
      <c r="AC84" s="36"/>
      <c r="AD84" s="36"/>
      <c r="AE84" s="36"/>
    </row>
    <row r="85" spans="1:31" s="2" customFormat="1" ht="40.15" customHeight="1">
      <c r="A85" s="36"/>
      <c r="B85" s="37"/>
      <c r="C85" s="31" t="s">
        <v>30</v>
      </c>
      <c r="D85" s="38"/>
      <c r="E85" s="38"/>
      <c r="F85" s="29" t="str">
        <f>IF(E18="","",E18)</f>
        <v>Vyplň údaj</v>
      </c>
      <c r="G85" s="38"/>
      <c r="H85" s="38"/>
      <c r="I85" s="31" t="s">
        <v>35</v>
      </c>
      <c r="J85" s="34" t="str">
        <f>E24</f>
        <v>Ing. Václav Luzar,Ing.arch Stanislav Hák</v>
      </c>
      <c r="K85" s="38"/>
      <c r="L85" s="115"/>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11" customFormat="1" ht="29.25" customHeight="1">
      <c r="A87" s="153"/>
      <c r="B87" s="154"/>
      <c r="C87" s="155" t="s">
        <v>189</v>
      </c>
      <c r="D87" s="156" t="s">
        <v>58</v>
      </c>
      <c r="E87" s="156" t="s">
        <v>54</v>
      </c>
      <c r="F87" s="156" t="s">
        <v>55</v>
      </c>
      <c r="G87" s="156" t="s">
        <v>190</v>
      </c>
      <c r="H87" s="156" t="s">
        <v>191</v>
      </c>
      <c r="I87" s="156" t="s">
        <v>192</v>
      </c>
      <c r="J87" s="156" t="s">
        <v>133</v>
      </c>
      <c r="K87" s="157" t="s">
        <v>193</v>
      </c>
      <c r="L87" s="158"/>
      <c r="M87" s="70" t="s">
        <v>21</v>
      </c>
      <c r="N87" s="71" t="s">
        <v>43</v>
      </c>
      <c r="O87" s="71" t="s">
        <v>194</v>
      </c>
      <c r="P87" s="71" t="s">
        <v>195</v>
      </c>
      <c r="Q87" s="71" t="s">
        <v>196</v>
      </c>
      <c r="R87" s="71" t="s">
        <v>197</v>
      </c>
      <c r="S87" s="71" t="s">
        <v>198</v>
      </c>
      <c r="T87" s="71" t="s">
        <v>199</v>
      </c>
      <c r="U87" s="72" t="s">
        <v>200</v>
      </c>
      <c r="V87" s="153"/>
      <c r="W87" s="153"/>
      <c r="X87" s="153"/>
      <c r="Y87" s="153"/>
      <c r="Z87" s="153"/>
      <c r="AA87" s="153"/>
      <c r="AB87" s="153"/>
      <c r="AC87" s="153"/>
      <c r="AD87" s="153"/>
      <c r="AE87" s="153"/>
    </row>
    <row r="88" spans="1:63" s="2" customFormat="1" ht="22.9" customHeight="1">
      <c r="A88" s="36"/>
      <c r="B88" s="37"/>
      <c r="C88" s="77" t="s">
        <v>201</v>
      </c>
      <c r="D88" s="38"/>
      <c r="E88" s="38"/>
      <c r="F88" s="38"/>
      <c r="G88" s="38"/>
      <c r="H88" s="38"/>
      <c r="I88" s="38"/>
      <c r="J88" s="159">
        <f>BK88</f>
        <v>0</v>
      </c>
      <c r="K88" s="38"/>
      <c r="L88" s="41"/>
      <c r="M88" s="73"/>
      <c r="N88" s="160"/>
      <c r="O88" s="74"/>
      <c r="P88" s="161">
        <f>P89+P132+P178</f>
        <v>0</v>
      </c>
      <c r="Q88" s="74"/>
      <c r="R88" s="161">
        <f>R89+R132+R178</f>
        <v>162.17931449999998</v>
      </c>
      <c r="S88" s="74"/>
      <c r="T88" s="161">
        <f>T89+T132+T178</f>
        <v>0</v>
      </c>
      <c r="U88" s="75"/>
      <c r="V88" s="36"/>
      <c r="W88" s="36"/>
      <c r="X88" s="36"/>
      <c r="Y88" s="36"/>
      <c r="Z88" s="36"/>
      <c r="AA88" s="36"/>
      <c r="AB88" s="36"/>
      <c r="AC88" s="36"/>
      <c r="AD88" s="36"/>
      <c r="AE88" s="36"/>
      <c r="AT88" s="19" t="s">
        <v>72</v>
      </c>
      <c r="AU88" s="19" t="s">
        <v>134</v>
      </c>
      <c r="BK88" s="162">
        <f>BK89+BK132+BK178</f>
        <v>0</v>
      </c>
    </row>
    <row r="89" spans="2:63" s="12" customFormat="1" ht="25.9" customHeight="1">
      <c r="B89" s="163"/>
      <c r="C89" s="164"/>
      <c r="D89" s="165" t="s">
        <v>72</v>
      </c>
      <c r="E89" s="166" t="s">
        <v>202</v>
      </c>
      <c r="F89" s="166" t="s">
        <v>203</v>
      </c>
      <c r="G89" s="164"/>
      <c r="H89" s="164"/>
      <c r="I89" s="167"/>
      <c r="J89" s="168">
        <f>BK89</f>
        <v>0</v>
      </c>
      <c r="K89" s="164"/>
      <c r="L89" s="169"/>
      <c r="M89" s="170"/>
      <c r="N89" s="171"/>
      <c r="O89" s="171"/>
      <c r="P89" s="172">
        <f>P90+P105+P124+P129</f>
        <v>0</v>
      </c>
      <c r="Q89" s="171"/>
      <c r="R89" s="172">
        <f>R90+R105+R124+R129</f>
        <v>162.17931449999998</v>
      </c>
      <c r="S89" s="171"/>
      <c r="T89" s="172">
        <f>T90+T105+T124+T129</f>
        <v>0</v>
      </c>
      <c r="U89" s="173"/>
      <c r="AR89" s="174" t="s">
        <v>81</v>
      </c>
      <c r="AT89" s="175" t="s">
        <v>72</v>
      </c>
      <c r="AU89" s="175" t="s">
        <v>73</v>
      </c>
      <c r="AY89" s="174" t="s">
        <v>204</v>
      </c>
      <c r="BK89" s="176">
        <f>BK90+BK105+BK124+BK129</f>
        <v>0</v>
      </c>
    </row>
    <row r="90" spans="2:63" s="12" customFormat="1" ht="22.9" customHeight="1">
      <c r="B90" s="163"/>
      <c r="C90" s="164"/>
      <c r="D90" s="165" t="s">
        <v>72</v>
      </c>
      <c r="E90" s="177" t="s">
        <v>81</v>
      </c>
      <c r="F90" s="177" t="s">
        <v>205</v>
      </c>
      <c r="G90" s="164"/>
      <c r="H90" s="164"/>
      <c r="I90" s="167"/>
      <c r="J90" s="178">
        <f>BK90</f>
        <v>0</v>
      </c>
      <c r="K90" s="164"/>
      <c r="L90" s="169"/>
      <c r="M90" s="170"/>
      <c r="N90" s="171"/>
      <c r="O90" s="171"/>
      <c r="P90" s="172">
        <f>SUM(P91:P104)</f>
        <v>0</v>
      </c>
      <c r="Q90" s="171"/>
      <c r="R90" s="172">
        <f>SUM(R91:R104)</f>
        <v>0</v>
      </c>
      <c r="S90" s="171"/>
      <c r="T90" s="172">
        <f>SUM(T91:T104)</f>
        <v>0</v>
      </c>
      <c r="U90" s="173"/>
      <c r="AR90" s="174" t="s">
        <v>81</v>
      </c>
      <c r="AT90" s="175" t="s">
        <v>72</v>
      </c>
      <c r="AU90" s="175" t="s">
        <v>81</v>
      </c>
      <c r="AY90" s="174" t="s">
        <v>204</v>
      </c>
      <c r="BK90" s="176">
        <f>SUM(BK91:BK104)</f>
        <v>0</v>
      </c>
    </row>
    <row r="91" spans="1:65" s="2" customFormat="1" ht="24.2" customHeight="1">
      <c r="A91" s="36"/>
      <c r="B91" s="37"/>
      <c r="C91" s="179" t="s">
        <v>81</v>
      </c>
      <c r="D91" s="179" t="s">
        <v>208</v>
      </c>
      <c r="E91" s="180" t="s">
        <v>2652</v>
      </c>
      <c r="F91" s="181" t="s">
        <v>2653</v>
      </c>
      <c r="G91" s="182" t="s">
        <v>2654</v>
      </c>
      <c r="H91" s="183">
        <v>10</v>
      </c>
      <c r="I91" s="184"/>
      <c r="J91" s="185">
        <f>ROUND(I91*H91,1)</f>
        <v>0</v>
      </c>
      <c r="K91" s="181" t="s">
        <v>21</v>
      </c>
      <c r="L91" s="41"/>
      <c r="M91" s="186" t="s">
        <v>21</v>
      </c>
      <c r="N91" s="187" t="s">
        <v>44</v>
      </c>
      <c r="O91" s="66"/>
      <c r="P91" s="188">
        <f>O91*H91</f>
        <v>0</v>
      </c>
      <c r="Q91" s="188">
        <v>0</v>
      </c>
      <c r="R91" s="188">
        <f>Q91*H91</f>
        <v>0</v>
      </c>
      <c r="S91" s="188">
        <v>0</v>
      </c>
      <c r="T91" s="188">
        <f>S91*H91</f>
        <v>0</v>
      </c>
      <c r="U91" s="189" t="s">
        <v>21</v>
      </c>
      <c r="V91" s="36"/>
      <c r="W91" s="36"/>
      <c r="X91" s="36"/>
      <c r="Y91" s="36"/>
      <c r="Z91" s="36"/>
      <c r="AA91" s="36"/>
      <c r="AB91" s="36"/>
      <c r="AC91" s="36"/>
      <c r="AD91" s="36"/>
      <c r="AE91" s="36"/>
      <c r="AR91" s="190" t="s">
        <v>213</v>
      </c>
      <c r="AT91" s="190" t="s">
        <v>208</v>
      </c>
      <c r="AU91" s="190" t="s">
        <v>83</v>
      </c>
      <c r="AY91" s="19" t="s">
        <v>204</v>
      </c>
      <c r="BE91" s="191">
        <f>IF(N91="základní",J91,0)</f>
        <v>0</v>
      </c>
      <c r="BF91" s="191">
        <f>IF(N91="snížená",J91,0)</f>
        <v>0</v>
      </c>
      <c r="BG91" s="191">
        <f>IF(N91="zákl. přenesená",J91,0)</f>
        <v>0</v>
      </c>
      <c r="BH91" s="191">
        <f>IF(N91="sníž. přenesená",J91,0)</f>
        <v>0</v>
      </c>
      <c r="BI91" s="191">
        <f>IF(N91="nulová",J91,0)</f>
        <v>0</v>
      </c>
      <c r="BJ91" s="19" t="s">
        <v>81</v>
      </c>
      <c r="BK91" s="191">
        <f>ROUND(I91*H91,1)</f>
        <v>0</v>
      </c>
      <c r="BL91" s="19" t="s">
        <v>213</v>
      </c>
      <c r="BM91" s="190" t="s">
        <v>2655</v>
      </c>
    </row>
    <row r="92" spans="1:65" s="2" customFormat="1" ht="16.5" customHeight="1">
      <c r="A92" s="36"/>
      <c r="B92" s="37"/>
      <c r="C92" s="179" t="s">
        <v>83</v>
      </c>
      <c r="D92" s="179" t="s">
        <v>208</v>
      </c>
      <c r="E92" s="180" t="s">
        <v>2656</v>
      </c>
      <c r="F92" s="181" t="s">
        <v>2657</v>
      </c>
      <c r="G92" s="182" t="s">
        <v>260</v>
      </c>
      <c r="H92" s="183">
        <v>130.982</v>
      </c>
      <c r="I92" s="184"/>
      <c r="J92" s="185">
        <f>ROUND(I92*H92,1)</f>
        <v>0</v>
      </c>
      <c r="K92" s="181" t="s">
        <v>212</v>
      </c>
      <c r="L92" s="41"/>
      <c r="M92" s="186" t="s">
        <v>21</v>
      </c>
      <c r="N92" s="187" t="s">
        <v>44</v>
      </c>
      <c r="O92" s="66"/>
      <c r="P92" s="188">
        <f>O92*H92</f>
        <v>0</v>
      </c>
      <c r="Q92" s="188">
        <v>0</v>
      </c>
      <c r="R92" s="188">
        <f>Q92*H92</f>
        <v>0</v>
      </c>
      <c r="S92" s="188">
        <v>0</v>
      </c>
      <c r="T92" s="188">
        <f>S92*H92</f>
        <v>0</v>
      </c>
      <c r="U92" s="189" t="s">
        <v>21</v>
      </c>
      <c r="V92" s="36"/>
      <c r="W92" s="36"/>
      <c r="X92" s="36"/>
      <c r="Y92" s="36"/>
      <c r="Z92" s="36"/>
      <c r="AA92" s="36"/>
      <c r="AB92" s="36"/>
      <c r="AC92" s="36"/>
      <c r="AD92" s="36"/>
      <c r="AE92" s="36"/>
      <c r="AR92" s="190" t="s">
        <v>213</v>
      </c>
      <c r="AT92" s="190" t="s">
        <v>208</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213</v>
      </c>
      <c r="BM92" s="190" t="s">
        <v>2658</v>
      </c>
    </row>
    <row r="93" spans="1:47" s="2" customFormat="1" ht="11.25">
      <c r="A93" s="36"/>
      <c r="B93" s="37"/>
      <c r="C93" s="38"/>
      <c r="D93" s="192" t="s">
        <v>216</v>
      </c>
      <c r="E93" s="38"/>
      <c r="F93" s="193" t="s">
        <v>2659</v>
      </c>
      <c r="G93" s="38"/>
      <c r="H93" s="38"/>
      <c r="I93" s="194"/>
      <c r="J93" s="38"/>
      <c r="K93" s="38"/>
      <c r="L93" s="41"/>
      <c r="M93" s="195"/>
      <c r="N93" s="196"/>
      <c r="O93" s="66"/>
      <c r="P93" s="66"/>
      <c r="Q93" s="66"/>
      <c r="R93" s="66"/>
      <c r="S93" s="66"/>
      <c r="T93" s="66"/>
      <c r="U93" s="67"/>
      <c r="V93" s="36"/>
      <c r="W93" s="36"/>
      <c r="X93" s="36"/>
      <c r="Y93" s="36"/>
      <c r="Z93" s="36"/>
      <c r="AA93" s="36"/>
      <c r="AB93" s="36"/>
      <c r="AC93" s="36"/>
      <c r="AD93" s="36"/>
      <c r="AE93" s="36"/>
      <c r="AT93" s="19" t="s">
        <v>216</v>
      </c>
      <c r="AU93" s="19" t="s">
        <v>83</v>
      </c>
    </row>
    <row r="94" spans="1:65" s="2" customFormat="1" ht="21.75" customHeight="1">
      <c r="A94" s="36"/>
      <c r="B94" s="37"/>
      <c r="C94" s="179" t="s">
        <v>214</v>
      </c>
      <c r="D94" s="179" t="s">
        <v>208</v>
      </c>
      <c r="E94" s="180" t="s">
        <v>2660</v>
      </c>
      <c r="F94" s="181" t="s">
        <v>2661</v>
      </c>
      <c r="G94" s="182" t="s">
        <v>260</v>
      </c>
      <c r="H94" s="183">
        <v>199.768</v>
      </c>
      <c r="I94" s="184"/>
      <c r="J94" s="185">
        <f>ROUND(I94*H94,1)</f>
        <v>0</v>
      </c>
      <c r="K94" s="181" t="s">
        <v>212</v>
      </c>
      <c r="L94" s="41"/>
      <c r="M94" s="186" t="s">
        <v>21</v>
      </c>
      <c r="N94" s="187" t="s">
        <v>44</v>
      </c>
      <c r="O94" s="66"/>
      <c r="P94" s="188">
        <f>O94*H94</f>
        <v>0</v>
      </c>
      <c r="Q94" s="188">
        <v>0</v>
      </c>
      <c r="R94" s="188">
        <f>Q94*H94</f>
        <v>0</v>
      </c>
      <c r="S94" s="188">
        <v>0</v>
      </c>
      <c r="T94" s="188">
        <f>S94*H94</f>
        <v>0</v>
      </c>
      <c r="U94" s="189" t="s">
        <v>21</v>
      </c>
      <c r="V94" s="36"/>
      <c r="W94" s="36"/>
      <c r="X94" s="36"/>
      <c r="Y94" s="36"/>
      <c r="Z94" s="36"/>
      <c r="AA94" s="36"/>
      <c r="AB94" s="36"/>
      <c r="AC94" s="36"/>
      <c r="AD94" s="36"/>
      <c r="AE94" s="36"/>
      <c r="AR94" s="190" t="s">
        <v>213</v>
      </c>
      <c r="AT94" s="190" t="s">
        <v>208</v>
      </c>
      <c r="AU94" s="190" t="s">
        <v>83</v>
      </c>
      <c r="AY94" s="19" t="s">
        <v>204</v>
      </c>
      <c r="BE94" s="191">
        <f>IF(N94="základní",J94,0)</f>
        <v>0</v>
      </c>
      <c r="BF94" s="191">
        <f>IF(N94="snížená",J94,0)</f>
        <v>0</v>
      </c>
      <c r="BG94" s="191">
        <f>IF(N94="zákl. přenesená",J94,0)</f>
        <v>0</v>
      </c>
      <c r="BH94" s="191">
        <f>IF(N94="sníž. přenesená",J94,0)</f>
        <v>0</v>
      </c>
      <c r="BI94" s="191">
        <f>IF(N94="nulová",J94,0)</f>
        <v>0</v>
      </c>
      <c r="BJ94" s="19" t="s">
        <v>81</v>
      </c>
      <c r="BK94" s="191">
        <f>ROUND(I94*H94,1)</f>
        <v>0</v>
      </c>
      <c r="BL94" s="19" t="s">
        <v>213</v>
      </c>
      <c r="BM94" s="190" t="s">
        <v>2662</v>
      </c>
    </row>
    <row r="95" spans="1:47" s="2" customFormat="1" ht="11.25">
      <c r="A95" s="36"/>
      <c r="B95" s="37"/>
      <c r="C95" s="38"/>
      <c r="D95" s="192" t="s">
        <v>216</v>
      </c>
      <c r="E95" s="38"/>
      <c r="F95" s="193" t="s">
        <v>2663</v>
      </c>
      <c r="G95" s="38"/>
      <c r="H95" s="38"/>
      <c r="I95" s="194"/>
      <c r="J95" s="38"/>
      <c r="K95" s="38"/>
      <c r="L95" s="41"/>
      <c r="M95" s="195"/>
      <c r="N95" s="196"/>
      <c r="O95" s="66"/>
      <c r="P95" s="66"/>
      <c r="Q95" s="66"/>
      <c r="R95" s="66"/>
      <c r="S95" s="66"/>
      <c r="T95" s="66"/>
      <c r="U95" s="67"/>
      <c r="V95" s="36"/>
      <c r="W95" s="36"/>
      <c r="X95" s="36"/>
      <c r="Y95" s="36"/>
      <c r="Z95" s="36"/>
      <c r="AA95" s="36"/>
      <c r="AB95" s="36"/>
      <c r="AC95" s="36"/>
      <c r="AD95" s="36"/>
      <c r="AE95" s="36"/>
      <c r="AT95" s="19" t="s">
        <v>216</v>
      </c>
      <c r="AU95" s="19" t="s">
        <v>83</v>
      </c>
    </row>
    <row r="96" spans="1:65" s="2" customFormat="1" ht="21.75" customHeight="1">
      <c r="A96" s="36"/>
      <c r="B96" s="37"/>
      <c r="C96" s="179" t="s">
        <v>213</v>
      </c>
      <c r="D96" s="179" t="s">
        <v>208</v>
      </c>
      <c r="E96" s="180" t="s">
        <v>2664</v>
      </c>
      <c r="F96" s="181" t="s">
        <v>2665</v>
      </c>
      <c r="G96" s="182" t="s">
        <v>260</v>
      </c>
      <c r="H96" s="183">
        <v>62.196</v>
      </c>
      <c r="I96" s="184"/>
      <c r="J96" s="185">
        <f>ROUND(I96*H96,1)</f>
        <v>0</v>
      </c>
      <c r="K96" s="181" t="s">
        <v>212</v>
      </c>
      <c r="L96" s="41"/>
      <c r="M96" s="186" t="s">
        <v>21</v>
      </c>
      <c r="N96" s="187" t="s">
        <v>44</v>
      </c>
      <c r="O96" s="66"/>
      <c r="P96" s="188">
        <f>O96*H96</f>
        <v>0</v>
      </c>
      <c r="Q96" s="188">
        <v>0</v>
      </c>
      <c r="R96" s="188">
        <f>Q96*H96</f>
        <v>0</v>
      </c>
      <c r="S96" s="188">
        <v>0</v>
      </c>
      <c r="T96" s="188">
        <f>S96*H96</f>
        <v>0</v>
      </c>
      <c r="U96" s="189" t="s">
        <v>21</v>
      </c>
      <c r="V96" s="36"/>
      <c r="W96" s="36"/>
      <c r="X96" s="36"/>
      <c r="Y96" s="36"/>
      <c r="Z96" s="36"/>
      <c r="AA96" s="36"/>
      <c r="AB96" s="36"/>
      <c r="AC96" s="36"/>
      <c r="AD96" s="36"/>
      <c r="AE96" s="36"/>
      <c r="AR96" s="190" t="s">
        <v>213</v>
      </c>
      <c r="AT96" s="190" t="s">
        <v>208</v>
      </c>
      <c r="AU96" s="190" t="s">
        <v>83</v>
      </c>
      <c r="AY96" s="19" t="s">
        <v>204</v>
      </c>
      <c r="BE96" s="191">
        <f>IF(N96="základní",J96,0)</f>
        <v>0</v>
      </c>
      <c r="BF96" s="191">
        <f>IF(N96="snížená",J96,0)</f>
        <v>0</v>
      </c>
      <c r="BG96" s="191">
        <f>IF(N96="zákl. přenesená",J96,0)</f>
        <v>0</v>
      </c>
      <c r="BH96" s="191">
        <f>IF(N96="sníž. přenesená",J96,0)</f>
        <v>0</v>
      </c>
      <c r="BI96" s="191">
        <f>IF(N96="nulová",J96,0)</f>
        <v>0</v>
      </c>
      <c r="BJ96" s="19" t="s">
        <v>81</v>
      </c>
      <c r="BK96" s="191">
        <f>ROUND(I96*H96,1)</f>
        <v>0</v>
      </c>
      <c r="BL96" s="19" t="s">
        <v>213</v>
      </c>
      <c r="BM96" s="190" t="s">
        <v>2666</v>
      </c>
    </row>
    <row r="97" spans="1:47" s="2" customFormat="1" ht="11.25">
      <c r="A97" s="36"/>
      <c r="B97" s="37"/>
      <c r="C97" s="38"/>
      <c r="D97" s="192" t="s">
        <v>216</v>
      </c>
      <c r="E97" s="38"/>
      <c r="F97" s="193" t="s">
        <v>2667</v>
      </c>
      <c r="G97" s="38"/>
      <c r="H97" s="38"/>
      <c r="I97" s="194"/>
      <c r="J97" s="38"/>
      <c r="K97" s="38"/>
      <c r="L97" s="41"/>
      <c r="M97" s="195"/>
      <c r="N97" s="196"/>
      <c r="O97" s="66"/>
      <c r="P97" s="66"/>
      <c r="Q97" s="66"/>
      <c r="R97" s="66"/>
      <c r="S97" s="66"/>
      <c r="T97" s="66"/>
      <c r="U97" s="67"/>
      <c r="V97" s="36"/>
      <c r="W97" s="36"/>
      <c r="X97" s="36"/>
      <c r="Y97" s="36"/>
      <c r="Z97" s="36"/>
      <c r="AA97" s="36"/>
      <c r="AB97" s="36"/>
      <c r="AC97" s="36"/>
      <c r="AD97" s="36"/>
      <c r="AE97" s="36"/>
      <c r="AT97" s="19" t="s">
        <v>216</v>
      </c>
      <c r="AU97" s="19" t="s">
        <v>83</v>
      </c>
    </row>
    <row r="98" spans="1:65" s="2" customFormat="1" ht="16.5" customHeight="1">
      <c r="A98" s="36"/>
      <c r="B98" s="37"/>
      <c r="C98" s="179" t="s">
        <v>234</v>
      </c>
      <c r="D98" s="179" t="s">
        <v>208</v>
      </c>
      <c r="E98" s="180" t="s">
        <v>2481</v>
      </c>
      <c r="F98" s="181" t="s">
        <v>2668</v>
      </c>
      <c r="G98" s="182" t="s">
        <v>260</v>
      </c>
      <c r="H98" s="183">
        <v>130.982</v>
      </c>
      <c r="I98" s="184"/>
      <c r="J98" s="185">
        <f>ROUND(I98*H98,1)</f>
        <v>0</v>
      </c>
      <c r="K98" s="181" t="s">
        <v>212</v>
      </c>
      <c r="L98" s="41"/>
      <c r="M98" s="186" t="s">
        <v>21</v>
      </c>
      <c r="N98" s="187" t="s">
        <v>44</v>
      </c>
      <c r="O98" s="66"/>
      <c r="P98" s="188">
        <f>O98*H98</f>
        <v>0</v>
      </c>
      <c r="Q98" s="188">
        <v>0</v>
      </c>
      <c r="R98" s="188">
        <f>Q98*H98</f>
        <v>0</v>
      </c>
      <c r="S98" s="188">
        <v>0</v>
      </c>
      <c r="T98" s="188">
        <f>S98*H98</f>
        <v>0</v>
      </c>
      <c r="U98" s="189" t="s">
        <v>21</v>
      </c>
      <c r="V98" s="36"/>
      <c r="W98" s="36"/>
      <c r="X98" s="36"/>
      <c r="Y98" s="36"/>
      <c r="Z98" s="36"/>
      <c r="AA98" s="36"/>
      <c r="AB98" s="36"/>
      <c r="AC98" s="36"/>
      <c r="AD98" s="36"/>
      <c r="AE98" s="36"/>
      <c r="AR98" s="190" t="s">
        <v>213</v>
      </c>
      <c r="AT98" s="190" t="s">
        <v>208</v>
      </c>
      <c r="AU98" s="190" t="s">
        <v>83</v>
      </c>
      <c r="AY98" s="19" t="s">
        <v>204</v>
      </c>
      <c r="BE98" s="191">
        <f>IF(N98="základní",J98,0)</f>
        <v>0</v>
      </c>
      <c r="BF98" s="191">
        <f>IF(N98="snížená",J98,0)</f>
        <v>0</v>
      </c>
      <c r="BG98" s="191">
        <f>IF(N98="zákl. přenesená",J98,0)</f>
        <v>0</v>
      </c>
      <c r="BH98" s="191">
        <f>IF(N98="sníž. přenesená",J98,0)</f>
        <v>0</v>
      </c>
      <c r="BI98" s="191">
        <f>IF(N98="nulová",J98,0)</f>
        <v>0</v>
      </c>
      <c r="BJ98" s="19" t="s">
        <v>81</v>
      </c>
      <c r="BK98" s="191">
        <f>ROUND(I98*H98,1)</f>
        <v>0</v>
      </c>
      <c r="BL98" s="19" t="s">
        <v>213</v>
      </c>
      <c r="BM98" s="190" t="s">
        <v>2669</v>
      </c>
    </row>
    <row r="99" spans="1:47" s="2" customFormat="1" ht="11.25">
      <c r="A99" s="36"/>
      <c r="B99" s="37"/>
      <c r="C99" s="38"/>
      <c r="D99" s="192" t="s">
        <v>216</v>
      </c>
      <c r="E99" s="38"/>
      <c r="F99" s="193" t="s">
        <v>2484</v>
      </c>
      <c r="G99" s="38"/>
      <c r="H99" s="38"/>
      <c r="I99" s="194"/>
      <c r="J99" s="38"/>
      <c r="K99" s="38"/>
      <c r="L99" s="41"/>
      <c r="M99" s="195"/>
      <c r="N99" s="196"/>
      <c r="O99" s="66"/>
      <c r="P99" s="66"/>
      <c r="Q99" s="66"/>
      <c r="R99" s="66"/>
      <c r="S99" s="66"/>
      <c r="T99" s="66"/>
      <c r="U99" s="67"/>
      <c r="V99" s="36"/>
      <c r="W99" s="36"/>
      <c r="X99" s="36"/>
      <c r="Y99" s="36"/>
      <c r="Z99" s="36"/>
      <c r="AA99" s="36"/>
      <c r="AB99" s="36"/>
      <c r="AC99" s="36"/>
      <c r="AD99" s="36"/>
      <c r="AE99" s="36"/>
      <c r="AT99" s="19" t="s">
        <v>216</v>
      </c>
      <c r="AU99" s="19" t="s">
        <v>83</v>
      </c>
    </row>
    <row r="100" spans="1:65" s="2" customFormat="1" ht="16.5" customHeight="1">
      <c r="A100" s="36"/>
      <c r="B100" s="37"/>
      <c r="C100" s="179" t="s">
        <v>239</v>
      </c>
      <c r="D100" s="179" t="s">
        <v>208</v>
      </c>
      <c r="E100" s="180" t="s">
        <v>2670</v>
      </c>
      <c r="F100" s="181" t="s">
        <v>2671</v>
      </c>
      <c r="G100" s="182" t="s">
        <v>260</v>
      </c>
      <c r="H100" s="183">
        <v>68.786</v>
      </c>
      <c r="I100" s="184"/>
      <c r="J100" s="185">
        <f>ROUND(I100*H100,1)</f>
        <v>0</v>
      </c>
      <c r="K100" s="181" t="s">
        <v>212</v>
      </c>
      <c r="L100" s="41"/>
      <c r="M100" s="186" t="s">
        <v>21</v>
      </c>
      <c r="N100" s="187" t="s">
        <v>44</v>
      </c>
      <c r="O100" s="66"/>
      <c r="P100" s="188">
        <f>O100*H100</f>
        <v>0</v>
      </c>
      <c r="Q100" s="188">
        <v>0</v>
      </c>
      <c r="R100" s="188">
        <f>Q100*H100</f>
        <v>0</v>
      </c>
      <c r="S100" s="188">
        <v>0</v>
      </c>
      <c r="T100" s="188">
        <f>S100*H100</f>
        <v>0</v>
      </c>
      <c r="U100" s="189" t="s">
        <v>21</v>
      </c>
      <c r="V100" s="36"/>
      <c r="W100" s="36"/>
      <c r="X100" s="36"/>
      <c r="Y100" s="36"/>
      <c r="Z100" s="36"/>
      <c r="AA100" s="36"/>
      <c r="AB100" s="36"/>
      <c r="AC100" s="36"/>
      <c r="AD100" s="36"/>
      <c r="AE100" s="36"/>
      <c r="AR100" s="190" t="s">
        <v>213</v>
      </c>
      <c r="AT100" s="190" t="s">
        <v>208</v>
      </c>
      <c r="AU100" s="190" t="s">
        <v>83</v>
      </c>
      <c r="AY100" s="19" t="s">
        <v>204</v>
      </c>
      <c r="BE100" s="191">
        <f>IF(N100="základní",J100,0)</f>
        <v>0</v>
      </c>
      <c r="BF100" s="191">
        <f>IF(N100="snížená",J100,0)</f>
        <v>0</v>
      </c>
      <c r="BG100" s="191">
        <f>IF(N100="zákl. přenesená",J100,0)</f>
        <v>0</v>
      </c>
      <c r="BH100" s="191">
        <f>IF(N100="sníž. přenesená",J100,0)</f>
        <v>0</v>
      </c>
      <c r="BI100" s="191">
        <f>IF(N100="nulová",J100,0)</f>
        <v>0</v>
      </c>
      <c r="BJ100" s="19" t="s">
        <v>81</v>
      </c>
      <c r="BK100" s="191">
        <f>ROUND(I100*H100,1)</f>
        <v>0</v>
      </c>
      <c r="BL100" s="19" t="s">
        <v>213</v>
      </c>
      <c r="BM100" s="190" t="s">
        <v>2672</v>
      </c>
    </row>
    <row r="101" spans="1:47" s="2" customFormat="1" ht="11.25">
      <c r="A101" s="36"/>
      <c r="B101" s="37"/>
      <c r="C101" s="38"/>
      <c r="D101" s="192" t="s">
        <v>216</v>
      </c>
      <c r="E101" s="38"/>
      <c r="F101" s="193" t="s">
        <v>2673</v>
      </c>
      <c r="G101" s="38"/>
      <c r="H101" s="38"/>
      <c r="I101" s="194"/>
      <c r="J101" s="38"/>
      <c r="K101" s="38"/>
      <c r="L101" s="41"/>
      <c r="M101" s="195"/>
      <c r="N101" s="196"/>
      <c r="O101" s="66"/>
      <c r="P101" s="66"/>
      <c r="Q101" s="66"/>
      <c r="R101" s="66"/>
      <c r="S101" s="66"/>
      <c r="T101" s="66"/>
      <c r="U101" s="67"/>
      <c r="V101" s="36"/>
      <c r="W101" s="36"/>
      <c r="X101" s="36"/>
      <c r="Y101" s="36"/>
      <c r="Z101" s="36"/>
      <c r="AA101" s="36"/>
      <c r="AB101" s="36"/>
      <c r="AC101" s="36"/>
      <c r="AD101" s="36"/>
      <c r="AE101" s="36"/>
      <c r="AT101" s="19" t="s">
        <v>216</v>
      </c>
      <c r="AU101" s="19" t="s">
        <v>83</v>
      </c>
    </row>
    <row r="102" spans="1:65" s="2" customFormat="1" ht="16.5" customHeight="1">
      <c r="A102" s="36"/>
      <c r="B102" s="37"/>
      <c r="C102" s="179" t="s">
        <v>245</v>
      </c>
      <c r="D102" s="179" t="s">
        <v>208</v>
      </c>
      <c r="E102" s="180" t="s">
        <v>2674</v>
      </c>
      <c r="F102" s="181" t="s">
        <v>2675</v>
      </c>
      <c r="G102" s="182" t="s">
        <v>346</v>
      </c>
      <c r="H102" s="183">
        <v>111.6</v>
      </c>
      <c r="I102" s="184"/>
      <c r="J102" s="185">
        <f>ROUND(I102*H102,1)</f>
        <v>0</v>
      </c>
      <c r="K102" s="181" t="s">
        <v>212</v>
      </c>
      <c r="L102" s="41"/>
      <c r="M102" s="186" t="s">
        <v>21</v>
      </c>
      <c r="N102" s="187" t="s">
        <v>44</v>
      </c>
      <c r="O102" s="66"/>
      <c r="P102" s="188">
        <f>O102*H102</f>
        <v>0</v>
      </c>
      <c r="Q102" s="188">
        <v>0</v>
      </c>
      <c r="R102" s="188">
        <f>Q102*H102</f>
        <v>0</v>
      </c>
      <c r="S102" s="188">
        <v>0</v>
      </c>
      <c r="T102" s="188">
        <f>S102*H102</f>
        <v>0</v>
      </c>
      <c r="U102" s="189" t="s">
        <v>21</v>
      </c>
      <c r="V102" s="36"/>
      <c r="W102" s="36"/>
      <c r="X102" s="36"/>
      <c r="Y102" s="36"/>
      <c r="Z102" s="36"/>
      <c r="AA102" s="36"/>
      <c r="AB102" s="36"/>
      <c r="AC102" s="36"/>
      <c r="AD102" s="36"/>
      <c r="AE102" s="36"/>
      <c r="AR102" s="190" t="s">
        <v>213</v>
      </c>
      <c r="AT102" s="190" t="s">
        <v>208</v>
      </c>
      <c r="AU102" s="190" t="s">
        <v>83</v>
      </c>
      <c r="AY102" s="19" t="s">
        <v>204</v>
      </c>
      <c r="BE102" s="191">
        <f>IF(N102="základní",J102,0)</f>
        <v>0</v>
      </c>
      <c r="BF102" s="191">
        <f>IF(N102="snížená",J102,0)</f>
        <v>0</v>
      </c>
      <c r="BG102" s="191">
        <f>IF(N102="zákl. přenesená",J102,0)</f>
        <v>0</v>
      </c>
      <c r="BH102" s="191">
        <f>IF(N102="sníž. přenesená",J102,0)</f>
        <v>0</v>
      </c>
      <c r="BI102" s="191">
        <f>IF(N102="nulová",J102,0)</f>
        <v>0</v>
      </c>
      <c r="BJ102" s="19" t="s">
        <v>81</v>
      </c>
      <c r="BK102" s="191">
        <f>ROUND(I102*H102,1)</f>
        <v>0</v>
      </c>
      <c r="BL102" s="19" t="s">
        <v>213</v>
      </c>
      <c r="BM102" s="190" t="s">
        <v>2676</v>
      </c>
    </row>
    <row r="103" spans="1:47" s="2" customFormat="1" ht="11.25">
      <c r="A103" s="36"/>
      <c r="B103" s="37"/>
      <c r="C103" s="38"/>
      <c r="D103" s="192" t="s">
        <v>216</v>
      </c>
      <c r="E103" s="38"/>
      <c r="F103" s="193" t="s">
        <v>2677</v>
      </c>
      <c r="G103" s="38"/>
      <c r="H103" s="38"/>
      <c r="I103" s="194"/>
      <c r="J103" s="38"/>
      <c r="K103" s="38"/>
      <c r="L103" s="41"/>
      <c r="M103" s="195"/>
      <c r="N103" s="196"/>
      <c r="O103" s="66"/>
      <c r="P103" s="66"/>
      <c r="Q103" s="66"/>
      <c r="R103" s="66"/>
      <c r="S103" s="66"/>
      <c r="T103" s="66"/>
      <c r="U103" s="67"/>
      <c r="V103" s="36"/>
      <c r="W103" s="36"/>
      <c r="X103" s="36"/>
      <c r="Y103" s="36"/>
      <c r="Z103" s="36"/>
      <c r="AA103" s="36"/>
      <c r="AB103" s="36"/>
      <c r="AC103" s="36"/>
      <c r="AD103" s="36"/>
      <c r="AE103" s="36"/>
      <c r="AT103" s="19" t="s">
        <v>216</v>
      </c>
      <c r="AU103" s="19" t="s">
        <v>83</v>
      </c>
    </row>
    <row r="104" spans="1:65" s="2" customFormat="1" ht="16.5" customHeight="1">
      <c r="A104" s="36"/>
      <c r="B104" s="37"/>
      <c r="C104" s="179" t="s">
        <v>250</v>
      </c>
      <c r="D104" s="179" t="s">
        <v>208</v>
      </c>
      <c r="E104" s="180" t="s">
        <v>2678</v>
      </c>
      <c r="F104" s="181" t="s">
        <v>2679</v>
      </c>
      <c r="G104" s="182" t="s">
        <v>260</v>
      </c>
      <c r="H104" s="183">
        <v>5.58</v>
      </c>
      <c r="I104" s="184"/>
      <c r="J104" s="185">
        <f>ROUND(I104*H104,1)</f>
        <v>0</v>
      </c>
      <c r="K104" s="181" t="s">
        <v>21</v>
      </c>
      <c r="L104" s="41"/>
      <c r="M104" s="186" t="s">
        <v>21</v>
      </c>
      <c r="N104" s="187" t="s">
        <v>44</v>
      </c>
      <c r="O104" s="66"/>
      <c r="P104" s="188">
        <f>O104*H104</f>
        <v>0</v>
      </c>
      <c r="Q104" s="188">
        <v>0</v>
      </c>
      <c r="R104" s="188">
        <f>Q104*H104</f>
        <v>0</v>
      </c>
      <c r="S104" s="188">
        <v>0</v>
      </c>
      <c r="T104" s="188">
        <f>S104*H104</f>
        <v>0</v>
      </c>
      <c r="U104" s="189" t="s">
        <v>21</v>
      </c>
      <c r="V104" s="36"/>
      <c r="W104" s="36"/>
      <c r="X104" s="36"/>
      <c r="Y104" s="36"/>
      <c r="Z104" s="36"/>
      <c r="AA104" s="36"/>
      <c r="AB104" s="36"/>
      <c r="AC104" s="36"/>
      <c r="AD104" s="36"/>
      <c r="AE104" s="36"/>
      <c r="AR104" s="190" t="s">
        <v>213</v>
      </c>
      <c r="AT104" s="190" t="s">
        <v>208</v>
      </c>
      <c r="AU104" s="190" t="s">
        <v>83</v>
      </c>
      <c r="AY104" s="19" t="s">
        <v>204</v>
      </c>
      <c r="BE104" s="191">
        <f>IF(N104="základní",J104,0)</f>
        <v>0</v>
      </c>
      <c r="BF104" s="191">
        <f>IF(N104="snížená",J104,0)</f>
        <v>0</v>
      </c>
      <c r="BG104" s="191">
        <f>IF(N104="zákl. přenesená",J104,0)</f>
        <v>0</v>
      </c>
      <c r="BH104" s="191">
        <f>IF(N104="sníž. přenesená",J104,0)</f>
        <v>0</v>
      </c>
      <c r="BI104" s="191">
        <f>IF(N104="nulová",J104,0)</f>
        <v>0</v>
      </c>
      <c r="BJ104" s="19" t="s">
        <v>81</v>
      </c>
      <c r="BK104" s="191">
        <f>ROUND(I104*H104,1)</f>
        <v>0</v>
      </c>
      <c r="BL104" s="19" t="s">
        <v>213</v>
      </c>
      <c r="BM104" s="190" t="s">
        <v>2680</v>
      </c>
    </row>
    <row r="105" spans="2:63" s="12" customFormat="1" ht="22.9" customHeight="1">
      <c r="B105" s="163"/>
      <c r="C105" s="164"/>
      <c r="D105" s="165" t="s">
        <v>72</v>
      </c>
      <c r="E105" s="177" t="s">
        <v>83</v>
      </c>
      <c r="F105" s="177" t="s">
        <v>364</v>
      </c>
      <c r="G105" s="164"/>
      <c r="H105" s="164"/>
      <c r="I105" s="167"/>
      <c r="J105" s="178">
        <f>BK105</f>
        <v>0</v>
      </c>
      <c r="K105" s="164"/>
      <c r="L105" s="169"/>
      <c r="M105" s="170"/>
      <c r="N105" s="171"/>
      <c r="O105" s="171"/>
      <c r="P105" s="172">
        <f>SUM(P106:P123)</f>
        <v>0</v>
      </c>
      <c r="Q105" s="171"/>
      <c r="R105" s="172">
        <f>SUM(R106:R123)</f>
        <v>162.17931449999998</v>
      </c>
      <c r="S105" s="171"/>
      <c r="T105" s="172">
        <f>SUM(T106:T123)</f>
        <v>0</v>
      </c>
      <c r="U105" s="173"/>
      <c r="AR105" s="174" t="s">
        <v>81</v>
      </c>
      <c r="AT105" s="175" t="s">
        <v>72</v>
      </c>
      <c r="AU105" s="175" t="s">
        <v>81</v>
      </c>
      <c r="AY105" s="174" t="s">
        <v>204</v>
      </c>
      <c r="BK105" s="176">
        <f>SUM(BK106:BK123)</f>
        <v>0</v>
      </c>
    </row>
    <row r="106" spans="1:65" s="2" customFormat="1" ht="16.5" customHeight="1">
      <c r="A106" s="36"/>
      <c r="B106" s="37"/>
      <c r="C106" s="179" t="s">
        <v>257</v>
      </c>
      <c r="D106" s="179" t="s">
        <v>208</v>
      </c>
      <c r="E106" s="180" t="s">
        <v>2681</v>
      </c>
      <c r="F106" s="181" t="s">
        <v>2682</v>
      </c>
      <c r="G106" s="182" t="s">
        <v>260</v>
      </c>
      <c r="H106" s="183">
        <v>7.039</v>
      </c>
      <c r="I106" s="184"/>
      <c r="J106" s="185">
        <f>ROUND(I106*H106,1)</f>
        <v>0</v>
      </c>
      <c r="K106" s="181" t="s">
        <v>212</v>
      </c>
      <c r="L106" s="41"/>
      <c r="M106" s="186" t="s">
        <v>21</v>
      </c>
      <c r="N106" s="187" t="s">
        <v>44</v>
      </c>
      <c r="O106" s="66"/>
      <c r="P106" s="188">
        <f>O106*H106</f>
        <v>0</v>
      </c>
      <c r="Q106" s="188">
        <v>2.16</v>
      </c>
      <c r="R106" s="188">
        <f>Q106*H106</f>
        <v>15.20424</v>
      </c>
      <c r="S106" s="188">
        <v>0</v>
      </c>
      <c r="T106" s="188">
        <f>S106*H106</f>
        <v>0</v>
      </c>
      <c r="U106" s="189" t="s">
        <v>21</v>
      </c>
      <c r="V106" s="36"/>
      <c r="W106" s="36"/>
      <c r="X106" s="36"/>
      <c r="Y106" s="36"/>
      <c r="Z106" s="36"/>
      <c r="AA106" s="36"/>
      <c r="AB106" s="36"/>
      <c r="AC106" s="36"/>
      <c r="AD106" s="36"/>
      <c r="AE106" s="36"/>
      <c r="AR106" s="190" t="s">
        <v>213</v>
      </c>
      <c r="AT106" s="190" t="s">
        <v>208</v>
      </c>
      <c r="AU106" s="190" t="s">
        <v>83</v>
      </c>
      <c r="AY106" s="19" t="s">
        <v>204</v>
      </c>
      <c r="BE106" s="191">
        <f>IF(N106="základní",J106,0)</f>
        <v>0</v>
      </c>
      <c r="BF106" s="191">
        <f>IF(N106="snížená",J106,0)</f>
        <v>0</v>
      </c>
      <c r="BG106" s="191">
        <f>IF(N106="zákl. přenesená",J106,0)</f>
        <v>0</v>
      </c>
      <c r="BH106" s="191">
        <f>IF(N106="sníž. přenesená",J106,0)</f>
        <v>0</v>
      </c>
      <c r="BI106" s="191">
        <f>IF(N106="nulová",J106,0)</f>
        <v>0</v>
      </c>
      <c r="BJ106" s="19" t="s">
        <v>81</v>
      </c>
      <c r="BK106" s="191">
        <f>ROUND(I106*H106,1)</f>
        <v>0</v>
      </c>
      <c r="BL106" s="19" t="s">
        <v>213</v>
      </c>
      <c r="BM106" s="190" t="s">
        <v>2683</v>
      </c>
    </row>
    <row r="107" spans="1:47" s="2" customFormat="1" ht="11.25">
      <c r="A107" s="36"/>
      <c r="B107" s="37"/>
      <c r="C107" s="38"/>
      <c r="D107" s="192" t="s">
        <v>216</v>
      </c>
      <c r="E107" s="38"/>
      <c r="F107" s="193" t="s">
        <v>2684</v>
      </c>
      <c r="G107" s="38"/>
      <c r="H107" s="38"/>
      <c r="I107" s="194"/>
      <c r="J107" s="38"/>
      <c r="K107" s="38"/>
      <c r="L107" s="41"/>
      <c r="M107" s="195"/>
      <c r="N107" s="196"/>
      <c r="O107" s="66"/>
      <c r="P107" s="66"/>
      <c r="Q107" s="66"/>
      <c r="R107" s="66"/>
      <c r="S107" s="66"/>
      <c r="T107" s="66"/>
      <c r="U107" s="67"/>
      <c r="V107" s="36"/>
      <c r="W107" s="36"/>
      <c r="X107" s="36"/>
      <c r="Y107" s="36"/>
      <c r="Z107" s="36"/>
      <c r="AA107" s="36"/>
      <c r="AB107" s="36"/>
      <c r="AC107" s="36"/>
      <c r="AD107" s="36"/>
      <c r="AE107" s="36"/>
      <c r="AT107" s="19" t="s">
        <v>216</v>
      </c>
      <c r="AU107" s="19" t="s">
        <v>83</v>
      </c>
    </row>
    <row r="108" spans="1:65" s="2" customFormat="1" ht="16.5" customHeight="1">
      <c r="A108" s="36"/>
      <c r="B108" s="37"/>
      <c r="C108" s="179" t="s">
        <v>268</v>
      </c>
      <c r="D108" s="179" t="s">
        <v>208</v>
      </c>
      <c r="E108" s="180" t="s">
        <v>368</v>
      </c>
      <c r="F108" s="181" t="s">
        <v>2685</v>
      </c>
      <c r="G108" s="182" t="s">
        <v>260</v>
      </c>
      <c r="H108" s="183">
        <v>17.902</v>
      </c>
      <c r="I108" s="184"/>
      <c r="J108" s="185">
        <f>ROUND(I108*H108,1)</f>
        <v>0</v>
      </c>
      <c r="K108" s="181" t="s">
        <v>212</v>
      </c>
      <c r="L108" s="41"/>
      <c r="M108" s="186" t="s">
        <v>21</v>
      </c>
      <c r="N108" s="187" t="s">
        <v>44</v>
      </c>
      <c r="O108" s="66"/>
      <c r="P108" s="188">
        <f>O108*H108</f>
        <v>0</v>
      </c>
      <c r="Q108" s="188">
        <v>2.45329</v>
      </c>
      <c r="R108" s="188">
        <f>Q108*H108</f>
        <v>43.91879758</v>
      </c>
      <c r="S108" s="188">
        <v>0</v>
      </c>
      <c r="T108" s="188">
        <f>S108*H108</f>
        <v>0</v>
      </c>
      <c r="U108" s="189" t="s">
        <v>21</v>
      </c>
      <c r="V108" s="36"/>
      <c r="W108" s="36"/>
      <c r="X108" s="36"/>
      <c r="Y108" s="36"/>
      <c r="Z108" s="36"/>
      <c r="AA108" s="36"/>
      <c r="AB108" s="36"/>
      <c r="AC108" s="36"/>
      <c r="AD108" s="36"/>
      <c r="AE108" s="36"/>
      <c r="AR108" s="190" t="s">
        <v>213</v>
      </c>
      <c r="AT108" s="190" t="s">
        <v>208</v>
      </c>
      <c r="AU108" s="190" t="s">
        <v>83</v>
      </c>
      <c r="AY108" s="19" t="s">
        <v>204</v>
      </c>
      <c r="BE108" s="191">
        <f>IF(N108="základní",J108,0)</f>
        <v>0</v>
      </c>
      <c r="BF108" s="191">
        <f>IF(N108="snížená",J108,0)</f>
        <v>0</v>
      </c>
      <c r="BG108" s="191">
        <f>IF(N108="zákl. přenesená",J108,0)</f>
        <v>0</v>
      </c>
      <c r="BH108" s="191">
        <f>IF(N108="sníž. přenesená",J108,0)</f>
        <v>0</v>
      </c>
      <c r="BI108" s="191">
        <f>IF(N108="nulová",J108,0)</f>
        <v>0</v>
      </c>
      <c r="BJ108" s="19" t="s">
        <v>81</v>
      </c>
      <c r="BK108" s="191">
        <f>ROUND(I108*H108,1)</f>
        <v>0</v>
      </c>
      <c r="BL108" s="19" t="s">
        <v>213</v>
      </c>
      <c r="BM108" s="190" t="s">
        <v>2686</v>
      </c>
    </row>
    <row r="109" spans="1:47" s="2" customFormat="1" ht="11.25">
      <c r="A109" s="36"/>
      <c r="B109" s="37"/>
      <c r="C109" s="38"/>
      <c r="D109" s="192" t="s">
        <v>216</v>
      </c>
      <c r="E109" s="38"/>
      <c r="F109" s="193" t="s">
        <v>371</v>
      </c>
      <c r="G109" s="38"/>
      <c r="H109" s="38"/>
      <c r="I109" s="194"/>
      <c r="J109" s="38"/>
      <c r="K109" s="38"/>
      <c r="L109" s="41"/>
      <c r="M109" s="195"/>
      <c r="N109" s="196"/>
      <c r="O109" s="66"/>
      <c r="P109" s="66"/>
      <c r="Q109" s="66"/>
      <c r="R109" s="66"/>
      <c r="S109" s="66"/>
      <c r="T109" s="66"/>
      <c r="U109" s="67"/>
      <c r="V109" s="36"/>
      <c r="W109" s="36"/>
      <c r="X109" s="36"/>
      <c r="Y109" s="36"/>
      <c r="Z109" s="36"/>
      <c r="AA109" s="36"/>
      <c r="AB109" s="36"/>
      <c r="AC109" s="36"/>
      <c r="AD109" s="36"/>
      <c r="AE109" s="36"/>
      <c r="AT109" s="19" t="s">
        <v>216</v>
      </c>
      <c r="AU109" s="19" t="s">
        <v>83</v>
      </c>
    </row>
    <row r="110" spans="1:65" s="2" customFormat="1" ht="16.5" customHeight="1">
      <c r="A110" s="36"/>
      <c r="B110" s="37"/>
      <c r="C110" s="179" t="s">
        <v>206</v>
      </c>
      <c r="D110" s="179" t="s">
        <v>208</v>
      </c>
      <c r="E110" s="180" t="s">
        <v>2687</v>
      </c>
      <c r="F110" s="181" t="s">
        <v>2688</v>
      </c>
      <c r="G110" s="182" t="s">
        <v>346</v>
      </c>
      <c r="H110" s="183">
        <v>119.339</v>
      </c>
      <c r="I110" s="184"/>
      <c r="J110" s="185">
        <f>ROUND(I110*H110,1)</f>
        <v>0</v>
      </c>
      <c r="K110" s="181" t="s">
        <v>212</v>
      </c>
      <c r="L110" s="41"/>
      <c r="M110" s="186" t="s">
        <v>21</v>
      </c>
      <c r="N110" s="187" t="s">
        <v>44</v>
      </c>
      <c r="O110" s="66"/>
      <c r="P110" s="188">
        <f>O110*H110</f>
        <v>0</v>
      </c>
      <c r="Q110" s="188">
        <v>0.00269</v>
      </c>
      <c r="R110" s="188">
        <f>Q110*H110</f>
        <v>0.32102191</v>
      </c>
      <c r="S110" s="188">
        <v>0</v>
      </c>
      <c r="T110" s="188">
        <f>S110*H110</f>
        <v>0</v>
      </c>
      <c r="U110" s="189" t="s">
        <v>21</v>
      </c>
      <c r="V110" s="36"/>
      <c r="W110" s="36"/>
      <c r="X110" s="36"/>
      <c r="Y110" s="36"/>
      <c r="Z110" s="36"/>
      <c r="AA110" s="36"/>
      <c r="AB110" s="36"/>
      <c r="AC110" s="36"/>
      <c r="AD110" s="36"/>
      <c r="AE110" s="36"/>
      <c r="AR110" s="190" t="s">
        <v>213</v>
      </c>
      <c r="AT110" s="190" t="s">
        <v>208</v>
      </c>
      <c r="AU110" s="190" t="s">
        <v>83</v>
      </c>
      <c r="AY110" s="19" t="s">
        <v>204</v>
      </c>
      <c r="BE110" s="191">
        <f>IF(N110="základní",J110,0)</f>
        <v>0</v>
      </c>
      <c r="BF110" s="191">
        <f>IF(N110="snížená",J110,0)</f>
        <v>0</v>
      </c>
      <c r="BG110" s="191">
        <f>IF(N110="zákl. přenesená",J110,0)</f>
        <v>0</v>
      </c>
      <c r="BH110" s="191">
        <f>IF(N110="sníž. přenesená",J110,0)</f>
        <v>0</v>
      </c>
      <c r="BI110" s="191">
        <f>IF(N110="nulová",J110,0)</f>
        <v>0</v>
      </c>
      <c r="BJ110" s="19" t="s">
        <v>81</v>
      </c>
      <c r="BK110" s="191">
        <f>ROUND(I110*H110,1)</f>
        <v>0</v>
      </c>
      <c r="BL110" s="19" t="s">
        <v>213</v>
      </c>
      <c r="BM110" s="190" t="s">
        <v>2689</v>
      </c>
    </row>
    <row r="111" spans="1:47" s="2" customFormat="1" ht="11.25">
      <c r="A111" s="36"/>
      <c r="B111" s="37"/>
      <c r="C111" s="38"/>
      <c r="D111" s="192" t="s">
        <v>216</v>
      </c>
      <c r="E111" s="38"/>
      <c r="F111" s="193" t="s">
        <v>2690</v>
      </c>
      <c r="G111" s="38"/>
      <c r="H111" s="38"/>
      <c r="I111" s="194"/>
      <c r="J111" s="38"/>
      <c r="K111" s="38"/>
      <c r="L111" s="41"/>
      <c r="M111" s="195"/>
      <c r="N111" s="196"/>
      <c r="O111" s="66"/>
      <c r="P111" s="66"/>
      <c r="Q111" s="66"/>
      <c r="R111" s="66"/>
      <c r="S111" s="66"/>
      <c r="T111" s="66"/>
      <c r="U111" s="67"/>
      <c r="V111" s="36"/>
      <c r="W111" s="36"/>
      <c r="X111" s="36"/>
      <c r="Y111" s="36"/>
      <c r="Z111" s="36"/>
      <c r="AA111" s="36"/>
      <c r="AB111" s="36"/>
      <c r="AC111" s="36"/>
      <c r="AD111" s="36"/>
      <c r="AE111" s="36"/>
      <c r="AT111" s="19" t="s">
        <v>216</v>
      </c>
      <c r="AU111" s="19" t="s">
        <v>83</v>
      </c>
    </row>
    <row r="112" spans="1:65" s="2" customFormat="1" ht="16.5" customHeight="1">
      <c r="A112" s="36"/>
      <c r="B112" s="37"/>
      <c r="C112" s="179" t="s">
        <v>255</v>
      </c>
      <c r="D112" s="179" t="s">
        <v>208</v>
      </c>
      <c r="E112" s="180" t="s">
        <v>2691</v>
      </c>
      <c r="F112" s="181" t="s">
        <v>2692</v>
      </c>
      <c r="G112" s="182" t="s">
        <v>346</v>
      </c>
      <c r="H112" s="183">
        <v>119.339</v>
      </c>
      <c r="I112" s="184"/>
      <c r="J112" s="185">
        <f>ROUND(I112*H112,1)</f>
        <v>0</v>
      </c>
      <c r="K112" s="181" t="s">
        <v>212</v>
      </c>
      <c r="L112" s="41"/>
      <c r="M112" s="186" t="s">
        <v>21</v>
      </c>
      <c r="N112" s="187" t="s">
        <v>44</v>
      </c>
      <c r="O112" s="66"/>
      <c r="P112" s="188">
        <f>O112*H112</f>
        <v>0</v>
      </c>
      <c r="Q112" s="188">
        <v>0</v>
      </c>
      <c r="R112" s="188">
        <f>Q112*H112</f>
        <v>0</v>
      </c>
      <c r="S112" s="188">
        <v>0</v>
      </c>
      <c r="T112" s="188">
        <f>S112*H112</f>
        <v>0</v>
      </c>
      <c r="U112" s="189" t="s">
        <v>21</v>
      </c>
      <c r="V112" s="36"/>
      <c r="W112" s="36"/>
      <c r="X112" s="36"/>
      <c r="Y112" s="36"/>
      <c r="Z112" s="36"/>
      <c r="AA112" s="36"/>
      <c r="AB112" s="36"/>
      <c r="AC112" s="36"/>
      <c r="AD112" s="36"/>
      <c r="AE112" s="36"/>
      <c r="AR112" s="190" t="s">
        <v>213</v>
      </c>
      <c r="AT112" s="190" t="s">
        <v>208</v>
      </c>
      <c r="AU112" s="190" t="s">
        <v>83</v>
      </c>
      <c r="AY112" s="19" t="s">
        <v>204</v>
      </c>
      <c r="BE112" s="191">
        <f>IF(N112="základní",J112,0)</f>
        <v>0</v>
      </c>
      <c r="BF112" s="191">
        <f>IF(N112="snížená",J112,0)</f>
        <v>0</v>
      </c>
      <c r="BG112" s="191">
        <f>IF(N112="zákl. přenesená",J112,0)</f>
        <v>0</v>
      </c>
      <c r="BH112" s="191">
        <f>IF(N112="sníž. přenesená",J112,0)</f>
        <v>0</v>
      </c>
      <c r="BI112" s="191">
        <f>IF(N112="nulová",J112,0)</f>
        <v>0</v>
      </c>
      <c r="BJ112" s="19" t="s">
        <v>81</v>
      </c>
      <c r="BK112" s="191">
        <f>ROUND(I112*H112,1)</f>
        <v>0</v>
      </c>
      <c r="BL112" s="19" t="s">
        <v>213</v>
      </c>
      <c r="BM112" s="190" t="s">
        <v>2693</v>
      </c>
    </row>
    <row r="113" spans="1:47" s="2" customFormat="1" ht="11.25">
      <c r="A113" s="36"/>
      <c r="B113" s="37"/>
      <c r="C113" s="38"/>
      <c r="D113" s="192" t="s">
        <v>216</v>
      </c>
      <c r="E113" s="38"/>
      <c r="F113" s="193" t="s">
        <v>2694</v>
      </c>
      <c r="G113" s="38"/>
      <c r="H113" s="38"/>
      <c r="I113" s="194"/>
      <c r="J113" s="38"/>
      <c r="K113" s="38"/>
      <c r="L113" s="41"/>
      <c r="M113" s="195"/>
      <c r="N113" s="196"/>
      <c r="O113" s="66"/>
      <c r="P113" s="66"/>
      <c r="Q113" s="66"/>
      <c r="R113" s="66"/>
      <c r="S113" s="66"/>
      <c r="T113" s="66"/>
      <c r="U113" s="67"/>
      <c r="V113" s="36"/>
      <c r="W113" s="36"/>
      <c r="X113" s="36"/>
      <c r="Y113" s="36"/>
      <c r="Z113" s="36"/>
      <c r="AA113" s="36"/>
      <c r="AB113" s="36"/>
      <c r="AC113" s="36"/>
      <c r="AD113" s="36"/>
      <c r="AE113" s="36"/>
      <c r="AT113" s="19" t="s">
        <v>216</v>
      </c>
      <c r="AU113" s="19" t="s">
        <v>83</v>
      </c>
    </row>
    <row r="114" spans="1:65" s="2" customFormat="1" ht="16.5" customHeight="1">
      <c r="A114" s="36"/>
      <c r="B114" s="37"/>
      <c r="C114" s="179" t="s">
        <v>266</v>
      </c>
      <c r="D114" s="179" t="s">
        <v>208</v>
      </c>
      <c r="E114" s="180" t="s">
        <v>381</v>
      </c>
      <c r="F114" s="181" t="s">
        <v>2695</v>
      </c>
      <c r="G114" s="182" t="s">
        <v>318</v>
      </c>
      <c r="H114" s="183">
        <v>3.424</v>
      </c>
      <c r="I114" s="184"/>
      <c r="J114" s="185">
        <f>ROUND(I114*H114,1)</f>
        <v>0</v>
      </c>
      <c r="K114" s="181" t="s">
        <v>212</v>
      </c>
      <c r="L114" s="41"/>
      <c r="M114" s="186" t="s">
        <v>21</v>
      </c>
      <c r="N114" s="187" t="s">
        <v>44</v>
      </c>
      <c r="O114" s="66"/>
      <c r="P114" s="188">
        <f>O114*H114</f>
        <v>0</v>
      </c>
      <c r="Q114" s="188">
        <v>1.06062</v>
      </c>
      <c r="R114" s="188">
        <f>Q114*H114</f>
        <v>3.6315628799999997</v>
      </c>
      <c r="S114" s="188">
        <v>0</v>
      </c>
      <c r="T114" s="188">
        <f>S114*H114</f>
        <v>0</v>
      </c>
      <c r="U114" s="189" t="s">
        <v>21</v>
      </c>
      <c r="V114" s="36"/>
      <c r="W114" s="36"/>
      <c r="X114" s="36"/>
      <c r="Y114" s="36"/>
      <c r="Z114" s="36"/>
      <c r="AA114" s="36"/>
      <c r="AB114" s="36"/>
      <c r="AC114" s="36"/>
      <c r="AD114" s="36"/>
      <c r="AE114" s="36"/>
      <c r="AR114" s="190" t="s">
        <v>213</v>
      </c>
      <c r="AT114" s="190" t="s">
        <v>208</v>
      </c>
      <c r="AU114" s="190" t="s">
        <v>83</v>
      </c>
      <c r="AY114" s="19" t="s">
        <v>204</v>
      </c>
      <c r="BE114" s="191">
        <f>IF(N114="základní",J114,0)</f>
        <v>0</v>
      </c>
      <c r="BF114" s="191">
        <f>IF(N114="snížená",J114,0)</f>
        <v>0</v>
      </c>
      <c r="BG114" s="191">
        <f>IF(N114="zákl. přenesená",J114,0)</f>
        <v>0</v>
      </c>
      <c r="BH114" s="191">
        <f>IF(N114="sníž. přenesená",J114,0)</f>
        <v>0</v>
      </c>
      <c r="BI114" s="191">
        <f>IF(N114="nulová",J114,0)</f>
        <v>0</v>
      </c>
      <c r="BJ114" s="19" t="s">
        <v>81</v>
      </c>
      <c r="BK114" s="191">
        <f>ROUND(I114*H114,1)</f>
        <v>0</v>
      </c>
      <c r="BL114" s="19" t="s">
        <v>213</v>
      </c>
      <c r="BM114" s="190" t="s">
        <v>2696</v>
      </c>
    </row>
    <row r="115" spans="1:47" s="2" customFormat="1" ht="11.25">
      <c r="A115" s="36"/>
      <c r="B115" s="37"/>
      <c r="C115" s="38"/>
      <c r="D115" s="192" t="s">
        <v>216</v>
      </c>
      <c r="E115" s="38"/>
      <c r="F115" s="193" t="s">
        <v>384</v>
      </c>
      <c r="G115" s="38"/>
      <c r="H115" s="38"/>
      <c r="I115" s="194"/>
      <c r="J115" s="38"/>
      <c r="K115" s="38"/>
      <c r="L115" s="41"/>
      <c r="M115" s="195"/>
      <c r="N115" s="196"/>
      <c r="O115" s="66"/>
      <c r="P115" s="66"/>
      <c r="Q115" s="66"/>
      <c r="R115" s="66"/>
      <c r="S115" s="66"/>
      <c r="T115" s="66"/>
      <c r="U115" s="67"/>
      <c r="V115" s="36"/>
      <c r="W115" s="36"/>
      <c r="X115" s="36"/>
      <c r="Y115" s="36"/>
      <c r="Z115" s="36"/>
      <c r="AA115" s="36"/>
      <c r="AB115" s="36"/>
      <c r="AC115" s="36"/>
      <c r="AD115" s="36"/>
      <c r="AE115" s="36"/>
      <c r="AT115" s="19" t="s">
        <v>216</v>
      </c>
      <c r="AU115" s="19" t="s">
        <v>83</v>
      </c>
    </row>
    <row r="116" spans="1:65" s="2" customFormat="1" ht="21.75" customHeight="1">
      <c r="A116" s="36"/>
      <c r="B116" s="37"/>
      <c r="C116" s="179" t="s">
        <v>310</v>
      </c>
      <c r="D116" s="179" t="s">
        <v>208</v>
      </c>
      <c r="E116" s="180" t="s">
        <v>483</v>
      </c>
      <c r="F116" s="181" t="s">
        <v>484</v>
      </c>
      <c r="G116" s="182" t="s">
        <v>260</v>
      </c>
      <c r="H116" s="183">
        <v>37.255</v>
      </c>
      <c r="I116" s="184"/>
      <c r="J116" s="185">
        <f>ROUND(I116*H116,1)</f>
        <v>0</v>
      </c>
      <c r="K116" s="181" t="s">
        <v>212</v>
      </c>
      <c r="L116" s="41"/>
      <c r="M116" s="186" t="s">
        <v>21</v>
      </c>
      <c r="N116" s="187" t="s">
        <v>44</v>
      </c>
      <c r="O116" s="66"/>
      <c r="P116" s="188">
        <f>O116*H116</f>
        <v>0</v>
      </c>
      <c r="Q116" s="188">
        <v>2.45329</v>
      </c>
      <c r="R116" s="188">
        <f>Q116*H116</f>
        <v>91.39731895</v>
      </c>
      <c r="S116" s="188">
        <v>0</v>
      </c>
      <c r="T116" s="188">
        <f>S116*H116</f>
        <v>0</v>
      </c>
      <c r="U116" s="189" t="s">
        <v>21</v>
      </c>
      <c r="V116" s="36"/>
      <c r="W116" s="36"/>
      <c r="X116" s="36"/>
      <c r="Y116" s="36"/>
      <c r="Z116" s="36"/>
      <c r="AA116" s="36"/>
      <c r="AB116" s="36"/>
      <c r="AC116" s="36"/>
      <c r="AD116" s="36"/>
      <c r="AE116" s="36"/>
      <c r="AR116" s="190" t="s">
        <v>213</v>
      </c>
      <c r="AT116" s="190" t="s">
        <v>208</v>
      </c>
      <c r="AU116" s="190" t="s">
        <v>83</v>
      </c>
      <c r="AY116" s="19" t="s">
        <v>204</v>
      </c>
      <c r="BE116" s="191">
        <f>IF(N116="základní",J116,0)</f>
        <v>0</v>
      </c>
      <c r="BF116" s="191">
        <f>IF(N116="snížená",J116,0)</f>
        <v>0</v>
      </c>
      <c r="BG116" s="191">
        <f>IF(N116="zákl. přenesená",J116,0)</f>
        <v>0</v>
      </c>
      <c r="BH116" s="191">
        <f>IF(N116="sníž. přenesená",J116,0)</f>
        <v>0</v>
      </c>
      <c r="BI116" s="191">
        <f>IF(N116="nulová",J116,0)</f>
        <v>0</v>
      </c>
      <c r="BJ116" s="19" t="s">
        <v>81</v>
      </c>
      <c r="BK116" s="191">
        <f>ROUND(I116*H116,1)</f>
        <v>0</v>
      </c>
      <c r="BL116" s="19" t="s">
        <v>213</v>
      </c>
      <c r="BM116" s="190" t="s">
        <v>2697</v>
      </c>
    </row>
    <row r="117" spans="1:47" s="2" customFormat="1" ht="11.25">
      <c r="A117" s="36"/>
      <c r="B117" s="37"/>
      <c r="C117" s="38"/>
      <c r="D117" s="192" t="s">
        <v>216</v>
      </c>
      <c r="E117" s="38"/>
      <c r="F117" s="193" t="s">
        <v>486</v>
      </c>
      <c r="G117" s="38"/>
      <c r="H117" s="38"/>
      <c r="I117" s="194"/>
      <c r="J117" s="38"/>
      <c r="K117" s="38"/>
      <c r="L117" s="41"/>
      <c r="M117" s="195"/>
      <c r="N117" s="196"/>
      <c r="O117" s="66"/>
      <c r="P117" s="66"/>
      <c r="Q117" s="66"/>
      <c r="R117" s="66"/>
      <c r="S117" s="66"/>
      <c r="T117" s="66"/>
      <c r="U117" s="67"/>
      <c r="V117" s="36"/>
      <c r="W117" s="36"/>
      <c r="X117" s="36"/>
      <c r="Y117" s="36"/>
      <c r="Z117" s="36"/>
      <c r="AA117" s="36"/>
      <c r="AB117" s="36"/>
      <c r="AC117" s="36"/>
      <c r="AD117" s="36"/>
      <c r="AE117" s="36"/>
      <c r="AT117" s="19" t="s">
        <v>216</v>
      </c>
      <c r="AU117" s="19" t="s">
        <v>83</v>
      </c>
    </row>
    <row r="118" spans="1:65" s="2" customFormat="1" ht="16.5" customHeight="1">
      <c r="A118" s="36"/>
      <c r="B118" s="37"/>
      <c r="C118" s="179" t="s">
        <v>8</v>
      </c>
      <c r="D118" s="179" t="s">
        <v>208</v>
      </c>
      <c r="E118" s="180" t="s">
        <v>502</v>
      </c>
      <c r="F118" s="181" t="s">
        <v>503</v>
      </c>
      <c r="G118" s="182" t="s">
        <v>346</v>
      </c>
      <c r="H118" s="183">
        <v>56.612</v>
      </c>
      <c r="I118" s="184"/>
      <c r="J118" s="185">
        <f>ROUND(I118*H118,1)</f>
        <v>0</v>
      </c>
      <c r="K118" s="181" t="s">
        <v>212</v>
      </c>
      <c r="L118" s="41"/>
      <c r="M118" s="186" t="s">
        <v>21</v>
      </c>
      <c r="N118" s="187" t="s">
        <v>44</v>
      </c>
      <c r="O118" s="66"/>
      <c r="P118" s="188">
        <f>O118*H118</f>
        <v>0</v>
      </c>
      <c r="Q118" s="188">
        <v>0.00264</v>
      </c>
      <c r="R118" s="188">
        <f>Q118*H118</f>
        <v>0.14945568</v>
      </c>
      <c r="S118" s="188">
        <v>0</v>
      </c>
      <c r="T118" s="188">
        <f>S118*H118</f>
        <v>0</v>
      </c>
      <c r="U118" s="189" t="s">
        <v>21</v>
      </c>
      <c r="V118" s="36"/>
      <c r="W118" s="36"/>
      <c r="X118" s="36"/>
      <c r="Y118" s="36"/>
      <c r="Z118" s="36"/>
      <c r="AA118" s="36"/>
      <c r="AB118" s="36"/>
      <c r="AC118" s="36"/>
      <c r="AD118" s="36"/>
      <c r="AE118" s="36"/>
      <c r="AR118" s="190" t="s">
        <v>213</v>
      </c>
      <c r="AT118" s="190" t="s">
        <v>208</v>
      </c>
      <c r="AU118" s="190" t="s">
        <v>83</v>
      </c>
      <c r="AY118" s="19" t="s">
        <v>204</v>
      </c>
      <c r="BE118" s="191">
        <f>IF(N118="základní",J118,0)</f>
        <v>0</v>
      </c>
      <c r="BF118" s="191">
        <f>IF(N118="snížená",J118,0)</f>
        <v>0</v>
      </c>
      <c r="BG118" s="191">
        <f>IF(N118="zákl. přenesená",J118,0)</f>
        <v>0</v>
      </c>
      <c r="BH118" s="191">
        <f>IF(N118="sníž. přenesená",J118,0)</f>
        <v>0</v>
      </c>
      <c r="BI118" s="191">
        <f>IF(N118="nulová",J118,0)</f>
        <v>0</v>
      </c>
      <c r="BJ118" s="19" t="s">
        <v>81</v>
      </c>
      <c r="BK118" s="191">
        <f>ROUND(I118*H118,1)</f>
        <v>0</v>
      </c>
      <c r="BL118" s="19" t="s">
        <v>213</v>
      </c>
      <c r="BM118" s="190" t="s">
        <v>2698</v>
      </c>
    </row>
    <row r="119" spans="1:47" s="2" customFormat="1" ht="11.25">
      <c r="A119" s="36"/>
      <c r="B119" s="37"/>
      <c r="C119" s="38"/>
      <c r="D119" s="192" t="s">
        <v>216</v>
      </c>
      <c r="E119" s="38"/>
      <c r="F119" s="193" t="s">
        <v>505</v>
      </c>
      <c r="G119" s="38"/>
      <c r="H119" s="38"/>
      <c r="I119" s="194"/>
      <c r="J119" s="38"/>
      <c r="K119" s="38"/>
      <c r="L119" s="41"/>
      <c r="M119" s="195"/>
      <c r="N119" s="196"/>
      <c r="O119" s="66"/>
      <c r="P119" s="66"/>
      <c r="Q119" s="66"/>
      <c r="R119" s="66"/>
      <c r="S119" s="66"/>
      <c r="T119" s="66"/>
      <c r="U119" s="67"/>
      <c r="V119" s="36"/>
      <c r="W119" s="36"/>
      <c r="X119" s="36"/>
      <c r="Y119" s="36"/>
      <c r="Z119" s="36"/>
      <c r="AA119" s="36"/>
      <c r="AB119" s="36"/>
      <c r="AC119" s="36"/>
      <c r="AD119" s="36"/>
      <c r="AE119" s="36"/>
      <c r="AT119" s="19" t="s">
        <v>216</v>
      </c>
      <c r="AU119" s="19" t="s">
        <v>83</v>
      </c>
    </row>
    <row r="120" spans="1:65" s="2" customFormat="1" ht="16.5" customHeight="1">
      <c r="A120" s="36"/>
      <c r="B120" s="37"/>
      <c r="C120" s="179" t="s">
        <v>300</v>
      </c>
      <c r="D120" s="179" t="s">
        <v>208</v>
      </c>
      <c r="E120" s="180" t="s">
        <v>509</v>
      </c>
      <c r="F120" s="181" t="s">
        <v>510</v>
      </c>
      <c r="G120" s="182" t="s">
        <v>346</v>
      </c>
      <c r="H120" s="183">
        <v>56.612</v>
      </c>
      <c r="I120" s="184"/>
      <c r="J120" s="185">
        <f>ROUND(I120*H120,1)</f>
        <v>0</v>
      </c>
      <c r="K120" s="181" t="s">
        <v>212</v>
      </c>
      <c r="L120" s="41"/>
      <c r="M120" s="186" t="s">
        <v>21</v>
      </c>
      <c r="N120" s="187" t="s">
        <v>44</v>
      </c>
      <c r="O120" s="66"/>
      <c r="P120" s="188">
        <f>O120*H120</f>
        <v>0</v>
      </c>
      <c r="Q120" s="188">
        <v>0</v>
      </c>
      <c r="R120" s="188">
        <f>Q120*H120</f>
        <v>0</v>
      </c>
      <c r="S120" s="188">
        <v>0</v>
      </c>
      <c r="T120" s="188">
        <f>S120*H120</f>
        <v>0</v>
      </c>
      <c r="U120" s="189" t="s">
        <v>21</v>
      </c>
      <c r="V120" s="36"/>
      <c r="W120" s="36"/>
      <c r="X120" s="36"/>
      <c r="Y120" s="36"/>
      <c r="Z120" s="36"/>
      <c r="AA120" s="36"/>
      <c r="AB120" s="36"/>
      <c r="AC120" s="36"/>
      <c r="AD120" s="36"/>
      <c r="AE120" s="36"/>
      <c r="AR120" s="190" t="s">
        <v>213</v>
      </c>
      <c r="AT120" s="190" t="s">
        <v>208</v>
      </c>
      <c r="AU120" s="190" t="s">
        <v>83</v>
      </c>
      <c r="AY120" s="19" t="s">
        <v>204</v>
      </c>
      <c r="BE120" s="191">
        <f>IF(N120="základní",J120,0)</f>
        <v>0</v>
      </c>
      <c r="BF120" s="191">
        <f>IF(N120="snížená",J120,0)</f>
        <v>0</v>
      </c>
      <c r="BG120" s="191">
        <f>IF(N120="zákl. přenesená",J120,0)</f>
        <v>0</v>
      </c>
      <c r="BH120" s="191">
        <f>IF(N120="sníž. přenesená",J120,0)</f>
        <v>0</v>
      </c>
      <c r="BI120" s="191">
        <f>IF(N120="nulová",J120,0)</f>
        <v>0</v>
      </c>
      <c r="BJ120" s="19" t="s">
        <v>81</v>
      </c>
      <c r="BK120" s="191">
        <f>ROUND(I120*H120,1)</f>
        <v>0</v>
      </c>
      <c r="BL120" s="19" t="s">
        <v>213</v>
      </c>
      <c r="BM120" s="190" t="s">
        <v>2699</v>
      </c>
    </row>
    <row r="121" spans="1:47" s="2" customFormat="1" ht="11.25">
      <c r="A121" s="36"/>
      <c r="B121" s="37"/>
      <c r="C121" s="38"/>
      <c r="D121" s="192" t="s">
        <v>216</v>
      </c>
      <c r="E121" s="38"/>
      <c r="F121" s="193" t="s">
        <v>512</v>
      </c>
      <c r="G121" s="38"/>
      <c r="H121" s="38"/>
      <c r="I121" s="194"/>
      <c r="J121" s="38"/>
      <c r="K121" s="38"/>
      <c r="L121" s="41"/>
      <c r="M121" s="195"/>
      <c r="N121" s="196"/>
      <c r="O121" s="66"/>
      <c r="P121" s="66"/>
      <c r="Q121" s="66"/>
      <c r="R121" s="66"/>
      <c r="S121" s="66"/>
      <c r="T121" s="66"/>
      <c r="U121" s="67"/>
      <c r="V121" s="36"/>
      <c r="W121" s="36"/>
      <c r="X121" s="36"/>
      <c r="Y121" s="36"/>
      <c r="Z121" s="36"/>
      <c r="AA121" s="36"/>
      <c r="AB121" s="36"/>
      <c r="AC121" s="36"/>
      <c r="AD121" s="36"/>
      <c r="AE121" s="36"/>
      <c r="AT121" s="19" t="s">
        <v>216</v>
      </c>
      <c r="AU121" s="19" t="s">
        <v>83</v>
      </c>
    </row>
    <row r="122" spans="1:65" s="2" customFormat="1" ht="16.5" customHeight="1">
      <c r="A122" s="36"/>
      <c r="B122" s="37"/>
      <c r="C122" s="179" t="s">
        <v>323</v>
      </c>
      <c r="D122" s="179" t="s">
        <v>208</v>
      </c>
      <c r="E122" s="180" t="s">
        <v>2700</v>
      </c>
      <c r="F122" s="181" t="s">
        <v>2701</v>
      </c>
      <c r="G122" s="182" t="s">
        <v>318</v>
      </c>
      <c r="H122" s="183">
        <v>7.125</v>
      </c>
      <c r="I122" s="184"/>
      <c r="J122" s="185">
        <f>ROUND(I122*H122,1)</f>
        <v>0</v>
      </c>
      <c r="K122" s="181" t="s">
        <v>212</v>
      </c>
      <c r="L122" s="41"/>
      <c r="M122" s="186" t="s">
        <v>21</v>
      </c>
      <c r="N122" s="187" t="s">
        <v>44</v>
      </c>
      <c r="O122" s="66"/>
      <c r="P122" s="188">
        <f>O122*H122</f>
        <v>0</v>
      </c>
      <c r="Q122" s="188">
        <v>1.06062</v>
      </c>
      <c r="R122" s="188">
        <f>Q122*H122</f>
        <v>7.556917499999999</v>
      </c>
      <c r="S122" s="188">
        <v>0</v>
      </c>
      <c r="T122" s="188">
        <f>S122*H122</f>
        <v>0</v>
      </c>
      <c r="U122" s="189" t="s">
        <v>21</v>
      </c>
      <c r="V122" s="36"/>
      <c r="W122" s="36"/>
      <c r="X122" s="36"/>
      <c r="Y122" s="36"/>
      <c r="Z122" s="36"/>
      <c r="AA122" s="36"/>
      <c r="AB122" s="36"/>
      <c r="AC122" s="36"/>
      <c r="AD122" s="36"/>
      <c r="AE122" s="36"/>
      <c r="AR122" s="190" t="s">
        <v>213</v>
      </c>
      <c r="AT122" s="190" t="s">
        <v>208</v>
      </c>
      <c r="AU122" s="190" t="s">
        <v>83</v>
      </c>
      <c r="AY122" s="19" t="s">
        <v>204</v>
      </c>
      <c r="BE122" s="191">
        <f>IF(N122="základní",J122,0)</f>
        <v>0</v>
      </c>
      <c r="BF122" s="191">
        <f>IF(N122="snížená",J122,0)</f>
        <v>0</v>
      </c>
      <c r="BG122" s="191">
        <f>IF(N122="zákl. přenesená",J122,0)</f>
        <v>0</v>
      </c>
      <c r="BH122" s="191">
        <f>IF(N122="sníž. přenesená",J122,0)</f>
        <v>0</v>
      </c>
      <c r="BI122" s="191">
        <f>IF(N122="nulová",J122,0)</f>
        <v>0</v>
      </c>
      <c r="BJ122" s="19" t="s">
        <v>81</v>
      </c>
      <c r="BK122" s="191">
        <f>ROUND(I122*H122,1)</f>
        <v>0</v>
      </c>
      <c r="BL122" s="19" t="s">
        <v>213</v>
      </c>
      <c r="BM122" s="190" t="s">
        <v>2702</v>
      </c>
    </row>
    <row r="123" spans="1:47" s="2" customFormat="1" ht="11.25">
      <c r="A123" s="36"/>
      <c r="B123" s="37"/>
      <c r="C123" s="38"/>
      <c r="D123" s="192" t="s">
        <v>216</v>
      </c>
      <c r="E123" s="38"/>
      <c r="F123" s="193" t="s">
        <v>2703</v>
      </c>
      <c r="G123" s="38"/>
      <c r="H123" s="38"/>
      <c r="I123" s="194"/>
      <c r="J123" s="38"/>
      <c r="K123" s="38"/>
      <c r="L123" s="41"/>
      <c r="M123" s="195"/>
      <c r="N123" s="196"/>
      <c r="O123" s="66"/>
      <c r="P123" s="66"/>
      <c r="Q123" s="66"/>
      <c r="R123" s="66"/>
      <c r="S123" s="66"/>
      <c r="T123" s="66"/>
      <c r="U123" s="67"/>
      <c r="V123" s="36"/>
      <c r="W123" s="36"/>
      <c r="X123" s="36"/>
      <c r="Y123" s="36"/>
      <c r="Z123" s="36"/>
      <c r="AA123" s="36"/>
      <c r="AB123" s="36"/>
      <c r="AC123" s="36"/>
      <c r="AD123" s="36"/>
      <c r="AE123" s="36"/>
      <c r="AT123" s="19" t="s">
        <v>216</v>
      </c>
      <c r="AU123" s="19" t="s">
        <v>83</v>
      </c>
    </row>
    <row r="124" spans="2:63" s="12" customFormat="1" ht="22.9" customHeight="1">
      <c r="B124" s="163"/>
      <c r="C124" s="164"/>
      <c r="D124" s="165" t="s">
        <v>72</v>
      </c>
      <c r="E124" s="177" t="s">
        <v>257</v>
      </c>
      <c r="F124" s="177" t="s">
        <v>1165</v>
      </c>
      <c r="G124" s="164"/>
      <c r="H124" s="164"/>
      <c r="I124" s="167"/>
      <c r="J124" s="178">
        <f>BK124</f>
        <v>0</v>
      </c>
      <c r="K124" s="164"/>
      <c r="L124" s="169"/>
      <c r="M124" s="170"/>
      <c r="N124" s="171"/>
      <c r="O124" s="171"/>
      <c r="P124" s="172">
        <f>SUM(P125:P128)</f>
        <v>0</v>
      </c>
      <c r="Q124" s="171"/>
      <c r="R124" s="172">
        <f>SUM(R125:R128)</f>
        <v>0</v>
      </c>
      <c r="S124" s="171"/>
      <c r="T124" s="172">
        <f>SUM(T125:T128)</f>
        <v>0</v>
      </c>
      <c r="U124" s="173"/>
      <c r="AR124" s="174" t="s">
        <v>81</v>
      </c>
      <c r="AT124" s="175" t="s">
        <v>72</v>
      </c>
      <c r="AU124" s="175" t="s">
        <v>81</v>
      </c>
      <c r="AY124" s="174" t="s">
        <v>204</v>
      </c>
      <c r="BK124" s="176">
        <f>SUM(BK125:BK128)</f>
        <v>0</v>
      </c>
    </row>
    <row r="125" spans="1:65" s="2" customFormat="1" ht="16.5" customHeight="1">
      <c r="A125" s="36"/>
      <c r="B125" s="37"/>
      <c r="C125" s="179" t="s">
        <v>336</v>
      </c>
      <c r="D125" s="179" t="s">
        <v>208</v>
      </c>
      <c r="E125" s="180" t="s">
        <v>2704</v>
      </c>
      <c r="F125" s="181" t="s">
        <v>2705</v>
      </c>
      <c r="G125" s="182" t="s">
        <v>346</v>
      </c>
      <c r="H125" s="183">
        <v>491.04</v>
      </c>
      <c r="I125" s="184"/>
      <c r="J125" s="185">
        <f>ROUND(I125*H125,1)</f>
        <v>0</v>
      </c>
      <c r="K125" s="181" t="s">
        <v>21</v>
      </c>
      <c r="L125" s="41"/>
      <c r="M125" s="186" t="s">
        <v>21</v>
      </c>
      <c r="N125" s="187" t="s">
        <v>44</v>
      </c>
      <c r="O125" s="66"/>
      <c r="P125" s="188">
        <f>O125*H125</f>
        <v>0</v>
      </c>
      <c r="Q125" s="188">
        <v>0</v>
      </c>
      <c r="R125" s="188">
        <f>Q125*H125</f>
        <v>0</v>
      </c>
      <c r="S125" s="188">
        <v>0</v>
      </c>
      <c r="T125" s="188">
        <f>S125*H125</f>
        <v>0</v>
      </c>
      <c r="U125" s="189" t="s">
        <v>21</v>
      </c>
      <c r="V125" s="36"/>
      <c r="W125" s="36"/>
      <c r="X125" s="36"/>
      <c r="Y125" s="36"/>
      <c r="Z125" s="36"/>
      <c r="AA125" s="36"/>
      <c r="AB125" s="36"/>
      <c r="AC125" s="36"/>
      <c r="AD125" s="36"/>
      <c r="AE125" s="36"/>
      <c r="AR125" s="190" t="s">
        <v>213</v>
      </c>
      <c r="AT125" s="190" t="s">
        <v>208</v>
      </c>
      <c r="AU125" s="190" t="s">
        <v>83</v>
      </c>
      <c r="AY125" s="19" t="s">
        <v>204</v>
      </c>
      <c r="BE125" s="191">
        <f>IF(N125="základní",J125,0)</f>
        <v>0</v>
      </c>
      <c r="BF125" s="191">
        <f>IF(N125="snížená",J125,0)</f>
        <v>0</v>
      </c>
      <c r="BG125" s="191">
        <f>IF(N125="zákl. přenesená",J125,0)</f>
        <v>0</v>
      </c>
      <c r="BH125" s="191">
        <f>IF(N125="sníž. přenesená",J125,0)</f>
        <v>0</v>
      </c>
      <c r="BI125" s="191">
        <f>IF(N125="nulová",J125,0)</f>
        <v>0</v>
      </c>
      <c r="BJ125" s="19" t="s">
        <v>81</v>
      </c>
      <c r="BK125" s="191">
        <f>ROUND(I125*H125,1)</f>
        <v>0</v>
      </c>
      <c r="BL125" s="19" t="s">
        <v>213</v>
      </c>
      <c r="BM125" s="190" t="s">
        <v>2706</v>
      </c>
    </row>
    <row r="126" spans="1:65" s="2" customFormat="1" ht="16.5" customHeight="1">
      <c r="A126" s="36"/>
      <c r="B126" s="37"/>
      <c r="C126" s="179" t="s">
        <v>343</v>
      </c>
      <c r="D126" s="179" t="s">
        <v>208</v>
      </c>
      <c r="E126" s="180" t="s">
        <v>2707</v>
      </c>
      <c r="F126" s="181" t="s">
        <v>2708</v>
      </c>
      <c r="G126" s="182" t="s">
        <v>346</v>
      </c>
      <c r="H126" s="183">
        <v>491.04</v>
      </c>
      <c r="I126" s="184"/>
      <c r="J126" s="185">
        <f>ROUND(I126*H126,1)</f>
        <v>0</v>
      </c>
      <c r="K126" s="181" t="s">
        <v>21</v>
      </c>
      <c r="L126" s="41"/>
      <c r="M126" s="186" t="s">
        <v>21</v>
      </c>
      <c r="N126" s="187" t="s">
        <v>44</v>
      </c>
      <c r="O126" s="66"/>
      <c r="P126" s="188">
        <f>O126*H126</f>
        <v>0</v>
      </c>
      <c r="Q126" s="188">
        <v>0</v>
      </c>
      <c r="R126" s="188">
        <f>Q126*H126</f>
        <v>0</v>
      </c>
      <c r="S126" s="188">
        <v>0</v>
      </c>
      <c r="T126" s="188">
        <f>S126*H126</f>
        <v>0</v>
      </c>
      <c r="U126" s="189" t="s">
        <v>21</v>
      </c>
      <c r="V126" s="36"/>
      <c r="W126" s="36"/>
      <c r="X126" s="36"/>
      <c r="Y126" s="36"/>
      <c r="Z126" s="36"/>
      <c r="AA126" s="36"/>
      <c r="AB126" s="36"/>
      <c r="AC126" s="36"/>
      <c r="AD126" s="36"/>
      <c r="AE126" s="36"/>
      <c r="AR126" s="190" t="s">
        <v>213</v>
      </c>
      <c r="AT126" s="190" t="s">
        <v>208</v>
      </c>
      <c r="AU126" s="190" t="s">
        <v>83</v>
      </c>
      <c r="AY126" s="19" t="s">
        <v>204</v>
      </c>
      <c r="BE126" s="191">
        <f>IF(N126="základní",J126,0)</f>
        <v>0</v>
      </c>
      <c r="BF126" s="191">
        <f>IF(N126="snížená",J126,0)</f>
        <v>0</v>
      </c>
      <c r="BG126" s="191">
        <f>IF(N126="zákl. přenesená",J126,0)</f>
        <v>0</v>
      </c>
      <c r="BH126" s="191">
        <f>IF(N126="sníž. přenesená",J126,0)</f>
        <v>0</v>
      </c>
      <c r="BI126" s="191">
        <f>IF(N126="nulová",J126,0)</f>
        <v>0</v>
      </c>
      <c r="BJ126" s="19" t="s">
        <v>81</v>
      </c>
      <c r="BK126" s="191">
        <f>ROUND(I126*H126,1)</f>
        <v>0</v>
      </c>
      <c r="BL126" s="19" t="s">
        <v>213</v>
      </c>
      <c r="BM126" s="190" t="s">
        <v>2709</v>
      </c>
    </row>
    <row r="127" spans="1:65" s="2" customFormat="1" ht="16.5" customHeight="1">
      <c r="A127" s="36"/>
      <c r="B127" s="37"/>
      <c r="C127" s="179" t="s">
        <v>350</v>
      </c>
      <c r="D127" s="179" t="s">
        <v>208</v>
      </c>
      <c r="E127" s="180" t="s">
        <v>2710</v>
      </c>
      <c r="F127" s="181" t="s">
        <v>2711</v>
      </c>
      <c r="G127" s="182" t="s">
        <v>346</v>
      </c>
      <c r="H127" s="183">
        <v>491.04</v>
      </c>
      <c r="I127" s="184"/>
      <c r="J127" s="185">
        <f>ROUND(I127*H127,1)</f>
        <v>0</v>
      </c>
      <c r="K127" s="181" t="s">
        <v>21</v>
      </c>
      <c r="L127" s="41"/>
      <c r="M127" s="186" t="s">
        <v>21</v>
      </c>
      <c r="N127" s="187" t="s">
        <v>44</v>
      </c>
      <c r="O127" s="66"/>
      <c r="P127" s="188">
        <f>O127*H127</f>
        <v>0</v>
      </c>
      <c r="Q127" s="188">
        <v>0</v>
      </c>
      <c r="R127" s="188">
        <f>Q127*H127</f>
        <v>0</v>
      </c>
      <c r="S127" s="188">
        <v>0</v>
      </c>
      <c r="T127" s="188">
        <f>S127*H127</f>
        <v>0</v>
      </c>
      <c r="U127" s="189" t="s">
        <v>21</v>
      </c>
      <c r="V127" s="36"/>
      <c r="W127" s="36"/>
      <c r="X127" s="36"/>
      <c r="Y127" s="36"/>
      <c r="Z127" s="36"/>
      <c r="AA127" s="36"/>
      <c r="AB127" s="36"/>
      <c r="AC127" s="36"/>
      <c r="AD127" s="36"/>
      <c r="AE127" s="36"/>
      <c r="AR127" s="190" t="s">
        <v>213</v>
      </c>
      <c r="AT127" s="190" t="s">
        <v>208</v>
      </c>
      <c r="AU127" s="190" t="s">
        <v>83</v>
      </c>
      <c r="AY127" s="19" t="s">
        <v>204</v>
      </c>
      <c r="BE127" s="191">
        <f>IF(N127="základní",J127,0)</f>
        <v>0</v>
      </c>
      <c r="BF127" s="191">
        <f>IF(N127="snížená",J127,0)</f>
        <v>0</v>
      </c>
      <c r="BG127" s="191">
        <f>IF(N127="zákl. přenesená",J127,0)</f>
        <v>0</v>
      </c>
      <c r="BH127" s="191">
        <f>IF(N127="sníž. přenesená",J127,0)</f>
        <v>0</v>
      </c>
      <c r="BI127" s="191">
        <f>IF(N127="nulová",J127,0)</f>
        <v>0</v>
      </c>
      <c r="BJ127" s="19" t="s">
        <v>81</v>
      </c>
      <c r="BK127" s="191">
        <f>ROUND(I127*H127,1)</f>
        <v>0</v>
      </c>
      <c r="BL127" s="19" t="s">
        <v>213</v>
      </c>
      <c r="BM127" s="190" t="s">
        <v>2712</v>
      </c>
    </row>
    <row r="128" spans="1:65" s="2" customFormat="1" ht="16.5" customHeight="1">
      <c r="A128" s="36"/>
      <c r="B128" s="37"/>
      <c r="C128" s="179" t="s">
        <v>7</v>
      </c>
      <c r="D128" s="179" t="s">
        <v>208</v>
      </c>
      <c r="E128" s="180" t="s">
        <v>2713</v>
      </c>
      <c r="F128" s="181" t="s">
        <v>2714</v>
      </c>
      <c r="G128" s="182" t="s">
        <v>2715</v>
      </c>
      <c r="H128" s="183">
        <v>1</v>
      </c>
      <c r="I128" s="184"/>
      <c r="J128" s="185">
        <f>ROUND(I128*H128,1)</f>
        <v>0</v>
      </c>
      <c r="K128" s="181" t="s">
        <v>21</v>
      </c>
      <c r="L128" s="41"/>
      <c r="M128" s="186" t="s">
        <v>21</v>
      </c>
      <c r="N128" s="187" t="s">
        <v>44</v>
      </c>
      <c r="O128" s="66"/>
      <c r="P128" s="188">
        <f>O128*H128</f>
        <v>0</v>
      </c>
      <c r="Q128" s="188">
        <v>0</v>
      </c>
      <c r="R128" s="188">
        <f>Q128*H128</f>
        <v>0</v>
      </c>
      <c r="S128" s="188">
        <v>0</v>
      </c>
      <c r="T128" s="188">
        <f>S128*H128</f>
        <v>0</v>
      </c>
      <c r="U128" s="189" t="s">
        <v>21</v>
      </c>
      <c r="V128" s="36"/>
      <c r="W128" s="36"/>
      <c r="X128" s="36"/>
      <c r="Y128" s="36"/>
      <c r="Z128" s="36"/>
      <c r="AA128" s="36"/>
      <c r="AB128" s="36"/>
      <c r="AC128" s="36"/>
      <c r="AD128" s="36"/>
      <c r="AE128" s="36"/>
      <c r="AR128" s="190" t="s">
        <v>213</v>
      </c>
      <c r="AT128" s="190" t="s">
        <v>208</v>
      </c>
      <c r="AU128" s="190" t="s">
        <v>83</v>
      </c>
      <c r="AY128" s="19" t="s">
        <v>204</v>
      </c>
      <c r="BE128" s="191">
        <f>IF(N128="základní",J128,0)</f>
        <v>0</v>
      </c>
      <c r="BF128" s="191">
        <f>IF(N128="snížená",J128,0)</f>
        <v>0</v>
      </c>
      <c r="BG128" s="191">
        <f>IF(N128="zákl. přenesená",J128,0)</f>
        <v>0</v>
      </c>
      <c r="BH128" s="191">
        <f>IF(N128="sníž. přenesená",J128,0)</f>
        <v>0</v>
      </c>
      <c r="BI128" s="191">
        <f>IF(N128="nulová",J128,0)</f>
        <v>0</v>
      </c>
      <c r="BJ128" s="19" t="s">
        <v>81</v>
      </c>
      <c r="BK128" s="191">
        <f>ROUND(I128*H128,1)</f>
        <v>0</v>
      </c>
      <c r="BL128" s="19" t="s">
        <v>213</v>
      </c>
      <c r="BM128" s="190" t="s">
        <v>2716</v>
      </c>
    </row>
    <row r="129" spans="2:63" s="12" customFormat="1" ht="22.9" customHeight="1">
      <c r="B129" s="163"/>
      <c r="C129" s="164"/>
      <c r="D129" s="165" t="s">
        <v>72</v>
      </c>
      <c r="E129" s="177" t="s">
        <v>1322</v>
      </c>
      <c r="F129" s="177" t="s">
        <v>1323</v>
      </c>
      <c r="G129" s="164"/>
      <c r="H129" s="164"/>
      <c r="I129" s="167"/>
      <c r="J129" s="178">
        <f>BK129</f>
        <v>0</v>
      </c>
      <c r="K129" s="164"/>
      <c r="L129" s="169"/>
      <c r="M129" s="170"/>
      <c r="N129" s="171"/>
      <c r="O129" s="171"/>
      <c r="P129" s="172">
        <f>SUM(P130:P131)</f>
        <v>0</v>
      </c>
      <c r="Q129" s="171"/>
      <c r="R129" s="172">
        <f>SUM(R130:R131)</f>
        <v>0</v>
      </c>
      <c r="S129" s="171"/>
      <c r="T129" s="172">
        <f>SUM(T130:T131)</f>
        <v>0</v>
      </c>
      <c r="U129" s="173"/>
      <c r="AR129" s="174" t="s">
        <v>81</v>
      </c>
      <c r="AT129" s="175" t="s">
        <v>72</v>
      </c>
      <c r="AU129" s="175" t="s">
        <v>81</v>
      </c>
      <c r="AY129" s="174" t="s">
        <v>204</v>
      </c>
      <c r="BK129" s="176">
        <f>SUM(BK130:BK131)</f>
        <v>0</v>
      </c>
    </row>
    <row r="130" spans="1:65" s="2" customFormat="1" ht="16.5" customHeight="1">
      <c r="A130" s="36"/>
      <c r="B130" s="37"/>
      <c r="C130" s="179" t="s">
        <v>367</v>
      </c>
      <c r="D130" s="179" t="s">
        <v>208</v>
      </c>
      <c r="E130" s="180" t="s">
        <v>2717</v>
      </c>
      <c r="F130" s="181" t="s">
        <v>2718</v>
      </c>
      <c r="G130" s="182" t="s">
        <v>318</v>
      </c>
      <c r="H130" s="183">
        <v>162.179</v>
      </c>
      <c r="I130" s="184"/>
      <c r="J130" s="185">
        <f>ROUND(I130*H130,1)</f>
        <v>0</v>
      </c>
      <c r="K130" s="181" t="s">
        <v>212</v>
      </c>
      <c r="L130" s="41"/>
      <c r="M130" s="186" t="s">
        <v>21</v>
      </c>
      <c r="N130" s="187" t="s">
        <v>44</v>
      </c>
      <c r="O130" s="66"/>
      <c r="P130" s="188">
        <f>O130*H130</f>
        <v>0</v>
      </c>
      <c r="Q130" s="188">
        <v>0</v>
      </c>
      <c r="R130" s="188">
        <f>Q130*H130</f>
        <v>0</v>
      </c>
      <c r="S130" s="188">
        <v>0</v>
      </c>
      <c r="T130" s="188">
        <f>S130*H130</f>
        <v>0</v>
      </c>
      <c r="U130" s="189" t="s">
        <v>21</v>
      </c>
      <c r="V130" s="36"/>
      <c r="W130" s="36"/>
      <c r="X130" s="36"/>
      <c r="Y130" s="36"/>
      <c r="Z130" s="36"/>
      <c r="AA130" s="36"/>
      <c r="AB130" s="36"/>
      <c r="AC130" s="36"/>
      <c r="AD130" s="36"/>
      <c r="AE130" s="36"/>
      <c r="AR130" s="190" t="s">
        <v>213</v>
      </c>
      <c r="AT130" s="190" t="s">
        <v>208</v>
      </c>
      <c r="AU130" s="190" t="s">
        <v>83</v>
      </c>
      <c r="AY130" s="19" t="s">
        <v>204</v>
      </c>
      <c r="BE130" s="191">
        <f>IF(N130="základní",J130,0)</f>
        <v>0</v>
      </c>
      <c r="BF130" s="191">
        <f>IF(N130="snížená",J130,0)</f>
        <v>0</v>
      </c>
      <c r="BG130" s="191">
        <f>IF(N130="zákl. přenesená",J130,0)</f>
        <v>0</v>
      </c>
      <c r="BH130" s="191">
        <f>IF(N130="sníž. přenesená",J130,0)</f>
        <v>0</v>
      </c>
      <c r="BI130" s="191">
        <f>IF(N130="nulová",J130,0)</f>
        <v>0</v>
      </c>
      <c r="BJ130" s="19" t="s">
        <v>81</v>
      </c>
      <c r="BK130" s="191">
        <f>ROUND(I130*H130,1)</f>
        <v>0</v>
      </c>
      <c r="BL130" s="19" t="s">
        <v>213</v>
      </c>
      <c r="BM130" s="190" t="s">
        <v>2719</v>
      </c>
    </row>
    <row r="131" spans="1:47" s="2" customFormat="1" ht="11.25">
      <c r="A131" s="36"/>
      <c r="B131" s="37"/>
      <c r="C131" s="38"/>
      <c r="D131" s="192" t="s">
        <v>216</v>
      </c>
      <c r="E131" s="38"/>
      <c r="F131" s="193" t="s">
        <v>2720</v>
      </c>
      <c r="G131" s="38"/>
      <c r="H131" s="38"/>
      <c r="I131" s="194"/>
      <c r="J131" s="38"/>
      <c r="K131" s="38"/>
      <c r="L131" s="41"/>
      <c r="M131" s="195"/>
      <c r="N131" s="196"/>
      <c r="O131" s="66"/>
      <c r="P131" s="66"/>
      <c r="Q131" s="66"/>
      <c r="R131" s="66"/>
      <c r="S131" s="66"/>
      <c r="T131" s="66"/>
      <c r="U131" s="67"/>
      <c r="V131" s="36"/>
      <c r="W131" s="36"/>
      <c r="X131" s="36"/>
      <c r="Y131" s="36"/>
      <c r="Z131" s="36"/>
      <c r="AA131" s="36"/>
      <c r="AB131" s="36"/>
      <c r="AC131" s="36"/>
      <c r="AD131" s="36"/>
      <c r="AE131" s="36"/>
      <c r="AT131" s="19" t="s">
        <v>216</v>
      </c>
      <c r="AU131" s="19" t="s">
        <v>83</v>
      </c>
    </row>
    <row r="132" spans="2:63" s="12" customFormat="1" ht="25.9" customHeight="1">
      <c r="B132" s="163"/>
      <c r="C132" s="164"/>
      <c r="D132" s="165" t="s">
        <v>72</v>
      </c>
      <c r="E132" s="166" t="s">
        <v>1338</v>
      </c>
      <c r="F132" s="166" t="s">
        <v>1339</v>
      </c>
      <c r="G132" s="164"/>
      <c r="H132" s="164"/>
      <c r="I132" s="167"/>
      <c r="J132" s="168">
        <f>BK132</f>
        <v>0</v>
      </c>
      <c r="K132" s="164"/>
      <c r="L132" s="169"/>
      <c r="M132" s="170"/>
      <c r="N132" s="171"/>
      <c r="O132" s="171"/>
      <c r="P132" s="172">
        <f>P133</f>
        <v>0</v>
      </c>
      <c r="Q132" s="171"/>
      <c r="R132" s="172">
        <f>R133</f>
        <v>0</v>
      </c>
      <c r="S132" s="171"/>
      <c r="T132" s="172">
        <f>T133</f>
        <v>0</v>
      </c>
      <c r="U132" s="173"/>
      <c r="AR132" s="174" t="s">
        <v>83</v>
      </c>
      <c r="AT132" s="175" t="s">
        <v>72</v>
      </c>
      <c r="AU132" s="175" t="s">
        <v>73</v>
      </c>
      <c r="AY132" s="174" t="s">
        <v>204</v>
      </c>
      <c r="BK132" s="176">
        <f>BK133</f>
        <v>0</v>
      </c>
    </row>
    <row r="133" spans="2:63" s="12" customFormat="1" ht="22.9" customHeight="1">
      <c r="B133" s="163"/>
      <c r="C133" s="164"/>
      <c r="D133" s="165" t="s">
        <v>72</v>
      </c>
      <c r="E133" s="177" t="s">
        <v>1779</v>
      </c>
      <c r="F133" s="177" t="s">
        <v>2721</v>
      </c>
      <c r="G133" s="164"/>
      <c r="H133" s="164"/>
      <c r="I133" s="167"/>
      <c r="J133" s="178">
        <f>BK133</f>
        <v>0</v>
      </c>
      <c r="K133" s="164"/>
      <c r="L133" s="169"/>
      <c r="M133" s="170"/>
      <c r="N133" s="171"/>
      <c r="O133" s="171"/>
      <c r="P133" s="172">
        <f>SUM(P134:P177)</f>
        <v>0</v>
      </c>
      <c r="Q133" s="171"/>
      <c r="R133" s="172">
        <f>SUM(R134:R177)</f>
        <v>0</v>
      </c>
      <c r="S133" s="171"/>
      <c r="T133" s="172">
        <f>SUM(T134:T177)</f>
        <v>0</v>
      </c>
      <c r="U133" s="173"/>
      <c r="AR133" s="174" t="s">
        <v>83</v>
      </c>
      <c r="AT133" s="175" t="s">
        <v>72</v>
      </c>
      <c r="AU133" s="175" t="s">
        <v>81</v>
      </c>
      <c r="AY133" s="174" t="s">
        <v>204</v>
      </c>
      <c r="BK133" s="176">
        <f>SUM(BK134:BK177)</f>
        <v>0</v>
      </c>
    </row>
    <row r="134" spans="1:65" s="2" customFormat="1" ht="16.5" customHeight="1">
      <c r="A134" s="36"/>
      <c r="B134" s="37"/>
      <c r="C134" s="179" t="s">
        <v>380</v>
      </c>
      <c r="D134" s="179" t="s">
        <v>208</v>
      </c>
      <c r="E134" s="180" t="s">
        <v>2722</v>
      </c>
      <c r="F134" s="181" t="s">
        <v>2723</v>
      </c>
      <c r="G134" s="182" t="s">
        <v>2715</v>
      </c>
      <c r="H134" s="183">
        <v>1</v>
      </c>
      <c r="I134" s="184"/>
      <c r="J134" s="185">
        <f aca="true" t="shared" si="0" ref="J134:J177">ROUND(I134*H134,1)</f>
        <v>0</v>
      </c>
      <c r="K134" s="181" t="s">
        <v>21</v>
      </c>
      <c r="L134" s="41"/>
      <c r="M134" s="186" t="s">
        <v>21</v>
      </c>
      <c r="N134" s="187" t="s">
        <v>44</v>
      </c>
      <c r="O134" s="66"/>
      <c r="P134" s="188">
        <f aca="true" t="shared" si="1" ref="P134:P177">O134*H134</f>
        <v>0</v>
      </c>
      <c r="Q134" s="188">
        <v>0</v>
      </c>
      <c r="R134" s="188">
        <f aca="true" t="shared" si="2" ref="R134:R177">Q134*H134</f>
        <v>0</v>
      </c>
      <c r="S134" s="188">
        <v>0</v>
      </c>
      <c r="T134" s="188">
        <f aca="true" t="shared" si="3" ref="T134:T177">S134*H134</f>
        <v>0</v>
      </c>
      <c r="U134" s="189" t="s">
        <v>21</v>
      </c>
      <c r="V134" s="36"/>
      <c r="W134" s="36"/>
      <c r="X134" s="36"/>
      <c r="Y134" s="36"/>
      <c r="Z134" s="36"/>
      <c r="AA134" s="36"/>
      <c r="AB134" s="36"/>
      <c r="AC134" s="36"/>
      <c r="AD134" s="36"/>
      <c r="AE134" s="36"/>
      <c r="AR134" s="190" t="s">
        <v>300</v>
      </c>
      <c r="AT134" s="190" t="s">
        <v>208</v>
      </c>
      <c r="AU134" s="190" t="s">
        <v>83</v>
      </c>
      <c r="AY134" s="19" t="s">
        <v>204</v>
      </c>
      <c r="BE134" s="191">
        <f aca="true" t="shared" si="4" ref="BE134:BE177">IF(N134="základní",J134,0)</f>
        <v>0</v>
      </c>
      <c r="BF134" s="191">
        <f aca="true" t="shared" si="5" ref="BF134:BF177">IF(N134="snížená",J134,0)</f>
        <v>0</v>
      </c>
      <c r="BG134" s="191">
        <f aca="true" t="shared" si="6" ref="BG134:BG177">IF(N134="zákl. přenesená",J134,0)</f>
        <v>0</v>
      </c>
      <c r="BH134" s="191">
        <f aca="true" t="shared" si="7" ref="BH134:BH177">IF(N134="sníž. přenesená",J134,0)</f>
        <v>0</v>
      </c>
      <c r="BI134" s="191">
        <f aca="true" t="shared" si="8" ref="BI134:BI177">IF(N134="nulová",J134,0)</f>
        <v>0</v>
      </c>
      <c r="BJ134" s="19" t="s">
        <v>81</v>
      </c>
      <c r="BK134" s="191">
        <f aca="true" t="shared" si="9" ref="BK134:BK177">ROUND(I134*H134,1)</f>
        <v>0</v>
      </c>
      <c r="BL134" s="19" t="s">
        <v>300</v>
      </c>
      <c r="BM134" s="190" t="s">
        <v>2724</v>
      </c>
    </row>
    <row r="135" spans="1:65" s="2" customFormat="1" ht="16.5" customHeight="1">
      <c r="A135" s="36"/>
      <c r="B135" s="37"/>
      <c r="C135" s="179" t="s">
        <v>397</v>
      </c>
      <c r="D135" s="179" t="s">
        <v>208</v>
      </c>
      <c r="E135" s="180" t="s">
        <v>2725</v>
      </c>
      <c r="F135" s="181" t="s">
        <v>2726</v>
      </c>
      <c r="G135" s="182" t="s">
        <v>2715</v>
      </c>
      <c r="H135" s="183">
        <v>1</v>
      </c>
      <c r="I135" s="184"/>
      <c r="J135" s="185">
        <f t="shared" si="0"/>
        <v>0</v>
      </c>
      <c r="K135" s="181" t="s">
        <v>21</v>
      </c>
      <c r="L135" s="41"/>
      <c r="M135" s="186" t="s">
        <v>21</v>
      </c>
      <c r="N135" s="187" t="s">
        <v>44</v>
      </c>
      <c r="O135" s="66"/>
      <c r="P135" s="188">
        <f t="shared" si="1"/>
        <v>0</v>
      </c>
      <c r="Q135" s="188">
        <v>0</v>
      </c>
      <c r="R135" s="188">
        <f t="shared" si="2"/>
        <v>0</v>
      </c>
      <c r="S135" s="188">
        <v>0</v>
      </c>
      <c r="T135" s="188">
        <f t="shared" si="3"/>
        <v>0</v>
      </c>
      <c r="U135" s="189" t="s">
        <v>21</v>
      </c>
      <c r="V135" s="36"/>
      <c r="W135" s="36"/>
      <c r="X135" s="36"/>
      <c r="Y135" s="36"/>
      <c r="Z135" s="36"/>
      <c r="AA135" s="36"/>
      <c r="AB135" s="36"/>
      <c r="AC135" s="36"/>
      <c r="AD135" s="36"/>
      <c r="AE135" s="36"/>
      <c r="AR135" s="190" t="s">
        <v>300</v>
      </c>
      <c r="AT135" s="190" t="s">
        <v>208</v>
      </c>
      <c r="AU135" s="190" t="s">
        <v>83</v>
      </c>
      <c r="AY135" s="19" t="s">
        <v>204</v>
      </c>
      <c r="BE135" s="191">
        <f t="shared" si="4"/>
        <v>0</v>
      </c>
      <c r="BF135" s="191">
        <f t="shared" si="5"/>
        <v>0</v>
      </c>
      <c r="BG135" s="191">
        <f t="shared" si="6"/>
        <v>0</v>
      </c>
      <c r="BH135" s="191">
        <f t="shared" si="7"/>
        <v>0</v>
      </c>
      <c r="BI135" s="191">
        <f t="shared" si="8"/>
        <v>0</v>
      </c>
      <c r="BJ135" s="19" t="s">
        <v>81</v>
      </c>
      <c r="BK135" s="191">
        <f t="shared" si="9"/>
        <v>0</v>
      </c>
      <c r="BL135" s="19" t="s">
        <v>300</v>
      </c>
      <c r="BM135" s="190" t="s">
        <v>2727</v>
      </c>
    </row>
    <row r="136" spans="1:65" s="2" customFormat="1" ht="16.5" customHeight="1">
      <c r="A136" s="36"/>
      <c r="B136" s="37"/>
      <c r="C136" s="179" t="s">
        <v>411</v>
      </c>
      <c r="D136" s="179" t="s">
        <v>208</v>
      </c>
      <c r="E136" s="180" t="s">
        <v>2728</v>
      </c>
      <c r="F136" s="181" t="s">
        <v>2729</v>
      </c>
      <c r="G136" s="182" t="s">
        <v>1185</v>
      </c>
      <c r="H136" s="183">
        <v>395.28</v>
      </c>
      <c r="I136" s="184"/>
      <c r="J136" s="185">
        <f t="shared" si="0"/>
        <v>0</v>
      </c>
      <c r="K136" s="181" t="s">
        <v>21</v>
      </c>
      <c r="L136" s="41"/>
      <c r="M136" s="186" t="s">
        <v>21</v>
      </c>
      <c r="N136" s="187" t="s">
        <v>44</v>
      </c>
      <c r="O136" s="66"/>
      <c r="P136" s="188">
        <f t="shared" si="1"/>
        <v>0</v>
      </c>
      <c r="Q136" s="188">
        <v>0</v>
      </c>
      <c r="R136" s="188">
        <f t="shared" si="2"/>
        <v>0</v>
      </c>
      <c r="S136" s="188">
        <v>0</v>
      </c>
      <c r="T136" s="188">
        <f t="shared" si="3"/>
        <v>0</v>
      </c>
      <c r="U136" s="189" t="s">
        <v>21</v>
      </c>
      <c r="V136" s="36"/>
      <c r="W136" s="36"/>
      <c r="X136" s="36"/>
      <c r="Y136" s="36"/>
      <c r="Z136" s="36"/>
      <c r="AA136" s="36"/>
      <c r="AB136" s="36"/>
      <c r="AC136" s="36"/>
      <c r="AD136" s="36"/>
      <c r="AE136" s="36"/>
      <c r="AR136" s="190" t="s">
        <v>300</v>
      </c>
      <c r="AT136" s="190" t="s">
        <v>208</v>
      </c>
      <c r="AU136" s="190" t="s">
        <v>83</v>
      </c>
      <c r="AY136" s="19" t="s">
        <v>204</v>
      </c>
      <c r="BE136" s="191">
        <f t="shared" si="4"/>
        <v>0</v>
      </c>
      <c r="BF136" s="191">
        <f t="shared" si="5"/>
        <v>0</v>
      </c>
      <c r="BG136" s="191">
        <f t="shared" si="6"/>
        <v>0</v>
      </c>
      <c r="BH136" s="191">
        <f t="shared" si="7"/>
        <v>0</v>
      </c>
      <c r="BI136" s="191">
        <f t="shared" si="8"/>
        <v>0</v>
      </c>
      <c r="BJ136" s="19" t="s">
        <v>81</v>
      </c>
      <c r="BK136" s="191">
        <f t="shared" si="9"/>
        <v>0</v>
      </c>
      <c r="BL136" s="19" t="s">
        <v>300</v>
      </c>
      <c r="BM136" s="190" t="s">
        <v>2730</v>
      </c>
    </row>
    <row r="137" spans="1:65" s="2" customFormat="1" ht="16.5" customHeight="1">
      <c r="A137" s="36"/>
      <c r="B137" s="37"/>
      <c r="C137" s="179" t="s">
        <v>417</v>
      </c>
      <c r="D137" s="179" t="s">
        <v>208</v>
      </c>
      <c r="E137" s="180" t="s">
        <v>2731</v>
      </c>
      <c r="F137" s="181" t="s">
        <v>2732</v>
      </c>
      <c r="G137" s="182" t="s">
        <v>1185</v>
      </c>
      <c r="H137" s="183">
        <v>344.22</v>
      </c>
      <c r="I137" s="184"/>
      <c r="J137" s="185">
        <f t="shared" si="0"/>
        <v>0</v>
      </c>
      <c r="K137" s="181" t="s">
        <v>21</v>
      </c>
      <c r="L137" s="41"/>
      <c r="M137" s="186" t="s">
        <v>21</v>
      </c>
      <c r="N137" s="187" t="s">
        <v>44</v>
      </c>
      <c r="O137" s="66"/>
      <c r="P137" s="188">
        <f t="shared" si="1"/>
        <v>0</v>
      </c>
      <c r="Q137" s="188">
        <v>0</v>
      </c>
      <c r="R137" s="188">
        <f t="shared" si="2"/>
        <v>0</v>
      </c>
      <c r="S137" s="188">
        <v>0</v>
      </c>
      <c r="T137" s="188">
        <f t="shared" si="3"/>
        <v>0</v>
      </c>
      <c r="U137" s="189" t="s">
        <v>21</v>
      </c>
      <c r="V137" s="36"/>
      <c r="W137" s="36"/>
      <c r="X137" s="36"/>
      <c r="Y137" s="36"/>
      <c r="Z137" s="36"/>
      <c r="AA137" s="36"/>
      <c r="AB137" s="36"/>
      <c r="AC137" s="36"/>
      <c r="AD137" s="36"/>
      <c r="AE137" s="36"/>
      <c r="AR137" s="190" t="s">
        <v>300</v>
      </c>
      <c r="AT137" s="190" t="s">
        <v>208</v>
      </c>
      <c r="AU137" s="190" t="s">
        <v>83</v>
      </c>
      <c r="AY137" s="19" t="s">
        <v>204</v>
      </c>
      <c r="BE137" s="191">
        <f t="shared" si="4"/>
        <v>0</v>
      </c>
      <c r="BF137" s="191">
        <f t="shared" si="5"/>
        <v>0</v>
      </c>
      <c r="BG137" s="191">
        <f t="shared" si="6"/>
        <v>0</v>
      </c>
      <c r="BH137" s="191">
        <f t="shared" si="7"/>
        <v>0</v>
      </c>
      <c r="BI137" s="191">
        <f t="shared" si="8"/>
        <v>0</v>
      </c>
      <c r="BJ137" s="19" t="s">
        <v>81</v>
      </c>
      <c r="BK137" s="191">
        <f t="shared" si="9"/>
        <v>0</v>
      </c>
      <c r="BL137" s="19" t="s">
        <v>300</v>
      </c>
      <c r="BM137" s="190" t="s">
        <v>2733</v>
      </c>
    </row>
    <row r="138" spans="1:65" s="2" customFormat="1" ht="16.5" customHeight="1">
      <c r="A138" s="36"/>
      <c r="B138" s="37"/>
      <c r="C138" s="179" t="s">
        <v>365</v>
      </c>
      <c r="D138" s="179" t="s">
        <v>208</v>
      </c>
      <c r="E138" s="180" t="s">
        <v>2734</v>
      </c>
      <c r="F138" s="181" t="s">
        <v>2735</v>
      </c>
      <c r="G138" s="182" t="s">
        <v>1185</v>
      </c>
      <c r="H138" s="183">
        <v>81.85</v>
      </c>
      <c r="I138" s="184"/>
      <c r="J138" s="185">
        <f t="shared" si="0"/>
        <v>0</v>
      </c>
      <c r="K138" s="181" t="s">
        <v>21</v>
      </c>
      <c r="L138" s="41"/>
      <c r="M138" s="186" t="s">
        <v>21</v>
      </c>
      <c r="N138" s="187" t="s">
        <v>44</v>
      </c>
      <c r="O138" s="66"/>
      <c r="P138" s="188">
        <f t="shared" si="1"/>
        <v>0</v>
      </c>
      <c r="Q138" s="188">
        <v>0</v>
      </c>
      <c r="R138" s="188">
        <f t="shared" si="2"/>
        <v>0</v>
      </c>
      <c r="S138" s="188">
        <v>0</v>
      </c>
      <c r="T138" s="188">
        <f t="shared" si="3"/>
        <v>0</v>
      </c>
      <c r="U138" s="189" t="s">
        <v>21</v>
      </c>
      <c r="V138" s="36"/>
      <c r="W138" s="36"/>
      <c r="X138" s="36"/>
      <c r="Y138" s="36"/>
      <c r="Z138" s="36"/>
      <c r="AA138" s="36"/>
      <c r="AB138" s="36"/>
      <c r="AC138" s="36"/>
      <c r="AD138" s="36"/>
      <c r="AE138" s="36"/>
      <c r="AR138" s="190" t="s">
        <v>300</v>
      </c>
      <c r="AT138" s="190" t="s">
        <v>208</v>
      </c>
      <c r="AU138" s="190" t="s">
        <v>83</v>
      </c>
      <c r="AY138" s="19" t="s">
        <v>204</v>
      </c>
      <c r="BE138" s="191">
        <f t="shared" si="4"/>
        <v>0</v>
      </c>
      <c r="BF138" s="191">
        <f t="shared" si="5"/>
        <v>0</v>
      </c>
      <c r="BG138" s="191">
        <f t="shared" si="6"/>
        <v>0</v>
      </c>
      <c r="BH138" s="191">
        <f t="shared" si="7"/>
        <v>0</v>
      </c>
      <c r="BI138" s="191">
        <f t="shared" si="8"/>
        <v>0</v>
      </c>
      <c r="BJ138" s="19" t="s">
        <v>81</v>
      </c>
      <c r="BK138" s="191">
        <f t="shared" si="9"/>
        <v>0</v>
      </c>
      <c r="BL138" s="19" t="s">
        <v>300</v>
      </c>
      <c r="BM138" s="190" t="s">
        <v>2736</v>
      </c>
    </row>
    <row r="139" spans="1:65" s="2" customFormat="1" ht="16.5" customHeight="1">
      <c r="A139" s="36"/>
      <c r="B139" s="37"/>
      <c r="C139" s="179" t="s">
        <v>441</v>
      </c>
      <c r="D139" s="179" t="s">
        <v>208</v>
      </c>
      <c r="E139" s="180" t="s">
        <v>2737</v>
      </c>
      <c r="F139" s="181" t="s">
        <v>2738</v>
      </c>
      <c r="G139" s="182" t="s">
        <v>1185</v>
      </c>
      <c r="H139" s="183">
        <v>687.2</v>
      </c>
      <c r="I139" s="184"/>
      <c r="J139" s="185">
        <f t="shared" si="0"/>
        <v>0</v>
      </c>
      <c r="K139" s="181" t="s">
        <v>21</v>
      </c>
      <c r="L139" s="41"/>
      <c r="M139" s="186" t="s">
        <v>21</v>
      </c>
      <c r="N139" s="187" t="s">
        <v>44</v>
      </c>
      <c r="O139" s="66"/>
      <c r="P139" s="188">
        <f t="shared" si="1"/>
        <v>0</v>
      </c>
      <c r="Q139" s="188">
        <v>0</v>
      </c>
      <c r="R139" s="188">
        <f t="shared" si="2"/>
        <v>0</v>
      </c>
      <c r="S139" s="188">
        <v>0</v>
      </c>
      <c r="T139" s="188">
        <f t="shared" si="3"/>
        <v>0</v>
      </c>
      <c r="U139" s="189" t="s">
        <v>21</v>
      </c>
      <c r="V139" s="36"/>
      <c r="W139" s="36"/>
      <c r="X139" s="36"/>
      <c r="Y139" s="36"/>
      <c r="Z139" s="36"/>
      <c r="AA139" s="36"/>
      <c r="AB139" s="36"/>
      <c r="AC139" s="36"/>
      <c r="AD139" s="36"/>
      <c r="AE139" s="36"/>
      <c r="AR139" s="190" t="s">
        <v>300</v>
      </c>
      <c r="AT139" s="190" t="s">
        <v>208</v>
      </c>
      <c r="AU139" s="190" t="s">
        <v>83</v>
      </c>
      <c r="AY139" s="19" t="s">
        <v>204</v>
      </c>
      <c r="BE139" s="191">
        <f t="shared" si="4"/>
        <v>0</v>
      </c>
      <c r="BF139" s="191">
        <f t="shared" si="5"/>
        <v>0</v>
      </c>
      <c r="BG139" s="191">
        <f t="shared" si="6"/>
        <v>0</v>
      </c>
      <c r="BH139" s="191">
        <f t="shared" si="7"/>
        <v>0</v>
      </c>
      <c r="BI139" s="191">
        <f t="shared" si="8"/>
        <v>0</v>
      </c>
      <c r="BJ139" s="19" t="s">
        <v>81</v>
      </c>
      <c r="BK139" s="191">
        <f t="shared" si="9"/>
        <v>0</v>
      </c>
      <c r="BL139" s="19" t="s">
        <v>300</v>
      </c>
      <c r="BM139" s="190" t="s">
        <v>2739</v>
      </c>
    </row>
    <row r="140" spans="1:65" s="2" customFormat="1" ht="16.5" customHeight="1">
      <c r="A140" s="36"/>
      <c r="B140" s="37"/>
      <c r="C140" s="179" t="s">
        <v>450</v>
      </c>
      <c r="D140" s="179" t="s">
        <v>208</v>
      </c>
      <c r="E140" s="180" t="s">
        <v>2740</v>
      </c>
      <c r="F140" s="181" t="s">
        <v>2741</v>
      </c>
      <c r="G140" s="182" t="s">
        <v>1185</v>
      </c>
      <c r="H140" s="183">
        <v>726.2</v>
      </c>
      <c r="I140" s="184"/>
      <c r="J140" s="185">
        <f t="shared" si="0"/>
        <v>0</v>
      </c>
      <c r="K140" s="181" t="s">
        <v>21</v>
      </c>
      <c r="L140" s="41"/>
      <c r="M140" s="186" t="s">
        <v>21</v>
      </c>
      <c r="N140" s="187" t="s">
        <v>44</v>
      </c>
      <c r="O140" s="66"/>
      <c r="P140" s="188">
        <f t="shared" si="1"/>
        <v>0</v>
      </c>
      <c r="Q140" s="188">
        <v>0</v>
      </c>
      <c r="R140" s="188">
        <f t="shared" si="2"/>
        <v>0</v>
      </c>
      <c r="S140" s="188">
        <v>0</v>
      </c>
      <c r="T140" s="188">
        <f t="shared" si="3"/>
        <v>0</v>
      </c>
      <c r="U140" s="189" t="s">
        <v>21</v>
      </c>
      <c r="V140" s="36"/>
      <c r="W140" s="36"/>
      <c r="X140" s="36"/>
      <c r="Y140" s="36"/>
      <c r="Z140" s="36"/>
      <c r="AA140" s="36"/>
      <c r="AB140" s="36"/>
      <c r="AC140" s="36"/>
      <c r="AD140" s="36"/>
      <c r="AE140" s="36"/>
      <c r="AR140" s="190" t="s">
        <v>300</v>
      </c>
      <c r="AT140" s="190" t="s">
        <v>208</v>
      </c>
      <c r="AU140" s="190" t="s">
        <v>83</v>
      </c>
      <c r="AY140" s="19" t="s">
        <v>204</v>
      </c>
      <c r="BE140" s="191">
        <f t="shared" si="4"/>
        <v>0</v>
      </c>
      <c r="BF140" s="191">
        <f t="shared" si="5"/>
        <v>0</v>
      </c>
      <c r="BG140" s="191">
        <f t="shared" si="6"/>
        <v>0</v>
      </c>
      <c r="BH140" s="191">
        <f t="shared" si="7"/>
        <v>0</v>
      </c>
      <c r="BI140" s="191">
        <f t="shared" si="8"/>
        <v>0</v>
      </c>
      <c r="BJ140" s="19" t="s">
        <v>81</v>
      </c>
      <c r="BK140" s="191">
        <f t="shared" si="9"/>
        <v>0</v>
      </c>
      <c r="BL140" s="19" t="s">
        <v>300</v>
      </c>
      <c r="BM140" s="190" t="s">
        <v>2742</v>
      </c>
    </row>
    <row r="141" spans="1:65" s="2" customFormat="1" ht="16.5" customHeight="1">
      <c r="A141" s="36"/>
      <c r="B141" s="37"/>
      <c r="C141" s="179" t="s">
        <v>457</v>
      </c>
      <c r="D141" s="179" t="s">
        <v>208</v>
      </c>
      <c r="E141" s="180" t="s">
        <v>2743</v>
      </c>
      <c r="F141" s="181" t="s">
        <v>2744</v>
      </c>
      <c r="G141" s="182" t="s">
        <v>1185</v>
      </c>
      <c r="H141" s="183">
        <v>43.88</v>
      </c>
      <c r="I141" s="184"/>
      <c r="J141" s="185">
        <f t="shared" si="0"/>
        <v>0</v>
      </c>
      <c r="K141" s="181" t="s">
        <v>21</v>
      </c>
      <c r="L141" s="41"/>
      <c r="M141" s="186" t="s">
        <v>21</v>
      </c>
      <c r="N141" s="187" t="s">
        <v>44</v>
      </c>
      <c r="O141" s="66"/>
      <c r="P141" s="188">
        <f t="shared" si="1"/>
        <v>0</v>
      </c>
      <c r="Q141" s="188">
        <v>0</v>
      </c>
      <c r="R141" s="188">
        <f t="shared" si="2"/>
        <v>0</v>
      </c>
      <c r="S141" s="188">
        <v>0</v>
      </c>
      <c r="T141" s="188">
        <f t="shared" si="3"/>
        <v>0</v>
      </c>
      <c r="U141" s="189" t="s">
        <v>21</v>
      </c>
      <c r="V141" s="36"/>
      <c r="W141" s="36"/>
      <c r="X141" s="36"/>
      <c r="Y141" s="36"/>
      <c r="Z141" s="36"/>
      <c r="AA141" s="36"/>
      <c r="AB141" s="36"/>
      <c r="AC141" s="36"/>
      <c r="AD141" s="36"/>
      <c r="AE141" s="36"/>
      <c r="AR141" s="190" t="s">
        <v>300</v>
      </c>
      <c r="AT141" s="190" t="s">
        <v>208</v>
      </c>
      <c r="AU141" s="190" t="s">
        <v>83</v>
      </c>
      <c r="AY141" s="19" t="s">
        <v>204</v>
      </c>
      <c r="BE141" s="191">
        <f t="shared" si="4"/>
        <v>0</v>
      </c>
      <c r="BF141" s="191">
        <f t="shared" si="5"/>
        <v>0</v>
      </c>
      <c r="BG141" s="191">
        <f t="shared" si="6"/>
        <v>0</v>
      </c>
      <c r="BH141" s="191">
        <f t="shared" si="7"/>
        <v>0</v>
      </c>
      <c r="BI141" s="191">
        <f t="shared" si="8"/>
        <v>0</v>
      </c>
      <c r="BJ141" s="19" t="s">
        <v>81</v>
      </c>
      <c r="BK141" s="191">
        <f t="shared" si="9"/>
        <v>0</v>
      </c>
      <c r="BL141" s="19" t="s">
        <v>300</v>
      </c>
      <c r="BM141" s="190" t="s">
        <v>2745</v>
      </c>
    </row>
    <row r="142" spans="1:65" s="2" customFormat="1" ht="16.5" customHeight="1">
      <c r="A142" s="36"/>
      <c r="B142" s="37"/>
      <c r="C142" s="179" t="s">
        <v>465</v>
      </c>
      <c r="D142" s="179" t="s">
        <v>208</v>
      </c>
      <c r="E142" s="180" t="s">
        <v>2746</v>
      </c>
      <c r="F142" s="181" t="s">
        <v>2747</v>
      </c>
      <c r="G142" s="182" t="s">
        <v>1185</v>
      </c>
      <c r="H142" s="183">
        <v>133.89</v>
      </c>
      <c r="I142" s="184"/>
      <c r="J142" s="185">
        <f t="shared" si="0"/>
        <v>0</v>
      </c>
      <c r="K142" s="181" t="s">
        <v>21</v>
      </c>
      <c r="L142" s="41"/>
      <c r="M142" s="186" t="s">
        <v>21</v>
      </c>
      <c r="N142" s="187" t="s">
        <v>44</v>
      </c>
      <c r="O142" s="66"/>
      <c r="P142" s="188">
        <f t="shared" si="1"/>
        <v>0</v>
      </c>
      <c r="Q142" s="188">
        <v>0</v>
      </c>
      <c r="R142" s="188">
        <f t="shared" si="2"/>
        <v>0</v>
      </c>
      <c r="S142" s="188">
        <v>0</v>
      </c>
      <c r="T142" s="188">
        <f t="shared" si="3"/>
        <v>0</v>
      </c>
      <c r="U142" s="189" t="s">
        <v>21</v>
      </c>
      <c r="V142" s="36"/>
      <c r="W142" s="36"/>
      <c r="X142" s="36"/>
      <c r="Y142" s="36"/>
      <c r="Z142" s="36"/>
      <c r="AA142" s="36"/>
      <c r="AB142" s="36"/>
      <c r="AC142" s="36"/>
      <c r="AD142" s="36"/>
      <c r="AE142" s="36"/>
      <c r="AR142" s="190" t="s">
        <v>300</v>
      </c>
      <c r="AT142" s="190" t="s">
        <v>208</v>
      </c>
      <c r="AU142" s="190" t="s">
        <v>83</v>
      </c>
      <c r="AY142" s="19" t="s">
        <v>204</v>
      </c>
      <c r="BE142" s="191">
        <f t="shared" si="4"/>
        <v>0</v>
      </c>
      <c r="BF142" s="191">
        <f t="shared" si="5"/>
        <v>0</v>
      </c>
      <c r="BG142" s="191">
        <f t="shared" si="6"/>
        <v>0</v>
      </c>
      <c r="BH142" s="191">
        <f t="shared" si="7"/>
        <v>0</v>
      </c>
      <c r="BI142" s="191">
        <f t="shared" si="8"/>
        <v>0</v>
      </c>
      <c r="BJ142" s="19" t="s">
        <v>81</v>
      </c>
      <c r="BK142" s="191">
        <f t="shared" si="9"/>
        <v>0</v>
      </c>
      <c r="BL142" s="19" t="s">
        <v>300</v>
      </c>
      <c r="BM142" s="190" t="s">
        <v>2748</v>
      </c>
    </row>
    <row r="143" spans="1:65" s="2" customFormat="1" ht="16.5" customHeight="1">
      <c r="A143" s="36"/>
      <c r="B143" s="37"/>
      <c r="C143" s="179" t="s">
        <v>473</v>
      </c>
      <c r="D143" s="179" t="s">
        <v>208</v>
      </c>
      <c r="E143" s="180" t="s">
        <v>2749</v>
      </c>
      <c r="F143" s="181" t="s">
        <v>2750</v>
      </c>
      <c r="G143" s="182" t="s">
        <v>1185</v>
      </c>
      <c r="H143" s="183">
        <v>213.33</v>
      </c>
      <c r="I143" s="184"/>
      <c r="J143" s="185">
        <f t="shared" si="0"/>
        <v>0</v>
      </c>
      <c r="K143" s="181" t="s">
        <v>21</v>
      </c>
      <c r="L143" s="41"/>
      <c r="M143" s="186" t="s">
        <v>21</v>
      </c>
      <c r="N143" s="187" t="s">
        <v>44</v>
      </c>
      <c r="O143" s="66"/>
      <c r="P143" s="188">
        <f t="shared" si="1"/>
        <v>0</v>
      </c>
      <c r="Q143" s="188">
        <v>0</v>
      </c>
      <c r="R143" s="188">
        <f t="shared" si="2"/>
        <v>0</v>
      </c>
      <c r="S143" s="188">
        <v>0</v>
      </c>
      <c r="T143" s="188">
        <f t="shared" si="3"/>
        <v>0</v>
      </c>
      <c r="U143" s="189" t="s">
        <v>21</v>
      </c>
      <c r="V143" s="36"/>
      <c r="W143" s="36"/>
      <c r="X143" s="36"/>
      <c r="Y143" s="36"/>
      <c r="Z143" s="36"/>
      <c r="AA143" s="36"/>
      <c r="AB143" s="36"/>
      <c r="AC143" s="36"/>
      <c r="AD143" s="36"/>
      <c r="AE143" s="36"/>
      <c r="AR143" s="190" t="s">
        <v>300</v>
      </c>
      <c r="AT143" s="190" t="s">
        <v>208</v>
      </c>
      <c r="AU143" s="190" t="s">
        <v>83</v>
      </c>
      <c r="AY143" s="19" t="s">
        <v>204</v>
      </c>
      <c r="BE143" s="191">
        <f t="shared" si="4"/>
        <v>0</v>
      </c>
      <c r="BF143" s="191">
        <f t="shared" si="5"/>
        <v>0</v>
      </c>
      <c r="BG143" s="191">
        <f t="shared" si="6"/>
        <v>0</v>
      </c>
      <c r="BH143" s="191">
        <f t="shared" si="7"/>
        <v>0</v>
      </c>
      <c r="BI143" s="191">
        <f t="shared" si="8"/>
        <v>0</v>
      </c>
      <c r="BJ143" s="19" t="s">
        <v>81</v>
      </c>
      <c r="BK143" s="191">
        <f t="shared" si="9"/>
        <v>0</v>
      </c>
      <c r="BL143" s="19" t="s">
        <v>300</v>
      </c>
      <c r="BM143" s="190" t="s">
        <v>2751</v>
      </c>
    </row>
    <row r="144" spans="1:65" s="2" customFormat="1" ht="37.9" customHeight="1">
      <c r="A144" s="36"/>
      <c r="B144" s="37"/>
      <c r="C144" s="179" t="s">
        <v>482</v>
      </c>
      <c r="D144" s="179" t="s">
        <v>208</v>
      </c>
      <c r="E144" s="180" t="s">
        <v>2752</v>
      </c>
      <c r="F144" s="181" t="s">
        <v>2753</v>
      </c>
      <c r="G144" s="182" t="s">
        <v>211</v>
      </c>
      <c r="H144" s="183">
        <v>1</v>
      </c>
      <c r="I144" s="184"/>
      <c r="J144" s="185">
        <f t="shared" si="0"/>
        <v>0</v>
      </c>
      <c r="K144" s="181" t="s">
        <v>21</v>
      </c>
      <c r="L144" s="41"/>
      <c r="M144" s="186" t="s">
        <v>21</v>
      </c>
      <c r="N144" s="187" t="s">
        <v>44</v>
      </c>
      <c r="O144" s="66"/>
      <c r="P144" s="188">
        <f t="shared" si="1"/>
        <v>0</v>
      </c>
      <c r="Q144" s="188">
        <v>0</v>
      </c>
      <c r="R144" s="188">
        <f t="shared" si="2"/>
        <v>0</v>
      </c>
      <c r="S144" s="188">
        <v>0</v>
      </c>
      <c r="T144" s="188">
        <f t="shared" si="3"/>
        <v>0</v>
      </c>
      <c r="U144" s="189" t="s">
        <v>21</v>
      </c>
      <c r="V144" s="36"/>
      <c r="W144" s="36"/>
      <c r="X144" s="36"/>
      <c r="Y144" s="36"/>
      <c r="Z144" s="36"/>
      <c r="AA144" s="36"/>
      <c r="AB144" s="36"/>
      <c r="AC144" s="36"/>
      <c r="AD144" s="36"/>
      <c r="AE144" s="36"/>
      <c r="AR144" s="190" t="s">
        <v>300</v>
      </c>
      <c r="AT144" s="190" t="s">
        <v>208</v>
      </c>
      <c r="AU144" s="190" t="s">
        <v>83</v>
      </c>
      <c r="AY144" s="19" t="s">
        <v>204</v>
      </c>
      <c r="BE144" s="191">
        <f t="shared" si="4"/>
        <v>0</v>
      </c>
      <c r="BF144" s="191">
        <f t="shared" si="5"/>
        <v>0</v>
      </c>
      <c r="BG144" s="191">
        <f t="shared" si="6"/>
        <v>0</v>
      </c>
      <c r="BH144" s="191">
        <f t="shared" si="7"/>
        <v>0</v>
      </c>
      <c r="BI144" s="191">
        <f t="shared" si="8"/>
        <v>0</v>
      </c>
      <c r="BJ144" s="19" t="s">
        <v>81</v>
      </c>
      <c r="BK144" s="191">
        <f t="shared" si="9"/>
        <v>0</v>
      </c>
      <c r="BL144" s="19" t="s">
        <v>300</v>
      </c>
      <c r="BM144" s="190" t="s">
        <v>2754</v>
      </c>
    </row>
    <row r="145" spans="1:65" s="2" customFormat="1" ht="24.2" customHeight="1">
      <c r="A145" s="36"/>
      <c r="B145" s="37"/>
      <c r="C145" s="179" t="s">
        <v>489</v>
      </c>
      <c r="D145" s="179" t="s">
        <v>208</v>
      </c>
      <c r="E145" s="180" t="s">
        <v>2755</v>
      </c>
      <c r="F145" s="181" t="s">
        <v>2756</v>
      </c>
      <c r="G145" s="182" t="s">
        <v>211</v>
      </c>
      <c r="H145" s="183">
        <v>1</v>
      </c>
      <c r="I145" s="184"/>
      <c r="J145" s="185">
        <f t="shared" si="0"/>
        <v>0</v>
      </c>
      <c r="K145" s="181" t="s">
        <v>21</v>
      </c>
      <c r="L145" s="41"/>
      <c r="M145" s="186" t="s">
        <v>21</v>
      </c>
      <c r="N145" s="187" t="s">
        <v>44</v>
      </c>
      <c r="O145" s="66"/>
      <c r="P145" s="188">
        <f t="shared" si="1"/>
        <v>0</v>
      </c>
      <c r="Q145" s="188">
        <v>0</v>
      </c>
      <c r="R145" s="188">
        <f t="shared" si="2"/>
        <v>0</v>
      </c>
      <c r="S145" s="188">
        <v>0</v>
      </c>
      <c r="T145" s="188">
        <f t="shared" si="3"/>
        <v>0</v>
      </c>
      <c r="U145" s="189" t="s">
        <v>21</v>
      </c>
      <c r="V145" s="36"/>
      <c r="W145" s="36"/>
      <c r="X145" s="36"/>
      <c r="Y145" s="36"/>
      <c r="Z145" s="36"/>
      <c r="AA145" s="36"/>
      <c r="AB145" s="36"/>
      <c r="AC145" s="36"/>
      <c r="AD145" s="36"/>
      <c r="AE145" s="36"/>
      <c r="AR145" s="190" t="s">
        <v>300</v>
      </c>
      <c r="AT145" s="190" t="s">
        <v>208</v>
      </c>
      <c r="AU145" s="190" t="s">
        <v>83</v>
      </c>
      <c r="AY145" s="19" t="s">
        <v>204</v>
      </c>
      <c r="BE145" s="191">
        <f t="shared" si="4"/>
        <v>0</v>
      </c>
      <c r="BF145" s="191">
        <f t="shared" si="5"/>
        <v>0</v>
      </c>
      <c r="BG145" s="191">
        <f t="shared" si="6"/>
        <v>0</v>
      </c>
      <c r="BH145" s="191">
        <f t="shared" si="7"/>
        <v>0</v>
      </c>
      <c r="BI145" s="191">
        <f t="shared" si="8"/>
        <v>0</v>
      </c>
      <c r="BJ145" s="19" t="s">
        <v>81</v>
      </c>
      <c r="BK145" s="191">
        <f t="shared" si="9"/>
        <v>0</v>
      </c>
      <c r="BL145" s="19" t="s">
        <v>300</v>
      </c>
      <c r="BM145" s="190" t="s">
        <v>2757</v>
      </c>
    </row>
    <row r="146" spans="1:65" s="2" customFormat="1" ht="24.2" customHeight="1">
      <c r="A146" s="36"/>
      <c r="B146" s="37"/>
      <c r="C146" s="179" t="s">
        <v>495</v>
      </c>
      <c r="D146" s="179" t="s">
        <v>208</v>
      </c>
      <c r="E146" s="180" t="s">
        <v>2758</v>
      </c>
      <c r="F146" s="181" t="s">
        <v>2759</v>
      </c>
      <c r="G146" s="182" t="s">
        <v>211</v>
      </c>
      <c r="H146" s="183">
        <v>1</v>
      </c>
      <c r="I146" s="184"/>
      <c r="J146" s="185">
        <f t="shared" si="0"/>
        <v>0</v>
      </c>
      <c r="K146" s="181" t="s">
        <v>21</v>
      </c>
      <c r="L146" s="41"/>
      <c r="M146" s="186" t="s">
        <v>21</v>
      </c>
      <c r="N146" s="187" t="s">
        <v>44</v>
      </c>
      <c r="O146" s="66"/>
      <c r="P146" s="188">
        <f t="shared" si="1"/>
        <v>0</v>
      </c>
      <c r="Q146" s="188">
        <v>0</v>
      </c>
      <c r="R146" s="188">
        <f t="shared" si="2"/>
        <v>0</v>
      </c>
      <c r="S146" s="188">
        <v>0</v>
      </c>
      <c r="T146" s="188">
        <f t="shared" si="3"/>
        <v>0</v>
      </c>
      <c r="U146" s="189" t="s">
        <v>21</v>
      </c>
      <c r="V146" s="36"/>
      <c r="W146" s="36"/>
      <c r="X146" s="36"/>
      <c r="Y146" s="36"/>
      <c r="Z146" s="36"/>
      <c r="AA146" s="36"/>
      <c r="AB146" s="36"/>
      <c r="AC146" s="36"/>
      <c r="AD146" s="36"/>
      <c r="AE146" s="36"/>
      <c r="AR146" s="190" t="s">
        <v>300</v>
      </c>
      <c r="AT146" s="190" t="s">
        <v>208</v>
      </c>
      <c r="AU146" s="190" t="s">
        <v>83</v>
      </c>
      <c r="AY146" s="19" t="s">
        <v>204</v>
      </c>
      <c r="BE146" s="191">
        <f t="shared" si="4"/>
        <v>0</v>
      </c>
      <c r="BF146" s="191">
        <f t="shared" si="5"/>
        <v>0</v>
      </c>
      <c r="BG146" s="191">
        <f t="shared" si="6"/>
        <v>0</v>
      </c>
      <c r="BH146" s="191">
        <f t="shared" si="7"/>
        <v>0</v>
      </c>
      <c r="BI146" s="191">
        <f t="shared" si="8"/>
        <v>0</v>
      </c>
      <c r="BJ146" s="19" t="s">
        <v>81</v>
      </c>
      <c r="BK146" s="191">
        <f t="shared" si="9"/>
        <v>0</v>
      </c>
      <c r="BL146" s="19" t="s">
        <v>300</v>
      </c>
      <c r="BM146" s="190" t="s">
        <v>2760</v>
      </c>
    </row>
    <row r="147" spans="1:65" s="2" customFormat="1" ht="24.2" customHeight="1">
      <c r="A147" s="36"/>
      <c r="B147" s="37"/>
      <c r="C147" s="179" t="s">
        <v>501</v>
      </c>
      <c r="D147" s="179" t="s">
        <v>208</v>
      </c>
      <c r="E147" s="180" t="s">
        <v>2761</v>
      </c>
      <c r="F147" s="181" t="s">
        <v>2762</v>
      </c>
      <c r="G147" s="182" t="s">
        <v>211</v>
      </c>
      <c r="H147" s="183">
        <v>1</v>
      </c>
      <c r="I147" s="184"/>
      <c r="J147" s="185">
        <f t="shared" si="0"/>
        <v>0</v>
      </c>
      <c r="K147" s="181" t="s">
        <v>21</v>
      </c>
      <c r="L147" s="41"/>
      <c r="M147" s="186" t="s">
        <v>21</v>
      </c>
      <c r="N147" s="187" t="s">
        <v>44</v>
      </c>
      <c r="O147" s="66"/>
      <c r="P147" s="188">
        <f t="shared" si="1"/>
        <v>0</v>
      </c>
      <c r="Q147" s="188">
        <v>0</v>
      </c>
      <c r="R147" s="188">
        <f t="shared" si="2"/>
        <v>0</v>
      </c>
      <c r="S147" s="188">
        <v>0</v>
      </c>
      <c r="T147" s="188">
        <f t="shared" si="3"/>
        <v>0</v>
      </c>
      <c r="U147" s="189" t="s">
        <v>21</v>
      </c>
      <c r="V147" s="36"/>
      <c r="W147" s="36"/>
      <c r="X147" s="36"/>
      <c r="Y147" s="36"/>
      <c r="Z147" s="36"/>
      <c r="AA147" s="36"/>
      <c r="AB147" s="36"/>
      <c r="AC147" s="36"/>
      <c r="AD147" s="36"/>
      <c r="AE147" s="36"/>
      <c r="AR147" s="190" t="s">
        <v>300</v>
      </c>
      <c r="AT147" s="190" t="s">
        <v>208</v>
      </c>
      <c r="AU147" s="190" t="s">
        <v>83</v>
      </c>
      <c r="AY147" s="19" t="s">
        <v>204</v>
      </c>
      <c r="BE147" s="191">
        <f t="shared" si="4"/>
        <v>0</v>
      </c>
      <c r="BF147" s="191">
        <f t="shared" si="5"/>
        <v>0</v>
      </c>
      <c r="BG147" s="191">
        <f t="shared" si="6"/>
        <v>0</v>
      </c>
      <c r="BH147" s="191">
        <f t="shared" si="7"/>
        <v>0</v>
      </c>
      <c r="BI147" s="191">
        <f t="shared" si="8"/>
        <v>0</v>
      </c>
      <c r="BJ147" s="19" t="s">
        <v>81</v>
      </c>
      <c r="BK147" s="191">
        <f t="shared" si="9"/>
        <v>0</v>
      </c>
      <c r="BL147" s="19" t="s">
        <v>300</v>
      </c>
      <c r="BM147" s="190" t="s">
        <v>2763</v>
      </c>
    </row>
    <row r="148" spans="1:65" s="2" customFormat="1" ht="24.2" customHeight="1">
      <c r="A148" s="36"/>
      <c r="B148" s="37"/>
      <c r="C148" s="179" t="s">
        <v>508</v>
      </c>
      <c r="D148" s="179" t="s">
        <v>208</v>
      </c>
      <c r="E148" s="180" t="s">
        <v>2764</v>
      </c>
      <c r="F148" s="181" t="s">
        <v>2765</v>
      </c>
      <c r="G148" s="182" t="s">
        <v>211</v>
      </c>
      <c r="H148" s="183">
        <v>1</v>
      </c>
      <c r="I148" s="184"/>
      <c r="J148" s="185">
        <f t="shared" si="0"/>
        <v>0</v>
      </c>
      <c r="K148" s="181" t="s">
        <v>21</v>
      </c>
      <c r="L148" s="41"/>
      <c r="M148" s="186" t="s">
        <v>21</v>
      </c>
      <c r="N148" s="187" t="s">
        <v>44</v>
      </c>
      <c r="O148" s="66"/>
      <c r="P148" s="188">
        <f t="shared" si="1"/>
        <v>0</v>
      </c>
      <c r="Q148" s="188">
        <v>0</v>
      </c>
      <c r="R148" s="188">
        <f t="shared" si="2"/>
        <v>0</v>
      </c>
      <c r="S148" s="188">
        <v>0</v>
      </c>
      <c r="T148" s="188">
        <f t="shared" si="3"/>
        <v>0</v>
      </c>
      <c r="U148" s="189" t="s">
        <v>21</v>
      </c>
      <c r="V148" s="36"/>
      <c r="W148" s="36"/>
      <c r="X148" s="36"/>
      <c r="Y148" s="36"/>
      <c r="Z148" s="36"/>
      <c r="AA148" s="36"/>
      <c r="AB148" s="36"/>
      <c r="AC148" s="36"/>
      <c r="AD148" s="36"/>
      <c r="AE148" s="36"/>
      <c r="AR148" s="190" t="s">
        <v>300</v>
      </c>
      <c r="AT148" s="190" t="s">
        <v>208</v>
      </c>
      <c r="AU148" s="190" t="s">
        <v>83</v>
      </c>
      <c r="AY148" s="19" t="s">
        <v>204</v>
      </c>
      <c r="BE148" s="191">
        <f t="shared" si="4"/>
        <v>0</v>
      </c>
      <c r="BF148" s="191">
        <f t="shared" si="5"/>
        <v>0</v>
      </c>
      <c r="BG148" s="191">
        <f t="shared" si="6"/>
        <v>0</v>
      </c>
      <c r="BH148" s="191">
        <f t="shared" si="7"/>
        <v>0</v>
      </c>
      <c r="BI148" s="191">
        <f t="shared" si="8"/>
        <v>0</v>
      </c>
      <c r="BJ148" s="19" t="s">
        <v>81</v>
      </c>
      <c r="BK148" s="191">
        <f t="shared" si="9"/>
        <v>0</v>
      </c>
      <c r="BL148" s="19" t="s">
        <v>300</v>
      </c>
      <c r="BM148" s="190" t="s">
        <v>2766</v>
      </c>
    </row>
    <row r="149" spans="1:65" s="2" customFormat="1" ht="16.5" customHeight="1">
      <c r="A149" s="36"/>
      <c r="B149" s="37"/>
      <c r="C149" s="179" t="s">
        <v>513</v>
      </c>
      <c r="D149" s="179" t="s">
        <v>208</v>
      </c>
      <c r="E149" s="180" t="s">
        <v>2767</v>
      </c>
      <c r="F149" s="181" t="s">
        <v>2768</v>
      </c>
      <c r="G149" s="182" t="s">
        <v>211</v>
      </c>
      <c r="H149" s="183">
        <v>1</v>
      </c>
      <c r="I149" s="184"/>
      <c r="J149" s="185">
        <f t="shared" si="0"/>
        <v>0</v>
      </c>
      <c r="K149" s="181" t="s">
        <v>21</v>
      </c>
      <c r="L149" s="41"/>
      <c r="M149" s="186" t="s">
        <v>21</v>
      </c>
      <c r="N149" s="187" t="s">
        <v>44</v>
      </c>
      <c r="O149" s="66"/>
      <c r="P149" s="188">
        <f t="shared" si="1"/>
        <v>0</v>
      </c>
      <c r="Q149" s="188">
        <v>0</v>
      </c>
      <c r="R149" s="188">
        <f t="shared" si="2"/>
        <v>0</v>
      </c>
      <c r="S149" s="188">
        <v>0</v>
      </c>
      <c r="T149" s="188">
        <f t="shared" si="3"/>
        <v>0</v>
      </c>
      <c r="U149" s="189" t="s">
        <v>21</v>
      </c>
      <c r="V149" s="36"/>
      <c r="W149" s="36"/>
      <c r="X149" s="36"/>
      <c r="Y149" s="36"/>
      <c r="Z149" s="36"/>
      <c r="AA149" s="36"/>
      <c r="AB149" s="36"/>
      <c r="AC149" s="36"/>
      <c r="AD149" s="36"/>
      <c r="AE149" s="36"/>
      <c r="AR149" s="190" t="s">
        <v>300</v>
      </c>
      <c r="AT149" s="190" t="s">
        <v>208</v>
      </c>
      <c r="AU149" s="190" t="s">
        <v>83</v>
      </c>
      <c r="AY149" s="19" t="s">
        <v>204</v>
      </c>
      <c r="BE149" s="191">
        <f t="shared" si="4"/>
        <v>0</v>
      </c>
      <c r="BF149" s="191">
        <f t="shared" si="5"/>
        <v>0</v>
      </c>
      <c r="BG149" s="191">
        <f t="shared" si="6"/>
        <v>0</v>
      </c>
      <c r="BH149" s="191">
        <f t="shared" si="7"/>
        <v>0</v>
      </c>
      <c r="BI149" s="191">
        <f t="shared" si="8"/>
        <v>0</v>
      </c>
      <c r="BJ149" s="19" t="s">
        <v>81</v>
      </c>
      <c r="BK149" s="191">
        <f t="shared" si="9"/>
        <v>0</v>
      </c>
      <c r="BL149" s="19" t="s">
        <v>300</v>
      </c>
      <c r="BM149" s="190" t="s">
        <v>2769</v>
      </c>
    </row>
    <row r="150" spans="1:65" s="2" customFormat="1" ht="16.5" customHeight="1">
      <c r="A150" s="36"/>
      <c r="B150" s="37"/>
      <c r="C150" s="179" t="s">
        <v>521</v>
      </c>
      <c r="D150" s="179" t="s">
        <v>208</v>
      </c>
      <c r="E150" s="180" t="s">
        <v>2770</v>
      </c>
      <c r="F150" s="181" t="s">
        <v>2771</v>
      </c>
      <c r="G150" s="182" t="s">
        <v>211</v>
      </c>
      <c r="H150" s="183">
        <v>1</v>
      </c>
      <c r="I150" s="184"/>
      <c r="J150" s="185">
        <f t="shared" si="0"/>
        <v>0</v>
      </c>
      <c r="K150" s="181" t="s">
        <v>21</v>
      </c>
      <c r="L150" s="41"/>
      <c r="M150" s="186" t="s">
        <v>21</v>
      </c>
      <c r="N150" s="187" t="s">
        <v>44</v>
      </c>
      <c r="O150" s="66"/>
      <c r="P150" s="188">
        <f t="shared" si="1"/>
        <v>0</v>
      </c>
      <c r="Q150" s="188">
        <v>0</v>
      </c>
      <c r="R150" s="188">
        <f t="shared" si="2"/>
        <v>0</v>
      </c>
      <c r="S150" s="188">
        <v>0</v>
      </c>
      <c r="T150" s="188">
        <f t="shared" si="3"/>
        <v>0</v>
      </c>
      <c r="U150" s="189" t="s">
        <v>21</v>
      </c>
      <c r="V150" s="36"/>
      <c r="W150" s="36"/>
      <c r="X150" s="36"/>
      <c r="Y150" s="36"/>
      <c r="Z150" s="36"/>
      <c r="AA150" s="36"/>
      <c r="AB150" s="36"/>
      <c r="AC150" s="36"/>
      <c r="AD150" s="36"/>
      <c r="AE150" s="36"/>
      <c r="AR150" s="190" t="s">
        <v>300</v>
      </c>
      <c r="AT150" s="190" t="s">
        <v>208</v>
      </c>
      <c r="AU150" s="190" t="s">
        <v>83</v>
      </c>
      <c r="AY150" s="19" t="s">
        <v>204</v>
      </c>
      <c r="BE150" s="191">
        <f t="shared" si="4"/>
        <v>0</v>
      </c>
      <c r="BF150" s="191">
        <f t="shared" si="5"/>
        <v>0</v>
      </c>
      <c r="BG150" s="191">
        <f t="shared" si="6"/>
        <v>0</v>
      </c>
      <c r="BH150" s="191">
        <f t="shared" si="7"/>
        <v>0</v>
      </c>
      <c r="BI150" s="191">
        <f t="shared" si="8"/>
        <v>0</v>
      </c>
      <c r="BJ150" s="19" t="s">
        <v>81</v>
      </c>
      <c r="BK150" s="191">
        <f t="shared" si="9"/>
        <v>0</v>
      </c>
      <c r="BL150" s="19" t="s">
        <v>300</v>
      </c>
      <c r="BM150" s="190" t="s">
        <v>2772</v>
      </c>
    </row>
    <row r="151" spans="1:65" s="2" customFormat="1" ht="16.5" customHeight="1">
      <c r="A151" s="36"/>
      <c r="B151" s="37"/>
      <c r="C151" s="179" t="s">
        <v>527</v>
      </c>
      <c r="D151" s="179" t="s">
        <v>208</v>
      </c>
      <c r="E151" s="180" t="s">
        <v>2773</v>
      </c>
      <c r="F151" s="181" t="s">
        <v>2774</v>
      </c>
      <c r="G151" s="182" t="s">
        <v>211</v>
      </c>
      <c r="H151" s="183">
        <v>1</v>
      </c>
      <c r="I151" s="184"/>
      <c r="J151" s="185">
        <f t="shared" si="0"/>
        <v>0</v>
      </c>
      <c r="K151" s="181" t="s">
        <v>21</v>
      </c>
      <c r="L151" s="41"/>
      <c r="M151" s="186" t="s">
        <v>21</v>
      </c>
      <c r="N151" s="187" t="s">
        <v>44</v>
      </c>
      <c r="O151" s="66"/>
      <c r="P151" s="188">
        <f t="shared" si="1"/>
        <v>0</v>
      </c>
      <c r="Q151" s="188">
        <v>0</v>
      </c>
      <c r="R151" s="188">
        <f t="shared" si="2"/>
        <v>0</v>
      </c>
      <c r="S151" s="188">
        <v>0</v>
      </c>
      <c r="T151" s="188">
        <f t="shared" si="3"/>
        <v>0</v>
      </c>
      <c r="U151" s="189" t="s">
        <v>21</v>
      </c>
      <c r="V151" s="36"/>
      <c r="W151" s="36"/>
      <c r="X151" s="36"/>
      <c r="Y151" s="36"/>
      <c r="Z151" s="36"/>
      <c r="AA151" s="36"/>
      <c r="AB151" s="36"/>
      <c r="AC151" s="36"/>
      <c r="AD151" s="36"/>
      <c r="AE151" s="36"/>
      <c r="AR151" s="190" t="s">
        <v>300</v>
      </c>
      <c r="AT151" s="190" t="s">
        <v>208</v>
      </c>
      <c r="AU151" s="190" t="s">
        <v>83</v>
      </c>
      <c r="AY151" s="19" t="s">
        <v>204</v>
      </c>
      <c r="BE151" s="191">
        <f t="shared" si="4"/>
        <v>0</v>
      </c>
      <c r="BF151" s="191">
        <f t="shared" si="5"/>
        <v>0</v>
      </c>
      <c r="BG151" s="191">
        <f t="shared" si="6"/>
        <v>0</v>
      </c>
      <c r="BH151" s="191">
        <f t="shared" si="7"/>
        <v>0</v>
      </c>
      <c r="BI151" s="191">
        <f t="shared" si="8"/>
        <v>0</v>
      </c>
      <c r="BJ151" s="19" t="s">
        <v>81</v>
      </c>
      <c r="BK151" s="191">
        <f t="shared" si="9"/>
        <v>0</v>
      </c>
      <c r="BL151" s="19" t="s">
        <v>300</v>
      </c>
      <c r="BM151" s="190" t="s">
        <v>2775</v>
      </c>
    </row>
    <row r="152" spans="1:65" s="2" customFormat="1" ht="16.5" customHeight="1">
      <c r="A152" s="36"/>
      <c r="B152" s="37"/>
      <c r="C152" s="179" t="s">
        <v>533</v>
      </c>
      <c r="D152" s="179" t="s">
        <v>208</v>
      </c>
      <c r="E152" s="180" t="s">
        <v>2776</v>
      </c>
      <c r="F152" s="181" t="s">
        <v>2777</v>
      </c>
      <c r="G152" s="182" t="s">
        <v>211</v>
      </c>
      <c r="H152" s="183">
        <v>1</v>
      </c>
      <c r="I152" s="184"/>
      <c r="J152" s="185">
        <f t="shared" si="0"/>
        <v>0</v>
      </c>
      <c r="K152" s="181" t="s">
        <v>21</v>
      </c>
      <c r="L152" s="41"/>
      <c r="M152" s="186" t="s">
        <v>21</v>
      </c>
      <c r="N152" s="187" t="s">
        <v>44</v>
      </c>
      <c r="O152" s="66"/>
      <c r="P152" s="188">
        <f t="shared" si="1"/>
        <v>0</v>
      </c>
      <c r="Q152" s="188">
        <v>0</v>
      </c>
      <c r="R152" s="188">
        <f t="shared" si="2"/>
        <v>0</v>
      </c>
      <c r="S152" s="188">
        <v>0</v>
      </c>
      <c r="T152" s="188">
        <f t="shared" si="3"/>
        <v>0</v>
      </c>
      <c r="U152" s="189" t="s">
        <v>21</v>
      </c>
      <c r="V152" s="36"/>
      <c r="W152" s="36"/>
      <c r="X152" s="36"/>
      <c r="Y152" s="36"/>
      <c r="Z152" s="36"/>
      <c r="AA152" s="36"/>
      <c r="AB152" s="36"/>
      <c r="AC152" s="36"/>
      <c r="AD152" s="36"/>
      <c r="AE152" s="36"/>
      <c r="AR152" s="190" t="s">
        <v>300</v>
      </c>
      <c r="AT152" s="190" t="s">
        <v>208</v>
      </c>
      <c r="AU152" s="190" t="s">
        <v>83</v>
      </c>
      <c r="AY152" s="19" t="s">
        <v>204</v>
      </c>
      <c r="BE152" s="191">
        <f t="shared" si="4"/>
        <v>0</v>
      </c>
      <c r="BF152" s="191">
        <f t="shared" si="5"/>
        <v>0</v>
      </c>
      <c r="BG152" s="191">
        <f t="shared" si="6"/>
        <v>0</v>
      </c>
      <c r="BH152" s="191">
        <f t="shared" si="7"/>
        <v>0</v>
      </c>
      <c r="BI152" s="191">
        <f t="shared" si="8"/>
        <v>0</v>
      </c>
      <c r="BJ152" s="19" t="s">
        <v>81</v>
      </c>
      <c r="BK152" s="191">
        <f t="shared" si="9"/>
        <v>0</v>
      </c>
      <c r="BL152" s="19" t="s">
        <v>300</v>
      </c>
      <c r="BM152" s="190" t="s">
        <v>2778</v>
      </c>
    </row>
    <row r="153" spans="1:65" s="2" customFormat="1" ht="16.5" customHeight="1">
      <c r="A153" s="36"/>
      <c r="B153" s="37"/>
      <c r="C153" s="179" t="s">
        <v>539</v>
      </c>
      <c r="D153" s="179" t="s">
        <v>208</v>
      </c>
      <c r="E153" s="180" t="s">
        <v>2779</v>
      </c>
      <c r="F153" s="181" t="s">
        <v>2780</v>
      </c>
      <c r="G153" s="182" t="s">
        <v>211</v>
      </c>
      <c r="H153" s="183">
        <v>1</v>
      </c>
      <c r="I153" s="184"/>
      <c r="J153" s="185">
        <f t="shared" si="0"/>
        <v>0</v>
      </c>
      <c r="K153" s="181" t="s">
        <v>21</v>
      </c>
      <c r="L153" s="41"/>
      <c r="M153" s="186" t="s">
        <v>21</v>
      </c>
      <c r="N153" s="187" t="s">
        <v>44</v>
      </c>
      <c r="O153" s="66"/>
      <c r="P153" s="188">
        <f t="shared" si="1"/>
        <v>0</v>
      </c>
      <c r="Q153" s="188">
        <v>0</v>
      </c>
      <c r="R153" s="188">
        <f t="shared" si="2"/>
        <v>0</v>
      </c>
      <c r="S153" s="188">
        <v>0</v>
      </c>
      <c r="T153" s="188">
        <f t="shared" si="3"/>
        <v>0</v>
      </c>
      <c r="U153" s="189" t="s">
        <v>21</v>
      </c>
      <c r="V153" s="36"/>
      <c r="W153" s="36"/>
      <c r="X153" s="36"/>
      <c r="Y153" s="36"/>
      <c r="Z153" s="36"/>
      <c r="AA153" s="36"/>
      <c r="AB153" s="36"/>
      <c r="AC153" s="36"/>
      <c r="AD153" s="36"/>
      <c r="AE153" s="36"/>
      <c r="AR153" s="190" t="s">
        <v>300</v>
      </c>
      <c r="AT153" s="190" t="s">
        <v>208</v>
      </c>
      <c r="AU153" s="190" t="s">
        <v>83</v>
      </c>
      <c r="AY153" s="19" t="s">
        <v>204</v>
      </c>
      <c r="BE153" s="191">
        <f t="shared" si="4"/>
        <v>0</v>
      </c>
      <c r="BF153" s="191">
        <f t="shared" si="5"/>
        <v>0</v>
      </c>
      <c r="BG153" s="191">
        <f t="shared" si="6"/>
        <v>0</v>
      </c>
      <c r="BH153" s="191">
        <f t="shared" si="7"/>
        <v>0</v>
      </c>
      <c r="BI153" s="191">
        <f t="shared" si="8"/>
        <v>0</v>
      </c>
      <c r="BJ153" s="19" t="s">
        <v>81</v>
      </c>
      <c r="BK153" s="191">
        <f t="shared" si="9"/>
        <v>0</v>
      </c>
      <c r="BL153" s="19" t="s">
        <v>300</v>
      </c>
      <c r="BM153" s="190" t="s">
        <v>2781</v>
      </c>
    </row>
    <row r="154" spans="1:65" s="2" customFormat="1" ht="16.5" customHeight="1">
      <c r="A154" s="36"/>
      <c r="B154" s="37"/>
      <c r="C154" s="179" t="s">
        <v>544</v>
      </c>
      <c r="D154" s="179" t="s">
        <v>208</v>
      </c>
      <c r="E154" s="180" t="s">
        <v>2782</v>
      </c>
      <c r="F154" s="181" t="s">
        <v>2783</v>
      </c>
      <c r="G154" s="182" t="s">
        <v>211</v>
      </c>
      <c r="H154" s="183">
        <v>1</v>
      </c>
      <c r="I154" s="184"/>
      <c r="J154" s="185">
        <f t="shared" si="0"/>
        <v>0</v>
      </c>
      <c r="K154" s="181" t="s">
        <v>21</v>
      </c>
      <c r="L154" s="41"/>
      <c r="M154" s="186" t="s">
        <v>21</v>
      </c>
      <c r="N154" s="187" t="s">
        <v>44</v>
      </c>
      <c r="O154" s="66"/>
      <c r="P154" s="188">
        <f t="shared" si="1"/>
        <v>0</v>
      </c>
      <c r="Q154" s="188">
        <v>0</v>
      </c>
      <c r="R154" s="188">
        <f t="shared" si="2"/>
        <v>0</v>
      </c>
      <c r="S154" s="188">
        <v>0</v>
      </c>
      <c r="T154" s="188">
        <f t="shared" si="3"/>
        <v>0</v>
      </c>
      <c r="U154" s="189" t="s">
        <v>21</v>
      </c>
      <c r="V154" s="36"/>
      <c r="W154" s="36"/>
      <c r="X154" s="36"/>
      <c r="Y154" s="36"/>
      <c r="Z154" s="36"/>
      <c r="AA154" s="36"/>
      <c r="AB154" s="36"/>
      <c r="AC154" s="36"/>
      <c r="AD154" s="36"/>
      <c r="AE154" s="36"/>
      <c r="AR154" s="190" t="s">
        <v>300</v>
      </c>
      <c r="AT154" s="190" t="s">
        <v>208</v>
      </c>
      <c r="AU154" s="190" t="s">
        <v>83</v>
      </c>
      <c r="AY154" s="19" t="s">
        <v>204</v>
      </c>
      <c r="BE154" s="191">
        <f t="shared" si="4"/>
        <v>0</v>
      </c>
      <c r="BF154" s="191">
        <f t="shared" si="5"/>
        <v>0</v>
      </c>
      <c r="BG154" s="191">
        <f t="shared" si="6"/>
        <v>0</v>
      </c>
      <c r="BH154" s="191">
        <f t="shared" si="7"/>
        <v>0</v>
      </c>
      <c r="BI154" s="191">
        <f t="shared" si="8"/>
        <v>0</v>
      </c>
      <c r="BJ154" s="19" t="s">
        <v>81</v>
      </c>
      <c r="BK154" s="191">
        <f t="shared" si="9"/>
        <v>0</v>
      </c>
      <c r="BL154" s="19" t="s">
        <v>300</v>
      </c>
      <c r="BM154" s="190" t="s">
        <v>2784</v>
      </c>
    </row>
    <row r="155" spans="1:65" s="2" customFormat="1" ht="16.5" customHeight="1">
      <c r="A155" s="36"/>
      <c r="B155" s="37"/>
      <c r="C155" s="179" t="s">
        <v>552</v>
      </c>
      <c r="D155" s="179" t="s">
        <v>208</v>
      </c>
      <c r="E155" s="180" t="s">
        <v>2785</v>
      </c>
      <c r="F155" s="181" t="s">
        <v>2786</v>
      </c>
      <c r="G155" s="182" t="s">
        <v>211</v>
      </c>
      <c r="H155" s="183">
        <v>1</v>
      </c>
      <c r="I155" s="184"/>
      <c r="J155" s="185">
        <f t="shared" si="0"/>
        <v>0</v>
      </c>
      <c r="K155" s="181" t="s">
        <v>21</v>
      </c>
      <c r="L155" s="41"/>
      <c r="M155" s="186" t="s">
        <v>21</v>
      </c>
      <c r="N155" s="187" t="s">
        <v>44</v>
      </c>
      <c r="O155" s="66"/>
      <c r="P155" s="188">
        <f t="shared" si="1"/>
        <v>0</v>
      </c>
      <c r="Q155" s="188">
        <v>0</v>
      </c>
      <c r="R155" s="188">
        <f t="shared" si="2"/>
        <v>0</v>
      </c>
      <c r="S155" s="188">
        <v>0</v>
      </c>
      <c r="T155" s="188">
        <f t="shared" si="3"/>
        <v>0</v>
      </c>
      <c r="U155" s="189" t="s">
        <v>21</v>
      </c>
      <c r="V155" s="36"/>
      <c r="W155" s="36"/>
      <c r="X155" s="36"/>
      <c r="Y155" s="36"/>
      <c r="Z155" s="36"/>
      <c r="AA155" s="36"/>
      <c r="AB155" s="36"/>
      <c r="AC155" s="36"/>
      <c r="AD155" s="36"/>
      <c r="AE155" s="36"/>
      <c r="AR155" s="190" t="s">
        <v>300</v>
      </c>
      <c r="AT155" s="190" t="s">
        <v>208</v>
      </c>
      <c r="AU155" s="190" t="s">
        <v>83</v>
      </c>
      <c r="AY155" s="19" t="s">
        <v>204</v>
      </c>
      <c r="BE155" s="191">
        <f t="shared" si="4"/>
        <v>0</v>
      </c>
      <c r="BF155" s="191">
        <f t="shared" si="5"/>
        <v>0</v>
      </c>
      <c r="BG155" s="191">
        <f t="shared" si="6"/>
        <v>0</v>
      </c>
      <c r="BH155" s="191">
        <f t="shared" si="7"/>
        <v>0</v>
      </c>
      <c r="BI155" s="191">
        <f t="shared" si="8"/>
        <v>0</v>
      </c>
      <c r="BJ155" s="19" t="s">
        <v>81</v>
      </c>
      <c r="BK155" s="191">
        <f t="shared" si="9"/>
        <v>0</v>
      </c>
      <c r="BL155" s="19" t="s">
        <v>300</v>
      </c>
      <c r="BM155" s="190" t="s">
        <v>2787</v>
      </c>
    </row>
    <row r="156" spans="1:65" s="2" customFormat="1" ht="16.5" customHeight="1">
      <c r="A156" s="36"/>
      <c r="B156" s="37"/>
      <c r="C156" s="179" t="s">
        <v>558</v>
      </c>
      <c r="D156" s="179" t="s">
        <v>208</v>
      </c>
      <c r="E156" s="180" t="s">
        <v>2788</v>
      </c>
      <c r="F156" s="181" t="s">
        <v>2789</v>
      </c>
      <c r="G156" s="182" t="s">
        <v>211</v>
      </c>
      <c r="H156" s="183">
        <v>1</v>
      </c>
      <c r="I156" s="184"/>
      <c r="J156" s="185">
        <f t="shared" si="0"/>
        <v>0</v>
      </c>
      <c r="K156" s="181" t="s">
        <v>21</v>
      </c>
      <c r="L156" s="41"/>
      <c r="M156" s="186" t="s">
        <v>21</v>
      </c>
      <c r="N156" s="187" t="s">
        <v>44</v>
      </c>
      <c r="O156" s="66"/>
      <c r="P156" s="188">
        <f t="shared" si="1"/>
        <v>0</v>
      </c>
      <c r="Q156" s="188">
        <v>0</v>
      </c>
      <c r="R156" s="188">
        <f t="shared" si="2"/>
        <v>0</v>
      </c>
      <c r="S156" s="188">
        <v>0</v>
      </c>
      <c r="T156" s="188">
        <f t="shared" si="3"/>
        <v>0</v>
      </c>
      <c r="U156" s="189" t="s">
        <v>21</v>
      </c>
      <c r="V156" s="36"/>
      <c r="W156" s="36"/>
      <c r="X156" s="36"/>
      <c r="Y156" s="36"/>
      <c r="Z156" s="36"/>
      <c r="AA156" s="36"/>
      <c r="AB156" s="36"/>
      <c r="AC156" s="36"/>
      <c r="AD156" s="36"/>
      <c r="AE156" s="36"/>
      <c r="AR156" s="190" t="s">
        <v>300</v>
      </c>
      <c r="AT156" s="190" t="s">
        <v>208</v>
      </c>
      <c r="AU156" s="190" t="s">
        <v>83</v>
      </c>
      <c r="AY156" s="19" t="s">
        <v>204</v>
      </c>
      <c r="BE156" s="191">
        <f t="shared" si="4"/>
        <v>0</v>
      </c>
      <c r="BF156" s="191">
        <f t="shared" si="5"/>
        <v>0</v>
      </c>
      <c r="BG156" s="191">
        <f t="shared" si="6"/>
        <v>0</v>
      </c>
      <c r="BH156" s="191">
        <f t="shared" si="7"/>
        <v>0</v>
      </c>
      <c r="BI156" s="191">
        <f t="shared" si="8"/>
        <v>0</v>
      </c>
      <c r="BJ156" s="19" t="s">
        <v>81</v>
      </c>
      <c r="BK156" s="191">
        <f t="shared" si="9"/>
        <v>0</v>
      </c>
      <c r="BL156" s="19" t="s">
        <v>300</v>
      </c>
      <c r="BM156" s="190" t="s">
        <v>2790</v>
      </c>
    </row>
    <row r="157" spans="1:65" s="2" customFormat="1" ht="16.5" customHeight="1">
      <c r="A157" s="36"/>
      <c r="B157" s="37"/>
      <c r="C157" s="179" t="s">
        <v>564</v>
      </c>
      <c r="D157" s="179" t="s">
        <v>208</v>
      </c>
      <c r="E157" s="180" t="s">
        <v>2791</v>
      </c>
      <c r="F157" s="181" t="s">
        <v>2792</v>
      </c>
      <c r="G157" s="182" t="s">
        <v>211</v>
      </c>
      <c r="H157" s="183">
        <v>1</v>
      </c>
      <c r="I157" s="184"/>
      <c r="J157" s="185">
        <f t="shared" si="0"/>
        <v>0</v>
      </c>
      <c r="K157" s="181" t="s">
        <v>21</v>
      </c>
      <c r="L157" s="41"/>
      <c r="M157" s="186" t="s">
        <v>21</v>
      </c>
      <c r="N157" s="187" t="s">
        <v>44</v>
      </c>
      <c r="O157" s="66"/>
      <c r="P157" s="188">
        <f t="shared" si="1"/>
        <v>0</v>
      </c>
      <c r="Q157" s="188">
        <v>0</v>
      </c>
      <c r="R157" s="188">
        <f t="shared" si="2"/>
        <v>0</v>
      </c>
      <c r="S157" s="188">
        <v>0</v>
      </c>
      <c r="T157" s="188">
        <f t="shared" si="3"/>
        <v>0</v>
      </c>
      <c r="U157" s="189" t="s">
        <v>21</v>
      </c>
      <c r="V157" s="36"/>
      <c r="W157" s="36"/>
      <c r="X157" s="36"/>
      <c r="Y157" s="36"/>
      <c r="Z157" s="36"/>
      <c r="AA157" s="36"/>
      <c r="AB157" s="36"/>
      <c r="AC157" s="36"/>
      <c r="AD157" s="36"/>
      <c r="AE157" s="36"/>
      <c r="AR157" s="190" t="s">
        <v>300</v>
      </c>
      <c r="AT157" s="190" t="s">
        <v>208</v>
      </c>
      <c r="AU157" s="190" t="s">
        <v>83</v>
      </c>
      <c r="AY157" s="19" t="s">
        <v>204</v>
      </c>
      <c r="BE157" s="191">
        <f t="shared" si="4"/>
        <v>0</v>
      </c>
      <c r="BF157" s="191">
        <f t="shared" si="5"/>
        <v>0</v>
      </c>
      <c r="BG157" s="191">
        <f t="shared" si="6"/>
        <v>0</v>
      </c>
      <c r="BH157" s="191">
        <f t="shared" si="7"/>
        <v>0</v>
      </c>
      <c r="BI157" s="191">
        <f t="shared" si="8"/>
        <v>0</v>
      </c>
      <c r="BJ157" s="19" t="s">
        <v>81</v>
      </c>
      <c r="BK157" s="191">
        <f t="shared" si="9"/>
        <v>0</v>
      </c>
      <c r="BL157" s="19" t="s">
        <v>300</v>
      </c>
      <c r="BM157" s="190" t="s">
        <v>2793</v>
      </c>
    </row>
    <row r="158" spans="1:65" s="2" customFormat="1" ht="16.5" customHeight="1">
      <c r="A158" s="36"/>
      <c r="B158" s="37"/>
      <c r="C158" s="179" t="s">
        <v>569</v>
      </c>
      <c r="D158" s="179" t="s">
        <v>208</v>
      </c>
      <c r="E158" s="180" t="s">
        <v>2794</v>
      </c>
      <c r="F158" s="181" t="s">
        <v>2795</v>
      </c>
      <c r="G158" s="182" t="s">
        <v>211</v>
      </c>
      <c r="H158" s="183">
        <v>1</v>
      </c>
      <c r="I158" s="184"/>
      <c r="J158" s="185">
        <f t="shared" si="0"/>
        <v>0</v>
      </c>
      <c r="K158" s="181" t="s">
        <v>21</v>
      </c>
      <c r="L158" s="41"/>
      <c r="M158" s="186" t="s">
        <v>21</v>
      </c>
      <c r="N158" s="187" t="s">
        <v>44</v>
      </c>
      <c r="O158" s="66"/>
      <c r="P158" s="188">
        <f t="shared" si="1"/>
        <v>0</v>
      </c>
      <c r="Q158" s="188">
        <v>0</v>
      </c>
      <c r="R158" s="188">
        <f t="shared" si="2"/>
        <v>0</v>
      </c>
      <c r="S158" s="188">
        <v>0</v>
      </c>
      <c r="T158" s="188">
        <f t="shared" si="3"/>
        <v>0</v>
      </c>
      <c r="U158" s="189" t="s">
        <v>21</v>
      </c>
      <c r="V158" s="36"/>
      <c r="W158" s="36"/>
      <c r="X158" s="36"/>
      <c r="Y158" s="36"/>
      <c r="Z158" s="36"/>
      <c r="AA158" s="36"/>
      <c r="AB158" s="36"/>
      <c r="AC158" s="36"/>
      <c r="AD158" s="36"/>
      <c r="AE158" s="36"/>
      <c r="AR158" s="190" t="s">
        <v>300</v>
      </c>
      <c r="AT158" s="190" t="s">
        <v>208</v>
      </c>
      <c r="AU158" s="190" t="s">
        <v>83</v>
      </c>
      <c r="AY158" s="19" t="s">
        <v>204</v>
      </c>
      <c r="BE158" s="191">
        <f t="shared" si="4"/>
        <v>0</v>
      </c>
      <c r="BF158" s="191">
        <f t="shared" si="5"/>
        <v>0</v>
      </c>
      <c r="BG158" s="191">
        <f t="shared" si="6"/>
        <v>0</v>
      </c>
      <c r="BH158" s="191">
        <f t="shared" si="7"/>
        <v>0</v>
      </c>
      <c r="BI158" s="191">
        <f t="shared" si="8"/>
        <v>0</v>
      </c>
      <c r="BJ158" s="19" t="s">
        <v>81</v>
      </c>
      <c r="BK158" s="191">
        <f t="shared" si="9"/>
        <v>0</v>
      </c>
      <c r="BL158" s="19" t="s">
        <v>300</v>
      </c>
      <c r="BM158" s="190" t="s">
        <v>2796</v>
      </c>
    </row>
    <row r="159" spans="1:65" s="2" customFormat="1" ht="16.5" customHeight="1">
      <c r="A159" s="36"/>
      <c r="B159" s="37"/>
      <c r="C159" s="179" t="s">
        <v>574</v>
      </c>
      <c r="D159" s="179" t="s">
        <v>208</v>
      </c>
      <c r="E159" s="180" t="s">
        <v>2797</v>
      </c>
      <c r="F159" s="181" t="s">
        <v>2798</v>
      </c>
      <c r="G159" s="182" t="s">
        <v>211</v>
      </c>
      <c r="H159" s="183">
        <v>1</v>
      </c>
      <c r="I159" s="184"/>
      <c r="J159" s="185">
        <f t="shared" si="0"/>
        <v>0</v>
      </c>
      <c r="K159" s="181" t="s">
        <v>21</v>
      </c>
      <c r="L159" s="41"/>
      <c r="M159" s="186" t="s">
        <v>21</v>
      </c>
      <c r="N159" s="187" t="s">
        <v>44</v>
      </c>
      <c r="O159" s="66"/>
      <c r="P159" s="188">
        <f t="shared" si="1"/>
        <v>0</v>
      </c>
      <c r="Q159" s="188">
        <v>0</v>
      </c>
      <c r="R159" s="188">
        <f t="shared" si="2"/>
        <v>0</v>
      </c>
      <c r="S159" s="188">
        <v>0</v>
      </c>
      <c r="T159" s="188">
        <f t="shared" si="3"/>
        <v>0</v>
      </c>
      <c r="U159" s="189" t="s">
        <v>21</v>
      </c>
      <c r="V159" s="36"/>
      <c r="W159" s="36"/>
      <c r="X159" s="36"/>
      <c r="Y159" s="36"/>
      <c r="Z159" s="36"/>
      <c r="AA159" s="36"/>
      <c r="AB159" s="36"/>
      <c r="AC159" s="36"/>
      <c r="AD159" s="36"/>
      <c r="AE159" s="36"/>
      <c r="AR159" s="190" t="s">
        <v>300</v>
      </c>
      <c r="AT159" s="190" t="s">
        <v>208</v>
      </c>
      <c r="AU159" s="190" t="s">
        <v>83</v>
      </c>
      <c r="AY159" s="19" t="s">
        <v>204</v>
      </c>
      <c r="BE159" s="191">
        <f t="shared" si="4"/>
        <v>0</v>
      </c>
      <c r="BF159" s="191">
        <f t="shared" si="5"/>
        <v>0</v>
      </c>
      <c r="BG159" s="191">
        <f t="shared" si="6"/>
        <v>0</v>
      </c>
      <c r="BH159" s="191">
        <f t="shared" si="7"/>
        <v>0</v>
      </c>
      <c r="BI159" s="191">
        <f t="shared" si="8"/>
        <v>0</v>
      </c>
      <c r="BJ159" s="19" t="s">
        <v>81</v>
      </c>
      <c r="BK159" s="191">
        <f t="shared" si="9"/>
        <v>0</v>
      </c>
      <c r="BL159" s="19" t="s">
        <v>300</v>
      </c>
      <c r="BM159" s="190" t="s">
        <v>2799</v>
      </c>
    </row>
    <row r="160" spans="1:65" s="2" customFormat="1" ht="16.5" customHeight="1">
      <c r="A160" s="36"/>
      <c r="B160" s="37"/>
      <c r="C160" s="179" t="s">
        <v>582</v>
      </c>
      <c r="D160" s="179" t="s">
        <v>208</v>
      </c>
      <c r="E160" s="180" t="s">
        <v>2800</v>
      </c>
      <c r="F160" s="181" t="s">
        <v>2801</v>
      </c>
      <c r="G160" s="182" t="s">
        <v>211</v>
      </c>
      <c r="H160" s="183">
        <v>1</v>
      </c>
      <c r="I160" s="184"/>
      <c r="J160" s="185">
        <f t="shared" si="0"/>
        <v>0</v>
      </c>
      <c r="K160" s="181" t="s">
        <v>21</v>
      </c>
      <c r="L160" s="41"/>
      <c r="M160" s="186" t="s">
        <v>21</v>
      </c>
      <c r="N160" s="187" t="s">
        <v>44</v>
      </c>
      <c r="O160" s="66"/>
      <c r="P160" s="188">
        <f t="shared" si="1"/>
        <v>0</v>
      </c>
      <c r="Q160" s="188">
        <v>0</v>
      </c>
      <c r="R160" s="188">
        <f t="shared" si="2"/>
        <v>0</v>
      </c>
      <c r="S160" s="188">
        <v>0</v>
      </c>
      <c r="T160" s="188">
        <f t="shared" si="3"/>
        <v>0</v>
      </c>
      <c r="U160" s="189" t="s">
        <v>21</v>
      </c>
      <c r="V160" s="36"/>
      <c r="W160" s="36"/>
      <c r="X160" s="36"/>
      <c r="Y160" s="36"/>
      <c r="Z160" s="36"/>
      <c r="AA160" s="36"/>
      <c r="AB160" s="36"/>
      <c r="AC160" s="36"/>
      <c r="AD160" s="36"/>
      <c r="AE160" s="36"/>
      <c r="AR160" s="190" t="s">
        <v>300</v>
      </c>
      <c r="AT160" s="190" t="s">
        <v>208</v>
      </c>
      <c r="AU160" s="190" t="s">
        <v>83</v>
      </c>
      <c r="AY160" s="19" t="s">
        <v>204</v>
      </c>
      <c r="BE160" s="191">
        <f t="shared" si="4"/>
        <v>0</v>
      </c>
      <c r="BF160" s="191">
        <f t="shared" si="5"/>
        <v>0</v>
      </c>
      <c r="BG160" s="191">
        <f t="shared" si="6"/>
        <v>0</v>
      </c>
      <c r="BH160" s="191">
        <f t="shared" si="7"/>
        <v>0</v>
      </c>
      <c r="BI160" s="191">
        <f t="shared" si="8"/>
        <v>0</v>
      </c>
      <c r="BJ160" s="19" t="s">
        <v>81</v>
      </c>
      <c r="BK160" s="191">
        <f t="shared" si="9"/>
        <v>0</v>
      </c>
      <c r="BL160" s="19" t="s">
        <v>300</v>
      </c>
      <c r="BM160" s="190" t="s">
        <v>2802</v>
      </c>
    </row>
    <row r="161" spans="1:65" s="2" customFormat="1" ht="16.5" customHeight="1">
      <c r="A161" s="36"/>
      <c r="B161" s="37"/>
      <c r="C161" s="179" t="s">
        <v>592</v>
      </c>
      <c r="D161" s="179" t="s">
        <v>208</v>
      </c>
      <c r="E161" s="180" t="s">
        <v>2803</v>
      </c>
      <c r="F161" s="181" t="s">
        <v>2804</v>
      </c>
      <c r="G161" s="182" t="s">
        <v>211</v>
      </c>
      <c r="H161" s="183">
        <v>1</v>
      </c>
      <c r="I161" s="184"/>
      <c r="J161" s="185">
        <f t="shared" si="0"/>
        <v>0</v>
      </c>
      <c r="K161" s="181" t="s">
        <v>21</v>
      </c>
      <c r="L161" s="41"/>
      <c r="M161" s="186" t="s">
        <v>21</v>
      </c>
      <c r="N161" s="187" t="s">
        <v>44</v>
      </c>
      <c r="O161" s="66"/>
      <c r="P161" s="188">
        <f t="shared" si="1"/>
        <v>0</v>
      </c>
      <c r="Q161" s="188">
        <v>0</v>
      </c>
      <c r="R161" s="188">
        <f t="shared" si="2"/>
        <v>0</v>
      </c>
      <c r="S161" s="188">
        <v>0</v>
      </c>
      <c r="T161" s="188">
        <f t="shared" si="3"/>
        <v>0</v>
      </c>
      <c r="U161" s="189" t="s">
        <v>21</v>
      </c>
      <c r="V161" s="36"/>
      <c r="W161" s="36"/>
      <c r="X161" s="36"/>
      <c r="Y161" s="36"/>
      <c r="Z161" s="36"/>
      <c r="AA161" s="36"/>
      <c r="AB161" s="36"/>
      <c r="AC161" s="36"/>
      <c r="AD161" s="36"/>
      <c r="AE161" s="36"/>
      <c r="AR161" s="190" t="s">
        <v>300</v>
      </c>
      <c r="AT161" s="190" t="s">
        <v>208</v>
      </c>
      <c r="AU161" s="190" t="s">
        <v>83</v>
      </c>
      <c r="AY161" s="19" t="s">
        <v>204</v>
      </c>
      <c r="BE161" s="191">
        <f t="shared" si="4"/>
        <v>0</v>
      </c>
      <c r="BF161" s="191">
        <f t="shared" si="5"/>
        <v>0</v>
      </c>
      <c r="BG161" s="191">
        <f t="shared" si="6"/>
        <v>0</v>
      </c>
      <c r="BH161" s="191">
        <f t="shared" si="7"/>
        <v>0</v>
      </c>
      <c r="BI161" s="191">
        <f t="shared" si="8"/>
        <v>0</v>
      </c>
      <c r="BJ161" s="19" t="s">
        <v>81</v>
      </c>
      <c r="BK161" s="191">
        <f t="shared" si="9"/>
        <v>0</v>
      </c>
      <c r="BL161" s="19" t="s">
        <v>300</v>
      </c>
      <c r="BM161" s="190" t="s">
        <v>2805</v>
      </c>
    </row>
    <row r="162" spans="1:65" s="2" customFormat="1" ht="16.5" customHeight="1">
      <c r="A162" s="36"/>
      <c r="B162" s="37"/>
      <c r="C162" s="179" t="s">
        <v>598</v>
      </c>
      <c r="D162" s="179" t="s">
        <v>208</v>
      </c>
      <c r="E162" s="180" t="s">
        <v>2806</v>
      </c>
      <c r="F162" s="181" t="s">
        <v>2807</v>
      </c>
      <c r="G162" s="182" t="s">
        <v>211</v>
      </c>
      <c r="H162" s="183">
        <v>1</v>
      </c>
      <c r="I162" s="184"/>
      <c r="J162" s="185">
        <f t="shared" si="0"/>
        <v>0</v>
      </c>
      <c r="K162" s="181" t="s">
        <v>21</v>
      </c>
      <c r="L162" s="41"/>
      <c r="M162" s="186" t="s">
        <v>21</v>
      </c>
      <c r="N162" s="187" t="s">
        <v>44</v>
      </c>
      <c r="O162" s="66"/>
      <c r="P162" s="188">
        <f t="shared" si="1"/>
        <v>0</v>
      </c>
      <c r="Q162" s="188">
        <v>0</v>
      </c>
      <c r="R162" s="188">
        <f t="shared" si="2"/>
        <v>0</v>
      </c>
      <c r="S162" s="188">
        <v>0</v>
      </c>
      <c r="T162" s="188">
        <f t="shared" si="3"/>
        <v>0</v>
      </c>
      <c r="U162" s="189" t="s">
        <v>21</v>
      </c>
      <c r="V162" s="36"/>
      <c r="W162" s="36"/>
      <c r="X162" s="36"/>
      <c r="Y162" s="36"/>
      <c r="Z162" s="36"/>
      <c r="AA162" s="36"/>
      <c r="AB162" s="36"/>
      <c r="AC162" s="36"/>
      <c r="AD162" s="36"/>
      <c r="AE162" s="36"/>
      <c r="AR162" s="190" t="s">
        <v>300</v>
      </c>
      <c r="AT162" s="190" t="s">
        <v>208</v>
      </c>
      <c r="AU162" s="190" t="s">
        <v>83</v>
      </c>
      <c r="AY162" s="19" t="s">
        <v>204</v>
      </c>
      <c r="BE162" s="191">
        <f t="shared" si="4"/>
        <v>0</v>
      </c>
      <c r="BF162" s="191">
        <f t="shared" si="5"/>
        <v>0</v>
      </c>
      <c r="BG162" s="191">
        <f t="shared" si="6"/>
        <v>0</v>
      </c>
      <c r="BH162" s="191">
        <f t="shared" si="7"/>
        <v>0</v>
      </c>
      <c r="BI162" s="191">
        <f t="shared" si="8"/>
        <v>0</v>
      </c>
      <c r="BJ162" s="19" t="s">
        <v>81</v>
      </c>
      <c r="BK162" s="191">
        <f t="shared" si="9"/>
        <v>0</v>
      </c>
      <c r="BL162" s="19" t="s">
        <v>300</v>
      </c>
      <c r="BM162" s="190" t="s">
        <v>2808</v>
      </c>
    </row>
    <row r="163" spans="1:65" s="2" customFormat="1" ht="16.5" customHeight="1">
      <c r="A163" s="36"/>
      <c r="B163" s="37"/>
      <c r="C163" s="179" t="s">
        <v>603</v>
      </c>
      <c r="D163" s="179" t="s">
        <v>208</v>
      </c>
      <c r="E163" s="180" t="s">
        <v>2809</v>
      </c>
      <c r="F163" s="181" t="s">
        <v>2810</v>
      </c>
      <c r="G163" s="182" t="s">
        <v>211</v>
      </c>
      <c r="H163" s="183">
        <v>1</v>
      </c>
      <c r="I163" s="184"/>
      <c r="J163" s="185">
        <f t="shared" si="0"/>
        <v>0</v>
      </c>
      <c r="K163" s="181" t="s">
        <v>21</v>
      </c>
      <c r="L163" s="41"/>
      <c r="M163" s="186" t="s">
        <v>21</v>
      </c>
      <c r="N163" s="187" t="s">
        <v>44</v>
      </c>
      <c r="O163" s="66"/>
      <c r="P163" s="188">
        <f t="shared" si="1"/>
        <v>0</v>
      </c>
      <c r="Q163" s="188">
        <v>0</v>
      </c>
      <c r="R163" s="188">
        <f t="shared" si="2"/>
        <v>0</v>
      </c>
      <c r="S163" s="188">
        <v>0</v>
      </c>
      <c r="T163" s="188">
        <f t="shared" si="3"/>
        <v>0</v>
      </c>
      <c r="U163" s="189" t="s">
        <v>21</v>
      </c>
      <c r="V163" s="36"/>
      <c r="W163" s="36"/>
      <c r="X163" s="36"/>
      <c r="Y163" s="36"/>
      <c r="Z163" s="36"/>
      <c r="AA163" s="36"/>
      <c r="AB163" s="36"/>
      <c r="AC163" s="36"/>
      <c r="AD163" s="36"/>
      <c r="AE163" s="36"/>
      <c r="AR163" s="190" t="s">
        <v>300</v>
      </c>
      <c r="AT163" s="190" t="s">
        <v>208</v>
      </c>
      <c r="AU163" s="190" t="s">
        <v>83</v>
      </c>
      <c r="AY163" s="19" t="s">
        <v>204</v>
      </c>
      <c r="BE163" s="191">
        <f t="shared" si="4"/>
        <v>0</v>
      </c>
      <c r="BF163" s="191">
        <f t="shared" si="5"/>
        <v>0</v>
      </c>
      <c r="BG163" s="191">
        <f t="shared" si="6"/>
        <v>0</v>
      </c>
      <c r="BH163" s="191">
        <f t="shared" si="7"/>
        <v>0</v>
      </c>
      <c r="BI163" s="191">
        <f t="shared" si="8"/>
        <v>0</v>
      </c>
      <c r="BJ163" s="19" t="s">
        <v>81</v>
      </c>
      <c r="BK163" s="191">
        <f t="shared" si="9"/>
        <v>0</v>
      </c>
      <c r="BL163" s="19" t="s">
        <v>300</v>
      </c>
      <c r="BM163" s="190" t="s">
        <v>2811</v>
      </c>
    </row>
    <row r="164" spans="1:65" s="2" customFormat="1" ht="16.5" customHeight="1">
      <c r="A164" s="36"/>
      <c r="B164" s="37"/>
      <c r="C164" s="179" t="s">
        <v>613</v>
      </c>
      <c r="D164" s="179" t="s">
        <v>208</v>
      </c>
      <c r="E164" s="180" t="s">
        <v>2812</v>
      </c>
      <c r="F164" s="181" t="s">
        <v>2813</v>
      </c>
      <c r="G164" s="182" t="s">
        <v>211</v>
      </c>
      <c r="H164" s="183">
        <v>1</v>
      </c>
      <c r="I164" s="184"/>
      <c r="J164" s="185">
        <f t="shared" si="0"/>
        <v>0</v>
      </c>
      <c r="K164" s="181" t="s">
        <v>21</v>
      </c>
      <c r="L164" s="41"/>
      <c r="M164" s="186" t="s">
        <v>21</v>
      </c>
      <c r="N164" s="187" t="s">
        <v>44</v>
      </c>
      <c r="O164" s="66"/>
      <c r="P164" s="188">
        <f t="shared" si="1"/>
        <v>0</v>
      </c>
      <c r="Q164" s="188">
        <v>0</v>
      </c>
      <c r="R164" s="188">
        <f t="shared" si="2"/>
        <v>0</v>
      </c>
      <c r="S164" s="188">
        <v>0</v>
      </c>
      <c r="T164" s="188">
        <f t="shared" si="3"/>
        <v>0</v>
      </c>
      <c r="U164" s="189" t="s">
        <v>21</v>
      </c>
      <c r="V164" s="36"/>
      <c r="W164" s="36"/>
      <c r="X164" s="36"/>
      <c r="Y164" s="36"/>
      <c r="Z164" s="36"/>
      <c r="AA164" s="36"/>
      <c r="AB164" s="36"/>
      <c r="AC164" s="36"/>
      <c r="AD164" s="36"/>
      <c r="AE164" s="36"/>
      <c r="AR164" s="190" t="s">
        <v>300</v>
      </c>
      <c r="AT164" s="190" t="s">
        <v>208</v>
      </c>
      <c r="AU164" s="190" t="s">
        <v>83</v>
      </c>
      <c r="AY164" s="19" t="s">
        <v>204</v>
      </c>
      <c r="BE164" s="191">
        <f t="shared" si="4"/>
        <v>0</v>
      </c>
      <c r="BF164" s="191">
        <f t="shared" si="5"/>
        <v>0</v>
      </c>
      <c r="BG164" s="191">
        <f t="shared" si="6"/>
        <v>0</v>
      </c>
      <c r="BH164" s="191">
        <f t="shared" si="7"/>
        <v>0</v>
      </c>
      <c r="BI164" s="191">
        <f t="shared" si="8"/>
        <v>0</v>
      </c>
      <c r="BJ164" s="19" t="s">
        <v>81</v>
      </c>
      <c r="BK164" s="191">
        <f t="shared" si="9"/>
        <v>0</v>
      </c>
      <c r="BL164" s="19" t="s">
        <v>300</v>
      </c>
      <c r="BM164" s="190" t="s">
        <v>2814</v>
      </c>
    </row>
    <row r="165" spans="1:65" s="2" customFormat="1" ht="16.5" customHeight="1">
      <c r="A165" s="36"/>
      <c r="B165" s="37"/>
      <c r="C165" s="179" t="s">
        <v>622</v>
      </c>
      <c r="D165" s="179" t="s">
        <v>208</v>
      </c>
      <c r="E165" s="180" t="s">
        <v>2815</v>
      </c>
      <c r="F165" s="181" t="s">
        <v>2816</v>
      </c>
      <c r="G165" s="182" t="s">
        <v>211</v>
      </c>
      <c r="H165" s="183">
        <v>1</v>
      </c>
      <c r="I165" s="184"/>
      <c r="J165" s="185">
        <f t="shared" si="0"/>
        <v>0</v>
      </c>
      <c r="K165" s="181" t="s">
        <v>21</v>
      </c>
      <c r="L165" s="41"/>
      <c r="M165" s="186" t="s">
        <v>21</v>
      </c>
      <c r="N165" s="187" t="s">
        <v>44</v>
      </c>
      <c r="O165" s="66"/>
      <c r="P165" s="188">
        <f t="shared" si="1"/>
        <v>0</v>
      </c>
      <c r="Q165" s="188">
        <v>0</v>
      </c>
      <c r="R165" s="188">
        <f t="shared" si="2"/>
        <v>0</v>
      </c>
      <c r="S165" s="188">
        <v>0</v>
      </c>
      <c r="T165" s="188">
        <f t="shared" si="3"/>
        <v>0</v>
      </c>
      <c r="U165" s="189" t="s">
        <v>21</v>
      </c>
      <c r="V165" s="36"/>
      <c r="W165" s="36"/>
      <c r="X165" s="36"/>
      <c r="Y165" s="36"/>
      <c r="Z165" s="36"/>
      <c r="AA165" s="36"/>
      <c r="AB165" s="36"/>
      <c r="AC165" s="36"/>
      <c r="AD165" s="36"/>
      <c r="AE165" s="36"/>
      <c r="AR165" s="190" t="s">
        <v>300</v>
      </c>
      <c r="AT165" s="190" t="s">
        <v>208</v>
      </c>
      <c r="AU165" s="190" t="s">
        <v>83</v>
      </c>
      <c r="AY165" s="19" t="s">
        <v>204</v>
      </c>
      <c r="BE165" s="191">
        <f t="shared" si="4"/>
        <v>0</v>
      </c>
      <c r="BF165" s="191">
        <f t="shared" si="5"/>
        <v>0</v>
      </c>
      <c r="BG165" s="191">
        <f t="shared" si="6"/>
        <v>0</v>
      </c>
      <c r="BH165" s="191">
        <f t="shared" si="7"/>
        <v>0</v>
      </c>
      <c r="BI165" s="191">
        <f t="shared" si="8"/>
        <v>0</v>
      </c>
      <c r="BJ165" s="19" t="s">
        <v>81</v>
      </c>
      <c r="BK165" s="191">
        <f t="shared" si="9"/>
        <v>0</v>
      </c>
      <c r="BL165" s="19" t="s">
        <v>300</v>
      </c>
      <c r="BM165" s="190" t="s">
        <v>2817</v>
      </c>
    </row>
    <row r="166" spans="1:65" s="2" customFormat="1" ht="16.5" customHeight="1">
      <c r="A166" s="36"/>
      <c r="B166" s="37"/>
      <c r="C166" s="179" t="s">
        <v>630</v>
      </c>
      <c r="D166" s="179" t="s">
        <v>208</v>
      </c>
      <c r="E166" s="180" t="s">
        <v>2818</v>
      </c>
      <c r="F166" s="181" t="s">
        <v>2819</v>
      </c>
      <c r="G166" s="182" t="s">
        <v>211</v>
      </c>
      <c r="H166" s="183">
        <v>1</v>
      </c>
      <c r="I166" s="184"/>
      <c r="J166" s="185">
        <f t="shared" si="0"/>
        <v>0</v>
      </c>
      <c r="K166" s="181" t="s">
        <v>21</v>
      </c>
      <c r="L166" s="41"/>
      <c r="M166" s="186" t="s">
        <v>21</v>
      </c>
      <c r="N166" s="187" t="s">
        <v>44</v>
      </c>
      <c r="O166" s="66"/>
      <c r="P166" s="188">
        <f t="shared" si="1"/>
        <v>0</v>
      </c>
      <c r="Q166" s="188">
        <v>0</v>
      </c>
      <c r="R166" s="188">
        <f t="shared" si="2"/>
        <v>0</v>
      </c>
      <c r="S166" s="188">
        <v>0</v>
      </c>
      <c r="T166" s="188">
        <f t="shared" si="3"/>
        <v>0</v>
      </c>
      <c r="U166" s="189" t="s">
        <v>21</v>
      </c>
      <c r="V166" s="36"/>
      <c r="W166" s="36"/>
      <c r="X166" s="36"/>
      <c r="Y166" s="36"/>
      <c r="Z166" s="36"/>
      <c r="AA166" s="36"/>
      <c r="AB166" s="36"/>
      <c r="AC166" s="36"/>
      <c r="AD166" s="36"/>
      <c r="AE166" s="36"/>
      <c r="AR166" s="190" t="s">
        <v>300</v>
      </c>
      <c r="AT166" s="190" t="s">
        <v>208</v>
      </c>
      <c r="AU166" s="190" t="s">
        <v>83</v>
      </c>
      <c r="AY166" s="19" t="s">
        <v>204</v>
      </c>
      <c r="BE166" s="191">
        <f t="shared" si="4"/>
        <v>0</v>
      </c>
      <c r="BF166" s="191">
        <f t="shared" si="5"/>
        <v>0</v>
      </c>
      <c r="BG166" s="191">
        <f t="shared" si="6"/>
        <v>0</v>
      </c>
      <c r="BH166" s="191">
        <f t="shared" si="7"/>
        <v>0</v>
      </c>
      <c r="BI166" s="191">
        <f t="shared" si="8"/>
        <v>0</v>
      </c>
      <c r="BJ166" s="19" t="s">
        <v>81</v>
      </c>
      <c r="BK166" s="191">
        <f t="shared" si="9"/>
        <v>0</v>
      </c>
      <c r="BL166" s="19" t="s">
        <v>300</v>
      </c>
      <c r="BM166" s="190" t="s">
        <v>2820</v>
      </c>
    </row>
    <row r="167" spans="1:65" s="2" customFormat="1" ht="16.5" customHeight="1">
      <c r="A167" s="36"/>
      <c r="B167" s="37"/>
      <c r="C167" s="179" t="s">
        <v>639</v>
      </c>
      <c r="D167" s="179" t="s">
        <v>208</v>
      </c>
      <c r="E167" s="180" t="s">
        <v>2821</v>
      </c>
      <c r="F167" s="181" t="s">
        <v>2822</v>
      </c>
      <c r="G167" s="182" t="s">
        <v>211</v>
      </c>
      <c r="H167" s="183">
        <v>1</v>
      </c>
      <c r="I167" s="184"/>
      <c r="J167" s="185">
        <f t="shared" si="0"/>
        <v>0</v>
      </c>
      <c r="K167" s="181" t="s">
        <v>21</v>
      </c>
      <c r="L167" s="41"/>
      <c r="M167" s="186" t="s">
        <v>21</v>
      </c>
      <c r="N167" s="187" t="s">
        <v>44</v>
      </c>
      <c r="O167" s="66"/>
      <c r="P167" s="188">
        <f t="shared" si="1"/>
        <v>0</v>
      </c>
      <c r="Q167" s="188">
        <v>0</v>
      </c>
      <c r="R167" s="188">
        <f t="shared" si="2"/>
        <v>0</v>
      </c>
      <c r="S167" s="188">
        <v>0</v>
      </c>
      <c r="T167" s="188">
        <f t="shared" si="3"/>
        <v>0</v>
      </c>
      <c r="U167" s="189" t="s">
        <v>21</v>
      </c>
      <c r="V167" s="36"/>
      <c r="W167" s="36"/>
      <c r="X167" s="36"/>
      <c r="Y167" s="36"/>
      <c r="Z167" s="36"/>
      <c r="AA167" s="36"/>
      <c r="AB167" s="36"/>
      <c r="AC167" s="36"/>
      <c r="AD167" s="36"/>
      <c r="AE167" s="36"/>
      <c r="AR167" s="190" t="s">
        <v>300</v>
      </c>
      <c r="AT167" s="190" t="s">
        <v>208</v>
      </c>
      <c r="AU167" s="190" t="s">
        <v>83</v>
      </c>
      <c r="AY167" s="19" t="s">
        <v>204</v>
      </c>
      <c r="BE167" s="191">
        <f t="shared" si="4"/>
        <v>0</v>
      </c>
      <c r="BF167" s="191">
        <f t="shared" si="5"/>
        <v>0</v>
      </c>
      <c r="BG167" s="191">
        <f t="shared" si="6"/>
        <v>0</v>
      </c>
      <c r="BH167" s="191">
        <f t="shared" si="7"/>
        <v>0</v>
      </c>
      <c r="BI167" s="191">
        <f t="shared" si="8"/>
        <v>0</v>
      </c>
      <c r="BJ167" s="19" t="s">
        <v>81</v>
      </c>
      <c r="BK167" s="191">
        <f t="shared" si="9"/>
        <v>0</v>
      </c>
      <c r="BL167" s="19" t="s">
        <v>300</v>
      </c>
      <c r="BM167" s="190" t="s">
        <v>2823</v>
      </c>
    </row>
    <row r="168" spans="1:65" s="2" customFormat="1" ht="16.5" customHeight="1">
      <c r="A168" s="36"/>
      <c r="B168" s="37"/>
      <c r="C168" s="179" t="s">
        <v>644</v>
      </c>
      <c r="D168" s="179" t="s">
        <v>208</v>
      </c>
      <c r="E168" s="180" t="s">
        <v>2824</v>
      </c>
      <c r="F168" s="181" t="s">
        <v>2825</v>
      </c>
      <c r="G168" s="182" t="s">
        <v>211</v>
      </c>
      <c r="H168" s="183">
        <v>1</v>
      </c>
      <c r="I168" s="184"/>
      <c r="J168" s="185">
        <f t="shared" si="0"/>
        <v>0</v>
      </c>
      <c r="K168" s="181" t="s">
        <v>21</v>
      </c>
      <c r="L168" s="41"/>
      <c r="M168" s="186" t="s">
        <v>21</v>
      </c>
      <c r="N168" s="187" t="s">
        <v>44</v>
      </c>
      <c r="O168" s="66"/>
      <c r="P168" s="188">
        <f t="shared" si="1"/>
        <v>0</v>
      </c>
      <c r="Q168" s="188">
        <v>0</v>
      </c>
      <c r="R168" s="188">
        <f t="shared" si="2"/>
        <v>0</v>
      </c>
      <c r="S168" s="188">
        <v>0</v>
      </c>
      <c r="T168" s="188">
        <f t="shared" si="3"/>
        <v>0</v>
      </c>
      <c r="U168" s="189" t="s">
        <v>21</v>
      </c>
      <c r="V168" s="36"/>
      <c r="W168" s="36"/>
      <c r="X168" s="36"/>
      <c r="Y168" s="36"/>
      <c r="Z168" s="36"/>
      <c r="AA168" s="36"/>
      <c r="AB168" s="36"/>
      <c r="AC168" s="36"/>
      <c r="AD168" s="36"/>
      <c r="AE168" s="36"/>
      <c r="AR168" s="190" t="s">
        <v>300</v>
      </c>
      <c r="AT168" s="190" t="s">
        <v>208</v>
      </c>
      <c r="AU168" s="190" t="s">
        <v>83</v>
      </c>
      <c r="AY168" s="19" t="s">
        <v>204</v>
      </c>
      <c r="BE168" s="191">
        <f t="shared" si="4"/>
        <v>0</v>
      </c>
      <c r="BF168" s="191">
        <f t="shared" si="5"/>
        <v>0</v>
      </c>
      <c r="BG168" s="191">
        <f t="shared" si="6"/>
        <v>0</v>
      </c>
      <c r="BH168" s="191">
        <f t="shared" si="7"/>
        <v>0</v>
      </c>
      <c r="BI168" s="191">
        <f t="shared" si="8"/>
        <v>0</v>
      </c>
      <c r="BJ168" s="19" t="s">
        <v>81</v>
      </c>
      <c r="BK168" s="191">
        <f t="shared" si="9"/>
        <v>0</v>
      </c>
      <c r="BL168" s="19" t="s">
        <v>300</v>
      </c>
      <c r="BM168" s="190" t="s">
        <v>2826</v>
      </c>
    </row>
    <row r="169" spans="1:65" s="2" customFormat="1" ht="16.5" customHeight="1">
      <c r="A169" s="36"/>
      <c r="B169" s="37"/>
      <c r="C169" s="179" t="s">
        <v>650</v>
      </c>
      <c r="D169" s="179" t="s">
        <v>208</v>
      </c>
      <c r="E169" s="180" t="s">
        <v>2827</v>
      </c>
      <c r="F169" s="181" t="s">
        <v>2828</v>
      </c>
      <c r="G169" s="182" t="s">
        <v>211</v>
      </c>
      <c r="H169" s="183">
        <v>1</v>
      </c>
      <c r="I169" s="184"/>
      <c r="J169" s="185">
        <f t="shared" si="0"/>
        <v>0</v>
      </c>
      <c r="K169" s="181" t="s">
        <v>21</v>
      </c>
      <c r="L169" s="41"/>
      <c r="M169" s="186" t="s">
        <v>21</v>
      </c>
      <c r="N169" s="187" t="s">
        <v>44</v>
      </c>
      <c r="O169" s="66"/>
      <c r="P169" s="188">
        <f t="shared" si="1"/>
        <v>0</v>
      </c>
      <c r="Q169" s="188">
        <v>0</v>
      </c>
      <c r="R169" s="188">
        <f t="shared" si="2"/>
        <v>0</v>
      </c>
      <c r="S169" s="188">
        <v>0</v>
      </c>
      <c r="T169" s="188">
        <f t="shared" si="3"/>
        <v>0</v>
      </c>
      <c r="U169" s="189" t="s">
        <v>21</v>
      </c>
      <c r="V169" s="36"/>
      <c r="W169" s="36"/>
      <c r="X169" s="36"/>
      <c r="Y169" s="36"/>
      <c r="Z169" s="36"/>
      <c r="AA169" s="36"/>
      <c r="AB169" s="36"/>
      <c r="AC169" s="36"/>
      <c r="AD169" s="36"/>
      <c r="AE169" s="36"/>
      <c r="AR169" s="190" t="s">
        <v>300</v>
      </c>
      <c r="AT169" s="190" t="s">
        <v>208</v>
      </c>
      <c r="AU169" s="190" t="s">
        <v>83</v>
      </c>
      <c r="AY169" s="19" t="s">
        <v>204</v>
      </c>
      <c r="BE169" s="191">
        <f t="shared" si="4"/>
        <v>0</v>
      </c>
      <c r="BF169" s="191">
        <f t="shared" si="5"/>
        <v>0</v>
      </c>
      <c r="BG169" s="191">
        <f t="shared" si="6"/>
        <v>0</v>
      </c>
      <c r="BH169" s="191">
        <f t="shared" si="7"/>
        <v>0</v>
      </c>
      <c r="BI169" s="191">
        <f t="shared" si="8"/>
        <v>0</v>
      </c>
      <c r="BJ169" s="19" t="s">
        <v>81</v>
      </c>
      <c r="BK169" s="191">
        <f t="shared" si="9"/>
        <v>0</v>
      </c>
      <c r="BL169" s="19" t="s">
        <v>300</v>
      </c>
      <c r="BM169" s="190" t="s">
        <v>2829</v>
      </c>
    </row>
    <row r="170" spans="1:65" s="2" customFormat="1" ht="16.5" customHeight="1">
      <c r="A170" s="36"/>
      <c r="B170" s="37"/>
      <c r="C170" s="179" t="s">
        <v>661</v>
      </c>
      <c r="D170" s="179" t="s">
        <v>208</v>
      </c>
      <c r="E170" s="180" t="s">
        <v>2830</v>
      </c>
      <c r="F170" s="181" t="s">
        <v>2831</v>
      </c>
      <c r="G170" s="182" t="s">
        <v>211</v>
      </c>
      <c r="H170" s="183">
        <v>1</v>
      </c>
      <c r="I170" s="184"/>
      <c r="J170" s="185">
        <f t="shared" si="0"/>
        <v>0</v>
      </c>
      <c r="K170" s="181" t="s">
        <v>21</v>
      </c>
      <c r="L170" s="41"/>
      <c r="M170" s="186" t="s">
        <v>21</v>
      </c>
      <c r="N170" s="187" t="s">
        <v>44</v>
      </c>
      <c r="O170" s="66"/>
      <c r="P170" s="188">
        <f t="shared" si="1"/>
        <v>0</v>
      </c>
      <c r="Q170" s="188">
        <v>0</v>
      </c>
      <c r="R170" s="188">
        <f t="shared" si="2"/>
        <v>0</v>
      </c>
      <c r="S170" s="188">
        <v>0</v>
      </c>
      <c r="T170" s="188">
        <f t="shared" si="3"/>
        <v>0</v>
      </c>
      <c r="U170" s="189" t="s">
        <v>21</v>
      </c>
      <c r="V170" s="36"/>
      <c r="W170" s="36"/>
      <c r="X170" s="36"/>
      <c r="Y170" s="36"/>
      <c r="Z170" s="36"/>
      <c r="AA170" s="36"/>
      <c r="AB170" s="36"/>
      <c r="AC170" s="36"/>
      <c r="AD170" s="36"/>
      <c r="AE170" s="36"/>
      <c r="AR170" s="190" t="s">
        <v>300</v>
      </c>
      <c r="AT170" s="190" t="s">
        <v>208</v>
      </c>
      <c r="AU170" s="190" t="s">
        <v>83</v>
      </c>
      <c r="AY170" s="19" t="s">
        <v>204</v>
      </c>
      <c r="BE170" s="191">
        <f t="shared" si="4"/>
        <v>0</v>
      </c>
      <c r="BF170" s="191">
        <f t="shared" si="5"/>
        <v>0</v>
      </c>
      <c r="BG170" s="191">
        <f t="shared" si="6"/>
        <v>0</v>
      </c>
      <c r="BH170" s="191">
        <f t="shared" si="7"/>
        <v>0</v>
      </c>
      <c r="BI170" s="191">
        <f t="shared" si="8"/>
        <v>0</v>
      </c>
      <c r="BJ170" s="19" t="s">
        <v>81</v>
      </c>
      <c r="BK170" s="191">
        <f t="shared" si="9"/>
        <v>0</v>
      </c>
      <c r="BL170" s="19" t="s">
        <v>300</v>
      </c>
      <c r="BM170" s="190" t="s">
        <v>2832</v>
      </c>
    </row>
    <row r="171" spans="1:65" s="2" customFormat="1" ht="16.5" customHeight="1">
      <c r="A171" s="36"/>
      <c r="B171" s="37"/>
      <c r="C171" s="179" t="s">
        <v>673</v>
      </c>
      <c r="D171" s="179" t="s">
        <v>208</v>
      </c>
      <c r="E171" s="180" t="s">
        <v>2833</v>
      </c>
      <c r="F171" s="181" t="s">
        <v>2834</v>
      </c>
      <c r="G171" s="182" t="s">
        <v>211</v>
      </c>
      <c r="H171" s="183">
        <v>1</v>
      </c>
      <c r="I171" s="184"/>
      <c r="J171" s="185">
        <f t="shared" si="0"/>
        <v>0</v>
      </c>
      <c r="K171" s="181" t="s">
        <v>21</v>
      </c>
      <c r="L171" s="41"/>
      <c r="M171" s="186" t="s">
        <v>21</v>
      </c>
      <c r="N171" s="187" t="s">
        <v>44</v>
      </c>
      <c r="O171" s="66"/>
      <c r="P171" s="188">
        <f t="shared" si="1"/>
        <v>0</v>
      </c>
      <c r="Q171" s="188">
        <v>0</v>
      </c>
      <c r="R171" s="188">
        <f t="shared" si="2"/>
        <v>0</v>
      </c>
      <c r="S171" s="188">
        <v>0</v>
      </c>
      <c r="T171" s="188">
        <f t="shared" si="3"/>
        <v>0</v>
      </c>
      <c r="U171" s="189" t="s">
        <v>21</v>
      </c>
      <c r="V171" s="36"/>
      <c r="W171" s="36"/>
      <c r="X171" s="36"/>
      <c r="Y171" s="36"/>
      <c r="Z171" s="36"/>
      <c r="AA171" s="36"/>
      <c r="AB171" s="36"/>
      <c r="AC171" s="36"/>
      <c r="AD171" s="36"/>
      <c r="AE171" s="36"/>
      <c r="AR171" s="190" t="s">
        <v>300</v>
      </c>
      <c r="AT171" s="190" t="s">
        <v>208</v>
      </c>
      <c r="AU171" s="190" t="s">
        <v>83</v>
      </c>
      <c r="AY171" s="19" t="s">
        <v>204</v>
      </c>
      <c r="BE171" s="191">
        <f t="shared" si="4"/>
        <v>0</v>
      </c>
      <c r="BF171" s="191">
        <f t="shared" si="5"/>
        <v>0</v>
      </c>
      <c r="BG171" s="191">
        <f t="shared" si="6"/>
        <v>0</v>
      </c>
      <c r="BH171" s="191">
        <f t="shared" si="7"/>
        <v>0</v>
      </c>
      <c r="BI171" s="191">
        <f t="shared" si="8"/>
        <v>0</v>
      </c>
      <c r="BJ171" s="19" t="s">
        <v>81</v>
      </c>
      <c r="BK171" s="191">
        <f t="shared" si="9"/>
        <v>0</v>
      </c>
      <c r="BL171" s="19" t="s">
        <v>300</v>
      </c>
      <c r="BM171" s="190" t="s">
        <v>2835</v>
      </c>
    </row>
    <row r="172" spans="1:65" s="2" customFormat="1" ht="16.5" customHeight="1">
      <c r="A172" s="36"/>
      <c r="B172" s="37"/>
      <c r="C172" s="179" t="s">
        <v>687</v>
      </c>
      <c r="D172" s="179" t="s">
        <v>208</v>
      </c>
      <c r="E172" s="180" t="s">
        <v>2836</v>
      </c>
      <c r="F172" s="181" t="s">
        <v>2837</v>
      </c>
      <c r="G172" s="182" t="s">
        <v>211</v>
      </c>
      <c r="H172" s="183">
        <v>1</v>
      </c>
      <c r="I172" s="184"/>
      <c r="J172" s="185">
        <f t="shared" si="0"/>
        <v>0</v>
      </c>
      <c r="K172" s="181" t="s">
        <v>21</v>
      </c>
      <c r="L172" s="41"/>
      <c r="M172" s="186" t="s">
        <v>21</v>
      </c>
      <c r="N172" s="187" t="s">
        <v>44</v>
      </c>
      <c r="O172" s="66"/>
      <c r="P172" s="188">
        <f t="shared" si="1"/>
        <v>0</v>
      </c>
      <c r="Q172" s="188">
        <v>0</v>
      </c>
      <c r="R172" s="188">
        <f t="shared" si="2"/>
        <v>0</v>
      </c>
      <c r="S172" s="188">
        <v>0</v>
      </c>
      <c r="T172" s="188">
        <f t="shared" si="3"/>
        <v>0</v>
      </c>
      <c r="U172" s="189" t="s">
        <v>21</v>
      </c>
      <c r="V172" s="36"/>
      <c r="W172" s="36"/>
      <c r="X172" s="36"/>
      <c r="Y172" s="36"/>
      <c r="Z172" s="36"/>
      <c r="AA172" s="36"/>
      <c r="AB172" s="36"/>
      <c r="AC172" s="36"/>
      <c r="AD172" s="36"/>
      <c r="AE172" s="36"/>
      <c r="AR172" s="190" t="s">
        <v>300</v>
      </c>
      <c r="AT172" s="190" t="s">
        <v>208</v>
      </c>
      <c r="AU172" s="190" t="s">
        <v>83</v>
      </c>
      <c r="AY172" s="19" t="s">
        <v>204</v>
      </c>
      <c r="BE172" s="191">
        <f t="shared" si="4"/>
        <v>0</v>
      </c>
      <c r="BF172" s="191">
        <f t="shared" si="5"/>
        <v>0</v>
      </c>
      <c r="BG172" s="191">
        <f t="shared" si="6"/>
        <v>0</v>
      </c>
      <c r="BH172" s="191">
        <f t="shared" si="7"/>
        <v>0</v>
      </c>
      <c r="BI172" s="191">
        <f t="shared" si="8"/>
        <v>0</v>
      </c>
      <c r="BJ172" s="19" t="s">
        <v>81</v>
      </c>
      <c r="BK172" s="191">
        <f t="shared" si="9"/>
        <v>0</v>
      </c>
      <c r="BL172" s="19" t="s">
        <v>300</v>
      </c>
      <c r="BM172" s="190" t="s">
        <v>2838</v>
      </c>
    </row>
    <row r="173" spans="1:65" s="2" customFormat="1" ht="21.75" customHeight="1">
      <c r="A173" s="36"/>
      <c r="B173" s="37"/>
      <c r="C173" s="179" t="s">
        <v>693</v>
      </c>
      <c r="D173" s="179" t="s">
        <v>208</v>
      </c>
      <c r="E173" s="180" t="s">
        <v>2839</v>
      </c>
      <c r="F173" s="181" t="s">
        <v>2840</v>
      </c>
      <c r="G173" s="182" t="s">
        <v>1185</v>
      </c>
      <c r="H173" s="183">
        <v>603</v>
      </c>
      <c r="I173" s="184"/>
      <c r="J173" s="185">
        <f t="shared" si="0"/>
        <v>0</v>
      </c>
      <c r="K173" s="181" t="s">
        <v>21</v>
      </c>
      <c r="L173" s="41"/>
      <c r="M173" s="186" t="s">
        <v>21</v>
      </c>
      <c r="N173" s="187" t="s">
        <v>44</v>
      </c>
      <c r="O173" s="66"/>
      <c r="P173" s="188">
        <f t="shared" si="1"/>
        <v>0</v>
      </c>
      <c r="Q173" s="188">
        <v>0</v>
      </c>
      <c r="R173" s="188">
        <f t="shared" si="2"/>
        <v>0</v>
      </c>
      <c r="S173" s="188">
        <v>0</v>
      </c>
      <c r="T173" s="188">
        <f t="shared" si="3"/>
        <v>0</v>
      </c>
      <c r="U173" s="189" t="s">
        <v>21</v>
      </c>
      <c r="V173" s="36"/>
      <c r="W173" s="36"/>
      <c r="X173" s="36"/>
      <c r="Y173" s="36"/>
      <c r="Z173" s="36"/>
      <c r="AA173" s="36"/>
      <c r="AB173" s="36"/>
      <c r="AC173" s="36"/>
      <c r="AD173" s="36"/>
      <c r="AE173" s="36"/>
      <c r="AR173" s="190" t="s">
        <v>300</v>
      </c>
      <c r="AT173" s="190" t="s">
        <v>208</v>
      </c>
      <c r="AU173" s="190" t="s">
        <v>83</v>
      </c>
      <c r="AY173" s="19" t="s">
        <v>204</v>
      </c>
      <c r="BE173" s="191">
        <f t="shared" si="4"/>
        <v>0</v>
      </c>
      <c r="BF173" s="191">
        <f t="shared" si="5"/>
        <v>0</v>
      </c>
      <c r="BG173" s="191">
        <f t="shared" si="6"/>
        <v>0</v>
      </c>
      <c r="BH173" s="191">
        <f t="shared" si="7"/>
        <v>0</v>
      </c>
      <c r="BI173" s="191">
        <f t="shared" si="8"/>
        <v>0</v>
      </c>
      <c r="BJ173" s="19" t="s">
        <v>81</v>
      </c>
      <c r="BK173" s="191">
        <f t="shared" si="9"/>
        <v>0</v>
      </c>
      <c r="BL173" s="19" t="s">
        <v>300</v>
      </c>
      <c r="BM173" s="190" t="s">
        <v>2841</v>
      </c>
    </row>
    <row r="174" spans="1:65" s="2" customFormat="1" ht="21.75" customHeight="1">
      <c r="A174" s="36"/>
      <c r="B174" s="37"/>
      <c r="C174" s="179" t="s">
        <v>696</v>
      </c>
      <c r="D174" s="179" t="s">
        <v>208</v>
      </c>
      <c r="E174" s="180" t="s">
        <v>2842</v>
      </c>
      <c r="F174" s="181" t="s">
        <v>2843</v>
      </c>
      <c r="G174" s="182" t="s">
        <v>1185</v>
      </c>
      <c r="H174" s="183">
        <v>199</v>
      </c>
      <c r="I174" s="184"/>
      <c r="J174" s="185">
        <f t="shared" si="0"/>
        <v>0</v>
      </c>
      <c r="K174" s="181" t="s">
        <v>21</v>
      </c>
      <c r="L174" s="41"/>
      <c r="M174" s="186" t="s">
        <v>21</v>
      </c>
      <c r="N174" s="187" t="s">
        <v>44</v>
      </c>
      <c r="O174" s="66"/>
      <c r="P174" s="188">
        <f t="shared" si="1"/>
        <v>0</v>
      </c>
      <c r="Q174" s="188">
        <v>0</v>
      </c>
      <c r="R174" s="188">
        <f t="shared" si="2"/>
        <v>0</v>
      </c>
      <c r="S174" s="188">
        <v>0</v>
      </c>
      <c r="T174" s="188">
        <f t="shared" si="3"/>
        <v>0</v>
      </c>
      <c r="U174" s="189" t="s">
        <v>21</v>
      </c>
      <c r="V174" s="36"/>
      <c r="W174" s="36"/>
      <c r="X174" s="36"/>
      <c r="Y174" s="36"/>
      <c r="Z174" s="36"/>
      <c r="AA174" s="36"/>
      <c r="AB174" s="36"/>
      <c r="AC174" s="36"/>
      <c r="AD174" s="36"/>
      <c r="AE174" s="36"/>
      <c r="AR174" s="190" t="s">
        <v>300</v>
      </c>
      <c r="AT174" s="190" t="s">
        <v>208</v>
      </c>
      <c r="AU174" s="190" t="s">
        <v>83</v>
      </c>
      <c r="AY174" s="19" t="s">
        <v>204</v>
      </c>
      <c r="BE174" s="191">
        <f t="shared" si="4"/>
        <v>0</v>
      </c>
      <c r="BF174" s="191">
        <f t="shared" si="5"/>
        <v>0</v>
      </c>
      <c r="BG174" s="191">
        <f t="shared" si="6"/>
        <v>0</v>
      </c>
      <c r="BH174" s="191">
        <f t="shared" si="7"/>
        <v>0</v>
      </c>
      <c r="BI174" s="191">
        <f t="shared" si="8"/>
        <v>0</v>
      </c>
      <c r="BJ174" s="19" t="s">
        <v>81</v>
      </c>
      <c r="BK174" s="191">
        <f t="shared" si="9"/>
        <v>0</v>
      </c>
      <c r="BL174" s="19" t="s">
        <v>300</v>
      </c>
      <c r="BM174" s="190" t="s">
        <v>2844</v>
      </c>
    </row>
    <row r="175" spans="1:65" s="2" customFormat="1" ht="21.75" customHeight="1">
      <c r="A175" s="36"/>
      <c r="B175" s="37"/>
      <c r="C175" s="179" t="s">
        <v>702</v>
      </c>
      <c r="D175" s="179" t="s">
        <v>208</v>
      </c>
      <c r="E175" s="180" t="s">
        <v>2845</v>
      </c>
      <c r="F175" s="181" t="s">
        <v>2846</v>
      </c>
      <c r="G175" s="182" t="s">
        <v>1185</v>
      </c>
      <c r="H175" s="183">
        <v>109</v>
      </c>
      <c r="I175" s="184"/>
      <c r="J175" s="185">
        <f t="shared" si="0"/>
        <v>0</v>
      </c>
      <c r="K175" s="181" t="s">
        <v>21</v>
      </c>
      <c r="L175" s="41"/>
      <c r="M175" s="186" t="s">
        <v>21</v>
      </c>
      <c r="N175" s="187" t="s">
        <v>44</v>
      </c>
      <c r="O175" s="66"/>
      <c r="P175" s="188">
        <f t="shared" si="1"/>
        <v>0</v>
      </c>
      <c r="Q175" s="188">
        <v>0</v>
      </c>
      <c r="R175" s="188">
        <f t="shared" si="2"/>
        <v>0</v>
      </c>
      <c r="S175" s="188">
        <v>0</v>
      </c>
      <c r="T175" s="188">
        <f t="shared" si="3"/>
        <v>0</v>
      </c>
      <c r="U175" s="189" t="s">
        <v>21</v>
      </c>
      <c r="V175" s="36"/>
      <c r="W175" s="36"/>
      <c r="X175" s="36"/>
      <c r="Y175" s="36"/>
      <c r="Z175" s="36"/>
      <c r="AA175" s="36"/>
      <c r="AB175" s="36"/>
      <c r="AC175" s="36"/>
      <c r="AD175" s="36"/>
      <c r="AE175" s="36"/>
      <c r="AR175" s="190" t="s">
        <v>300</v>
      </c>
      <c r="AT175" s="190" t="s">
        <v>208</v>
      </c>
      <c r="AU175" s="190" t="s">
        <v>83</v>
      </c>
      <c r="AY175" s="19" t="s">
        <v>204</v>
      </c>
      <c r="BE175" s="191">
        <f t="shared" si="4"/>
        <v>0</v>
      </c>
      <c r="BF175" s="191">
        <f t="shared" si="5"/>
        <v>0</v>
      </c>
      <c r="BG175" s="191">
        <f t="shared" si="6"/>
        <v>0</v>
      </c>
      <c r="BH175" s="191">
        <f t="shared" si="7"/>
        <v>0</v>
      </c>
      <c r="BI175" s="191">
        <f t="shared" si="8"/>
        <v>0</v>
      </c>
      <c r="BJ175" s="19" t="s">
        <v>81</v>
      </c>
      <c r="BK175" s="191">
        <f t="shared" si="9"/>
        <v>0</v>
      </c>
      <c r="BL175" s="19" t="s">
        <v>300</v>
      </c>
      <c r="BM175" s="190" t="s">
        <v>2847</v>
      </c>
    </row>
    <row r="176" spans="1:65" s="2" customFormat="1" ht="44.25" customHeight="1">
      <c r="A176" s="36"/>
      <c r="B176" s="37"/>
      <c r="C176" s="179" t="s">
        <v>707</v>
      </c>
      <c r="D176" s="179" t="s">
        <v>208</v>
      </c>
      <c r="E176" s="180" t="s">
        <v>2848</v>
      </c>
      <c r="F176" s="181" t="s">
        <v>2849</v>
      </c>
      <c r="G176" s="182" t="s">
        <v>211</v>
      </c>
      <c r="H176" s="183">
        <v>220</v>
      </c>
      <c r="I176" s="184"/>
      <c r="J176" s="185">
        <f t="shared" si="0"/>
        <v>0</v>
      </c>
      <c r="K176" s="181" t="s">
        <v>21</v>
      </c>
      <c r="L176" s="41"/>
      <c r="M176" s="186" t="s">
        <v>21</v>
      </c>
      <c r="N176" s="187" t="s">
        <v>44</v>
      </c>
      <c r="O176" s="66"/>
      <c r="P176" s="188">
        <f t="shared" si="1"/>
        <v>0</v>
      </c>
      <c r="Q176" s="188">
        <v>0</v>
      </c>
      <c r="R176" s="188">
        <f t="shared" si="2"/>
        <v>0</v>
      </c>
      <c r="S176" s="188">
        <v>0</v>
      </c>
      <c r="T176" s="188">
        <f t="shared" si="3"/>
        <v>0</v>
      </c>
      <c r="U176" s="189" t="s">
        <v>21</v>
      </c>
      <c r="V176" s="36"/>
      <c r="W176" s="36"/>
      <c r="X176" s="36"/>
      <c r="Y176" s="36"/>
      <c r="Z176" s="36"/>
      <c r="AA176" s="36"/>
      <c r="AB176" s="36"/>
      <c r="AC176" s="36"/>
      <c r="AD176" s="36"/>
      <c r="AE176" s="36"/>
      <c r="AR176" s="190" t="s">
        <v>300</v>
      </c>
      <c r="AT176" s="190" t="s">
        <v>208</v>
      </c>
      <c r="AU176" s="190" t="s">
        <v>83</v>
      </c>
      <c r="AY176" s="19" t="s">
        <v>204</v>
      </c>
      <c r="BE176" s="191">
        <f t="shared" si="4"/>
        <v>0</v>
      </c>
      <c r="BF176" s="191">
        <f t="shared" si="5"/>
        <v>0</v>
      </c>
      <c r="BG176" s="191">
        <f t="shared" si="6"/>
        <v>0</v>
      </c>
      <c r="BH176" s="191">
        <f t="shared" si="7"/>
        <v>0</v>
      </c>
      <c r="BI176" s="191">
        <f t="shared" si="8"/>
        <v>0</v>
      </c>
      <c r="BJ176" s="19" t="s">
        <v>81</v>
      </c>
      <c r="BK176" s="191">
        <f t="shared" si="9"/>
        <v>0</v>
      </c>
      <c r="BL176" s="19" t="s">
        <v>300</v>
      </c>
      <c r="BM176" s="190" t="s">
        <v>2850</v>
      </c>
    </row>
    <row r="177" spans="1:65" s="2" customFormat="1" ht="16.5" customHeight="1">
      <c r="A177" s="36"/>
      <c r="B177" s="37"/>
      <c r="C177" s="179" t="s">
        <v>713</v>
      </c>
      <c r="D177" s="179" t="s">
        <v>208</v>
      </c>
      <c r="E177" s="180" t="s">
        <v>2851</v>
      </c>
      <c r="F177" s="181" t="s">
        <v>2852</v>
      </c>
      <c r="G177" s="182" t="s">
        <v>2715</v>
      </c>
      <c r="H177" s="183">
        <v>1</v>
      </c>
      <c r="I177" s="184"/>
      <c r="J177" s="185">
        <f t="shared" si="0"/>
        <v>0</v>
      </c>
      <c r="K177" s="181" t="s">
        <v>21</v>
      </c>
      <c r="L177" s="41"/>
      <c r="M177" s="186" t="s">
        <v>21</v>
      </c>
      <c r="N177" s="187" t="s">
        <v>44</v>
      </c>
      <c r="O177" s="66"/>
      <c r="P177" s="188">
        <f t="shared" si="1"/>
        <v>0</v>
      </c>
      <c r="Q177" s="188">
        <v>0</v>
      </c>
      <c r="R177" s="188">
        <f t="shared" si="2"/>
        <v>0</v>
      </c>
      <c r="S177" s="188">
        <v>0</v>
      </c>
      <c r="T177" s="188">
        <f t="shared" si="3"/>
        <v>0</v>
      </c>
      <c r="U177" s="189" t="s">
        <v>21</v>
      </c>
      <c r="V177" s="36"/>
      <c r="W177" s="36"/>
      <c r="X177" s="36"/>
      <c r="Y177" s="36"/>
      <c r="Z177" s="36"/>
      <c r="AA177" s="36"/>
      <c r="AB177" s="36"/>
      <c r="AC177" s="36"/>
      <c r="AD177" s="36"/>
      <c r="AE177" s="36"/>
      <c r="AR177" s="190" t="s">
        <v>300</v>
      </c>
      <c r="AT177" s="190" t="s">
        <v>208</v>
      </c>
      <c r="AU177" s="190" t="s">
        <v>83</v>
      </c>
      <c r="AY177" s="19" t="s">
        <v>204</v>
      </c>
      <c r="BE177" s="191">
        <f t="shared" si="4"/>
        <v>0</v>
      </c>
      <c r="BF177" s="191">
        <f t="shared" si="5"/>
        <v>0</v>
      </c>
      <c r="BG177" s="191">
        <f t="shared" si="6"/>
        <v>0</v>
      </c>
      <c r="BH177" s="191">
        <f t="shared" si="7"/>
        <v>0</v>
      </c>
      <c r="BI177" s="191">
        <f t="shared" si="8"/>
        <v>0</v>
      </c>
      <c r="BJ177" s="19" t="s">
        <v>81</v>
      </c>
      <c r="BK177" s="191">
        <f t="shared" si="9"/>
        <v>0</v>
      </c>
      <c r="BL177" s="19" t="s">
        <v>300</v>
      </c>
      <c r="BM177" s="190" t="s">
        <v>2853</v>
      </c>
    </row>
    <row r="178" spans="2:63" s="12" customFormat="1" ht="25.9" customHeight="1">
      <c r="B178" s="163"/>
      <c r="C178" s="164"/>
      <c r="D178" s="165" t="s">
        <v>72</v>
      </c>
      <c r="E178" s="166" t="s">
        <v>2854</v>
      </c>
      <c r="F178" s="166" t="s">
        <v>2855</v>
      </c>
      <c r="G178" s="164"/>
      <c r="H178" s="164"/>
      <c r="I178" s="167"/>
      <c r="J178" s="168">
        <f>BK178</f>
        <v>0</v>
      </c>
      <c r="K178" s="164"/>
      <c r="L178" s="169"/>
      <c r="M178" s="170"/>
      <c r="N178" s="171"/>
      <c r="O178" s="171"/>
      <c r="P178" s="172">
        <f>P179</f>
        <v>0</v>
      </c>
      <c r="Q178" s="171"/>
      <c r="R178" s="172">
        <f>R179</f>
        <v>0</v>
      </c>
      <c r="S178" s="171"/>
      <c r="T178" s="172">
        <f>T179</f>
        <v>0</v>
      </c>
      <c r="U178" s="173"/>
      <c r="AR178" s="174" t="s">
        <v>234</v>
      </c>
      <c r="AT178" s="175" t="s">
        <v>72</v>
      </c>
      <c r="AU178" s="175" t="s">
        <v>73</v>
      </c>
      <c r="AY178" s="174" t="s">
        <v>204</v>
      </c>
      <c r="BK178" s="176">
        <f>BK179</f>
        <v>0</v>
      </c>
    </row>
    <row r="179" spans="2:63" s="12" customFormat="1" ht="22.9" customHeight="1">
      <c r="B179" s="163"/>
      <c r="C179" s="164"/>
      <c r="D179" s="165" t="s">
        <v>72</v>
      </c>
      <c r="E179" s="177" t="s">
        <v>2856</v>
      </c>
      <c r="F179" s="177" t="s">
        <v>2857</v>
      </c>
      <c r="G179" s="164"/>
      <c r="H179" s="164"/>
      <c r="I179" s="167"/>
      <c r="J179" s="178">
        <f>BK179</f>
        <v>0</v>
      </c>
      <c r="K179" s="164"/>
      <c r="L179" s="169"/>
      <c r="M179" s="170"/>
      <c r="N179" s="171"/>
      <c r="O179" s="171"/>
      <c r="P179" s="172">
        <f>SUM(P180:P186)</f>
        <v>0</v>
      </c>
      <c r="Q179" s="171"/>
      <c r="R179" s="172">
        <f>SUM(R180:R186)</f>
        <v>0</v>
      </c>
      <c r="S179" s="171"/>
      <c r="T179" s="172">
        <f>SUM(T180:T186)</f>
        <v>0</v>
      </c>
      <c r="U179" s="173"/>
      <c r="AR179" s="174" t="s">
        <v>234</v>
      </c>
      <c r="AT179" s="175" t="s">
        <v>72</v>
      </c>
      <c r="AU179" s="175" t="s">
        <v>81</v>
      </c>
      <c r="AY179" s="174" t="s">
        <v>204</v>
      </c>
      <c r="BK179" s="176">
        <f>SUM(BK180:BK186)</f>
        <v>0</v>
      </c>
    </row>
    <row r="180" spans="1:65" s="2" customFormat="1" ht="16.5" customHeight="1">
      <c r="A180" s="36"/>
      <c r="B180" s="37"/>
      <c r="C180" s="179" t="s">
        <v>718</v>
      </c>
      <c r="D180" s="179" t="s">
        <v>208</v>
      </c>
      <c r="E180" s="180" t="s">
        <v>2858</v>
      </c>
      <c r="F180" s="181" t="s">
        <v>2859</v>
      </c>
      <c r="G180" s="182" t="s">
        <v>2715</v>
      </c>
      <c r="H180" s="183">
        <v>1</v>
      </c>
      <c r="I180" s="184"/>
      <c r="J180" s="185">
        <f aca="true" t="shared" si="10" ref="J180:J186">ROUND(I180*H180,1)</f>
        <v>0</v>
      </c>
      <c r="K180" s="181" t="s">
        <v>21</v>
      </c>
      <c r="L180" s="41"/>
      <c r="M180" s="186" t="s">
        <v>21</v>
      </c>
      <c r="N180" s="187" t="s">
        <v>44</v>
      </c>
      <c r="O180" s="66"/>
      <c r="P180" s="188">
        <f aca="true" t="shared" si="11" ref="P180:P186">O180*H180</f>
        <v>0</v>
      </c>
      <c r="Q180" s="188">
        <v>0</v>
      </c>
      <c r="R180" s="188">
        <f aca="true" t="shared" si="12" ref="R180:R186">Q180*H180</f>
        <v>0</v>
      </c>
      <c r="S180" s="188">
        <v>0</v>
      </c>
      <c r="T180" s="188">
        <f aca="true" t="shared" si="13" ref="T180:T186">S180*H180</f>
        <v>0</v>
      </c>
      <c r="U180" s="189" t="s">
        <v>21</v>
      </c>
      <c r="V180" s="36"/>
      <c r="W180" s="36"/>
      <c r="X180" s="36"/>
      <c r="Y180" s="36"/>
      <c r="Z180" s="36"/>
      <c r="AA180" s="36"/>
      <c r="AB180" s="36"/>
      <c r="AC180" s="36"/>
      <c r="AD180" s="36"/>
      <c r="AE180" s="36"/>
      <c r="AR180" s="190" t="s">
        <v>2860</v>
      </c>
      <c r="AT180" s="190" t="s">
        <v>208</v>
      </c>
      <c r="AU180" s="190" t="s">
        <v>83</v>
      </c>
      <c r="AY180" s="19" t="s">
        <v>204</v>
      </c>
      <c r="BE180" s="191">
        <f aca="true" t="shared" si="14" ref="BE180:BE186">IF(N180="základní",J180,0)</f>
        <v>0</v>
      </c>
      <c r="BF180" s="191">
        <f aca="true" t="shared" si="15" ref="BF180:BF186">IF(N180="snížená",J180,0)</f>
        <v>0</v>
      </c>
      <c r="BG180" s="191">
        <f aca="true" t="shared" si="16" ref="BG180:BG186">IF(N180="zákl. přenesená",J180,0)</f>
        <v>0</v>
      </c>
      <c r="BH180" s="191">
        <f aca="true" t="shared" si="17" ref="BH180:BH186">IF(N180="sníž. přenesená",J180,0)</f>
        <v>0</v>
      </c>
      <c r="BI180" s="191">
        <f aca="true" t="shared" si="18" ref="BI180:BI186">IF(N180="nulová",J180,0)</f>
        <v>0</v>
      </c>
      <c r="BJ180" s="19" t="s">
        <v>81</v>
      </c>
      <c r="BK180" s="191">
        <f aca="true" t="shared" si="19" ref="BK180:BK186">ROUND(I180*H180,1)</f>
        <v>0</v>
      </c>
      <c r="BL180" s="19" t="s">
        <v>2860</v>
      </c>
      <c r="BM180" s="190" t="s">
        <v>2861</v>
      </c>
    </row>
    <row r="181" spans="1:65" s="2" customFormat="1" ht="16.5" customHeight="1">
      <c r="A181" s="36"/>
      <c r="B181" s="37"/>
      <c r="C181" s="179" t="s">
        <v>725</v>
      </c>
      <c r="D181" s="179" t="s">
        <v>208</v>
      </c>
      <c r="E181" s="180" t="s">
        <v>2862</v>
      </c>
      <c r="F181" s="181" t="s">
        <v>2863</v>
      </c>
      <c r="G181" s="182" t="s">
        <v>2715</v>
      </c>
      <c r="H181" s="183">
        <v>1</v>
      </c>
      <c r="I181" s="184"/>
      <c r="J181" s="185">
        <f t="shared" si="10"/>
        <v>0</v>
      </c>
      <c r="K181" s="181" t="s">
        <v>21</v>
      </c>
      <c r="L181" s="41"/>
      <c r="M181" s="186" t="s">
        <v>21</v>
      </c>
      <c r="N181" s="187" t="s">
        <v>44</v>
      </c>
      <c r="O181" s="66"/>
      <c r="P181" s="188">
        <f t="shared" si="11"/>
        <v>0</v>
      </c>
      <c r="Q181" s="188">
        <v>0</v>
      </c>
      <c r="R181" s="188">
        <f t="shared" si="12"/>
        <v>0</v>
      </c>
      <c r="S181" s="188">
        <v>0</v>
      </c>
      <c r="T181" s="188">
        <f t="shared" si="13"/>
        <v>0</v>
      </c>
      <c r="U181" s="189" t="s">
        <v>21</v>
      </c>
      <c r="V181" s="36"/>
      <c r="W181" s="36"/>
      <c r="X181" s="36"/>
      <c r="Y181" s="36"/>
      <c r="Z181" s="36"/>
      <c r="AA181" s="36"/>
      <c r="AB181" s="36"/>
      <c r="AC181" s="36"/>
      <c r="AD181" s="36"/>
      <c r="AE181" s="36"/>
      <c r="AR181" s="190" t="s">
        <v>2860</v>
      </c>
      <c r="AT181" s="190" t="s">
        <v>208</v>
      </c>
      <c r="AU181" s="190" t="s">
        <v>83</v>
      </c>
      <c r="AY181" s="19" t="s">
        <v>204</v>
      </c>
      <c r="BE181" s="191">
        <f t="shared" si="14"/>
        <v>0</v>
      </c>
      <c r="BF181" s="191">
        <f t="shared" si="15"/>
        <v>0</v>
      </c>
      <c r="BG181" s="191">
        <f t="shared" si="16"/>
        <v>0</v>
      </c>
      <c r="BH181" s="191">
        <f t="shared" si="17"/>
        <v>0</v>
      </c>
      <c r="BI181" s="191">
        <f t="shared" si="18"/>
        <v>0</v>
      </c>
      <c r="BJ181" s="19" t="s">
        <v>81</v>
      </c>
      <c r="BK181" s="191">
        <f t="shared" si="19"/>
        <v>0</v>
      </c>
      <c r="BL181" s="19" t="s">
        <v>2860</v>
      </c>
      <c r="BM181" s="190" t="s">
        <v>2864</v>
      </c>
    </row>
    <row r="182" spans="1:65" s="2" customFormat="1" ht="16.5" customHeight="1">
      <c r="A182" s="36"/>
      <c r="B182" s="37"/>
      <c r="C182" s="179" t="s">
        <v>734</v>
      </c>
      <c r="D182" s="179" t="s">
        <v>208</v>
      </c>
      <c r="E182" s="180" t="s">
        <v>2865</v>
      </c>
      <c r="F182" s="181" t="s">
        <v>2866</v>
      </c>
      <c r="G182" s="182" t="s">
        <v>2715</v>
      </c>
      <c r="H182" s="183">
        <v>1</v>
      </c>
      <c r="I182" s="184"/>
      <c r="J182" s="185">
        <f t="shared" si="10"/>
        <v>0</v>
      </c>
      <c r="K182" s="181" t="s">
        <v>21</v>
      </c>
      <c r="L182" s="41"/>
      <c r="M182" s="186" t="s">
        <v>21</v>
      </c>
      <c r="N182" s="187" t="s">
        <v>44</v>
      </c>
      <c r="O182" s="66"/>
      <c r="P182" s="188">
        <f t="shared" si="11"/>
        <v>0</v>
      </c>
      <c r="Q182" s="188">
        <v>0</v>
      </c>
      <c r="R182" s="188">
        <f t="shared" si="12"/>
        <v>0</v>
      </c>
      <c r="S182" s="188">
        <v>0</v>
      </c>
      <c r="T182" s="188">
        <f t="shared" si="13"/>
        <v>0</v>
      </c>
      <c r="U182" s="189" t="s">
        <v>21</v>
      </c>
      <c r="V182" s="36"/>
      <c r="W182" s="36"/>
      <c r="X182" s="36"/>
      <c r="Y182" s="36"/>
      <c r="Z182" s="36"/>
      <c r="AA182" s="36"/>
      <c r="AB182" s="36"/>
      <c r="AC182" s="36"/>
      <c r="AD182" s="36"/>
      <c r="AE182" s="36"/>
      <c r="AR182" s="190" t="s">
        <v>2860</v>
      </c>
      <c r="AT182" s="190" t="s">
        <v>208</v>
      </c>
      <c r="AU182" s="190" t="s">
        <v>83</v>
      </c>
      <c r="AY182" s="19" t="s">
        <v>204</v>
      </c>
      <c r="BE182" s="191">
        <f t="shared" si="14"/>
        <v>0</v>
      </c>
      <c r="BF182" s="191">
        <f t="shared" si="15"/>
        <v>0</v>
      </c>
      <c r="BG182" s="191">
        <f t="shared" si="16"/>
        <v>0</v>
      </c>
      <c r="BH182" s="191">
        <f t="shared" si="17"/>
        <v>0</v>
      </c>
      <c r="BI182" s="191">
        <f t="shared" si="18"/>
        <v>0</v>
      </c>
      <c r="BJ182" s="19" t="s">
        <v>81</v>
      </c>
      <c r="BK182" s="191">
        <f t="shared" si="19"/>
        <v>0</v>
      </c>
      <c r="BL182" s="19" t="s">
        <v>2860</v>
      </c>
      <c r="BM182" s="190" t="s">
        <v>2867</v>
      </c>
    </row>
    <row r="183" spans="1:65" s="2" customFormat="1" ht="16.5" customHeight="1">
      <c r="A183" s="36"/>
      <c r="B183" s="37"/>
      <c r="C183" s="179" t="s">
        <v>743</v>
      </c>
      <c r="D183" s="179" t="s">
        <v>208</v>
      </c>
      <c r="E183" s="180" t="s">
        <v>2868</v>
      </c>
      <c r="F183" s="181" t="s">
        <v>2869</v>
      </c>
      <c r="G183" s="182" t="s">
        <v>2715</v>
      </c>
      <c r="H183" s="183">
        <v>1</v>
      </c>
      <c r="I183" s="184"/>
      <c r="J183" s="185">
        <f t="shared" si="10"/>
        <v>0</v>
      </c>
      <c r="K183" s="181" t="s">
        <v>21</v>
      </c>
      <c r="L183" s="41"/>
      <c r="M183" s="186" t="s">
        <v>21</v>
      </c>
      <c r="N183" s="187" t="s">
        <v>44</v>
      </c>
      <c r="O183" s="66"/>
      <c r="P183" s="188">
        <f t="shared" si="11"/>
        <v>0</v>
      </c>
      <c r="Q183" s="188">
        <v>0</v>
      </c>
      <c r="R183" s="188">
        <f t="shared" si="12"/>
        <v>0</v>
      </c>
      <c r="S183" s="188">
        <v>0</v>
      </c>
      <c r="T183" s="188">
        <f t="shared" si="13"/>
        <v>0</v>
      </c>
      <c r="U183" s="189" t="s">
        <v>21</v>
      </c>
      <c r="V183" s="36"/>
      <c r="W183" s="36"/>
      <c r="X183" s="36"/>
      <c r="Y183" s="36"/>
      <c r="Z183" s="36"/>
      <c r="AA183" s="36"/>
      <c r="AB183" s="36"/>
      <c r="AC183" s="36"/>
      <c r="AD183" s="36"/>
      <c r="AE183" s="36"/>
      <c r="AR183" s="190" t="s">
        <v>2860</v>
      </c>
      <c r="AT183" s="190" t="s">
        <v>208</v>
      </c>
      <c r="AU183" s="190" t="s">
        <v>83</v>
      </c>
      <c r="AY183" s="19" t="s">
        <v>204</v>
      </c>
      <c r="BE183" s="191">
        <f t="shared" si="14"/>
        <v>0</v>
      </c>
      <c r="BF183" s="191">
        <f t="shared" si="15"/>
        <v>0</v>
      </c>
      <c r="BG183" s="191">
        <f t="shared" si="16"/>
        <v>0</v>
      </c>
      <c r="BH183" s="191">
        <f t="shared" si="17"/>
        <v>0</v>
      </c>
      <c r="BI183" s="191">
        <f t="shared" si="18"/>
        <v>0</v>
      </c>
      <c r="BJ183" s="19" t="s">
        <v>81</v>
      </c>
      <c r="BK183" s="191">
        <f t="shared" si="19"/>
        <v>0</v>
      </c>
      <c r="BL183" s="19" t="s">
        <v>2860</v>
      </c>
      <c r="BM183" s="190" t="s">
        <v>2870</v>
      </c>
    </row>
    <row r="184" spans="1:65" s="2" customFormat="1" ht="16.5" customHeight="1">
      <c r="A184" s="36"/>
      <c r="B184" s="37"/>
      <c r="C184" s="179" t="s">
        <v>749</v>
      </c>
      <c r="D184" s="179" t="s">
        <v>208</v>
      </c>
      <c r="E184" s="180" t="s">
        <v>2871</v>
      </c>
      <c r="F184" s="181" t="s">
        <v>2872</v>
      </c>
      <c r="G184" s="182" t="s">
        <v>2715</v>
      </c>
      <c r="H184" s="183">
        <v>1</v>
      </c>
      <c r="I184" s="184"/>
      <c r="J184" s="185">
        <f t="shared" si="10"/>
        <v>0</v>
      </c>
      <c r="K184" s="181" t="s">
        <v>21</v>
      </c>
      <c r="L184" s="41"/>
      <c r="M184" s="186" t="s">
        <v>21</v>
      </c>
      <c r="N184" s="187" t="s">
        <v>44</v>
      </c>
      <c r="O184" s="66"/>
      <c r="P184" s="188">
        <f t="shared" si="11"/>
        <v>0</v>
      </c>
      <c r="Q184" s="188">
        <v>0</v>
      </c>
      <c r="R184" s="188">
        <f t="shared" si="12"/>
        <v>0</v>
      </c>
      <c r="S184" s="188">
        <v>0</v>
      </c>
      <c r="T184" s="188">
        <f t="shared" si="13"/>
        <v>0</v>
      </c>
      <c r="U184" s="189" t="s">
        <v>21</v>
      </c>
      <c r="V184" s="36"/>
      <c r="W184" s="36"/>
      <c r="X184" s="36"/>
      <c r="Y184" s="36"/>
      <c r="Z184" s="36"/>
      <c r="AA184" s="36"/>
      <c r="AB184" s="36"/>
      <c r="AC184" s="36"/>
      <c r="AD184" s="36"/>
      <c r="AE184" s="36"/>
      <c r="AR184" s="190" t="s">
        <v>2860</v>
      </c>
      <c r="AT184" s="190" t="s">
        <v>208</v>
      </c>
      <c r="AU184" s="190" t="s">
        <v>83</v>
      </c>
      <c r="AY184" s="19" t="s">
        <v>204</v>
      </c>
      <c r="BE184" s="191">
        <f t="shared" si="14"/>
        <v>0</v>
      </c>
      <c r="BF184" s="191">
        <f t="shared" si="15"/>
        <v>0</v>
      </c>
      <c r="BG184" s="191">
        <f t="shared" si="16"/>
        <v>0</v>
      </c>
      <c r="BH184" s="191">
        <f t="shared" si="17"/>
        <v>0</v>
      </c>
      <c r="BI184" s="191">
        <f t="shared" si="18"/>
        <v>0</v>
      </c>
      <c r="BJ184" s="19" t="s">
        <v>81</v>
      </c>
      <c r="BK184" s="191">
        <f t="shared" si="19"/>
        <v>0</v>
      </c>
      <c r="BL184" s="19" t="s">
        <v>2860</v>
      </c>
      <c r="BM184" s="190" t="s">
        <v>2873</v>
      </c>
    </row>
    <row r="185" spans="1:65" s="2" customFormat="1" ht="16.5" customHeight="1">
      <c r="A185" s="36"/>
      <c r="B185" s="37"/>
      <c r="C185" s="179" t="s">
        <v>755</v>
      </c>
      <c r="D185" s="179" t="s">
        <v>208</v>
      </c>
      <c r="E185" s="180" t="s">
        <v>2874</v>
      </c>
      <c r="F185" s="181" t="s">
        <v>2875</v>
      </c>
      <c r="G185" s="182" t="s">
        <v>2715</v>
      </c>
      <c r="H185" s="183">
        <v>1</v>
      </c>
      <c r="I185" s="184"/>
      <c r="J185" s="185">
        <f t="shared" si="10"/>
        <v>0</v>
      </c>
      <c r="K185" s="181" t="s">
        <v>21</v>
      </c>
      <c r="L185" s="41"/>
      <c r="M185" s="186" t="s">
        <v>21</v>
      </c>
      <c r="N185" s="187" t="s">
        <v>44</v>
      </c>
      <c r="O185" s="66"/>
      <c r="P185" s="188">
        <f t="shared" si="11"/>
        <v>0</v>
      </c>
      <c r="Q185" s="188">
        <v>0</v>
      </c>
      <c r="R185" s="188">
        <f t="shared" si="12"/>
        <v>0</v>
      </c>
      <c r="S185" s="188">
        <v>0</v>
      </c>
      <c r="T185" s="188">
        <f t="shared" si="13"/>
        <v>0</v>
      </c>
      <c r="U185" s="189" t="s">
        <v>21</v>
      </c>
      <c r="V185" s="36"/>
      <c r="W185" s="36"/>
      <c r="X185" s="36"/>
      <c r="Y185" s="36"/>
      <c r="Z185" s="36"/>
      <c r="AA185" s="36"/>
      <c r="AB185" s="36"/>
      <c r="AC185" s="36"/>
      <c r="AD185" s="36"/>
      <c r="AE185" s="36"/>
      <c r="AR185" s="190" t="s">
        <v>2860</v>
      </c>
      <c r="AT185" s="190" t="s">
        <v>208</v>
      </c>
      <c r="AU185" s="190" t="s">
        <v>83</v>
      </c>
      <c r="AY185" s="19" t="s">
        <v>204</v>
      </c>
      <c r="BE185" s="191">
        <f t="shared" si="14"/>
        <v>0</v>
      </c>
      <c r="BF185" s="191">
        <f t="shared" si="15"/>
        <v>0</v>
      </c>
      <c r="BG185" s="191">
        <f t="shared" si="16"/>
        <v>0</v>
      </c>
      <c r="BH185" s="191">
        <f t="shared" si="17"/>
        <v>0</v>
      </c>
      <c r="BI185" s="191">
        <f t="shared" si="18"/>
        <v>0</v>
      </c>
      <c r="BJ185" s="19" t="s">
        <v>81</v>
      </c>
      <c r="BK185" s="191">
        <f t="shared" si="19"/>
        <v>0</v>
      </c>
      <c r="BL185" s="19" t="s">
        <v>2860</v>
      </c>
      <c r="BM185" s="190" t="s">
        <v>2876</v>
      </c>
    </row>
    <row r="186" spans="1:65" s="2" customFormat="1" ht="16.5" customHeight="1">
      <c r="A186" s="36"/>
      <c r="B186" s="37"/>
      <c r="C186" s="179" t="s">
        <v>757</v>
      </c>
      <c r="D186" s="179" t="s">
        <v>208</v>
      </c>
      <c r="E186" s="180" t="s">
        <v>2877</v>
      </c>
      <c r="F186" s="181" t="s">
        <v>2878</v>
      </c>
      <c r="G186" s="182" t="s">
        <v>2715</v>
      </c>
      <c r="H186" s="183">
        <v>1</v>
      </c>
      <c r="I186" s="184"/>
      <c r="J186" s="185">
        <f t="shared" si="10"/>
        <v>0</v>
      </c>
      <c r="K186" s="181" t="s">
        <v>21</v>
      </c>
      <c r="L186" s="41"/>
      <c r="M186" s="257" t="s">
        <v>21</v>
      </c>
      <c r="N186" s="258" t="s">
        <v>44</v>
      </c>
      <c r="O186" s="255"/>
      <c r="P186" s="259">
        <f t="shared" si="11"/>
        <v>0</v>
      </c>
      <c r="Q186" s="259">
        <v>0</v>
      </c>
      <c r="R186" s="259">
        <f t="shared" si="12"/>
        <v>0</v>
      </c>
      <c r="S186" s="259">
        <v>0</v>
      </c>
      <c r="T186" s="259">
        <f t="shared" si="13"/>
        <v>0</v>
      </c>
      <c r="U186" s="260" t="s">
        <v>21</v>
      </c>
      <c r="V186" s="36"/>
      <c r="W186" s="36"/>
      <c r="X186" s="36"/>
      <c r="Y186" s="36"/>
      <c r="Z186" s="36"/>
      <c r="AA186" s="36"/>
      <c r="AB186" s="36"/>
      <c r="AC186" s="36"/>
      <c r="AD186" s="36"/>
      <c r="AE186" s="36"/>
      <c r="AR186" s="190" t="s">
        <v>2860</v>
      </c>
      <c r="AT186" s="190" t="s">
        <v>208</v>
      </c>
      <c r="AU186" s="190" t="s">
        <v>83</v>
      </c>
      <c r="AY186" s="19" t="s">
        <v>204</v>
      </c>
      <c r="BE186" s="191">
        <f t="shared" si="14"/>
        <v>0</v>
      </c>
      <c r="BF186" s="191">
        <f t="shared" si="15"/>
        <v>0</v>
      </c>
      <c r="BG186" s="191">
        <f t="shared" si="16"/>
        <v>0</v>
      </c>
      <c r="BH186" s="191">
        <f t="shared" si="17"/>
        <v>0</v>
      </c>
      <c r="BI186" s="191">
        <f t="shared" si="18"/>
        <v>0</v>
      </c>
      <c r="BJ186" s="19" t="s">
        <v>81</v>
      </c>
      <c r="BK186" s="191">
        <f t="shared" si="19"/>
        <v>0</v>
      </c>
      <c r="BL186" s="19" t="s">
        <v>2860</v>
      </c>
      <c r="BM186" s="190" t="s">
        <v>2879</v>
      </c>
    </row>
    <row r="187" spans="1:31" s="2" customFormat="1" ht="6.95" customHeight="1">
      <c r="A187" s="36"/>
      <c r="B187" s="49"/>
      <c r="C187" s="50"/>
      <c r="D187" s="50"/>
      <c r="E187" s="50"/>
      <c r="F187" s="50"/>
      <c r="G187" s="50"/>
      <c r="H187" s="50"/>
      <c r="I187" s="50"/>
      <c r="J187" s="50"/>
      <c r="K187" s="50"/>
      <c r="L187" s="41"/>
      <c r="M187" s="36"/>
      <c r="O187" s="36"/>
      <c r="P187" s="36"/>
      <c r="Q187" s="36"/>
      <c r="R187" s="36"/>
      <c r="S187" s="36"/>
      <c r="T187" s="36"/>
      <c r="U187" s="36"/>
      <c r="V187" s="36"/>
      <c r="W187" s="36"/>
      <c r="X187" s="36"/>
      <c r="Y187" s="36"/>
      <c r="Z187" s="36"/>
      <c r="AA187" s="36"/>
      <c r="AB187" s="36"/>
      <c r="AC187" s="36"/>
      <c r="AD187" s="36"/>
      <c r="AE187" s="36"/>
    </row>
  </sheetData>
  <sheetProtection algorithmName="SHA-512" hashValue="6McPQnUhQrXJOhKTJ4Lg1zE3Ar7/WktQmFoZX0cN8XmzagJWZtOgzz2dhf2R1fi1XLSK4LzX7HO/WUxbadbm0A==" saltValue="0Sh7P+CuodHJVdZfFv2v52FuTDmHtWmACaekJ6KLHFtESFQ4CBM3Yl1fnN8BHGHhGcNbUFNGIe5oE5/NRDiUiQ==" spinCount="100000" sheet="1" objects="1" scenarios="1" formatColumns="0" formatRows="0" autoFilter="0"/>
  <autoFilter ref="C87:K186"/>
  <mergeCells count="9">
    <mergeCell ref="E50:H50"/>
    <mergeCell ref="E78:H78"/>
    <mergeCell ref="E80:H80"/>
    <mergeCell ref="L2:V2"/>
    <mergeCell ref="E7:H7"/>
    <mergeCell ref="E9:H9"/>
    <mergeCell ref="E18:H18"/>
    <mergeCell ref="E27:H27"/>
    <mergeCell ref="E48:H48"/>
  </mergeCells>
  <hyperlinks>
    <hyperlink ref="F93" r:id="rId1" display="https://podminky.urs.cz/item/CS_URS_2021_02/131251100"/>
    <hyperlink ref="F95" r:id="rId2" display="https://podminky.urs.cz/item/CS_URS_2021_02/162251102"/>
    <hyperlink ref="F97" r:id="rId3" display="https://podminky.urs.cz/item/CS_URS_2021_02/162351103"/>
    <hyperlink ref="F99" r:id="rId4" display="https://podminky.urs.cz/item/CS_URS_2021_02/167151101"/>
    <hyperlink ref="F101" r:id="rId5" display="https://podminky.urs.cz/item/CS_URS_2021_02/174151101"/>
    <hyperlink ref="F103" r:id="rId6" display="https://podminky.urs.cz/item/CS_URS_2021_02/181912111"/>
    <hyperlink ref="F107" r:id="rId7" display="https://podminky.urs.cz/item/CS_URS_2021_02/271532212"/>
    <hyperlink ref="F109" r:id="rId8" display="https://podminky.urs.cz/item/CS_URS_2021_02/274321411"/>
    <hyperlink ref="F111" r:id="rId9" display="https://podminky.urs.cz/item/CS_URS_2021_02/274351121"/>
    <hyperlink ref="F113" r:id="rId10" display="https://podminky.urs.cz/item/CS_URS_2021_02/274351122"/>
    <hyperlink ref="F115" r:id="rId11" display="https://podminky.urs.cz/item/CS_URS_2021_02/274361821"/>
    <hyperlink ref="F117" r:id="rId12" display="https://podminky.urs.cz/item/CS_URS_2021_02/275321411"/>
    <hyperlink ref="F119" r:id="rId13" display="https://podminky.urs.cz/item/CS_URS_2021_02/275351121"/>
    <hyperlink ref="F121" r:id="rId14" display="https://podminky.urs.cz/item/CS_URS_2021_02/275351122"/>
    <hyperlink ref="F123" r:id="rId15" display="https://podminky.urs.cz/item/CS_URS_2021_02/275361821"/>
    <hyperlink ref="F131" r:id="rId16" display="https://podminky.urs.cz/item/CS_URS_2021_02/998012021"/>
  </hyperlinks>
  <printOptions/>
  <pageMargins left="0.3937007874015748" right="0.3937007874015748" top="0.3937007874015748" bottom="0.3937007874015748" header="0" footer="0"/>
  <pageSetup fitToHeight="100" fitToWidth="1" horizontalDpi="600" verticalDpi="600" orientation="landscape" paperSize="9" scale="84" r:id="rId18"/>
  <headerFooter>
    <oddFooter>&amp;CStrana &amp;P z &amp;N</oddFooter>
  </headerFooter>
  <drawing r:id="rId1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108</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128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6" t="str">
        <f>'Rekapitulace stavby'!K6</f>
        <v>ZOO DĚČÍN - NOVOSTAVBA PAVILONU PRO PUMY na p.p.č.426/1, k.ú.Podmokly</v>
      </c>
      <c r="F7" s="387"/>
      <c r="G7" s="387"/>
      <c r="H7" s="387"/>
      <c r="L7" s="22"/>
    </row>
    <row r="8" spans="2:12" s="1" customFormat="1" ht="12" customHeight="1">
      <c r="B8" s="22"/>
      <c r="D8" s="114" t="s">
        <v>129</v>
      </c>
      <c r="L8" s="22"/>
    </row>
    <row r="9" spans="1:31" s="2" customFormat="1" ht="16.5" customHeight="1">
      <c r="A9" s="36"/>
      <c r="B9" s="41"/>
      <c r="C9" s="36"/>
      <c r="D9" s="36"/>
      <c r="E9" s="386" t="s">
        <v>2880</v>
      </c>
      <c r="F9" s="389"/>
      <c r="G9" s="389"/>
      <c r="H9" s="389"/>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2881</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8" t="s">
        <v>2882</v>
      </c>
      <c r="F11" s="389"/>
      <c r="G11" s="389"/>
      <c r="H11" s="389"/>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21</v>
      </c>
      <c r="G13" s="36"/>
      <c r="H13" s="36"/>
      <c r="I13" s="114" t="s">
        <v>20</v>
      </c>
      <c r="J13" s="105" t="s">
        <v>21</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22</v>
      </c>
      <c r="E14" s="36"/>
      <c r="F14" s="105" t="s">
        <v>23</v>
      </c>
      <c r="G14" s="36"/>
      <c r="H14" s="36"/>
      <c r="I14" s="114" t="s">
        <v>24</v>
      </c>
      <c r="J14" s="116" t="str">
        <f>'Rekapitulace stavby'!AN8</f>
        <v>18. 8. 2021</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26</v>
      </c>
      <c r="E16" s="36"/>
      <c r="F16" s="36"/>
      <c r="G16" s="36"/>
      <c r="H16" s="36"/>
      <c r="I16" s="114" t="s">
        <v>27</v>
      </c>
      <c r="J16" s="105" t="s">
        <v>21</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4" t="s">
        <v>29</v>
      </c>
      <c r="J17" s="105" t="s">
        <v>21</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27</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0" t="str">
        <f>'Rekapitulace stavby'!E14</f>
        <v>Vyplň údaj</v>
      </c>
      <c r="F20" s="391"/>
      <c r="G20" s="391"/>
      <c r="H20" s="391"/>
      <c r="I20" s="114" t="s">
        <v>29</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27</v>
      </c>
      <c r="J22" s="105" t="s">
        <v>21</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29</v>
      </c>
      <c r="J23" s="105" t="s">
        <v>21</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27</v>
      </c>
      <c r="J25" s="105" t="s">
        <v>21</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2883</v>
      </c>
      <c r="F26" s="36"/>
      <c r="G26" s="36"/>
      <c r="H26" s="36"/>
      <c r="I26" s="114" t="s">
        <v>29</v>
      </c>
      <c r="J26" s="105" t="s">
        <v>21</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37</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47.25" customHeight="1">
      <c r="A29" s="117"/>
      <c r="B29" s="118"/>
      <c r="C29" s="117"/>
      <c r="D29" s="117"/>
      <c r="E29" s="392" t="s">
        <v>38</v>
      </c>
      <c r="F29" s="392"/>
      <c r="G29" s="392"/>
      <c r="H29" s="392"/>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39</v>
      </c>
      <c r="E32" s="36"/>
      <c r="F32" s="36"/>
      <c r="G32" s="36"/>
      <c r="H32" s="36"/>
      <c r="I32" s="36"/>
      <c r="J32" s="122">
        <f>ROUND(J92,1)</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41</v>
      </c>
      <c r="G34" s="36"/>
      <c r="H34" s="36"/>
      <c r="I34" s="123" t="s">
        <v>40</v>
      </c>
      <c r="J34" s="123" t="s">
        <v>42</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43</v>
      </c>
      <c r="E35" s="114" t="s">
        <v>44</v>
      </c>
      <c r="F35" s="125">
        <f>ROUND((SUM(BE92:BE205)),1)</f>
        <v>0</v>
      </c>
      <c r="G35" s="36"/>
      <c r="H35" s="36"/>
      <c r="I35" s="126">
        <v>0.21</v>
      </c>
      <c r="J35" s="125">
        <f>ROUND(((SUM(BE92:BE205))*I35),1)</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45</v>
      </c>
      <c r="F36" s="125">
        <f>ROUND((SUM(BF92:BF205)),1)</f>
        <v>0</v>
      </c>
      <c r="G36" s="36"/>
      <c r="H36" s="36"/>
      <c r="I36" s="126">
        <v>0.15</v>
      </c>
      <c r="J36" s="125">
        <f>ROUND(((SUM(BF92:BF205))*I36),1)</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46</v>
      </c>
      <c r="F37" s="125">
        <f>ROUND((SUM(BG92:BG205)),1)</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47</v>
      </c>
      <c r="F38" s="125">
        <f>ROUND((SUM(BH92:BH205)),1)</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48</v>
      </c>
      <c r="F39" s="125">
        <f>ROUND((SUM(BI92:BI205)),1)</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49</v>
      </c>
      <c r="E41" s="129"/>
      <c r="F41" s="129"/>
      <c r="G41" s="130" t="s">
        <v>50</v>
      </c>
      <c r="H41" s="131" t="s">
        <v>51</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131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3" t="str">
        <f>E7</f>
        <v>ZOO DĚČÍN - NOVOSTAVBA PAVILONU PRO PUMY na p.p.č.426/1, k.ú.Podmokly</v>
      </c>
      <c r="F50" s="394"/>
      <c r="G50" s="394"/>
      <c r="H50" s="394"/>
      <c r="I50" s="38"/>
      <c r="J50" s="38"/>
      <c r="K50" s="38"/>
      <c r="L50" s="115"/>
      <c r="S50" s="36"/>
      <c r="T50" s="36"/>
      <c r="U50" s="36"/>
      <c r="V50" s="36"/>
      <c r="W50" s="36"/>
      <c r="X50" s="36"/>
      <c r="Y50" s="36"/>
      <c r="Z50" s="36"/>
      <c r="AA50" s="36"/>
      <c r="AB50" s="36"/>
      <c r="AC50" s="36"/>
      <c r="AD50" s="36"/>
      <c r="AE50" s="36"/>
    </row>
    <row r="51" spans="2:12" s="1" customFormat="1" ht="12" customHeight="1">
      <c r="B51" s="23"/>
      <c r="C51" s="31" t="s">
        <v>129</v>
      </c>
      <c r="D51" s="24"/>
      <c r="E51" s="24"/>
      <c r="F51" s="24"/>
      <c r="G51" s="24"/>
      <c r="H51" s="24"/>
      <c r="I51" s="24"/>
      <c r="J51" s="24"/>
      <c r="K51" s="24"/>
      <c r="L51" s="22"/>
    </row>
    <row r="52" spans="1:31" s="2" customFormat="1" ht="16.5" customHeight="1">
      <c r="A52" s="36"/>
      <c r="B52" s="37"/>
      <c r="C52" s="38"/>
      <c r="D52" s="38"/>
      <c r="E52" s="393" t="s">
        <v>2880</v>
      </c>
      <c r="F52" s="395"/>
      <c r="G52" s="395"/>
      <c r="H52" s="395"/>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2881</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7" t="str">
        <f>E11</f>
        <v>E1623-2/19-01 - přeložka hlavních el. rozvodů ZOO</v>
      </c>
      <c r="F54" s="395"/>
      <c r="G54" s="395"/>
      <c r="H54" s="395"/>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p.p.č.426/1, k.ú.Podmokly</v>
      </c>
      <c r="G56" s="38"/>
      <c r="H56" s="38"/>
      <c r="I56" s="31" t="s">
        <v>24</v>
      </c>
      <c r="J56" s="61" t="str">
        <f>IF(J14="","",J14)</f>
        <v>18. 8. 2021</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26</v>
      </c>
      <c r="D58" s="38"/>
      <c r="E58" s="38"/>
      <c r="F58" s="29" t="str">
        <f>E17</f>
        <v xml:space="preserve">STATUTÁRNÍ MĚSTO DĚČÍN </v>
      </c>
      <c r="G58" s="38"/>
      <c r="H58" s="38"/>
      <c r="I58" s="31" t="s">
        <v>32</v>
      </c>
      <c r="J58" s="34" t="str">
        <f>E23</f>
        <v>AK Jiřího z Poděbrad, Děčín</v>
      </c>
      <c r="K58" s="38"/>
      <c r="L58" s="115"/>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31" t="s">
        <v>35</v>
      </c>
      <c r="J59" s="34" t="str">
        <f>E26</f>
        <v>M. Kučaba</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132</v>
      </c>
      <c r="D61" s="139"/>
      <c r="E61" s="139"/>
      <c r="F61" s="139"/>
      <c r="G61" s="139"/>
      <c r="H61" s="139"/>
      <c r="I61" s="139"/>
      <c r="J61" s="140" t="s">
        <v>133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71</v>
      </c>
      <c r="D63" s="38"/>
      <c r="E63" s="38"/>
      <c r="F63" s="38"/>
      <c r="G63" s="38"/>
      <c r="H63" s="38"/>
      <c r="I63" s="38"/>
      <c r="J63" s="79">
        <f>J92</f>
        <v>0</v>
      </c>
      <c r="K63" s="38"/>
      <c r="L63" s="115"/>
      <c r="S63" s="36"/>
      <c r="T63" s="36"/>
      <c r="U63" s="36"/>
      <c r="V63" s="36"/>
      <c r="W63" s="36"/>
      <c r="X63" s="36"/>
      <c r="Y63" s="36"/>
      <c r="Z63" s="36"/>
      <c r="AA63" s="36"/>
      <c r="AB63" s="36"/>
      <c r="AC63" s="36"/>
      <c r="AD63" s="36"/>
      <c r="AE63" s="36"/>
      <c r="AU63" s="19" t="s">
        <v>134</v>
      </c>
    </row>
    <row r="64" spans="2:12" s="9" customFormat="1" ht="24.95" customHeight="1">
      <c r="B64" s="142"/>
      <c r="C64" s="143"/>
      <c r="D64" s="144" t="s">
        <v>135</v>
      </c>
      <c r="E64" s="145"/>
      <c r="F64" s="145"/>
      <c r="G64" s="145"/>
      <c r="H64" s="145"/>
      <c r="I64" s="145"/>
      <c r="J64" s="146">
        <f>J93</f>
        <v>0</v>
      </c>
      <c r="K64" s="143"/>
      <c r="L64" s="147"/>
    </row>
    <row r="65" spans="2:12" s="10" customFormat="1" ht="19.9" customHeight="1">
      <c r="B65" s="148"/>
      <c r="C65" s="99"/>
      <c r="D65" s="149" t="s">
        <v>170</v>
      </c>
      <c r="E65" s="150"/>
      <c r="F65" s="150"/>
      <c r="G65" s="150"/>
      <c r="H65" s="150"/>
      <c r="I65" s="150"/>
      <c r="J65" s="151">
        <f>J94</f>
        <v>0</v>
      </c>
      <c r="K65" s="99"/>
      <c r="L65" s="152"/>
    </row>
    <row r="66" spans="2:12" s="9" customFormat="1" ht="24.95" customHeight="1">
      <c r="B66" s="142"/>
      <c r="C66" s="143"/>
      <c r="D66" s="144" t="s">
        <v>172</v>
      </c>
      <c r="E66" s="145"/>
      <c r="F66" s="145"/>
      <c r="G66" s="145"/>
      <c r="H66" s="145"/>
      <c r="I66" s="145"/>
      <c r="J66" s="146">
        <f>J103</f>
        <v>0</v>
      </c>
      <c r="K66" s="143"/>
      <c r="L66" s="147"/>
    </row>
    <row r="67" spans="2:12" s="10" customFormat="1" ht="19.9" customHeight="1">
      <c r="B67" s="148"/>
      <c r="C67" s="99"/>
      <c r="D67" s="149" t="s">
        <v>2884</v>
      </c>
      <c r="E67" s="150"/>
      <c r="F67" s="150"/>
      <c r="G67" s="150"/>
      <c r="H67" s="150"/>
      <c r="I67" s="150"/>
      <c r="J67" s="151">
        <f>J104</f>
        <v>0</v>
      </c>
      <c r="K67" s="99"/>
      <c r="L67" s="152"/>
    </row>
    <row r="68" spans="2:12" s="9" customFormat="1" ht="24.95" customHeight="1">
      <c r="B68" s="142"/>
      <c r="C68" s="143"/>
      <c r="D68" s="144" t="s">
        <v>2885</v>
      </c>
      <c r="E68" s="145"/>
      <c r="F68" s="145"/>
      <c r="G68" s="145"/>
      <c r="H68" s="145"/>
      <c r="I68" s="145"/>
      <c r="J68" s="146">
        <f>J158</f>
        <v>0</v>
      </c>
      <c r="K68" s="143"/>
      <c r="L68" s="147"/>
    </row>
    <row r="69" spans="2:12" s="10" customFormat="1" ht="19.9" customHeight="1">
      <c r="B69" s="148"/>
      <c r="C69" s="99"/>
      <c r="D69" s="149" t="s">
        <v>2886</v>
      </c>
      <c r="E69" s="150"/>
      <c r="F69" s="150"/>
      <c r="G69" s="150"/>
      <c r="H69" s="150"/>
      <c r="I69" s="150"/>
      <c r="J69" s="151">
        <f>J159</f>
        <v>0</v>
      </c>
      <c r="K69" s="99"/>
      <c r="L69" s="152"/>
    </row>
    <row r="70" spans="2:12" s="10" customFormat="1" ht="19.9" customHeight="1">
      <c r="B70" s="148"/>
      <c r="C70" s="99"/>
      <c r="D70" s="149" t="s">
        <v>2887</v>
      </c>
      <c r="E70" s="150"/>
      <c r="F70" s="150"/>
      <c r="G70" s="150"/>
      <c r="H70" s="150"/>
      <c r="I70" s="150"/>
      <c r="J70" s="151">
        <f>J165</f>
        <v>0</v>
      </c>
      <c r="K70" s="99"/>
      <c r="L70" s="152"/>
    </row>
    <row r="71" spans="1:31" s="2" customFormat="1" ht="21.7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50"/>
      <c r="J72" s="50"/>
      <c r="K72" s="50"/>
      <c r="L72" s="115"/>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52"/>
      <c r="J76" s="52"/>
      <c r="K76" s="52"/>
      <c r="L76" s="115"/>
      <c r="S76" s="36"/>
      <c r="T76" s="36"/>
      <c r="U76" s="36"/>
      <c r="V76" s="36"/>
      <c r="W76" s="36"/>
      <c r="X76" s="36"/>
      <c r="Y76" s="36"/>
      <c r="Z76" s="36"/>
      <c r="AA76" s="36"/>
      <c r="AB76" s="36"/>
      <c r="AC76" s="36"/>
      <c r="AD76" s="36"/>
      <c r="AE76" s="36"/>
    </row>
    <row r="77" spans="1:31" s="2" customFormat="1" ht="24.95" customHeight="1">
      <c r="A77" s="36"/>
      <c r="B77" s="37"/>
      <c r="C77" s="25" t="s">
        <v>188</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93" t="str">
        <f>E7</f>
        <v>ZOO DĚČÍN - NOVOSTAVBA PAVILONU PRO PUMY na p.p.č.426/1, k.ú.Podmokly</v>
      </c>
      <c r="F80" s="394"/>
      <c r="G80" s="394"/>
      <c r="H80" s="394"/>
      <c r="I80" s="38"/>
      <c r="J80" s="38"/>
      <c r="K80" s="38"/>
      <c r="L80" s="115"/>
      <c r="S80" s="36"/>
      <c r="T80" s="36"/>
      <c r="U80" s="36"/>
      <c r="V80" s="36"/>
      <c r="W80" s="36"/>
      <c r="X80" s="36"/>
      <c r="Y80" s="36"/>
      <c r="Z80" s="36"/>
      <c r="AA80" s="36"/>
      <c r="AB80" s="36"/>
      <c r="AC80" s="36"/>
      <c r="AD80" s="36"/>
      <c r="AE80" s="36"/>
    </row>
    <row r="81" spans="2:12" s="1" customFormat="1" ht="12" customHeight="1">
      <c r="B81" s="23"/>
      <c r="C81" s="31" t="s">
        <v>129</v>
      </c>
      <c r="D81" s="24"/>
      <c r="E81" s="24"/>
      <c r="F81" s="24"/>
      <c r="G81" s="24"/>
      <c r="H81" s="24"/>
      <c r="I81" s="24"/>
      <c r="J81" s="24"/>
      <c r="K81" s="24"/>
      <c r="L81" s="22"/>
    </row>
    <row r="82" spans="1:31" s="2" customFormat="1" ht="16.5" customHeight="1">
      <c r="A82" s="36"/>
      <c r="B82" s="37"/>
      <c r="C82" s="38"/>
      <c r="D82" s="38"/>
      <c r="E82" s="393" t="s">
        <v>2880</v>
      </c>
      <c r="F82" s="395"/>
      <c r="G82" s="395"/>
      <c r="H82" s="395"/>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2881</v>
      </c>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6.5" customHeight="1">
      <c r="A84" s="36"/>
      <c r="B84" s="37"/>
      <c r="C84" s="38"/>
      <c r="D84" s="38"/>
      <c r="E84" s="347" t="str">
        <f>E11</f>
        <v>E1623-2/19-01 - přeložka hlavních el. rozvodů ZOO</v>
      </c>
      <c r="F84" s="395"/>
      <c r="G84" s="395"/>
      <c r="H84" s="395"/>
      <c r="I84" s="38"/>
      <c r="J84" s="38"/>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22</v>
      </c>
      <c r="D86" s="38"/>
      <c r="E86" s="38"/>
      <c r="F86" s="29" t="str">
        <f>F14</f>
        <v>p.p.č.426/1, k.ú.Podmokly</v>
      </c>
      <c r="G86" s="38"/>
      <c r="H86" s="38"/>
      <c r="I86" s="31" t="s">
        <v>24</v>
      </c>
      <c r="J86" s="61" t="str">
        <f>IF(J14="","",J14)</f>
        <v>18. 8. 2021</v>
      </c>
      <c r="K86" s="38"/>
      <c r="L86" s="115"/>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25.7" customHeight="1">
      <c r="A88" s="36"/>
      <c r="B88" s="37"/>
      <c r="C88" s="31" t="s">
        <v>26</v>
      </c>
      <c r="D88" s="38"/>
      <c r="E88" s="38"/>
      <c r="F88" s="29" t="str">
        <f>E17</f>
        <v xml:space="preserve">STATUTÁRNÍ MĚSTO DĚČÍN </v>
      </c>
      <c r="G88" s="38"/>
      <c r="H88" s="38"/>
      <c r="I88" s="31" t="s">
        <v>32</v>
      </c>
      <c r="J88" s="34" t="str">
        <f>E23</f>
        <v>AK Jiřího z Poděbrad, Děčín</v>
      </c>
      <c r="K88" s="38"/>
      <c r="L88" s="115"/>
      <c r="S88" s="36"/>
      <c r="T88" s="36"/>
      <c r="U88" s="36"/>
      <c r="V88" s="36"/>
      <c r="W88" s="36"/>
      <c r="X88" s="36"/>
      <c r="Y88" s="36"/>
      <c r="Z88" s="36"/>
      <c r="AA88" s="36"/>
      <c r="AB88" s="36"/>
      <c r="AC88" s="36"/>
      <c r="AD88" s="36"/>
      <c r="AE88" s="36"/>
    </row>
    <row r="89" spans="1:31" s="2" customFormat="1" ht="15.2" customHeight="1">
      <c r="A89" s="36"/>
      <c r="B89" s="37"/>
      <c r="C89" s="31" t="s">
        <v>30</v>
      </c>
      <c r="D89" s="38"/>
      <c r="E89" s="38"/>
      <c r="F89" s="29" t="str">
        <f>IF(E20="","",E20)</f>
        <v>Vyplň údaj</v>
      </c>
      <c r="G89" s="38"/>
      <c r="H89" s="38"/>
      <c r="I89" s="31" t="s">
        <v>35</v>
      </c>
      <c r="J89" s="34" t="str">
        <f>E26</f>
        <v>M. Kučaba</v>
      </c>
      <c r="K89" s="38"/>
      <c r="L89" s="115"/>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11" customFormat="1" ht="29.25" customHeight="1">
      <c r="A91" s="153"/>
      <c r="B91" s="154"/>
      <c r="C91" s="155" t="s">
        <v>189</v>
      </c>
      <c r="D91" s="156" t="s">
        <v>58</v>
      </c>
      <c r="E91" s="156" t="s">
        <v>54</v>
      </c>
      <c r="F91" s="156" t="s">
        <v>55</v>
      </c>
      <c r="G91" s="156" t="s">
        <v>190</v>
      </c>
      <c r="H91" s="156" t="s">
        <v>191</v>
      </c>
      <c r="I91" s="156" t="s">
        <v>192</v>
      </c>
      <c r="J91" s="156" t="s">
        <v>133</v>
      </c>
      <c r="K91" s="157" t="s">
        <v>193</v>
      </c>
      <c r="L91" s="158"/>
      <c r="M91" s="70" t="s">
        <v>21</v>
      </c>
      <c r="N91" s="71" t="s">
        <v>43</v>
      </c>
      <c r="O91" s="71" t="s">
        <v>194</v>
      </c>
      <c r="P91" s="71" t="s">
        <v>195</v>
      </c>
      <c r="Q91" s="71" t="s">
        <v>196</v>
      </c>
      <c r="R91" s="71" t="s">
        <v>197</v>
      </c>
      <c r="S91" s="71" t="s">
        <v>198</v>
      </c>
      <c r="T91" s="71" t="s">
        <v>199</v>
      </c>
      <c r="U91" s="72" t="s">
        <v>200</v>
      </c>
      <c r="V91" s="153"/>
      <c r="W91" s="153"/>
      <c r="X91" s="153"/>
      <c r="Y91" s="153"/>
      <c r="Z91" s="153"/>
      <c r="AA91" s="153"/>
      <c r="AB91" s="153"/>
      <c r="AC91" s="153"/>
      <c r="AD91" s="153"/>
      <c r="AE91" s="153"/>
    </row>
    <row r="92" spans="1:63" s="2" customFormat="1" ht="22.9" customHeight="1">
      <c r="A92" s="36"/>
      <c r="B92" s="37"/>
      <c r="C92" s="77" t="s">
        <v>201</v>
      </c>
      <c r="D92" s="38"/>
      <c r="E92" s="38"/>
      <c r="F92" s="38"/>
      <c r="G92" s="38"/>
      <c r="H92" s="38"/>
      <c r="I92" s="38"/>
      <c r="J92" s="159">
        <f>BK92</f>
        <v>0</v>
      </c>
      <c r="K92" s="38"/>
      <c r="L92" s="41"/>
      <c r="M92" s="73"/>
      <c r="N92" s="160"/>
      <c r="O92" s="74"/>
      <c r="P92" s="161">
        <f>P93+P103+P158</f>
        <v>0</v>
      </c>
      <c r="Q92" s="74"/>
      <c r="R92" s="161">
        <f>R93+R103+R158</f>
        <v>0.5715984408000001</v>
      </c>
      <c r="S92" s="74"/>
      <c r="T92" s="161">
        <f>T93+T103+T158</f>
        <v>2.094768</v>
      </c>
      <c r="U92" s="75"/>
      <c r="V92" s="36"/>
      <c r="W92" s="36"/>
      <c r="X92" s="36"/>
      <c r="Y92" s="36"/>
      <c r="Z92" s="36"/>
      <c r="AA92" s="36"/>
      <c r="AB92" s="36"/>
      <c r="AC92" s="36"/>
      <c r="AD92" s="36"/>
      <c r="AE92" s="36"/>
      <c r="AT92" s="19" t="s">
        <v>72</v>
      </c>
      <c r="AU92" s="19" t="s">
        <v>134</v>
      </c>
      <c r="BK92" s="162">
        <f>BK93+BK103+BK158</f>
        <v>0</v>
      </c>
    </row>
    <row r="93" spans="2:63" s="12" customFormat="1" ht="25.9" customHeight="1">
      <c r="B93" s="163"/>
      <c r="C93" s="164"/>
      <c r="D93" s="165" t="s">
        <v>72</v>
      </c>
      <c r="E93" s="166" t="s">
        <v>202</v>
      </c>
      <c r="F93" s="166" t="s">
        <v>203</v>
      </c>
      <c r="G93" s="164"/>
      <c r="H93" s="164"/>
      <c r="I93" s="167"/>
      <c r="J93" s="168">
        <f>BK93</f>
        <v>0</v>
      </c>
      <c r="K93" s="164"/>
      <c r="L93" s="169"/>
      <c r="M93" s="170"/>
      <c r="N93" s="171"/>
      <c r="O93" s="171"/>
      <c r="P93" s="172">
        <f>P94</f>
        <v>0</v>
      </c>
      <c r="Q93" s="171"/>
      <c r="R93" s="172">
        <f>R94</f>
        <v>0</v>
      </c>
      <c r="S93" s="171"/>
      <c r="T93" s="172">
        <f>T94</f>
        <v>0</v>
      </c>
      <c r="U93" s="173"/>
      <c r="AR93" s="174" t="s">
        <v>81</v>
      </c>
      <c r="AT93" s="175" t="s">
        <v>72</v>
      </c>
      <c r="AU93" s="175" t="s">
        <v>73</v>
      </c>
      <c r="AY93" s="174" t="s">
        <v>204</v>
      </c>
      <c r="BK93" s="176">
        <f>BK94</f>
        <v>0</v>
      </c>
    </row>
    <row r="94" spans="2:63" s="12" customFormat="1" ht="22.9" customHeight="1">
      <c r="B94" s="163"/>
      <c r="C94" s="164"/>
      <c r="D94" s="165" t="s">
        <v>72</v>
      </c>
      <c r="E94" s="177" t="s">
        <v>1292</v>
      </c>
      <c r="F94" s="177" t="s">
        <v>1293</v>
      </c>
      <c r="G94" s="164"/>
      <c r="H94" s="164"/>
      <c r="I94" s="167"/>
      <c r="J94" s="178">
        <f>BK94</f>
        <v>0</v>
      </c>
      <c r="K94" s="164"/>
      <c r="L94" s="169"/>
      <c r="M94" s="170"/>
      <c r="N94" s="171"/>
      <c r="O94" s="171"/>
      <c r="P94" s="172">
        <f>SUM(P95:P102)</f>
        <v>0</v>
      </c>
      <c r="Q94" s="171"/>
      <c r="R94" s="172">
        <f>SUM(R95:R102)</f>
        <v>0</v>
      </c>
      <c r="S94" s="171"/>
      <c r="T94" s="172">
        <f>SUM(T95:T102)</f>
        <v>0</v>
      </c>
      <c r="U94" s="173"/>
      <c r="AR94" s="174" t="s">
        <v>81</v>
      </c>
      <c r="AT94" s="175" t="s">
        <v>72</v>
      </c>
      <c r="AU94" s="175" t="s">
        <v>81</v>
      </c>
      <c r="AY94" s="174" t="s">
        <v>204</v>
      </c>
      <c r="BK94" s="176">
        <f>SUM(BK95:BK102)</f>
        <v>0</v>
      </c>
    </row>
    <row r="95" spans="1:65" s="2" customFormat="1" ht="21.75" customHeight="1">
      <c r="A95" s="36"/>
      <c r="B95" s="37"/>
      <c r="C95" s="179" t="s">
        <v>81</v>
      </c>
      <c r="D95" s="179" t="s">
        <v>208</v>
      </c>
      <c r="E95" s="180" t="s">
        <v>1295</v>
      </c>
      <c r="F95" s="181" t="s">
        <v>1296</v>
      </c>
      <c r="G95" s="182" t="s">
        <v>318</v>
      </c>
      <c r="H95" s="183">
        <v>0.11</v>
      </c>
      <c r="I95" s="184"/>
      <c r="J95" s="185">
        <f>ROUND(I95*H95,1)</f>
        <v>0</v>
      </c>
      <c r="K95" s="181" t="s">
        <v>212</v>
      </c>
      <c r="L95" s="41"/>
      <c r="M95" s="186" t="s">
        <v>21</v>
      </c>
      <c r="N95" s="187" t="s">
        <v>44</v>
      </c>
      <c r="O95" s="66"/>
      <c r="P95" s="188">
        <f>O95*H95</f>
        <v>0</v>
      </c>
      <c r="Q95" s="188">
        <v>0</v>
      </c>
      <c r="R95" s="188">
        <f>Q95*H95</f>
        <v>0</v>
      </c>
      <c r="S95" s="188">
        <v>0</v>
      </c>
      <c r="T95" s="188">
        <f>S95*H95</f>
        <v>0</v>
      </c>
      <c r="U95" s="189" t="s">
        <v>21</v>
      </c>
      <c r="V95" s="36"/>
      <c r="W95" s="36"/>
      <c r="X95" s="36"/>
      <c r="Y95" s="36"/>
      <c r="Z95" s="36"/>
      <c r="AA95" s="36"/>
      <c r="AB95" s="36"/>
      <c r="AC95" s="36"/>
      <c r="AD95" s="36"/>
      <c r="AE95" s="36"/>
      <c r="AR95" s="190" t="s">
        <v>213</v>
      </c>
      <c r="AT95" s="190" t="s">
        <v>208</v>
      </c>
      <c r="AU95" s="190" t="s">
        <v>83</v>
      </c>
      <c r="AY95" s="19" t="s">
        <v>204</v>
      </c>
      <c r="BE95" s="191">
        <f>IF(N95="základní",J95,0)</f>
        <v>0</v>
      </c>
      <c r="BF95" s="191">
        <f>IF(N95="snížená",J95,0)</f>
        <v>0</v>
      </c>
      <c r="BG95" s="191">
        <f>IF(N95="zákl. přenesená",J95,0)</f>
        <v>0</v>
      </c>
      <c r="BH95" s="191">
        <f>IF(N95="sníž. přenesená",J95,0)</f>
        <v>0</v>
      </c>
      <c r="BI95" s="191">
        <f>IF(N95="nulová",J95,0)</f>
        <v>0</v>
      </c>
      <c r="BJ95" s="19" t="s">
        <v>81</v>
      </c>
      <c r="BK95" s="191">
        <f>ROUND(I95*H95,1)</f>
        <v>0</v>
      </c>
      <c r="BL95" s="19" t="s">
        <v>213</v>
      </c>
      <c r="BM95" s="190" t="s">
        <v>2888</v>
      </c>
    </row>
    <row r="96" spans="1:47" s="2" customFormat="1" ht="11.25">
      <c r="A96" s="36"/>
      <c r="B96" s="37"/>
      <c r="C96" s="38"/>
      <c r="D96" s="192" t="s">
        <v>216</v>
      </c>
      <c r="E96" s="38"/>
      <c r="F96" s="193" t="s">
        <v>1298</v>
      </c>
      <c r="G96" s="38"/>
      <c r="H96" s="38"/>
      <c r="I96" s="194"/>
      <c r="J96" s="38"/>
      <c r="K96" s="38"/>
      <c r="L96" s="41"/>
      <c r="M96" s="195"/>
      <c r="N96" s="196"/>
      <c r="O96" s="66"/>
      <c r="P96" s="66"/>
      <c r="Q96" s="66"/>
      <c r="R96" s="66"/>
      <c r="S96" s="66"/>
      <c r="T96" s="66"/>
      <c r="U96" s="67"/>
      <c r="V96" s="36"/>
      <c r="W96" s="36"/>
      <c r="X96" s="36"/>
      <c r="Y96" s="36"/>
      <c r="Z96" s="36"/>
      <c r="AA96" s="36"/>
      <c r="AB96" s="36"/>
      <c r="AC96" s="36"/>
      <c r="AD96" s="36"/>
      <c r="AE96" s="36"/>
      <c r="AT96" s="19" t="s">
        <v>216</v>
      </c>
      <c r="AU96" s="19" t="s">
        <v>83</v>
      </c>
    </row>
    <row r="97" spans="1:47" s="2" customFormat="1" ht="68.25">
      <c r="A97" s="36"/>
      <c r="B97" s="37"/>
      <c r="C97" s="38"/>
      <c r="D97" s="199" t="s">
        <v>306</v>
      </c>
      <c r="E97" s="38"/>
      <c r="F97" s="241" t="s">
        <v>1299</v>
      </c>
      <c r="G97" s="38"/>
      <c r="H97" s="38"/>
      <c r="I97" s="194"/>
      <c r="J97" s="38"/>
      <c r="K97" s="38"/>
      <c r="L97" s="41"/>
      <c r="M97" s="195"/>
      <c r="N97" s="196"/>
      <c r="O97" s="66"/>
      <c r="P97" s="66"/>
      <c r="Q97" s="66"/>
      <c r="R97" s="66"/>
      <c r="S97" s="66"/>
      <c r="T97" s="66"/>
      <c r="U97" s="67"/>
      <c r="V97" s="36"/>
      <c r="W97" s="36"/>
      <c r="X97" s="36"/>
      <c r="Y97" s="36"/>
      <c r="Z97" s="36"/>
      <c r="AA97" s="36"/>
      <c r="AB97" s="36"/>
      <c r="AC97" s="36"/>
      <c r="AD97" s="36"/>
      <c r="AE97" s="36"/>
      <c r="AT97" s="19" t="s">
        <v>306</v>
      </c>
      <c r="AU97" s="19" t="s">
        <v>83</v>
      </c>
    </row>
    <row r="98" spans="2:51" s="13" customFormat="1" ht="11.25">
      <c r="B98" s="197"/>
      <c r="C98" s="198"/>
      <c r="D98" s="199" t="s">
        <v>218</v>
      </c>
      <c r="E98" s="200" t="s">
        <v>21</v>
      </c>
      <c r="F98" s="201" t="s">
        <v>2889</v>
      </c>
      <c r="G98" s="198"/>
      <c r="H98" s="202">
        <v>0.11</v>
      </c>
      <c r="I98" s="203"/>
      <c r="J98" s="198"/>
      <c r="K98" s="198"/>
      <c r="L98" s="204"/>
      <c r="M98" s="205"/>
      <c r="N98" s="206"/>
      <c r="O98" s="206"/>
      <c r="P98" s="206"/>
      <c r="Q98" s="206"/>
      <c r="R98" s="206"/>
      <c r="S98" s="206"/>
      <c r="T98" s="206"/>
      <c r="U98" s="207"/>
      <c r="AT98" s="208" t="s">
        <v>218</v>
      </c>
      <c r="AU98" s="208" t="s">
        <v>83</v>
      </c>
      <c r="AV98" s="13" t="s">
        <v>83</v>
      </c>
      <c r="AW98" s="13" t="s">
        <v>34</v>
      </c>
      <c r="AX98" s="13" t="s">
        <v>81</v>
      </c>
      <c r="AY98" s="208" t="s">
        <v>204</v>
      </c>
    </row>
    <row r="99" spans="1:65" s="2" customFormat="1" ht="24.2" customHeight="1">
      <c r="A99" s="36"/>
      <c r="B99" s="37"/>
      <c r="C99" s="179" t="s">
        <v>83</v>
      </c>
      <c r="D99" s="179" t="s">
        <v>208</v>
      </c>
      <c r="E99" s="180" t="s">
        <v>1301</v>
      </c>
      <c r="F99" s="181" t="s">
        <v>1302</v>
      </c>
      <c r="G99" s="182" t="s">
        <v>318</v>
      </c>
      <c r="H99" s="183">
        <v>0.99</v>
      </c>
      <c r="I99" s="184"/>
      <c r="J99" s="185">
        <f>ROUND(I99*H99,1)</f>
        <v>0</v>
      </c>
      <c r="K99" s="181" t="s">
        <v>212</v>
      </c>
      <c r="L99" s="41"/>
      <c r="M99" s="186" t="s">
        <v>21</v>
      </c>
      <c r="N99" s="187" t="s">
        <v>44</v>
      </c>
      <c r="O99" s="66"/>
      <c r="P99" s="188">
        <f>O99*H99</f>
        <v>0</v>
      </c>
      <c r="Q99" s="188">
        <v>0</v>
      </c>
      <c r="R99" s="188">
        <f>Q99*H99</f>
        <v>0</v>
      </c>
      <c r="S99" s="188">
        <v>0</v>
      </c>
      <c r="T99" s="188">
        <f>S99*H99</f>
        <v>0</v>
      </c>
      <c r="U99" s="189" t="s">
        <v>21</v>
      </c>
      <c r="V99" s="36"/>
      <c r="W99" s="36"/>
      <c r="X99" s="36"/>
      <c r="Y99" s="36"/>
      <c r="Z99" s="36"/>
      <c r="AA99" s="36"/>
      <c r="AB99" s="36"/>
      <c r="AC99" s="36"/>
      <c r="AD99" s="36"/>
      <c r="AE99" s="36"/>
      <c r="AR99" s="190" t="s">
        <v>213</v>
      </c>
      <c r="AT99" s="190" t="s">
        <v>208</v>
      </c>
      <c r="AU99" s="190" t="s">
        <v>83</v>
      </c>
      <c r="AY99" s="19" t="s">
        <v>204</v>
      </c>
      <c r="BE99" s="191">
        <f>IF(N99="základní",J99,0)</f>
        <v>0</v>
      </c>
      <c r="BF99" s="191">
        <f>IF(N99="snížená",J99,0)</f>
        <v>0</v>
      </c>
      <c r="BG99" s="191">
        <f>IF(N99="zákl. přenesená",J99,0)</f>
        <v>0</v>
      </c>
      <c r="BH99" s="191">
        <f>IF(N99="sníž. přenesená",J99,0)</f>
        <v>0</v>
      </c>
      <c r="BI99" s="191">
        <f>IF(N99="nulová",J99,0)</f>
        <v>0</v>
      </c>
      <c r="BJ99" s="19" t="s">
        <v>81</v>
      </c>
      <c r="BK99" s="191">
        <f>ROUND(I99*H99,1)</f>
        <v>0</v>
      </c>
      <c r="BL99" s="19" t="s">
        <v>213</v>
      </c>
      <c r="BM99" s="190" t="s">
        <v>2890</v>
      </c>
    </row>
    <row r="100" spans="1:47" s="2" customFormat="1" ht="11.25">
      <c r="A100" s="36"/>
      <c r="B100" s="37"/>
      <c r="C100" s="38"/>
      <c r="D100" s="192" t="s">
        <v>216</v>
      </c>
      <c r="E100" s="38"/>
      <c r="F100" s="193" t="s">
        <v>1304</v>
      </c>
      <c r="G100" s="38"/>
      <c r="H100" s="38"/>
      <c r="I100" s="194"/>
      <c r="J100" s="38"/>
      <c r="K100" s="38"/>
      <c r="L100" s="41"/>
      <c r="M100" s="195"/>
      <c r="N100" s="196"/>
      <c r="O100" s="66"/>
      <c r="P100" s="66"/>
      <c r="Q100" s="66"/>
      <c r="R100" s="66"/>
      <c r="S100" s="66"/>
      <c r="T100" s="66"/>
      <c r="U100" s="67"/>
      <c r="V100" s="36"/>
      <c r="W100" s="36"/>
      <c r="X100" s="36"/>
      <c r="Y100" s="36"/>
      <c r="Z100" s="36"/>
      <c r="AA100" s="36"/>
      <c r="AB100" s="36"/>
      <c r="AC100" s="36"/>
      <c r="AD100" s="36"/>
      <c r="AE100" s="36"/>
      <c r="AT100" s="19" t="s">
        <v>216</v>
      </c>
      <c r="AU100" s="19" t="s">
        <v>83</v>
      </c>
    </row>
    <row r="101" spans="1:47" s="2" customFormat="1" ht="68.25">
      <c r="A101" s="36"/>
      <c r="B101" s="37"/>
      <c r="C101" s="38"/>
      <c r="D101" s="199" t="s">
        <v>306</v>
      </c>
      <c r="E101" s="38"/>
      <c r="F101" s="241" t="s">
        <v>1299</v>
      </c>
      <c r="G101" s="38"/>
      <c r="H101" s="38"/>
      <c r="I101" s="194"/>
      <c r="J101" s="38"/>
      <c r="K101" s="38"/>
      <c r="L101" s="41"/>
      <c r="M101" s="195"/>
      <c r="N101" s="196"/>
      <c r="O101" s="66"/>
      <c r="P101" s="66"/>
      <c r="Q101" s="66"/>
      <c r="R101" s="66"/>
      <c r="S101" s="66"/>
      <c r="T101" s="66"/>
      <c r="U101" s="67"/>
      <c r="V101" s="36"/>
      <c r="W101" s="36"/>
      <c r="X101" s="36"/>
      <c r="Y101" s="36"/>
      <c r="Z101" s="36"/>
      <c r="AA101" s="36"/>
      <c r="AB101" s="36"/>
      <c r="AC101" s="36"/>
      <c r="AD101" s="36"/>
      <c r="AE101" s="36"/>
      <c r="AT101" s="19" t="s">
        <v>306</v>
      </c>
      <c r="AU101" s="19" t="s">
        <v>83</v>
      </c>
    </row>
    <row r="102" spans="2:51" s="13" customFormat="1" ht="11.25">
      <c r="B102" s="197"/>
      <c r="C102" s="198"/>
      <c r="D102" s="199" t="s">
        <v>218</v>
      </c>
      <c r="E102" s="200" t="s">
        <v>21</v>
      </c>
      <c r="F102" s="201" t="s">
        <v>2891</v>
      </c>
      <c r="G102" s="198"/>
      <c r="H102" s="202">
        <v>0.99</v>
      </c>
      <c r="I102" s="203"/>
      <c r="J102" s="198"/>
      <c r="K102" s="198"/>
      <c r="L102" s="204"/>
      <c r="M102" s="205"/>
      <c r="N102" s="206"/>
      <c r="O102" s="206"/>
      <c r="P102" s="206"/>
      <c r="Q102" s="206"/>
      <c r="R102" s="206"/>
      <c r="S102" s="206"/>
      <c r="T102" s="206"/>
      <c r="U102" s="207"/>
      <c r="AT102" s="208" t="s">
        <v>218</v>
      </c>
      <c r="AU102" s="208" t="s">
        <v>83</v>
      </c>
      <c r="AV102" s="13" t="s">
        <v>83</v>
      </c>
      <c r="AW102" s="13" t="s">
        <v>34</v>
      </c>
      <c r="AX102" s="13" t="s">
        <v>81</v>
      </c>
      <c r="AY102" s="208" t="s">
        <v>204</v>
      </c>
    </row>
    <row r="103" spans="2:63" s="12" customFormat="1" ht="25.9" customHeight="1">
      <c r="B103" s="163"/>
      <c r="C103" s="164"/>
      <c r="D103" s="165" t="s">
        <v>72</v>
      </c>
      <c r="E103" s="166" t="s">
        <v>1338</v>
      </c>
      <c r="F103" s="166" t="s">
        <v>1339</v>
      </c>
      <c r="G103" s="164"/>
      <c r="H103" s="164"/>
      <c r="I103" s="167"/>
      <c r="J103" s="168">
        <f>BK103</f>
        <v>0</v>
      </c>
      <c r="K103" s="164"/>
      <c r="L103" s="169"/>
      <c r="M103" s="170"/>
      <c r="N103" s="171"/>
      <c r="O103" s="171"/>
      <c r="P103" s="172">
        <f>P104</f>
        <v>0</v>
      </c>
      <c r="Q103" s="171"/>
      <c r="R103" s="172">
        <f>R104</f>
        <v>0.09139</v>
      </c>
      <c r="S103" s="171"/>
      <c r="T103" s="172">
        <f>T104</f>
        <v>0.109768</v>
      </c>
      <c r="U103" s="173"/>
      <c r="AR103" s="174" t="s">
        <v>83</v>
      </c>
      <c r="AT103" s="175" t="s">
        <v>72</v>
      </c>
      <c r="AU103" s="175" t="s">
        <v>73</v>
      </c>
      <c r="AY103" s="174" t="s">
        <v>204</v>
      </c>
      <c r="BK103" s="176">
        <f>BK104</f>
        <v>0</v>
      </c>
    </row>
    <row r="104" spans="2:63" s="12" customFormat="1" ht="22.9" customHeight="1">
      <c r="B104" s="163"/>
      <c r="C104" s="164"/>
      <c r="D104" s="165" t="s">
        <v>72</v>
      </c>
      <c r="E104" s="177" t="s">
        <v>2892</v>
      </c>
      <c r="F104" s="177" t="s">
        <v>2893</v>
      </c>
      <c r="G104" s="164"/>
      <c r="H104" s="164"/>
      <c r="I104" s="167"/>
      <c r="J104" s="178">
        <f>BK104</f>
        <v>0</v>
      </c>
      <c r="K104" s="164"/>
      <c r="L104" s="169"/>
      <c r="M104" s="170"/>
      <c r="N104" s="171"/>
      <c r="O104" s="171"/>
      <c r="P104" s="172">
        <f>SUM(P105:P157)</f>
        <v>0</v>
      </c>
      <c r="Q104" s="171"/>
      <c r="R104" s="172">
        <f>SUM(R105:R157)</f>
        <v>0.09139</v>
      </c>
      <c r="S104" s="171"/>
      <c r="T104" s="172">
        <f>SUM(T105:T157)</f>
        <v>0.109768</v>
      </c>
      <c r="U104" s="173"/>
      <c r="AR104" s="174" t="s">
        <v>83</v>
      </c>
      <c r="AT104" s="175" t="s">
        <v>72</v>
      </c>
      <c r="AU104" s="175" t="s">
        <v>81</v>
      </c>
      <c r="AY104" s="174" t="s">
        <v>204</v>
      </c>
      <c r="BK104" s="176">
        <f>SUM(BK105:BK157)</f>
        <v>0</v>
      </c>
    </row>
    <row r="105" spans="1:65" s="2" customFormat="1" ht="24.2" customHeight="1">
      <c r="A105" s="36"/>
      <c r="B105" s="37"/>
      <c r="C105" s="179" t="s">
        <v>214</v>
      </c>
      <c r="D105" s="179" t="s">
        <v>208</v>
      </c>
      <c r="E105" s="180" t="s">
        <v>2894</v>
      </c>
      <c r="F105" s="181" t="s">
        <v>2895</v>
      </c>
      <c r="G105" s="182" t="s">
        <v>469</v>
      </c>
      <c r="H105" s="183">
        <v>25</v>
      </c>
      <c r="I105" s="184"/>
      <c r="J105" s="185">
        <f>ROUND(I105*H105,1)</f>
        <v>0</v>
      </c>
      <c r="K105" s="181" t="s">
        <v>212</v>
      </c>
      <c r="L105" s="41"/>
      <c r="M105" s="186" t="s">
        <v>21</v>
      </c>
      <c r="N105" s="187" t="s">
        <v>44</v>
      </c>
      <c r="O105" s="66"/>
      <c r="P105" s="188">
        <f>O105*H105</f>
        <v>0</v>
      </c>
      <c r="Q105" s="188">
        <v>0</v>
      </c>
      <c r="R105" s="188">
        <f>Q105*H105</f>
        <v>0</v>
      </c>
      <c r="S105" s="188">
        <v>0</v>
      </c>
      <c r="T105" s="188">
        <f>S105*H105</f>
        <v>0</v>
      </c>
      <c r="U105" s="189" t="s">
        <v>21</v>
      </c>
      <c r="V105" s="36"/>
      <c r="W105" s="36"/>
      <c r="X105" s="36"/>
      <c r="Y105" s="36"/>
      <c r="Z105" s="36"/>
      <c r="AA105" s="36"/>
      <c r="AB105" s="36"/>
      <c r="AC105" s="36"/>
      <c r="AD105" s="36"/>
      <c r="AE105" s="36"/>
      <c r="AR105" s="190" t="s">
        <v>300</v>
      </c>
      <c r="AT105" s="190" t="s">
        <v>208</v>
      </c>
      <c r="AU105" s="190" t="s">
        <v>83</v>
      </c>
      <c r="AY105" s="19" t="s">
        <v>204</v>
      </c>
      <c r="BE105" s="191">
        <f>IF(N105="základní",J105,0)</f>
        <v>0</v>
      </c>
      <c r="BF105" s="191">
        <f>IF(N105="snížená",J105,0)</f>
        <v>0</v>
      </c>
      <c r="BG105" s="191">
        <f>IF(N105="zákl. přenesená",J105,0)</f>
        <v>0</v>
      </c>
      <c r="BH105" s="191">
        <f>IF(N105="sníž. přenesená",J105,0)</f>
        <v>0</v>
      </c>
      <c r="BI105" s="191">
        <f>IF(N105="nulová",J105,0)</f>
        <v>0</v>
      </c>
      <c r="BJ105" s="19" t="s">
        <v>81</v>
      </c>
      <c r="BK105" s="191">
        <f>ROUND(I105*H105,1)</f>
        <v>0</v>
      </c>
      <c r="BL105" s="19" t="s">
        <v>300</v>
      </c>
      <c r="BM105" s="190" t="s">
        <v>2896</v>
      </c>
    </row>
    <row r="106" spans="1:47" s="2" customFormat="1" ht="11.25">
      <c r="A106" s="36"/>
      <c r="B106" s="37"/>
      <c r="C106" s="38"/>
      <c r="D106" s="192" t="s">
        <v>216</v>
      </c>
      <c r="E106" s="38"/>
      <c r="F106" s="193" t="s">
        <v>2897</v>
      </c>
      <c r="G106" s="38"/>
      <c r="H106" s="38"/>
      <c r="I106" s="194"/>
      <c r="J106" s="38"/>
      <c r="K106" s="38"/>
      <c r="L106" s="41"/>
      <c r="M106" s="195"/>
      <c r="N106" s="196"/>
      <c r="O106" s="66"/>
      <c r="P106" s="66"/>
      <c r="Q106" s="66"/>
      <c r="R106" s="66"/>
      <c r="S106" s="66"/>
      <c r="T106" s="66"/>
      <c r="U106" s="67"/>
      <c r="V106" s="36"/>
      <c r="W106" s="36"/>
      <c r="X106" s="36"/>
      <c r="Y106" s="36"/>
      <c r="Z106" s="36"/>
      <c r="AA106" s="36"/>
      <c r="AB106" s="36"/>
      <c r="AC106" s="36"/>
      <c r="AD106" s="36"/>
      <c r="AE106" s="36"/>
      <c r="AT106" s="19" t="s">
        <v>216</v>
      </c>
      <c r="AU106" s="19" t="s">
        <v>83</v>
      </c>
    </row>
    <row r="107" spans="1:65" s="2" customFormat="1" ht="16.5" customHeight="1">
      <c r="A107" s="36"/>
      <c r="B107" s="37"/>
      <c r="C107" s="242" t="s">
        <v>213</v>
      </c>
      <c r="D107" s="242" t="s">
        <v>466</v>
      </c>
      <c r="E107" s="243" t="s">
        <v>2898</v>
      </c>
      <c r="F107" s="244" t="s">
        <v>2899</v>
      </c>
      <c r="G107" s="245" t="s">
        <v>469</v>
      </c>
      <c r="H107" s="246">
        <v>30</v>
      </c>
      <c r="I107" s="247"/>
      <c r="J107" s="248">
        <f>ROUND(I107*H107,1)</f>
        <v>0</v>
      </c>
      <c r="K107" s="244" t="s">
        <v>212</v>
      </c>
      <c r="L107" s="249"/>
      <c r="M107" s="250" t="s">
        <v>21</v>
      </c>
      <c r="N107" s="251" t="s">
        <v>44</v>
      </c>
      <c r="O107" s="66"/>
      <c r="P107" s="188">
        <f>O107*H107</f>
        <v>0</v>
      </c>
      <c r="Q107" s="188">
        <v>0.00053</v>
      </c>
      <c r="R107" s="188">
        <f>Q107*H107</f>
        <v>0.0159</v>
      </c>
      <c r="S107" s="188">
        <v>0</v>
      </c>
      <c r="T107" s="188">
        <f>S107*H107</f>
        <v>0</v>
      </c>
      <c r="U107" s="189" t="s">
        <v>21</v>
      </c>
      <c r="V107" s="36"/>
      <c r="W107" s="36"/>
      <c r="X107" s="36"/>
      <c r="Y107" s="36"/>
      <c r="Z107" s="36"/>
      <c r="AA107" s="36"/>
      <c r="AB107" s="36"/>
      <c r="AC107" s="36"/>
      <c r="AD107" s="36"/>
      <c r="AE107" s="36"/>
      <c r="AR107" s="190" t="s">
        <v>473</v>
      </c>
      <c r="AT107" s="190" t="s">
        <v>466</v>
      </c>
      <c r="AU107" s="190" t="s">
        <v>83</v>
      </c>
      <c r="AY107" s="19" t="s">
        <v>204</v>
      </c>
      <c r="BE107" s="191">
        <f>IF(N107="základní",J107,0)</f>
        <v>0</v>
      </c>
      <c r="BF107" s="191">
        <f>IF(N107="snížená",J107,0)</f>
        <v>0</v>
      </c>
      <c r="BG107" s="191">
        <f>IF(N107="zákl. přenesená",J107,0)</f>
        <v>0</v>
      </c>
      <c r="BH107" s="191">
        <f>IF(N107="sníž. přenesená",J107,0)</f>
        <v>0</v>
      </c>
      <c r="BI107" s="191">
        <f>IF(N107="nulová",J107,0)</f>
        <v>0</v>
      </c>
      <c r="BJ107" s="19" t="s">
        <v>81</v>
      </c>
      <c r="BK107" s="191">
        <f>ROUND(I107*H107,1)</f>
        <v>0</v>
      </c>
      <c r="BL107" s="19" t="s">
        <v>300</v>
      </c>
      <c r="BM107" s="190" t="s">
        <v>2900</v>
      </c>
    </row>
    <row r="108" spans="1:47" s="2" customFormat="1" ht="11.25">
      <c r="A108" s="36"/>
      <c r="B108" s="37"/>
      <c r="C108" s="38"/>
      <c r="D108" s="192" t="s">
        <v>216</v>
      </c>
      <c r="E108" s="38"/>
      <c r="F108" s="193" t="s">
        <v>2901</v>
      </c>
      <c r="G108" s="38"/>
      <c r="H108" s="38"/>
      <c r="I108" s="194"/>
      <c r="J108" s="38"/>
      <c r="K108" s="38"/>
      <c r="L108" s="41"/>
      <c r="M108" s="195"/>
      <c r="N108" s="196"/>
      <c r="O108" s="66"/>
      <c r="P108" s="66"/>
      <c r="Q108" s="66"/>
      <c r="R108" s="66"/>
      <c r="S108" s="66"/>
      <c r="T108" s="66"/>
      <c r="U108" s="67"/>
      <c r="V108" s="36"/>
      <c r="W108" s="36"/>
      <c r="X108" s="36"/>
      <c r="Y108" s="36"/>
      <c r="Z108" s="36"/>
      <c r="AA108" s="36"/>
      <c r="AB108" s="36"/>
      <c r="AC108" s="36"/>
      <c r="AD108" s="36"/>
      <c r="AE108" s="36"/>
      <c r="AT108" s="19" t="s">
        <v>216</v>
      </c>
      <c r="AU108" s="19" t="s">
        <v>83</v>
      </c>
    </row>
    <row r="109" spans="2:51" s="13" customFormat="1" ht="11.25">
      <c r="B109" s="197"/>
      <c r="C109" s="198"/>
      <c r="D109" s="199" t="s">
        <v>218</v>
      </c>
      <c r="E109" s="200" t="s">
        <v>21</v>
      </c>
      <c r="F109" s="201" t="s">
        <v>2902</v>
      </c>
      <c r="G109" s="198"/>
      <c r="H109" s="202">
        <v>30</v>
      </c>
      <c r="I109" s="203"/>
      <c r="J109" s="198"/>
      <c r="K109" s="198"/>
      <c r="L109" s="204"/>
      <c r="M109" s="205"/>
      <c r="N109" s="206"/>
      <c r="O109" s="206"/>
      <c r="P109" s="206"/>
      <c r="Q109" s="206"/>
      <c r="R109" s="206"/>
      <c r="S109" s="206"/>
      <c r="T109" s="206"/>
      <c r="U109" s="207"/>
      <c r="AT109" s="208" t="s">
        <v>218</v>
      </c>
      <c r="AU109" s="208" t="s">
        <v>83</v>
      </c>
      <c r="AV109" s="13" t="s">
        <v>83</v>
      </c>
      <c r="AW109" s="13" t="s">
        <v>34</v>
      </c>
      <c r="AX109" s="13" t="s">
        <v>81</v>
      </c>
      <c r="AY109" s="208" t="s">
        <v>204</v>
      </c>
    </row>
    <row r="110" spans="1:65" s="2" customFormat="1" ht="24.2" customHeight="1">
      <c r="A110" s="36"/>
      <c r="B110" s="37"/>
      <c r="C110" s="179" t="s">
        <v>234</v>
      </c>
      <c r="D110" s="179" t="s">
        <v>208</v>
      </c>
      <c r="E110" s="180" t="s">
        <v>2903</v>
      </c>
      <c r="F110" s="181" t="s">
        <v>2904</v>
      </c>
      <c r="G110" s="182" t="s">
        <v>469</v>
      </c>
      <c r="H110" s="183">
        <v>36</v>
      </c>
      <c r="I110" s="184"/>
      <c r="J110" s="185">
        <f>ROUND(I110*H110,1)</f>
        <v>0</v>
      </c>
      <c r="K110" s="181" t="s">
        <v>212</v>
      </c>
      <c r="L110" s="41"/>
      <c r="M110" s="186" t="s">
        <v>21</v>
      </c>
      <c r="N110" s="187" t="s">
        <v>44</v>
      </c>
      <c r="O110" s="66"/>
      <c r="P110" s="188">
        <f>O110*H110</f>
        <v>0</v>
      </c>
      <c r="Q110" s="188">
        <v>0</v>
      </c>
      <c r="R110" s="188">
        <f>Q110*H110</f>
        <v>0</v>
      </c>
      <c r="S110" s="188">
        <v>0</v>
      </c>
      <c r="T110" s="188">
        <f>S110*H110</f>
        <v>0</v>
      </c>
      <c r="U110" s="189" t="s">
        <v>21</v>
      </c>
      <c r="V110" s="36"/>
      <c r="W110" s="36"/>
      <c r="X110" s="36"/>
      <c r="Y110" s="36"/>
      <c r="Z110" s="36"/>
      <c r="AA110" s="36"/>
      <c r="AB110" s="36"/>
      <c r="AC110" s="36"/>
      <c r="AD110" s="36"/>
      <c r="AE110" s="36"/>
      <c r="AR110" s="190" t="s">
        <v>300</v>
      </c>
      <c r="AT110" s="190" t="s">
        <v>208</v>
      </c>
      <c r="AU110" s="190" t="s">
        <v>83</v>
      </c>
      <c r="AY110" s="19" t="s">
        <v>204</v>
      </c>
      <c r="BE110" s="191">
        <f>IF(N110="základní",J110,0)</f>
        <v>0</v>
      </c>
      <c r="BF110" s="191">
        <f>IF(N110="snížená",J110,0)</f>
        <v>0</v>
      </c>
      <c r="BG110" s="191">
        <f>IF(N110="zákl. přenesená",J110,0)</f>
        <v>0</v>
      </c>
      <c r="BH110" s="191">
        <f>IF(N110="sníž. přenesená",J110,0)</f>
        <v>0</v>
      </c>
      <c r="BI110" s="191">
        <f>IF(N110="nulová",J110,0)</f>
        <v>0</v>
      </c>
      <c r="BJ110" s="19" t="s">
        <v>81</v>
      </c>
      <c r="BK110" s="191">
        <f>ROUND(I110*H110,1)</f>
        <v>0</v>
      </c>
      <c r="BL110" s="19" t="s">
        <v>300</v>
      </c>
      <c r="BM110" s="190" t="s">
        <v>2905</v>
      </c>
    </row>
    <row r="111" spans="1:47" s="2" customFormat="1" ht="11.25">
      <c r="A111" s="36"/>
      <c r="B111" s="37"/>
      <c r="C111" s="38"/>
      <c r="D111" s="192" t="s">
        <v>216</v>
      </c>
      <c r="E111" s="38"/>
      <c r="F111" s="193" t="s">
        <v>2906</v>
      </c>
      <c r="G111" s="38"/>
      <c r="H111" s="38"/>
      <c r="I111" s="194"/>
      <c r="J111" s="38"/>
      <c r="K111" s="38"/>
      <c r="L111" s="41"/>
      <c r="M111" s="195"/>
      <c r="N111" s="196"/>
      <c r="O111" s="66"/>
      <c r="P111" s="66"/>
      <c r="Q111" s="66"/>
      <c r="R111" s="66"/>
      <c r="S111" s="66"/>
      <c r="T111" s="66"/>
      <c r="U111" s="67"/>
      <c r="V111" s="36"/>
      <c r="W111" s="36"/>
      <c r="X111" s="36"/>
      <c r="Y111" s="36"/>
      <c r="Z111" s="36"/>
      <c r="AA111" s="36"/>
      <c r="AB111" s="36"/>
      <c r="AC111" s="36"/>
      <c r="AD111" s="36"/>
      <c r="AE111" s="36"/>
      <c r="AT111" s="19" t="s">
        <v>216</v>
      </c>
      <c r="AU111" s="19" t="s">
        <v>83</v>
      </c>
    </row>
    <row r="112" spans="1:65" s="2" customFormat="1" ht="16.5" customHeight="1">
      <c r="A112" s="36"/>
      <c r="B112" s="37"/>
      <c r="C112" s="242" t="s">
        <v>239</v>
      </c>
      <c r="D112" s="242" t="s">
        <v>466</v>
      </c>
      <c r="E112" s="243" t="s">
        <v>2907</v>
      </c>
      <c r="F112" s="244" t="s">
        <v>2908</v>
      </c>
      <c r="G112" s="245" t="s">
        <v>469</v>
      </c>
      <c r="H112" s="246">
        <v>36</v>
      </c>
      <c r="I112" s="247"/>
      <c r="J112" s="248">
        <f>ROUND(I112*H112,1)</f>
        <v>0</v>
      </c>
      <c r="K112" s="244" t="s">
        <v>212</v>
      </c>
      <c r="L112" s="249"/>
      <c r="M112" s="250" t="s">
        <v>21</v>
      </c>
      <c r="N112" s="251" t="s">
        <v>44</v>
      </c>
      <c r="O112" s="66"/>
      <c r="P112" s="188">
        <f>O112*H112</f>
        <v>0</v>
      </c>
      <c r="Q112" s="188">
        <v>0.00206</v>
      </c>
      <c r="R112" s="188">
        <f>Q112*H112</f>
        <v>0.07416</v>
      </c>
      <c r="S112" s="188">
        <v>0</v>
      </c>
      <c r="T112" s="188">
        <f>S112*H112</f>
        <v>0</v>
      </c>
      <c r="U112" s="189" t="s">
        <v>21</v>
      </c>
      <c r="V112" s="36"/>
      <c r="W112" s="36"/>
      <c r="X112" s="36"/>
      <c r="Y112" s="36"/>
      <c r="Z112" s="36"/>
      <c r="AA112" s="36"/>
      <c r="AB112" s="36"/>
      <c r="AC112" s="36"/>
      <c r="AD112" s="36"/>
      <c r="AE112" s="36"/>
      <c r="AR112" s="190" t="s">
        <v>473</v>
      </c>
      <c r="AT112" s="190" t="s">
        <v>466</v>
      </c>
      <c r="AU112" s="190" t="s">
        <v>83</v>
      </c>
      <c r="AY112" s="19" t="s">
        <v>204</v>
      </c>
      <c r="BE112" s="191">
        <f>IF(N112="základní",J112,0)</f>
        <v>0</v>
      </c>
      <c r="BF112" s="191">
        <f>IF(N112="snížená",J112,0)</f>
        <v>0</v>
      </c>
      <c r="BG112" s="191">
        <f>IF(N112="zákl. přenesená",J112,0)</f>
        <v>0</v>
      </c>
      <c r="BH112" s="191">
        <f>IF(N112="sníž. přenesená",J112,0)</f>
        <v>0</v>
      </c>
      <c r="BI112" s="191">
        <f>IF(N112="nulová",J112,0)</f>
        <v>0</v>
      </c>
      <c r="BJ112" s="19" t="s">
        <v>81</v>
      </c>
      <c r="BK112" s="191">
        <f>ROUND(I112*H112,1)</f>
        <v>0</v>
      </c>
      <c r="BL112" s="19" t="s">
        <v>300</v>
      </c>
      <c r="BM112" s="190" t="s">
        <v>2909</v>
      </c>
    </row>
    <row r="113" spans="1:47" s="2" customFormat="1" ht="11.25">
      <c r="A113" s="36"/>
      <c r="B113" s="37"/>
      <c r="C113" s="38"/>
      <c r="D113" s="192" t="s">
        <v>216</v>
      </c>
      <c r="E113" s="38"/>
      <c r="F113" s="193" t="s">
        <v>2910</v>
      </c>
      <c r="G113" s="38"/>
      <c r="H113" s="38"/>
      <c r="I113" s="194"/>
      <c r="J113" s="38"/>
      <c r="K113" s="38"/>
      <c r="L113" s="41"/>
      <c r="M113" s="195"/>
      <c r="N113" s="196"/>
      <c r="O113" s="66"/>
      <c r="P113" s="66"/>
      <c r="Q113" s="66"/>
      <c r="R113" s="66"/>
      <c r="S113" s="66"/>
      <c r="T113" s="66"/>
      <c r="U113" s="67"/>
      <c r="V113" s="36"/>
      <c r="W113" s="36"/>
      <c r="X113" s="36"/>
      <c r="Y113" s="36"/>
      <c r="Z113" s="36"/>
      <c r="AA113" s="36"/>
      <c r="AB113" s="36"/>
      <c r="AC113" s="36"/>
      <c r="AD113" s="36"/>
      <c r="AE113" s="36"/>
      <c r="AT113" s="19" t="s">
        <v>216</v>
      </c>
      <c r="AU113" s="19" t="s">
        <v>83</v>
      </c>
    </row>
    <row r="114" spans="1:65" s="2" customFormat="1" ht="16.5" customHeight="1">
      <c r="A114" s="36"/>
      <c r="B114" s="37"/>
      <c r="C114" s="179" t="s">
        <v>245</v>
      </c>
      <c r="D114" s="179" t="s">
        <v>208</v>
      </c>
      <c r="E114" s="180" t="s">
        <v>2911</v>
      </c>
      <c r="F114" s="181" t="s">
        <v>2912</v>
      </c>
      <c r="G114" s="182" t="s">
        <v>469</v>
      </c>
      <c r="H114" s="183">
        <v>40</v>
      </c>
      <c r="I114" s="184"/>
      <c r="J114" s="185">
        <f>ROUND(I114*H114,1)</f>
        <v>0</v>
      </c>
      <c r="K114" s="181" t="s">
        <v>21</v>
      </c>
      <c r="L114" s="41"/>
      <c r="M114" s="186" t="s">
        <v>21</v>
      </c>
      <c r="N114" s="187" t="s">
        <v>44</v>
      </c>
      <c r="O114" s="66"/>
      <c r="P114" s="188">
        <f>O114*H114</f>
        <v>0</v>
      </c>
      <c r="Q114" s="188">
        <v>0</v>
      </c>
      <c r="R114" s="188">
        <f>Q114*H114</f>
        <v>0</v>
      </c>
      <c r="S114" s="188">
        <v>0</v>
      </c>
      <c r="T114" s="188">
        <f>S114*H114</f>
        <v>0</v>
      </c>
      <c r="U114" s="189" t="s">
        <v>21</v>
      </c>
      <c r="V114" s="36"/>
      <c r="W114" s="36"/>
      <c r="X114" s="36"/>
      <c r="Y114" s="36"/>
      <c r="Z114" s="36"/>
      <c r="AA114" s="36"/>
      <c r="AB114" s="36"/>
      <c r="AC114" s="36"/>
      <c r="AD114" s="36"/>
      <c r="AE114" s="36"/>
      <c r="AR114" s="190" t="s">
        <v>300</v>
      </c>
      <c r="AT114" s="190" t="s">
        <v>208</v>
      </c>
      <c r="AU114" s="190" t="s">
        <v>83</v>
      </c>
      <c r="AY114" s="19" t="s">
        <v>204</v>
      </c>
      <c r="BE114" s="191">
        <f>IF(N114="základní",J114,0)</f>
        <v>0</v>
      </c>
      <c r="BF114" s="191">
        <f>IF(N114="snížená",J114,0)</f>
        <v>0</v>
      </c>
      <c r="BG114" s="191">
        <f>IF(N114="zákl. přenesená",J114,0)</f>
        <v>0</v>
      </c>
      <c r="BH114" s="191">
        <f>IF(N114="sníž. přenesená",J114,0)</f>
        <v>0</v>
      </c>
      <c r="BI114" s="191">
        <f>IF(N114="nulová",J114,0)</f>
        <v>0</v>
      </c>
      <c r="BJ114" s="19" t="s">
        <v>81</v>
      </c>
      <c r="BK114" s="191">
        <f>ROUND(I114*H114,1)</f>
        <v>0</v>
      </c>
      <c r="BL114" s="19" t="s">
        <v>300</v>
      </c>
      <c r="BM114" s="190" t="s">
        <v>2913</v>
      </c>
    </row>
    <row r="115" spans="1:65" s="2" customFormat="1" ht="24.2" customHeight="1">
      <c r="A115" s="36"/>
      <c r="B115" s="37"/>
      <c r="C115" s="179" t="s">
        <v>250</v>
      </c>
      <c r="D115" s="179" t="s">
        <v>208</v>
      </c>
      <c r="E115" s="180" t="s">
        <v>2914</v>
      </c>
      <c r="F115" s="181" t="s">
        <v>2915</v>
      </c>
      <c r="G115" s="182" t="s">
        <v>211</v>
      </c>
      <c r="H115" s="183">
        <v>2</v>
      </c>
      <c r="I115" s="184"/>
      <c r="J115" s="185">
        <f>ROUND(I115*H115,1)</f>
        <v>0</v>
      </c>
      <c r="K115" s="181" t="s">
        <v>212</v>
      </c>
      <c r="L115" s="41"/>
      <c r="M115" s="186" t="s">
        <v>21</v>
      </c>
      <c r="N115" s="187" t="s">
        <v>44</v>
      </c>
      <c r="O115" s="66"/>
      <c r="P115" s="188">
        <f>O115*H115</f>
        <v>0</v>
      </c>
      <c r="Q115" s="188">
        <v>0</v>
      </c>
      <c r="R115" s="188">
        <f>Q115*H115</f>
        <v>0</v>
      </c>
      <c r="S115" s="188">
        <v>0</v>
      </c>
      <c r="T115" s="188">
        <f>S115*H115</f>
        <v>0</v>
      </c>
      <c r="U115" s="189" t="s">
        <v>21</v>
      </c>
      <c r="V115" s="36"/>
      <c r="W115" s="36"/>
      <c r="X115" s="36"/>
      <c r="Y115" s="36"/>
      <c r="Z115" s="36"/>
      <c r="AA115" s="36"/>
      <c r="AB115" s="36"/>
      <c r="AC115" s="36"/>
      <c r="AD115" s="36"/>
      <c r="AE115" s="36"/>
      <c r="AR115" s="190" t="s">
        <v>300</v>
      </c>
      <c r="AT115" s="190" t="s">
        <v>208</v>
      </c>
      <c r="AU115" s="190" t="s">
        <v>83</v>
      </c>
      <c r="AY115" s="19" t="s">
        <v>204</v>
      </c>
      <c r="BE115" s="191">
        <f>IF(N115="základní",J115,0)</f>
        <v>0</v>
      </c>
      <c r="BF115" s="191">
        <f>IF(N115="snížená",J115,0)</f>
        <v>0</v>
      </c>
      <c r="BG115" s="191">
        <f>IF(N115="zákl. přenesená",J115,0)</f>
        <v>0</v>
      </c>
      <c r="BH115" s="191">
        <f>IF(N115="sníž. přenesená",J115,0)</f>
        <v>0</v>
      </c>
      <c r="BI115" s="191">
        <f>IF(N115="nulová",J115,0)</f>
        <v>0</v>
      </c>
      <c r="BJ115" s="19" t="s">
        <v>81</v>
      </c>
      <c r="BK115" s="191">
        <f>ROUND(I115*H115,1)</f>
        <v>0</v>
      </c>
      <c r="BL115" s="19" t="s">
        <v>300</v>
      </c>
      <c r="BM115" s="190" t="s">
        <v>2916</v>
      </c>
    </row>
    <row r="116" spans="1:47" s="2" customFormat="1" ht="11.25">
      <c r="A116" s="36"/>
      <c r="B116" s="37"/>
      <c r="C116" s="38"/>
      <c r="D116" s="192" t="s">
        <v>216</v>
      </c>
      <c r="E116" s="38"/>
      <c r="F116" s="193" t="s">
        <v>2917</v>
      </c>
      <c r="G116" s="38"/>
      <c r="H116" s="38"/>
      <c r="I116" s="194"/>
      <c r="J116" s="38"/>
      <c r="K116" s="38"/>
      <c r="L116" s="41"/>
      <c r="M116" s="195"/>
      <c r="N116" s="196"/>
      <c r="O116" s="66"/>
      <c r="P116" s="66"/>
      <c r="Q116" s="66"/>
      <c r="R116" s="66"/>
      <c r="S116" s="66"/>
      <c r="T116" s="66"/>
      <c r="U116" s="67"/>
      <c r="V116" s="36"/>
      <c r="W116" s="36"/>
      <c r="X116" s="36"/>
      <c r="Y116" s="36"/>
      <c r="Z116" s="36"/>
      <c r="AA116" s="36"/>
      <c r="AB116" s="36"/>
      <c r="AC116" s="36"/>
      <c r="AD116" s="36"/>
      <c r="AE116" s="36"/>
      <c r="AT116" s="19" t="s">
        <v>216</v>
      </c>
      <c r="AU116" s="19" t="s">
        <v>83</v>
      </c>
    </row>
    <row r="117" spans="1:65" s="2" customFormat="1" ht="21.75" customHeight="1">
      <c r="A117" s="36"/>
      <c r="B117" s="37"/>
      <c r="C117" s="179" t="s">
        <v>257</v>
      </c>
      <c r="D117" s="179" t="s">
        <v>208</v>
      </c>
      <c r="E117" s="180" t="s">
        <v>2918</v>
      </c>
      <c r="F117" s="181" t="s">
        <v>2919</v>
      </c>
      <c r="G117" s="182" t="s">
        <v>211</v>
      </c>
      <c r="H117" s="183">
        <v>2</v>
      </c>
      <c r="I117" s="184"/>
      <c r="J117" s="185">
        <f>ROUND(I117*H117,1)</f>
        <v>0</v>
      </c>
      <c r="K117" s="181" t="s">
        <v>212</v>
      </c>
      <c r="L117" s="41"/>
      <c r="M117" s="186" t="s">
        <v>21</v>
      </c>
      <c r="N117" s="187" t="s">
        <v>44</v>
      </c>
      <c r="O117" s="66"/>
      <c r="P117" s="188">
        <f>O117*H117</f>
        <v>0</v>
      </c>
      <c r="Q117" s="188">
        <v>0</v>
      </c>
      <c r="R117" s="188">
        <f>Q117*H117</f>
        <v>0</v>
      </c>
      <c r="S117" s="188">
        <v>0</v>
      </c>
      <c r="T117" s="188">
        <f>S117*H117</f>
        <v>0</v>
      </c>
      <c r="U117" s="189" t="s">
        <v>21</v>
      </c>
      <c r="V117" s="36"/>
      <c r="W117" s="36"/>
      <c r="X117" s="36"/>
      <c r="Y117" s="36"/>
      <c r="Z117" s="36"/>
      <c r="AA117" s="36"/>
      <c r="AB117" s="36"/>
      <c r="AC117" s="36"/>
      <c r="AD117" s="36"/>
      <c r="AE117" s="36"/>
      <c r="AR117" s="190" t="s">
        <v>300</v>
      </c>
      <c r="AT117" s="190" t="s">
        <v>208</v>
      </c>
      <c r="AU117" s="190" t="s">
        <v>83</v>
      </c>
      <c r="AY117" s="19" t="s">
        <v>204</v>
      </c>
      <c r="BE117" s="191">
        <f>IF(N117="základní",J117,0)</f>
        <v>0</v>
      </c>
      <c r="BF117" s="191">
        <f>IF(N117="snížená",J117,0)</f>
        <v>0</v>
      </c>
      <c r="BG117" s="191">
        <f>IF(N117="zákl. přenesená",J117,0)</f>
        <v>0</v>
      </c>
      <c r="BH117" s="191">
        <f>IF(N117="sníž. přenesená",J117,0)</f>
        <v>0</v>
      </c>
      <c r="BI117" s="191">
        <f>IF(N117="nulová",J117,0)</f>
        <v>0</v>
      </c>
      <c r="BJ117" s="19" t="s">
        <v>81</v>
      </c>
      <c r="BK117" s="191">
        <f>ROUND(I117*H117,1)</f>
        <v>0</v>
      </c>
      <c r="BL117" s="19" t="s">
        <v>300</v>
      </c>
      <c r="BM117" s="190" t="s">
        <v>2920</v>
      </c>
    </row>
    <row r="118" spans="1:47" s="2" customFormat="1" ht="11.25">
      <c r="A118" s="36"/>
      <c r="B118" s="37"/>
      <c r="C118" s="38"/>
      <c r="D118" s="192" t="s">
        <v>216</v>
      </c>
      <c r="E118" s="38"/>
      <c r="F118" s="193" t="s">
        <v>2921</v>
      </c>
      <c r="G118" s="38"/>
      <c r="H118" s="38"/>
      <c r="I118" s="194"/>
      <c r="J118" s="38"/>
      <c r="K118" s="38"/>
      <c r="L118" s="41"/>
      <c r="M118" s="195"/>
      <c r="N118" s="196"/>
      <c r="O118" s="66"/>
      <c r="P118" s="66"/>
      <c r="Q118" s="66"/>
      <c r="R118" s="66"/>
      <c r="S118" s="66"/>
      <c r="T118" s="66"/>
      <c r="U118" s="67"/>
      <c r="V118" s="36"/>
      <c r="W118" s="36"/>
      <c r="X118" s="36"/>
      <c r="Y118" s="36"/>
      <c r="Z118" s="36"/>
      <c r="AA118" s="36"/>
      <c r="AB118" s="36"/>
      <c r="AC118" s="36"/>
      <c r="AD118" s="36"/>
      <c r="AE118" s="36"/>
      <c r="AT118" s="19" t="s">
        <v>216</v>
      </c>
      <c r="AU118" s="19" t="s">
        <v>83</v>
      </c>
    </row>
    <row r="119" spans="1:65" s="2" customFormat="1" ht="16.5" customHeight="1">
      <c r="A119" s="36"/>
      <c r="B119" s="37"/>
      <c r="C119" s="179" t="s">
        <v>268</v>
      </c>
      <c r="D119" s="179" t="s">
        <v>208</v>
      </c>
      <c r="E119" s="180" t="s">
        <v>2922</v>
      </c>
      <c r="F119" s="181" t="s">
        <v>2923</v>
      </c>
      <c r="G119" s="182" t="s">
        <v>211</v>
      </c>
      <c r="H119" s="183">
        <v>1</v>
      </c>
      <c r="I119" s="184"/>
      <c r="J119" s="185">
        <f>ROUND(I119*H119,1)</f>
        <v>0</v>
      </c>
      <c r="K119" s="181" t="s">
        <v>212</v>
      </c>
      <c r="L119" s="41"/>
      <c r="M119" s="186" t="s">
        <v>21</v>
      </c>
      <c r="N119" s="187" t="s">
        <v>44</v>
      </c>
      <c r="O119" s="66"/>
      <c r="P119" s="188">
        <f>O119*H119</f>
        <v>0</v>
      </c>
      <c r="Q119" s="188">
        <v>0</v>
      </c>
      <c r="R119" s="188">
        <f>Q119*H119</f>
        <v>0</v>
      </c>
      <c r="S119" s="188">
        <v>0.023</v>
      </c>
      <c r="T119" s="188">
        <f>S119*H119</f>
        <v>0.023</v>
      </c>
      <c r="U119" s="189" t="s">
        <v>21</v>
      </c>
      <c r="V119" s="36"/>
      <c r="W119" s="36"/>
      <c r="X119" s="36"/>
      <c r="Y119" s="36"/>
      <c r="Z119" s="36"/>
      <c r="AA119" s="36"/>
      <c r="AB119" s="36"/>
      <c r="AC119" s="36"/>
      <c r="AD119" s="36"/>
      <c r="AE119" s="36"/>
      <c r="AR119" s="190" t="s">
        <v>300</v>
      </c>
      <c r="AT119" s="190" t="s">
        <v>208</v>
      </c>
      <c r="AU119" s="190" t="s">
        <v>83</v>
      </c>
      <c r="AY119" s="19" t="s">
        <v>204</v>
      </c>
      <c r="BE119" s="191">
        <f>IF(N119="základní",J119,0)</f>
        <v>0</v>
      </c>
      <c r="BF119" s="191">
        <f>IF(N119="snížená",J119,0)</f>
        <v>0</v>
      </c>
      <c r="BG119" s="191">
        <f>IF(N119="zákl. přenesená",J119,0)</f>
        <v>0</v>
      </c>
      <c r="BH119" s="191">
        <f>IF(N119="sníž. přenesená",J119,0)</f>
        <v>0</v>
      </c>
      <c r="BI119" s="191">
        <f>IF(N119="nulová",J119,0)</f>
        <v>0</v>
      </c>
      <c r="BJ119" s="19" t="s">
        <v>81</v>
      </c>
      <c r="BK119" s="191">
        <f>ROUND(I119*H119,1)</f>
        <v>0</v>
      </c>
      <c r="BL119" s="19" t="s">
        <v>300</v>
      </c>
      <c r="BM119" s="190" t="s">
        <v>2924</v>
      </c>
    </row>
    <row r="120" spans="1:47" s="2" customFormat="1" ht="11.25">
      <c r="A120" s="36"/>
      <c r="B120" s="37"/>
      <c r="C120" s="38"/>
      <c r="D120" s="192" t="s">
        <v>216</v>
      </c>
      <c r="E120" s="38"/>
      <c r="F120" s="193" t="s">
        <v>2925</v>
      </c>
      <c r="G120" s="38"/>
      <c r="H120" s="38"/>
      <c r="I120" s="194"/>
      <c r="J120" s="38"/>
      <c r="K120" s="38"/>
      <c r="L120" s="41"/>
      <c r="M120" s="195"/>
      <c r="N120" s="196"/>
      <c r="O120" s="66"/>
      <c r="P120" s="66"/>
      <c r="Q120" s="66"/>
      <c r="R120" s="66"/>
      <c r="S120" s="66"/>
      <c r="T120" s="66"/>
      <c r="U120" s="67"/>
      <c r="V120" s="36"/>
      <c r="W120" s="36"/>
      <c r="X120" s="36"/>
      <c r="Y120" s="36"/>
      <c r="Z120" s="36"/>
      <c r="AA120" s="36"/>
      <c r="AB120" s="36"/>
      <c r="AC120" s="36"/>
      <c r="AD120" s="36"/>
      <c r="AE120" s="36"/>
      <c r="AT120" s="19" t="s">
        <v>216</v>
      </c>
      <c r="AU120" s="19" t="s">
        <v>83</v>
      </c>
    </row>
    <row r="121" spans="1:65" s="2" customFormat="1" ht="16.5" customHeight="1">
      <c r="A121" s="36"/>
      <c r="B121" s="37"/>
      <c r="C121" s="179" t="s">
        <v>206</v>
      </c>
      <c r="D121" s="179" t="s">
        <v>208</v>
      </c>
      <c r="E121" s="180" t="s">
        <v>2926</v>
      </c>
      <c r="F121" s="181" t="s">
        <v>2927</v>
      </c>
      <c r="G121" s="182" t="s">
        <v>211</v>
      </c>
      <c r="H121" s="183">
        <v>1</v>
      </c>
      <c r="I121" s="184"/>
      <c r="J121" s="185">
        <f>ROUND(I121*H121,1)</f>
        <v>0</v>
      </c>
      <c r="K121" s="181" t="s">
        <v>212</v>
      </c>
      <c r="L121" s="41"/>
      <c r="M121" s="186" t="s">
        <v>21</v>
      </c>
      <c r="N121" s="187" t="s">
        <v>44</v>
      </c>
      <c r="O121" s="66"/>
      <c r="P121" s="188">
        <f>O121*H121</f>
        <v>0</v>
      </c>
      <c r="Q121" s="188">
        <v>0</v>
      </c>
      <c r="R121" s="188">
        <f>Q121*H121</f>
        <v>0</v>
      </c>
      <c r="S121" s="188">
        <v>0.001</v>
      </c>
      <c r="T121" s="188">
        <f>S121*H121</f>
        <v>0.001</v>
      </c>
      <c r="U121" s="189" t="s">
        <v>21</v>
      </c>
      <c r="V121" s="36"/>
      <c r="W121" s="36"/>
      <c r="X121" s="36"/>
      <c r="Y121" s="36"/>
      <c r="Z121" s="36"/>
      <c r="AA121" s="36"/>
      <c r="AB121" s="36"/>
      <c r="AC121" s="36"/>
      <c r="AD121" s="36"/>
      <c r="AE121" s="36"/>
      <c r="AR121" s="190" t="s">
        <v>300</v>
      </c>
      <c r="AT121" s="190" t="s">
        <v>208</v>
      </c>
      <c r="AU121" s="190" t="s">
        <v>83</v>
      </c>
      <c r="AY121" s="19" t="s">
        <v>204</v>
      </c>
      <c r="BE121" s="191">
        <f>IF(N121="základní",J121,0)</f>
        <v>0</v>
      </c>
      <c r="BF121" s="191">
        <f>IF(N121="snížená",J121,0)</f>
        <v>0</v>
      </c>
      <c r="BG121" s="191">
        <f>IF(N121="zákl. přenesená",J121,0)</f>
        <v>0</v>
      </c>
      <c r="BH121" s="191">
        <f>IF(N121="sníž. přenesená",J121,0)</f>
        <v>0</v>
      </c>
      <c r="BI121" s="191">
        <f>IF(N121="nulová",J121,0)</f>
        <v>0</v>
      </c>
      <c r="BJ121" s="19" t="s">
        <v>81</v>
      </c>
      <c r="BK121" s="191">
        <f>ROUND(I121*H121,1)</f>
        <v>0</v>
      </c>
      <c r="BL121" s="19" t="s">
        <v>300</v>
      </c>
      <c r="BM121" s="190" t="s">
        <v>2928</v>
      </c>
    </row>
    <row r="122" spans="1:47" s="2" customFormat="1" ht="11.25">
      <c r="A122" s="36"/>
      <c r="B122" s="37"/>
      <c r="C122" s="38"/>
      <c r="D122" s="192" t="s">
        <v>216</v>
      </c>
      <c r="E122" s="38"/>
      <c r="F122" s="193" t="s">
        <v>2929</v>
      </c>
      <c r="G122" s="38"/>
      <c r="H122" s="38"/>
      <c r="I122" s="194"/>
      <c r="J122" s="38"/>
      <c r="K122" s="38"/>
      <c r="L122" s="41"/>
      <c r="M122" s="195"/>
      <c r="N122" s="196"/>
      <c r="O122" s="66"/>
      <c r="P122" s="66"/>
      <c r="Q122" s="66"/>
      <c r="R122" s="66"/>
      <c r="S122" s="66"/>
      <c r="T122" s="66"/>
      <c r="U122" s="67"/>
      <c r="V122" s="36"/>
      <c r="W122" s="36"/>
      <c r="X122" s="36"/>
      <c r="Y122" s="36"/>
      <c r="Z122" s="36"/>
      <c r="AA122" s="36"/>
      <c r="AB122" s="36"/>
      <c r="AC122" s="36"/>
      <c r="AD122" s="36"/>
      <c r="AE122" s="36"/>
      <c r="AT122" s="19" t="s">
        <v>216</v>
      </c>
      <c r="AU122" s="19" t="s">
        <v>83</v>
      </c>
    </row>
    <row r="123" spans="1:65" s="2" customFormat="1" ht="16.5" customHeight="1">
      <c r="A123" s="36"/>
      <c r="B123" s="37"/>
      <c r="C123" s="179" t="s">
        <v>255</v>
      </c>
      <c r="D123" s="179" t="s">
        <v>208</v>
      </c>
      <c r="E123" s="180" t="s">
        <v>2930</v>
      </c>
      <c r="F123" s="181" t="s">
        <v>2931</v>
      </c>
      <c r="G123" s="182" t="s">
        <v>211</v>
      </c>
      <c r="H123" s="183">
        <v>4</v>
      </c>
      <c r="I123" s="184"/>
      <c r="J123" s="185">
        <f>ROUND(I123*H123,1)</f>
        <v>0</v>
      </c>
      <c r="K123" s="181" t="s">
        <v>212</v>
      </c>
      <c r="L123" s="41"/>
      <c r="M123" s="186" t="s">
        <v>21</v>
      </c>
      <c r="N123" s="187" t="s">
        <v>44</v>
      </c>
      <c r="O123" s="66"/>
      <c r="P123" s="188">
        <f>O123*H123</f>
        <v>0</v>
      </c>
      <c r="Q123" s="188">
        <v>0</v>
      </c>
      <c r="R123" s="188">
        <f>Q123*H123</f>
        <v>0</v>
      </c>
      <c r="S123" s="188">
        <v>0</v>
      </c>
      <c r="T123" s="188">
        <f>S123*H123</f>
        <v>0</v>
      </c>
      <c r="U123" s="189" t="s">
        <v>21</v>
      </c>
      <c r="V123" s="36"/>
      <c r="W123" s="36"/>
      <c r="X123" s="36"/>
      <c r="Y123" s="36"/>
      <c r="Z123" s="36"/>
      <c r="AA123" s="36"/>
      <c r="AB123" s="36"/>
      <c r="AC123" s="36"/>
      <c r="AD123" s="36"/>
      <c r="AE123" s="36"/>
      <c r="AR123" s="190" t="s">
        <v>300</v>
      </c>
      <c r="AT123" s="190" t="s">
        <v>208</v>
      </c>
      <c r="AU123" s="190" t="s">
        <v>83</v>
      </c>
      <c r="AY123" s="19" t="s">
        <v>204</v>
      </c>
      <c r="BE123" s="191">
        <f>IF(N123="základní",J123,0)</f>
        <v>0</v>
      </c>
      <c r="BF123" s="191">
        <f>IF(N123="snížená",J123,0)</f>
        <v>0</v>
      </c>
      <c r="BG123" s="191">
        <f>IF(N123="zákl. přenesená",J123,0)</f>
        <v>0</v>
      </c>
      <c r="BH123" s="191">
        <f>IF(N123="sníž. přenesená",J123,0)</f>
        <v>0</v>
      </c>
      <c r="BI123" s="191">
        <f>IF(N123="nulová",J123,0)</f>
        <v>0</v>
      </c>
      <c r="BJ123" s="19" t="s">
        <v>81</v>
      </c>
      <c r="BK123" s="191">
        <f>ROUND(I123*H123,1)</f>
        <v>0</v>
      </c>
      <c r="BL123" s="19" t="s">
        <v>300</v>
      </c>
      <c r="BM123" s="190" t="s">
        <v>2932</v>
      </c>
    </row>
    <row r="124" spans="1:47" s="2" customFormat="1" ht="11.25">
      <c r="A124" s="36"/>
      <c r="B124" s="37"/>
      <c r="C124" s="38"/>
      <c r="D124" s="192" t="s">
        <v>216</v>
      </c>
      <c r="E124" s="38"/>
      <c r="F124" s="193" t="s">
        <v>2933</v>
      </c>
      <c r="G124" s="38"/>
      <c r="H124" s="38"/>
      <c r="I124" s="194"/>
      <c r="J124" s="38"/>
      <c r="K124" s="38"/>
      <c r="L124" s="41"/>
      <c r="M124" s="195"/>
      <c r="N124" s="196"/>
      <c r="O124" s="66"/>
      <c r="P124" s="66"/>
      <c r="Q124" s="66"/>
      <c r="R124" s="66"/>
      <c r="S124" s="66"/>
      <c r="T124" s="66"/>
      <c r="U124" s="67"/>
      <c r="V124" s="36"/>
      <c r="W124" s="36"/>
      <c r="X124" s="36"/>
      <c r="Y124" s="36"/>
      <c r="Z124" s="36"/>
      <c r="AA124" s="36"/>
      <c r="AB124" s="36"/>
      <c r="AC124" s="36"/>
      <c r="AD124" s="36"/>
      <c r="AE124" s="36"/>
      <c r="AT124" s="19" t="s">
        <v>216</v>
      </c>
      <c r="AU124" s="19" t="s">
        <v>83</v>
      </c>
    </row>
    <row r="125" spans="1:65" s="2" customFormat="1" ht="24.2" customHeight="1">
      <c r="A125" s="36"/>
      <c r="B125" s="37"/>
      <c r="C125" s="179" t="s">
        <v>266</v>
      </c>
      <c r="D125" s="179" t="s">
        <v>208</v>
      </c>
      <c r="E125" s="180" t="s">
        <v>2934</v>
      </c>
      <c r="F125" s="181" t="s">
        <v>2935</v>
      </c>
      <c r="G125" s="182" t="s">
        <v>211</v>
      </c>
      <c r="H125" s="183">
        <v>2</v>
      </c>
      <c r="I125" s="184"/>
      <c r="J125" s="185">
        <f>ROUND(I125*H125,1)</f>
        <v>0</v>
      </c>
      <c r="K125" s="181" t="s">
        <v>212</v>
      </c>
      <c r="L125" s="41"/>
      <c r="M125" s="186" t="s">
        <v>21</v>
      </c>
      <c r="N125" s="187" t="s">
        <v>44</v>
      </c>
      <c r="O125" s="66"/>
      <c r="P125" s="188">
        <f>O125*H125</f>
        <v>0</v>
      </c>
      <c r="Q125" s="188">
        <v>0</v>
      </c>
      <c r="R125" s="188">
        <f>Q125*H125</f>
        <v>0</v>
      </c>
      <c r="S125" s="188">
        <v>7.9E-05</v>
      </c>
      <c r="T125" s="188">
        <f>S125*H125</f>
        <v>0.000158</v>
      </c>
      <c r="U125" s="189" t="s">
        <v>21</v>
      </c>
      <c r="V125" s="36"/>
      <c r="W125" s="36"/>
      <c r="X125" s="36"/>
      <c r="Y125" s="36"/>
      <c r="Z125" s="36"/>
      <c r="AA125" s="36"/>
      <c r="AB125" s="36"/>
      <c r="AC125" s="36"/>
      <c r="AD125" s="36"/>
      <c r="AE125" s="36"/>
      <c r="AR125" s="190" t="s">
        <v>300</v>
      </c>
      <c r="AT125" s="190" t="s">
        <v>208</v>
      </c>
      <c r="AU125" s="190" t="s">
        <v>83</v>
      </c>
      <c r="AY125" s="19" t="s">
        <v>204</v>
      </c>
      <c r="BE125" s="191">
        <f>IF(N125="základní",J125,0)</f>
        <v>0</v>
      </c>
      <c r="BF125" s="191">
        <f>IF(N125="snížená",J125,0)</f>
        <v>0</v>
      </c>
      <c r="BG125" s="191">
        <f>IF(N125="zákl. přenesená",J125,0)</f>
        <v>0</v>
      </c>
      <c r="BH125" s="191">
        <f>IF(N125="sníž. přenesená",J125,0)</f>
        <v>0</v>
      </c>
      <c r="BI125" s="191">
        <f>IF(N125="nulová",J125,0)</f>
        <v>0</v>
      </c>
      <c r="BJ125" s="19" t="s">
        <v>81</v>
      </c>
      <c r="BK125" s="191">
        <f>ROUND(I125*H125,1)</f>
        <v>0</v>
      </c>
      <c r="BL125" s="19" t="s">
        <v>300</v>
      </c>
      <c r="BM125" s="190" t="s">
        <v>2936</v>
      </c>
    </row>
    <row r="126" spans="1:47" s="2" customFormat="1" ht="11.25">
      <c r="A126" s="36"/>
      <c r="B126" s="37"/>
      <c r="C126" s="38"/>
      <c r="D126" s="192" t="s">
        <v>216</v>
      </c>
      <c r="E126" s="38"/>
      <c r="F126" s="193" t="s">
        <v>2937</v>
      </c>
      <c r="G126" s="38"/>
      <c r="H126" s="38"/>
      <c r="I126" s="194"/>
      <c r="J126" s="38"/>
      <c r="K126" s="38"/>
      <c r="L126" s="41"/>
      <c r="M126" s="195"/>
      <c r="N126" s="196"/>
      <c r="O126" s="66"/>
      <c r="P126" s="66"/>
      <c r="Q126" s="66"/>
      <c r="R126" s="66"/>
      <c r="S126" s="66"/>
      <c r="T126" s="66"/>
      <c r="U126" s="67"/>
      <c r="V126" s="36"/>
      <c r="W126" s="36"/>
      <c r="X126" s="36"/>
      <c r="Y126" s="36"/>
      <c r="Z126" s="36"/>
      <c r="AA126" s="36"/>
      <c r="AB126" s="36"/>
      <c r="AC126" s="36"/>
      <c r="AD126" s="36"/>
      <c r="AE126" s="36"/>
      <c r="AT126" s="19" t="s">
        <v>216</v>
      </c>
      <c r="AU126" s="19" t="s">
        <v>83</v>
      </c>
    </row>
    <row r="127" spans="1:65" s="2" customFormat="1" ht="24.2" customHeight="1">
      <c r="A127" s="36"/>
      <c r="B127" s="37"/>
      <c r="C127" s="179" t="s">
        <v>310</v>
      </c>
      <c r="D127" s="179" t="s">
        <v>208</v>
      </c>
      <c r="E127" s="180" t="s">
        <v>2938</v>
      </c>
      <c r="F127" s="181" t="s">
        <v>2939</v>
      </c>
      <c r="G127" s="182" t="s">
        <v>211</v>
      </c>
      <c r="H127" s="183">
        <v>4</v>
      </c>
      <c r="I127" s="184"/>
      <c r="J127" s="185">
        <f>ROUND(I127*H127,1)</f>
        <v>0</v>
      </c>
      <c r="K127" s="181" t="s">
        <v>212</v>
      </c>
      <c r="L127" s="41"/>
      <c r="M127" s="186" t="s">
        <v>21</v>
      </c>
      <c r="N127" s="187" t="s">
        <v>44</v>
      </c>
      <c r="O127" s="66"/>
      <c r="P127" s="188">
        <f>O127*H127</f>
        <v>0</v>
      </c>
      <c r="Q127" s="188">
        <v>0</v>
      </c>
      <c r="R127" s="188">
        <f>Q127*H127</f>
        <v>0</v>
      </c>
      <c r="S127" s="188">
        <v>4.8E-05</v>
      </c>
      <c r="T127" s="188">
        <f>S127*H127</f>
        <v>0.000192</v>
      </c>
      <c r="U127" s="189" t="s">
        <v>21</v>
      </c>
      <c r="V127" s="36"/>
      <c r="W127" s="36"/>
      <c r="X127" s="36"/>
      <c r="Y127" s="36"/>
      <c r="Z127" s="36"/>
      <c r="AA127" s="36"/>
      <c r="AB127" s="36"/>
      <c r="AC127" s="36"/>
      <c r="AD127" s="36"/>
      <c r="AE127" s="36"/>
      <c r="AR127" s="190" t="s">
        <v>300</v>
      </c>
      <c r="AT127" s="190" t="s">
        <v>208</v>
      </c>
      <c r="AU127" s="190" t="s">
        <v>83</v>
      </c>
      <c r="AY127" s="19" t="s">
        <v>204</v>
      </c>
      <c r="BE127" s="191">
        <f>IF(N127="základní",J127,0)</f>
        <v>0</v>
      </c>
      <c r="BF127" s="191">
        <f>IF(N127="snížená",J127,0)</f>
        <v>0</v>
      </c>
      <c r="BG127" s="191">
        <f>IF(N127="zákl. přenesená",J127,0)</f>
        <v>0</v>
      </c>
      <c r="BH127" s="191">
        <f>IF(N127="sníž. přenesená",J127,0)</f>
        <v>0</v>
      </c>
      <c r="BI127" s="191">
        <f>IF(N127="nulová",J127,0)</f>
        <v>0</v>
      </c>
      <c r="BJ127" s="19" t="s">
        <v>81</v>
      </c>
      <c r="BK127" s="191">
        <f>ROUND(I127*H127,1)</f>
        <v>0</v>
      </c>
      <c r="BL127" s="19" t="s">
        <v>300</v>
      </c>
      <c r="BM127" s="190" t="s">
        <v>2940</v>
      </c>
    </row>
    <row r="128" spans="1:47" s="2" customFormat="1" ht="11.25">
      <c r="A128" s="36"/>
      <c r="B128" s="37"/>
      <c r="C128" s="38"/>
      <c r="D128" s="192" t="s">
        <v>216</v>
      </c>
      <c r="E128" s="38"/>
      <c r="F128" s="193" t="s">
        <v>2941</v>
      </c>
      <c r="G128" s="38"/>
      <c r="H128" s="38"/>
      <c r="I128" s="194"/>
      <c r="J128" s="38"/>
      <c r="K128" s="38"/>
      <c r="L128" s="41"/>
      <c r="M128" s="195"/>
      <c r="N128" s="196"/>
      <c r="O128" s="66"/>
      <c r="P128" s="66"/>
      <c r="Q128" s="66"/>
      <c r="R128" s="66"/>
      <c r="S128" s="66"/>
      <c r="T128" s="66"/>
      <c r="U128" s="67"/>
      <c r="V128" s="36"/>
      <c r="W128" s="36"/>
      <c r="X128" s="36"/>
      <c r="Y128" s="36"/>
      <c r="Z128" s="36"/>
      <c r="AA128" s="36"/>
      <c r="AB128" s="36"/>
      <c r="AC128" s="36"/>
      <c r="AD128" s="36"/>
      <c r="AE128" s="36"/>
      <c r="AT128" s="19" t="s">
        <v>216</v>
      </c>
      <c r="AU128" s="19" t="s">
        <v>83</v>
      </c>
    </row>
    <row r="129" spans="1:65" s="2" customFormat="1" ht="24.2" customHeight="1">
      <c r="A129" s="36"/>
      <c r="B129" s="37"/>
      <c r="C129" s="179" t="s">
        <v>8</v>
      </c>
      <c r="D129" s="179" t="s">
        <v>208</v>
      </c>
      <c r="E129" s="180" t="s">
        <v>2942</v>
      </c>
      <c r="F129" s="181" t="s">
        <v>2943</v>
      </c>
      <c r="G129" s="182" t="s">
        <v>211</v>
      </c>
      <c r="H129" s="183">
        <v>1</v>
      </c>
      <c r="I129" s="184"/>
      <c r="J129" s="185">
        <f>ROUND(I129*H129,1)</f>
        <v>0</v>
      </c>
      <c r="K129" s="181" t="s">
        <v>212</v>
      </c>
      <c r="L129" s="41"/>
      <c r="M129" s="186" t="s">
        <v>21</v>
      </c>
      <c r="N129" s="187" t="s">
        <v>44</v>
      </c>
      <c r="O129" s="66"/>
      <c r="P129" s="188">
        <f>O129*H129</f>
        <v>0</v>
      </c>
      <c r="Q129" s="188">
        <v>0</v>
      </c>
      <c r="R129" s="188">
        <f>Q129*H129</f>
        <v>0</v>
      </c>
      <c r="S129" s="188">
        <v>9.8E-05</v>
      </c>
      <c r="T129" s="188">
        <f>S129*H129</f>
        <v>9.8E-05</v>
      </c>
      <c r="U129" s="189" t="s">
        <v>21</v>
      </c>
      <c r="V129" s="36"/>
      <c r="W129" s="36"/>
      <c r="X129" s="36"/>
      <c r="Y129" s="36"/>
      <c r="Z129" s="36"/>
      <c r="AA129" s="36"/>
      <c r="AB129" s="36"/>
      <c r="AC129" s="36"/>
      <c r="AD129" s="36"/>
      <c r="AE129" s="36"/>
      <c r="AR129" s="190" t="s">
        <v>300</v>
      </c>
      <c r="AT129" s="190" t="s">
        <v>208</v>
      </c>
      <c r="AU129" s="190" t="s">
        <v>83</v>
      </c>
      <c r="AY129" s="19" t="s">
        <v>204</v>
      </c>
      <c r="BE129" s="191">
        <f>IF(N129="základní",J129,0)</f>
        <v>0</v>
      </c>
      <c r="BF129" s="191">
        <f>IF(N129="snížená",J129,0)</f>
        <v>0</v>
      </c>
      <c r="BG129" s="191">
        <f>IF(N129="zákl. přenesená",J129,0)</f>
        <v>0</v>
      </c>
      <c r="BH129" s="191">
        <f>IF(N129="sníž. přenesená",J129,0)</f>
        <v>0</v>
      </c>
      <c r="BI129" s="191">
        <f>IF(N129="nulová",J129,0)</f>
        <v>0</v>
      </c>
      <c r="BJ129" s="19" t="s">
        <v>81</v>
      </c>
      <c r="BK129" s="191">
        <f>ROUND(I129*H129,1)</f>
        <v>0</v>
      </c>
      <c r="BL129" s="19" t="s">
        <v>300</v>
      </c>
      <c r="BM129" s="190" t="s">
        <v>2944</v>
      </c>
    </row>
    <row r="130" spans="1:47" s="2" customFormat="1" ht="11.25">
      <c r="A130" s="36"/>
      <c r="B130" s="37"/>
      <c r="C130" s="38"/>
      <c r="D130" s="192" t="s">
        <v>216</v>
      </c>
      <c r="E130" s="38"/>
      <c r="F130" s="193" t="s">
        <v>2945</v>
      </c>
      <c r="G130" s="38"/>
      <c r="H130" s="38"/>
      <c r="I130" s="194"/>
      <c r="J130" s="38"/>
      <c r="K130" s="38"/>
      <c r="L130" s="41"/>
      <c r="M130" s="195"/>
      <c r="N130" s="196"/>
      <c r="O130" s="66"/>
      <c r="P130" s="66"/>
      <c r="Q130" s="66"/>
      <c r="R130" s="66"/>
      <c r="S130" s="66"/>
      <c r="T130" s="66"/>
      <c r="U130" s="67"/>
      <c r="V130" s="36"/>
      <c r="W130" s="36"/>
      <c r="X130" s="36"/>
      <c r="Y130" s="36"/>
      <c r="Z130" s="36"/>
      <c r="AA130" s="36"/>
      <c r="AB130" s="36"/>
      <c r="AC130" s="36"/>
      <c r="AD130" s="36"/>
      <c r="AE130" s="36"/>
      <c r="AT130" s="19" t="s">
        <v>216</v>
      </c>
      <c r="AU130" s="19" t="s">
        <v>83</v>
      </c>
    </row>
    <row r="131" spans="1:65" s="2" customFormat="1" ht="16.5" customHeight="1">
      <c r="A131" s="36"/>
      <c r="B131" s="37"/>
      <c r="C131" s="179" t="s">
        <v>300</v>
      </c>
      <c r="D131" s="179" t="s">
        <v>208</v>
      </c>
      <c r="E131" s="180" t="s">
        <v>2946</v>
      </c>
      <c r="F131" s="181" t="s">
        <v>2947</v>
      </c>
      <c r="G131" s="182" t="s">
        <v>211</v>
      </c>
      <c r="H131" s="183">
        <v>7</v>
      </c>
      <c r="I131" s="184"/>
      <c r="J131" s="185">
        <f>ROUND(I131*H131,1)</f>
        <v>0</v>
      </c>
      <c r="K131" s="181" t="s">
        <v>212</v>
      </c>
      <c r="L131" s="41"/>
      <c r="M131" s="186" t="s">
        <v>21</v>
      </c>
      <c r="N131" s="187" t="s">
        <v>44</v>
      </c>
      <c r="O131" s="66"/>
      <c r="P131" s="188">
        <f>O131*H131</f>
        <v>0</v>
      </c>
      <c r="Q131" s="188">
        <v>0</v>
      </c>
      <c r="R131" s="188">
        <f>Q131*H131</f>
        <v>0</v>
      </c>
      <c r="S131" s="188">
        <v>0</v>
      </c>
      <c r="T131" s="188">
        <f>S131*H131</f>
        <v>0</v>
      </c>
      <c r="U131" s="189" t="s">
        <v>21</v>
      </c>
      <c r="V131" s="36"/>
      <c r="W131" s="36"/>
      <c r="X131" s="36"/>
      <c r="Y131" s="36"/>
      <c r="Z131" s="36"/>
      <c r="AA131" s="36"/>
      <c r="AB131" s="36"/>
      <c r="AC131" s="36"/>
      <c r="AD131" s="36"/>
      <c r="AE131" s="36"/>
      <c r="AR131" s="190" t="s">
        <v>300</v>
      </c>
      <c r="AT131" s="190" t="s">
        <v>208</v>
      </c>
      <c r="AU131" s="190" t="s">
        <v>83</v>
      </c>
      <c r="AY131" s="19" t="s">
        <v>204</v>
      </c>
      <c r="BE131" s="191">
        <f>IF(N131="základní",J131,0)</f>
        <v>0</v>
      </c>
      <c r="BF131" s="191">
        <f>IF(N131="snížená",J131,0)</f>
        <v>0</v>
      </c>
      <c r="BG131" s="191">
        <f>IF(N131="zákl. přenesená",J131,0)</f>
        <v>0</v>
      </c>
      <c r="BH131" s="191">
        <f>IF(N131="sníž. přenesená",J131,0)</f>
        <v>0</v>
      </c>
      <c r="BI131" s="191">
        <f>IF(N131="nulová",J131,0)</f>
        <v>0</v>
      </c>
      <c r="BJ131" s="19" t="s">
        <v>81</v>
      </c>
      <c r="BK131" s="191">
        <f>ROUND(I131*H131,1)</f>
        <v>0</v>
      </c>
      <c r="BL131" s="19" t="s">
        <v>300</v>
      </c>
      <c r="BM131" s="190" t="s">
        <v>2948</v>
      </c>
    </row>
    <row r="132" spans="1:47" s="2" customFormat="1" ht="11.25">
      <c r="A132" s="36"/>
      <c r="B132" s="37"/>
      <c r="C132" s="38"/>
      <c r="D132" s="192" t="s">
        <v>216</v>
      </c>
      <c r="E132" s="38"/>
      <c r="F132" s="193" t="s">
        <v>2949</v>
      </c>
      <c r="G132" s="38"/>
      <c r="H132" s="38"/>
      <c r="I132" s="194"/>
      <c r="J132" s="38"/>
      <c r="K132" s="38"/>
      <c r="L132" s="41"/>
      <c r="M132" s="195"/>
      <c r="N132" s="196"/>
      <c r="O132" s="66"/>
      <c r="P132" s="66"/>
      <c r="Q132" s="66"/>
      <c r="R132" s="66"/>
      <c r="S132" s="66"/>
      <c r="T132" s="66"/>
      <c r="U132" s="67"/>
      <c r="V132" s="36"/>
      <c r="W132" s="36"/>
      <c r="X132" s="36"/>
      <c r="Y132" s="36"/>
      <c r="Z132" s="36"/>
      <c r="AA132" s="36"/>
      <c r="AB132" s="36"/>
      <c r="AC132" s="36"/>
      <c r="AD132" s="36"/>
      <c r="AE132" s="36"/>
      <c r="AT132" s="19" t="s">
        <v>216</v>
      </c>
      <c r="AU132" s="19" t="s">
        <v>83</v>
      </c>
    </row>
    <row r="133" spans="1:65" s="2" customFormat="1" ht="16.5" customHeight="1">
      <c r="A133" s="36"/>
      <c r="B133" s="37"/>
      <c r="C133" s="242" t="s">
        <v>323</v>
      </c>
      <c r="D133" s="242" t="s">
        <v>466</v>
      </c>
      <c r="E133" s="243" t="s">
        <v>2950</v>
      </c>
      <c r="F133" s="244" t="s">
        <v>2951</v>
      </c>
      <c r="G133" s="245" t="s">
        <v>211</v>
      </c>
      <c r="H133" s="246">
        <v>6</v>
      </c>
      <c r="I133" s="247"/>
      <c r="J133" s="248">
        <f>ROUND(I133*H133,1)</f>
        <v>0</v>
      </c>
      <c r="K133" s="244" t="s">
        <v>212</v>
      </c>
      <c r="L133" s="249"/>
      <c r="M133" s="250" t="s">
        <v>21</v>
      </c>
      <c r="N133" s="251" t="s">
        <v>44</v>
      </c>
      <c r="O133" s="66"/>
      <c r="P133" s="188">
        <f>O133*H133</f>
        <v>0</v>
      </c>
      <c r="Q133" s="188">
        <v>0.00013</v>
      </c>
      <c r="R133" s="188">
        <f>Q133*H133</f>
        <v>0.0007799999999999999</v>
      </c>
      <c r="S133" s="188">
        <v>0</v>
      </c>
      <c r="T133" s="188">
        <f>S133*H133</f>
        <v>0</v>
      </c>
      <c r="U133" s="189" t="s">
        <v>21</v>
      </c>
      <c r="V133" s="36"/>
      <c r="W133" s="36"/>
      <c r="X133" s="36"/>
      <c r="Y133" s="36"/>
      <c r="Z133" s="36"/>
      <c r="AA133" s="36"/>
      <c r="AB133" s="36"/>
      <c r="AC133" s="36"/>
      <c r="AD133" s="36"/>
      <c r="AE133" s="36"/>
      <c r="AR133" s="190" t="s">
        <v>473</v>
      </c>
      <c r="AT133" s="190" t="s">
        <v>466</v>
      </c>
      <c r="AU133" s="190" t="s">
        <v>83</v>
      </c>
      <c r="AY133" s="19" t="s">
        <v>204</v>
      </c>
      <c r="BE133" s="191">
        <f>IF(N133="základní",J133,0)</f>
        <v>0</v>
      </c>
      <c r="BF133" s="191">
        <f>IF(N133="snížená",J133,0)</f>
        <v>0</v>
      </c>
      <c r="BG133" s="191">
        <f>IF(N133="zákl. přenesená",J133,0)</f>
        <v>0</v>
      </c>
      <c r="BH133" s="191">
        <f>IF(N133="sníž. přenesená",J133,0)</f>
        <v>0</v>
      </c>
      <c r="BI133" s="191">
        <f>IF(N133="nulová",J133,0)</f>
        <v>0</v>
      </c>
      <c r="BJ133" s="19" t="s">
        <v>81</v>
      </c>
      <c r="BK133" s="191">
        <f>ROUND(I133*H133,1)</f>
        <v>0</v>
      </c>
      <c r="BL133" s="19" t="s">
        <v>300</v>
      </c>
      <c r="BM133" s="190" t="s">
        <v>2952</v>
      </c>
    </row>
    <row r="134" spans="1:47" s="2" customFormat="1" ht="11.25">
      <c r="A134" s="36"/>
      <c r="B134" s="37"/>
      <c r="C134" s="38"/>
      <c r="D134" s="192" t="s">
        <v>216</v>
      </c>
      <c r="E134" s="38"/>
      <c r="F134" s="193" t="s">
        <v>2953</v>
      </c>
      <c r="G134" s="38"/>
      <c r="H134" s="38"/>
      <c r="I134" s="194"/>
      <c r="J134" s="38"/>
      <c r="K134" s="38"/>
      <c r="L134" s="41"/>
      <c r="M134" s="195"/>
      <c r="N134" s="196"/>
      <c r="O134" s="66"/>
      <c r="P134" s="66"/>
      <c r="Q134" s="66"/>
      <c r="R134" s="66"/>
      <c r="S134" s="66"/>
      <c r="T134" s="66"/>
      <c r="U134" s="67"/>
      <c r="V134" s="36"/>
      <c r="W134" s="36"/>
      <c r="X134" s="36"/>
      <c r="Y134" s="36"/>
      <c r="Z134" s="36"/>
      <c r="AA134" s="36"/>
      <c r="AB134" s="36"/>
      <c r="AC134" s="36"/>
      <c r="AD134" s="36"/>
      <c r="AE134" s="36"/>
      <c r="AT134" s="19" t="s">
        <v>216</v>
      </c>
      <c r="AU134" s="19" t="s">
        <v>83</v>
      </c>
    </row>
    <row r="135" spans="1:65" s="2" customFormat="1" ht="16.5" customHeight="1">
      <c r="A135" s="36"/>
      <c r="B135" s="37"/>
      <c r="C135" s="242" t="s">
        <v>336</v>
      </c>
      <c r="D135" s="242" t="s">
        <v>466</v>
      </c>
      <c r="E135" s="243" t="s">
        <v>2954</v>
      </c>
      <c r="F135" s="244" t="s">
        <v>2955</v>
      </c>
      <c r="G135" s="245" t="s">
        <v>211</v>
      </c>
      <c r="H135" s="246">
        <v>1</v>
      </c>
      <c r="I135" s="247"/>
      <c r="J135" s="248">
        <f>ROUND(I135*H135,1)</f>
        <v>0</v>
      </c>
      <c r="K135" s="244" t="s">
        <v>212</v>
      </c>
      <c r="L135" s="249"/>
      <c r="M135" s="250" t="s">
        <v>21</v>
      </c>
      <c r="N135" s="251" t="s">
        <v>44</v>
      </c>
      <c r="O135" s="66"/>
      <c r="P135" s="188">
        <f>O135*H135</f>
        <v>0</v>
      </c>
      <c r="Q135" s="188">
        <v>0.00015</v>
      </c>
      <c r="R135" s="188">
        <f>Q135*H135</f>
        <v>0.00015</v>
      </c>
      <c r="S135" s="188">
        <v>0</v>
      </c>
      <c r="T135" s="188">
        <f>S135*H135</f>
        <v>0</v>
      </c>
      <c r="U135" s="189" t="s">
        <v>21</v>
      </c>
      <c r="V135" s="36"/>
      <c r="W135" s="36"/>
      <c r="X135" s="36"/>
      <c r="Y135" s="36"/>
      <c r="Z135" s="36"/>
      <c r="AA135" s="36"/>
      <c r="AB135" s="36"/>
      <c r="AC135" s="36"/>
      <c r="AD135" s="36"/>
      <c r="AE135" s="36"/>
      <c r="AR135" s="190" t="s">
        <v>473</v>
      </c>
      <c r="AT135" s="190" t="s">
        <v>466</v>
      </c>
      <c r="AU135" s="190" t="s">
        <v>83</v>
      </c>
      <c r="AY135" s="19" t="s">
        <v>204</v>
      </c>
      <c r="BE135" s="191">
        <f>IF(N135="základní",J135,0)</f>
        <v>0</v>
      </c>
      <c r="BF135" s="191">
        <f>IF(N135="snížená",J135,0)</f>
        <v>0</v>
      </c>
      <c r="BG135" s="191">
        <f>IF(N135="zákl. přenesená",J135,0)</f>
        <v>0</v>
      </c>
      <c r="BH135" s="191">
        <f>IF(N135="sníž. přenesená",J135,0)</f>
        <v>0</v>
      </c>
      <c r="BI135" s="191">
        <f>IF(N135="nulová",J135,0)</f>
        <v>0</v>
      </c>
      <c r="BJ135" s="19" t="s">
        <v>81</v>
      </c>
      <c r="BK135" s="191">
        <f>ROUND(I135*H135,1)</f>
        <v>0</v>
      </c>
      <c r="BL135" s="19" t="s">
        <v>300</v>
      </c>
      <c r="BM135" s="190" t="s">
        <v>2956</v>
      </c>
    </row>
    <row r="136" spans="1:47" s="2" customFormat="1" ht="11.25">
      <c r="A136" s="36"/>
      <c r="B136" s="37"/>
      <c r="C136" s="38"/>
      <c r="D136" s="192" t="s">
        <v>216</v>
      </c>
      <c r="E136" s="38"/>
      <c r="F136" s="193" t="s">
        <v>2957</v>
      </c>
      <c r="G136" s="38"/>
      <c r="H136" s="38"/>
      <c r="I136" s="194"/>
      <c r="J136" s="38"/>
      <c r="K136" s="38"/>
      <c r="L136" s="41"/>
      <c r="M136" s="195"/>
      <c r="N136" s="196"/>
      <c r="O136" s="66"/>
      <c r="P136" s="66"/>
      <c r="Q136" s="66"/>
      <c r="R136" s="66"/>
      <c r="S136" s="66"/>
      <c r="T136" s="66"/>
      <c r="U136" s="67"/>
      <c r="V136" s="36"/>
      <c r="W136" s="36"/>
      <c r="X136" s="36"/>
      <c r="Y136" s="36"/>
      <c r="Z136" s="36"/>
      <c r="AA136" s="36"/>
      <c r="AB136" s="36"/>
      <c r="AC136" s="36"/>
      <c r="AD136" s="36"/>
      <c r="AE136" s="36"/>
      <c r="AT136" s="19" t="s">
        <v>216</v>
      </c>
      <c r="AU136" s="19" t="s">
        <v>83</v>
      </c>
    </row>
    <row r="137" spans="1:65" s="2" customFormat="1" ht="16.5" customHeight="1">
      <c r="A137" s="36"/>
      <c r="B137" s="37"/>
      <c r="C137" s="179" t="s">
        <v>343</v>
      </c>
      <c r="D137" s="179" t="s">
        <v>208</v>
      </c>
      <c r="E137" s="180" t="s">
        <v>2958</v>
      </c>
      <c r="F137" s="181" t="s">
        <v>2959</v>
      </c>
      <c r="G137" s="182" t="s">
        <v>211</v>
      </c>
      <c r="H137" s="183">
        <v>1</v>
      </c>
      <c r="I137" s="184"/>
      <c r="J137" s="185">
        <f>ROUND(I137*H137,1)</f>
        <v>0</v>
      </c>
      <c r="K137" s="181" t="s">
        <v>212</v>
      </c>
      <c r="L137" s="41"/>
      <c r="M137" s="186" t="s">
        <v>21</v>
      </c>
      <c r="N137" s="187" t="s">
        <v>44</v>
      </c>
      <c r="O137" s="66"/>
      <c r="P137" s="188">
        <f>O137*H137</f>
        <v>0</v>
      </c>
      <c r="Q137" s="188">
        <v>0</v>
      </c>
      <c r="R137" s="188">
        <f>Q137*H137</f>
        <v>0</v>
      </c>
      <c r="S137" s="188">
        <v>0</v>
      </c>
      <c r="T137" s="188">
        <f>S137*H137</f>
        <v>0</v>
      </c>
      <c r="U137" s="189" t="s">
        <v>21</v>
      </c>
      <c r="V137" s="36"/>
      <c r="W137" s="36"/>
      <c r="X137" s="36"/>
      <c r="Y137" s="36"/>
      <c r="Z137" s="36"/>
      <c r="AA137" s="36"/>
      <c r="AB137" s="36"/>
      <c r="AC137" s="36"/>
      <c r="AD137" s="36"/>
      <c r="AE137" s="36"/>
      <c r="AR137" s="190" t="s">
        <v>300</v>
      </c>
      <c r="AT137" s="190" t="s">
        <v>208</v>
      </c>
      <c r="AU137" s="190" t="s">
        <v>83</v>
      </c>
      <c r="AY137" s="19" t="s">
        <v>204</v>
      </c>
      <c r="BE137" s="191">
        <f>IF(N137="základní",J137,0)</f>
        <v>0</v>
      </c>
      <c r="BF137" s="191">
        <f>IF(N137="snížená",J137,0)</f>
        <v>0</v>
      </c>
      <c r="BG137" s="191">
        <f>IF(N137="zákl. přenesená",J137,0)</f>
        <v>0</v>
      </c>
      <c r="BH137" s="191">
        <f>IF(N137="sníž. přenesená",J137,0)</f>
        <v>0</v>
      </c>
      <c r="BI137" s="191">
        <f>IF(N137="nulová",J137,0)</f>
        <v>0</v>
      </c>
      <c r="BJ137" s="19" t="s">
        <v>81</v>
      </c>
      <c r="BK137" s="191">
        <f>ROUND(I137*H137,1)</f>
        <v>0</v>
      </c>
      <c r="BL137" s="19" t="s">
        <v>300</v>
      </c>
      <c r="BM137" s="190" t="s">
        <v>2960</v>
      </c>
    </row>
    <row r="138" spans="1:47" s="2" customFormat="1" ht="11.25">
      <c r="A138" s="36"/>
      <c r="B138" s="37"/>
      <c r="C138" s="38"/>
      <c r="D138" s="192" t="s">
        <v>216</v>
      </c>
      <c r="E138" s="38"/>
      <c r="F138" s="193" t="s">
        <v>2961</v>
      </c>
      <c r="G138" s="38"/>
      <c r="H138" s="38"/>
      <c r="I138" s="194"/>
      <c r="J138" s="38"/>
      <c r="K138" s="38"/>
      <c r="L138" s="41"/>
      <c r="M138" s="195"/>
      <c r="N138" s="196"/>
      <c r="O138" s="66"/>
      <c r="P138" s="66"/>
      <c r="Q138" s="66"/>
      <c r="R138" s="66"/>
      <c r="S138" s="66"/>
      <c r="T138" s="66"/>
      <c r="U138" s="67"/>
      <c r="V138" s="36"/>
      <c r="W138" s="36"/>
      <c r="X138" s="36"/>
      <c r="Y138" s="36"/>
      <c r="Z138" s="36"/>
      <c r="AA138" s="36"/>
      <c r="AB138" s="36"/>
      <c r="AC138" s="36"/>
      <c r="AD138" s="36"/>
      <c r="AE138" s="36"/>
      <c r="AT138" s="19" t="s">
        <v>216</v>
      </c>
      <c r="AU138" s="19" t="s">
        <v>83</v>
      </c>
    </row>
    <row r="139" spans="1:65" s="2" customFormat="1" ht="16.5" customHeight="1">
      <c r="A139" s="36"/>
      <c r="B139" s="37"/>
      <c r="C139" s="242" t="s">
        <v>350</v>
      </c>
      <c r="D139" s="242" t="s">
        <v>466</v>
      </c>
      <c r="E139" s="243" t="s">
        <v>2962</v>
      </c>
      <c r="F139" s="244" t="s">
        <v>2963</v>
      </c>
      <c r="G139" s="245" t="s">
        <v>211</v>
      </c>
      <c r="H139" s="246">
        <v>1</v>
      </c>
      <c r="I139" s="247"/>
      <c r="J139" s="248">
        <f>ROUND(I139*H139,1)</f>
        <v>0</v>
      </c>
      <c r="K139" s="244" t="s">
        <v>212</v>
      </c>
      <c r="L139" s="249"/>
      <c r="M139" s="250" t="s">
        <v>21</v>
      </c>
      <c r="N139" s="251" t="s">
        <v>44</v>
      </c>
      <c r="O139" s="66"/>
      <c r="P139" s="188">
        <f>O139*H139</f>
        <v>0</v>
      </c>
      <c r="Q139" s="188">
        <v>0.0004</v>
      </c>
      <c r="R139" s="188">
        <f>Q139*H139</f>
        <v>0.0004</v>
      </c>
      <c r="S139" s="188">
        <v>0</v>
      </c>
      <c r="T139" s="188">
        <f>S139*H139</f>
        <v>0</v>
      </c>
      <c r="U139" s="189" t="s">
        <v>21</v>
      </c>
      <c r="V139" s="36"/>
      <c r="W139" s="36"/>
      <c r="X139" s="36"/>
      <c r="Y139" s="36"/>
      <c r="Z139" s="36"/>
      <c r="AA139" s="36"/>
      <c r="AB139" s="36"/>
      <c r="AC139" s="36"/>
      <c r="AD139" s="36"/>
      <c r="AE139" s="36"/>
      <c r="AR139" s="190" t="s">
        <v>473</v>
      </c>
      <c r="AT139" s="190" t="s">
        <v>466</v>
      </c>
      <c r="AU139" s="190" t="s">
        <v>83</v>
      </c>
      <c r="AY139" s="19" t="s">
        <v>204</v>
      </c>
      <c r="BE139" s="191">
        <f>IF(N139="základní",J139,0)</f>
        <v>0</v>
      </c>
      <c r="BF139" s="191">
        <f>IF(N139="snížená",J139,0)</f>
        <v>0</v>
      </c>
      <c r="BG139" s="191">
        <f>IF(N139="zákl. přenesená",J139,0)</f>
        <v>0</v>
      </c>
      <c r="BH139" s="191">
        <f>IF(N139="sníž. přenesená",J139,0)</f>
        <v>0</v>
      </c>
      <c r="BI139" s="191">
        <f>IF(N139="nulová",J139,0)</f>
        <v>0</v>
      </c>
      <c r="BJ139" s="19" t="s">
        <v>81</v>
      </c>
      <c r="BK139" s="191">
        <f>ROUND(I139*H139,1)</f>
        <v>0</v>
      </c>
      <c r="BL139" s="19" t="s">
        <v>300</v>
      </c>
      <c r="BM139" s="190" t="s">
        <v>2964</v>
      </c>
    </row>
    <row r="140" spans="1:47" s="2" customFormat="1" ht="11.25">
      <c r="A140" s="36"/>
      <c r="B140" s="37"/>
      <c r="C140" s="38"/>
      <c r="D140" s="192" t="s">
        <v>216</v>
      </c>
      <c r="E140" s="38"/>
      <c r="F140" s="193" t="s">
        <v>2965</v>
      </c>
      <c r="G140" s="38"/>
      <c r="H140" s="38"/>
      <c r="I140" s="194"/>
      <c r="J140" s="38"/>
      <c r="K140" s="38"/>
      <c r="L140" s="41"/>
      <c r="M140" s="195"/>
      <c r="N140" s="196"/>
      <c r="O140" s="66"/>
      <c r="P140" s="66"/>
      <c r="Q140" s="66"/>
      <c r="R140" s="66"/>
      <c r="S140" s="66"/>
      <c r="T140" s="66"/>
      <c r="U140" s="67"/>
      <c r="V140" s="36"/>
      <c r="W140" s="36"/>
      <c r="X140" s="36"/>
      <c r="Y140" s="36"/>
      <c r="Z140" s="36"/>
      <c r="AA140" s="36"/>
      <c r="AB140" s="36"/>
      <c r="AC140" s="36"/>
      <c r="AD140" s="36"/>
      <c r="AE140" s="36"/>
      <c r="AT140" s="19" t="s">
        <v>216</v>
      </c>
      <c r="AU140" s="19" t="s">
        <v>83</v>
      </c>
    </row>
    <row r="141" spans="1:65" s="2" customFormat="1" ht="16.5" customHeight="1">
      <c r="A141" s="36"/>
      <c r="B141" s="37"/>
      <c r="C141" s="179" t="s">
        <v>7</v>
      </c>
      <c r="D141" s="179" t="s">
        <v>208</v>
      </c>
      <c r="E141" s="180" t="s">
        <v>2966</v>
      </c>
      <c r="F141" s="181" t="s">
        <v>2967</v>
      </c>
      <c r="G141" s="182" t="s">
        <v>211</v>
      </c>
      <c r="H141" s="183">
        <v>1</v>
      </c>
      <c r="I141" s="184"/>
      <c r="J141" s="185">
        <f>ROUND(I141*H141,1)</f>
        <v>0</v>
      </c>
      <c r="K141" s="181" t="s">
        <v>212</v>
      </c>
      <c r="L141" s="41"/>
      <c r="M141" s="186" t="s">
        <v>21</v>
      </c>
      <c r="N141" s="187" t="s">
        <v>44</v>
      </c>
      <c r="O141" s="66"/>
      <c r="P141" s="188">
        <f>O141*H141</f>
        <v>0</v>
      </c>
      <c r="Q141" s="188">
        <v>0</v>
      </c>
      <c r="R141" s="188">
        <f>Q141*H141</f>
        <v>0</v>
      </c>
      <c r="S141" s="188">
        <v>0</v>
      </c>
      <c r="T141" s="188">
        <f>S141*H141</f>
        <v>0</v>
      </c>
      <c r="U141" s="189" t="s">
        <v>21</v>
      </c>
      <c r="V141" s="36"/>
      <c r="W141" s="36"/>
      <c r="X141" s="36"/>
      <c r="Y141" s="36"/>
      <c r="Z141" s="36"/>
      <c r="AA141" s="36"/>
      <c r="AB141" s="36"/>
      <c r="AC141" s="36"/>
      <c r="AD141" s="36"/>
      <c r="AE141" s="36"/>
      <c r="AR141" s="190" t="s">
        <v>300</v>
      </c>
      <c r="AT141" s="190" t="s">
        <v>208</v>
      </c>
      <c r="AU141" s="190" t="s">
        <v>83</v>
      </c>
      <c r="AY141" s="19" t="s">
        <v>204</v>
      </c>
      <c r="BE141" s="191">
        <f>IF(N141="základní",J141,0)</f>
        <v>0</v>
      </c>
      <c r="BF141" s="191">
        <f>IF(N141="snížená",J141,0)</f>
        <v>0</v>
      </c>
      <c r="BG141" s="191">
        <f>IF(N141="zákl. přenesená",J141,0)</f>
        <v>0</v>
      </c>
      <c r="BH141" s="191">
        <f>IF(N141="sníž. přenesená",J141,0)</f>
        <v>0</v>
      </c>
      <c r="BI141" s="191">
        <f>IF(N141="nulová",J141,0)</f>
        <v>0</v>
      </c>
      <c r="BJ141" s="19" t="s">
        <v>81</v>
      </c>
      <c r="BK141" s="191">
        <f>ROUND(I141*H141,1)</f>
        <v>0</v>
      </c>
      <c r="BL141" s="19" t="s">
        <v>300</v>
      </c>
      <c r="BM141" s="190" t="s">
        <v>2968</v>
      </c>
    </row>
    <row r="142" spans="1:47" s="2" customFormat="1" ht="11.25">
      <c r="A142" s="36"/>
      <c r="B142" s="37"/>
      <c r="C142" s="38"/>
      <c r="D142" s="192" t="s">
        <v>216</v>
      </c>
      <c r="E142" s="38"/>
      <c r="F142" s="193" t="s">
        <v>2969</v>
      </c>
      <c r="G142" s="38"/>
      <c r="H142" s="38"/>
      <c r="I142" s="194"/>
      <c r="J142" s="38"/>
      <c r="K142" s="38"/>
      <c r="L142" s="41"/>
      <c r="M142" s="195"/>
      <c r="N142" s="196"/>
      <c r="O142" s="66"/>
      <c r="P142" s="66"/>
      <c r="Q142" s="66"/>
      <c r="R142" s="66"/>
      <c r="S142" s="66"/>
      <c r="T142" s="66"/>
      <c r="U142" s="67"/>
      <c r="V142" s="36"/>
      <c r="W142" s="36"/>
      <c r="X142" s="36"/>
      <c r="Y142" s="36"/>
      <c r="Z142" s="36"/>
      <c r="AA142" s="36"/>
      <c r="AB142" s="36"/>
      <c r="AC142" s="36"/>
      <c r="AD142" s="36"/>
      <c r="AE142" s="36"/>
      <c r="AT142" s="19" t="s">
        <v>216</v>
      </c>
      <c r="AU142" s="19" t="s">
        <v>83</v>
      </c>
    </row>
    <row r="143" spans="1:65" s="2" customFormat="1" ht="16.5" customHeight="1">
      <c r="A143" s="36"/>
      <c r="B143" s="37"/>
      <c r="C143" s="179" t="s">
        <v>367</v>
      </c>
      <c r="D143" s="179" t="s">
        <v>208</v>
      </c>
      <c r="E143" s="180" t="s">
        <v>2970</v>
      </c>
      <c r="F143" s="181" t="s">
        <v>2971</v>
      </c>
      <c r="G143" s="182" t="s">
        <v>211</v>
      </c>
      <c r="H143" s="183">
        <v>1</v>
      </c>
      <c r="I143" s="184"/>
      <c r="J143" s="185">
        <f>ROUND(I143*H143,1)</f>
        <v>0</v>
      </c>
      <c r="K143" s="181" t="s">
        <v>21</v>
      </c>
      <c r="L143" s="41"/>
      <c r="M143" s="186" t="s">
        <v>21</v>
      </c>
      <c r="N143" s="187" t="s">
        <v>44</v>
      </c>
      <c r="O143" s="66"/>
      <c r="P143" s="188">
        <f>O143*H143</f>
        <v>0</v>
      </c>
      <c r="Q143" s="188">
        <v>0</v>
      </c>
      <c r="R143" s="188">
        <f>Q143*H143</f>
        <v>0</v>
      </c>
      <c r="S143" s="188">
        <v>0</v>
      </c>
      <c r="T143" s="188">
        <f>S143*H143</f>
        <v>0</v>
      </c>
      <c r="U143" s="189" t="s">
        <v>21</v>
      </c>
      <c r="V143" s="36"/>
      <c r="W143" s="36"/>
      <c r="X143" s="36"/>
      <c r="Y143" s="36"/>
      <c r="Z143" s="36"/>
      <c r="AA143" s="36"/>
      <c r="AB143" s="36"/>
      <c r="AC143" s="36"/>
      <c r="AD143" s="36"/>
      <c r="AE143" s="36"/>
      <c r="AR143" s="190" t="s">
        <v>300</v>
      </c>
      <c r="AT143" s="190" t="s">
        <v>208</v>
      </c>
      <c r="AU143" s="190" t="s">
        <v>83</v>
      </c>
      <c r="AY143" s="19" t="s">
        <v>204</v>
      </c>
      <c r="BE143" s="191">
        <f>IF(N143="základní",J143,0)</f>
        <v>0</v>
      </c>
      <c r="BF143" s="191">
        <f>IF(N143="snížená",J143,0)</f>
        <v>0</v>
      </c>
      <c r="BG143" s="191">
        <f>IF(N143="zákl. přenesená",J143,0)</f>
        <v>0</v>
      </c>
      <c r="BH143" s="191">
        <f>IF(N143="sníž. přenesená",J143,0)</f>
        <v>0</v>
      </c>
      <c r="BI143" s="191">
        <f>IF(N143="nulová",J143,0)</f>
        <v>0</v>
      </c>
      <c r="BJ143" s="19" t="s">
        <v>81</v>
      </c>
      <c r="BK143" s="191">
        <f>ROUND(I143*H143,1)</f>
        <v>0</v>
      </c>
      <c r="BL143" s="19" t="s">
        <v>300</v>
      </c>
      <c r="BM143" s="190" t="s">
        <v>2972</v>
      </c>
    </row>
    <row r="144" spans="1:65" s="2" customFormat="1" ht="16.5" customHeight="1">
      <c r="A144" s="36"/>
      <c r="B144" s="37"/>
      <c r="C144" s="179" t="s">
        <v>380</v>
      </c>
      <c r="D144" s="179" t="s">
        <v>208</v>
      </c>
      <c r="E144" s="180" t="s">
        <v>2973</v>
      </c>
      <c r="F144" s="181" t="s">
        <v>2974</v>
      </c>
      <c r="G144" s="182" t="s">
        <v>211</v>
      </c>
      <c r="H144" s="183">
        <v>6</v>
      </c>
      <c r="I144" s="184"/>
      <c r="J144" s="185">
        <f>ROUND(I144*H144,1)</f>
        <v>0</v>
      </c>
      <c r="K144" s="181" t="s">
        <v>212</v>
      </c>
      <c r="L144" s="41"/>
      <c r="M144" s="186" t="s">
        <v>21</v>
      </c>
      <c r="N144" s="187" t="s">
        <v>44</v>
      </c>
      <c r="O144" s="66"/>
      <c r="P144" s="188">
        <f>O144*H144</f>
        <v>0</v>
      </c>
      <c r="Q144" s="188">
        <v>0</v>
      </c>
      <c r="R144" s="188">
        <f>Q144*H144</f>
        <v>0</v>
      </c>
      <c r="S144" s="188">
        <v>0.004</v>
      </c>
      <c r="T144" s="188">
        <f>S144*H144</f>
        <v>0.024</v>
      </c>
      <c r="U144" s="189" t="s">
        <v>21</v>
      </c>
      <c r="V144" s="36"/>
      <c r="W144" s="36"/>
      <c r="X144" s="36"/>
      <c r="Y144" s="36"/>
      <c r="Z144" s="36"/>
      <c r="AA144" s="36"/>
      <c r="AB144" s="36"/>
      <c r="AC144" s="36"/>
      <c r="AD144" s="36"/>
      <c r="AE144" s="36"/>
      <c r="AR144" s="190" t="s">
        <v>300</v>
      </c>
      <c r="AT144" s="190" t="s">
        <v>208</v>
      </c>
      <c r="AU144" s="190" t="s">
        <v>83</v>
      </c>
      <c r="AY144" s="19" t="s">
        <v>204</v>
      </c>
      <c r="BE144" s="191">
        <f>IF(N144="základní",J144,0)</f>
        <v>0</v>
      </c>
      <c r="BF144" s="191">
        <f>IF(N144="snížená",J144,0)</f>
        <v>0</v>
      </c>
      <c r="BG144" s="191">
        <f>IF(N144="zákl. přenesená",J144,0)</f>
        <v>0</v>
      </c>
      <c r="BH144" s="191">
        <f>IF(N144="sníž. přenesená",J144,0)</f>
        <v>0</v>
      </c>
      <c r="BI144" s="191">
        <f>IF(N144="nulová",J144,0)</f>
        <v>0</v>
      </c>
      <c r="BJ144" s="19" t="s">
        <v>81</v>
      </c>
      <c r="BK144" s="191">
        <f>ROUND(I144*H144,1)</f>
        <v>0</v>
      </c>
      <c r="BL144" s="19" t="s">
        <v>300</v>
      </c>
      <c r="BM144" s="190" t="s">
        <v>2975</v>
      </c>
    </row>
    <row r="145" spans="1:47" s="2" customFormat="1" ht="11.25">
      <c r="A145" s="36"/>
      <c r="B145" s="37"/>
      <c r="C145" s="38"/>
      <c r="D145" s="192" t="s">
        <v>216</v>
      </c>
      <c r="E145" s="38"/>
      <c r="F145" s="193" t="s">
        <v>2976</v>
      </c>
      <c r="G145" s="38"/>
      <c r="H145" s="38"/>
      <c r="I145" s="194"/>
      <c r="J145" s="38"/>
      <c r="K145" s="38"/>
      <c r="L145" s="41"/>
      <c r="M145" s="195"/>
      <c r="N145" s="196"/>
      <c r="O145" s="66"/>
      <c r="P145" s="66"/>
      <c r="Q145" s="66"/>
      <c r="R145" s="66"/>
      <c r="S145" s="66"/>
      <c r="T145" s="66"/>
      <c r="U145" s="67"/>
      <c r="V145" s="36"/>
      <c r="W145" s="36"/>
      <c r="X145" s="36"/>
      <c r="Y145" s="36"/>
      <c r="Z145" s="36"/>
      <c r="AA145" s="36"/>
      <c r="AB145" s="36"/>
      <c r="AC145" s="36"/>
      <c r="AD145" s="36"/>
      <c r="AE145" s="36"/>
      <c r="AT145" s="19" t="s">
        <v>216</v>
      </c>
      <c r="AU145" s="19" t="s">
        <v>83</v>
      </c>
    </row>
    <row r="146" spans="1:65" s="2" customFormat="1" ht="24.2" customHeight="1">
      <c r="A146" s="36"/>
      <c r="B146" s="37"/>
      <c r="C146" s="179" t="s">
        <v>397</v>
      </c>
      <c r="D146" s="179" t="s">
        <v>208</v>
      </c>
      <c r="E146" s="180" t="s">
        <v>2977</v>
      </c>
      <c r="F146" s="181" t="s">
        <v>2978</v>
      </c>
      <c r="G146" s="182" t="s">
        <v>469</v>
      </c>
      <c r="H146" s="183">
        <v>10</v>
      </c>
      <c r="I146" s="184"/>
      <c r="J146" s="185">
        <f>ROUND(I146*H146,1)</f>
        <v>0</v>
      </c>
      <c r="K146" s="181" t="s">
        <v>212</v>
      </c>
      <c r="L146" s="41"/>
      <c r="M146" s="186" t="s">
        <v>21</v>
      </c>
      <c r="N146" s="187" t="s">
        <v>44</v>
      </c>
      <c r="O146" s="66"/>
      <c r="P146" s="188">
        <f>O146*H146</f>
        <v>0</v>
      </c>
      <c r="Q146" s="188">
        <v>0</v>
      </c>
      <c r="R146" s="188">
        <f>Q146*H146</f>
        <v>0</v>
      </c>
      <c r="S146" s="188">
        <v>0.0004</v>
      </c>
      <c r="T146" s="188">
        <f>S146*H146</f>
        <v>0.004</v>
      </c>
      <c r="U146" s="189" t="s">
        <v>21</v>
      </c>
      <c r="V146" s="36"/>
      <c r="W146" s="36"/>
      <c r="X146" s="36"/>
      <c r="Y146" s="36"/>
      <c r="Z146" s="36"/>
      <c r="AA146" s="36"/>
      <c r="AB146" s="36"/>
      <c r="AC146" s="36"/>
      <c r="AD146" s="36"/>
      <c r="AE146" s="36"/>
      <c r="AR146" s="190" t="s">
        <v>300</v>
      </c>
      <c r="AT146" s="190" t="s">
        <v>208</v>
      </c>
      <c r="AU146" s="190" t="s">
        <v>83</v>
      </c>
      <c r="AY146" s="19" t="s">
        <v>204</v>
      </c>
      <c r="BE146" s="191">
        <f>IF(N146="základní",J146,0)</f>
        <v>0</v>
      </c>
      <c r="BF146" s="191">
        <f>IF(N146="snížená",J146,0)</f>
        <v>0</v>
      </c>
      <c r="BG146" s="191">
        <f>IF(N146="zákl. přenesená",J146,0)</f>
        <v>0</v>
      </c>
      <c r="BH146" s="191">
        <f>IF(N146="sníž. přenesená",J146,0)</f>
        <v>0</v>
      </c>
      <c r="BI146" s="191">
        <f>IF(N146="nulová",J146,0)</f>
        <v>0</v>
      </c>
      <c r="BJ146" s="19" t="s">
        <v>81</v>
      </c>
      <c r="BK146" s="191">
        <f>ROUND(I146*H146,1)</f>
        <v>0</v>
      </c>
      <c r="BL146" s="19" t="s">
        <v>300</v>
      </c>
      <c r="BM146" s="190" t="s">
        <v>2979</v>
      </c>
    </row>
    <row r="147" spans="1:47" s="2" customFormat="1" ht="11.25">
      <c r="A147" s="36"/>
      <c r="B147" s="37"/>
      <c r="C147" s="38"/>
      <c r="D147" s="192" t="s">
        <v>216</v>
      </c>
      <c r="E147" s="38"/>
      <c r="F147" s="193" t="s">
        <v>2980</v>
      </c>
      <c r="G147" s="38"/>
      <c r="H147" s="38"/>
      <c r="I147" s="194"/>
      <c r="J147" s="38"/>
      <c r="K147" s="38"/>
      <c r="L147" s="41"/>
      <c r="M147" s="195"/>
      <c r="N147" s="196"/>
      <c r="O147" s="66"/>
      <c r="P147" s="66"/>
      <c r="Q147" s="66"/>
      <c r="R147" s="66"/>
      <c r="S147" s="66"/>
      <c r="T147" s="66"/>
      <c r="U147" s="67"/>
      <c r="V147" s="36"/>
      <c r="W147" s="36"/>
      <c r="X147" s="36"/>
      <c r="Y147" s="36"/>
      <c r="Z147" s="36"/>
      <c r="AA147" s="36"/>
      <c r="AB147" s="36"/>
      <c r="AC147" s="36"/>
      <c r="AD147" s="36"/>
      <c r="AE147" s="36"/>
      <c r="AT147" s="19" t="s">
        <v>216</v>
      </c>
      <c r="AU147" s="19" t="s">
        <v>83</v>
      </c>
    </row>
    <row r="148" spans="1:65" s="2" customFormat="1" ht="24.2" customHeight="1">
      <c r="A148" s="36"/>
      <c r="B148" s="37"/>
      <c r="C148" s="179" t="s">
        <v>411</v>
      </c>
      <c r="D148" s="179" t="s">
        <v>208</v>
      </c>
      <c r="E148" s="180" t="s">
        <v>2981</v>
      </c>
      <c r="F148" s="181" t="s">
        <v>2982</v>
      </c>
      <c r="G148" s="182" t="s">
        <v>469</v>
      </c>
      <c r="H148" s="183">
        <v>70</v>
      </c>
      <c r="I148" s="184"/>
      <c r="J148" s="185">
        <f>ROUND(I148*H148,1)</f>
        <v>0</v>
      </c>
      <c r="K148" s="181" t="s">
        <v>212</v>
      </c>
      <c r="L148" s="41"/>
      <c r="M148" s="186" t="s">
        <v>21</v>
      </c>
      <c r="N148" s="187" t="s">
        <v>44</v>
      </c>
      <c r="O148" s="66"/>
      <c r="P148" s="188">
        <f>O148*H148</f>
        <v>0</v>
      </c>
      <c r="Q148" s="188">
        <v>0</v>
      </c>
      <c r="R148" s="188">
        <f>Q148*H148</f>
        <v>0</v>
      </c>
      <c r="S148" s="188">
        <v>0.0004</v>
      </c>
      <c r="T148" s="188">
        <f>S148*H148</f>
        <v>0.028</v>
      </c>
      <c r="U148" s="189" t="s">
        <v>21</v>
      </c>
      <c r="V148" s="36"/>
      <c r="W148" s="36"/>
      <c r="X148" s="36"/>
      <c r="Y148" s="36"/>
      <c r="Z148" s="36"/>
      <c r="AA148" s="36"/>
      <c r="AB148" s="36"/>
      <c r="AC148" s="36"/>
      <c r="AD148" s="36"/>
      <c r="AE148" s="36"/>
      <c r="AR148" s="190" t="s">
        <v>300</v>
      </c>
      <c r="AT148" s="190" t="s">
        <v>208</v>
      </c>
      <c r="AU148" s="190" t="s">
        <v>83</v>
      </c>
      <c r="AY148" s="19" t="s">
        <v>204</v>
      </c>
      <c r="BE148" s="191">
        <f>IF(N148="základní",J148,0)</f>
        <v>0</v>
      </c>
      <c r="BF148" s="191">
        <f>IF(N148="snížená",J148,0)</f>
        <v>0</v>
      </c>
      <c r="BG148" s="191">
        <f>IF(N148="zákl. přenesená",J148,0)</f>
        <v>0</v>
      </c>
      <c r="BH148" s="191">
        <f>IF(N148="sníž. přenesená",J148,0)</f>
        <v>0</v>
      </c>
      <c r="BI148" s="191">
        <f>IF(N148="nulová",J148,0)</f>
        <v>0</v>
      </c>
      <c r="BJ148" s="19" t="s">
        <v>81</v>
      </c>
      <c r="BK148" s="191">
        <f>ROUND(I148*H148,1)</f>
        <v>0</v>
      </c>
      <c r="BL148" s="19" t="s">
        <v>300</v>
      </c>
      <c r="BM148" s="190" t="s">
        <v>2983</v>
      </c>
    </row>
    <row r="149" spans="1:47" s="2" customFormat="1" ht="11.25">
      <c r="A149" s="36"/>
      <c r="B149" s="37"/>
      <c r="C149" s="38"/>
      <c r="D149" s="192" t="s">
        <v>216</v>
      </c>
      <c r="E149" s="38"/>
      <c r="F149" s="193" t="s">
        <v>2984</v>
      </c>
      <c r="G149" s="38"/>
      <c r="H149" s="38"/>
      <c r="I149" s="194"/>
      <c r="J149" s="38"/>
      <c r="K149" s="38"/>
      <c r="L149" s="41"/>
      <c r="M149" s="195"/>
      <c r="N149" s="196"/>
      <c r="O149" s="66"/>
      <c r="P149" s="66"/>
      <c r="Q149" s="66"/>
      <c r="R149" s="66"/>
      <c r="S149" s="66"/>
      <c r="T149" s="66"/>
      <c r="U149" s="67"/>
      <c r="V149" s="36"/>
      <c r="W149" s="36"/>
      <c r="X149" s="36"/>
      <c r="Y149" s="36"/>
      <c r="Z149" s="36"/>
      <c r="AA149" s="36"/>
      <c r="AB149" s="36"/>
      <c r="AC149" s="36"/>
      <c r="AD149" s="36"/>
      <c r="AE149" s="36"/>
      <c r="AT149" s="19" t="s">
        <v>216</v>
      </c>
      <c r="AU149" s="19" t="s">
        <v>83</v>
      </c>
    </row>
    <row r="150" spans="1:65" s="2" customFormat="1" ht="16.5" customHeight="1">
      <c r="A150" s="36"/>
      <c r="B150" s="37"/>
      <c r="C150" s="179" t="s">
        <v>417</v>
      </c>
      <c r="D150" s="179" t="s">
        <v>208</v>
      </c>
      <c r="E150" s="180" t="s">
        <v>2985</v>
      </c>
      <c r="F150" s="181" t="s">
        <v>2986</v>
      </c>
      <c r="G150" s="182" t="s">
        <v>211</v>
      </c>
      <c r="H150" s="183">
        <v>10</v>
      </c>
      <c r="I150" s="184"/>
      <c r="J150" s="185">
        <f>ROUND(I150*H150,1)</f>
        <v>0</v>
      </c>
      <c r="K150" s="181" t="s">
        <v>212</v>
      </c>
      <c r="L150" s="41"/>
      <c r="M150" s="186" t="s">
        <v>21</v>
      </c>
      <c r="N150" s="187" t="s">
        <v>44</v>
      </c>
      <c r="O150" s="66"/>
      <c r="P150" s="188">
        <f>O150*H150</f>
        <v>0</v>
      </c>
      <c r="Q150" s="188">
        <v>0</v>
      </c>
      <c r="R150" s="188">
        <f>Q150*H150</f>
        <v>0</v>
      </c>
      <c r="S150" s="188">
        <v>0.00025</v>
      </c>
      <c r="T150" s="188">
        <f>S150*H150</f>
        <v>0.0025</v>
      </c>
      <c r="U150" s="189" t="s">
        <v>21</v>
      </c>
      <c r="V150" s="36"/>
      <c r="W150" s="36"/>
      <c r="X150" s="36"/>
      <c r="Y150" s="36"/>
      <c r="Z150" s="36"/>
      <c r="AA150" s="36"/>
      <c r="AB150" s="36"/>
      <c r="AC150" s="36"/>
      <c r="AD150" s="36"/>
      <c r="AE150" s="36"/>
      <c r="AR150" s="190" t="s">
        <v>300</v>
      </c>
      <c r="AT150" s="190" t="s">
        <v>208</v>
      </c>
      <c r="AU150" s="190" t="s">
        <v>83</v>
      </c>
      <c r="AY150" s="19" t="s">
        <v>204</v>
      </c>
      <c r="BE150" s="191">
        <f>IF(N150="základní",J150,0)</f>
        <v>0</v>
      </c>
      <c r="BF150" s="191">
        <f>IF(N150="snížená",J150,0)</f>
        <v>0</v>
      </c>
      <c r="BG150" s="191">
        <f>IF(N150="zákl. přenesená",J150,0)</f>
        <v>0</v>
      </c>
      <c r="BH150" s="191">
        <f>IF(N150="sníž. přenesená",J150,0)</f>
        <v>0</v>
      </c>
      <c r="BI150" s="191">
        <f>IF(N150="nulová",J150,0)</f>
        <v>0</v>
      </c>
      <c r="BJ150" s="19" t="s">
        <v>81</v>
      </c>
      <c r="BK150" s="191">
        <f>ROUND(I150*H150,1)</f>
        <v>0</v>
      </c>
      <c r="BL150" s="19" t="s">
        <v>300</v>
      </c>
      <c r="BM150" s="190" t="s">
        <v>2987</v>
      </c>
    </row>
    <row r="151" spans="1:47" s="2" customFormat="1" ht="11.25">
      <c r="A151" s="36"/>
      <c r="B151" s="37"/>
      <c r="C151" s="38"/>
      <c r="D151" s="192" t="s">
        <v>216</v>
      </c>
      <c r="E151" s="38"/>
      <c r="F151" s="193" t="s">
        <v>2988</v>
      </c>
      <c r="G151" s="38"/>
      <c r="H151" s="38"/>
      <c r="I151" s="194"/>
      <c r="J151" s="38"/>
      <c r="K151" s="38"/>
      <c r="L151" s="41"/>
      <c r="M151" s="195"/>
      <c r="N151" s="196"/>
      <c r="O151" s="66"/>
      <c r="P151" s="66"/>
      <c r="Q151" s="66"/>
      <c r="R151" s="66"/>
      <c r="S151" s="66"/>
      <c r="T151" s="66"/>
      <c r="U151" s="67"/>
      <c r="V151" s="36"/>
      <c r="W151" s="36"/>
      <c r="X151" s="36"/>
      <c r="Y151" s="36"/>
      <c r="Z151" s="36"/>
      <c r="AA151" s="36"/>
      <c r="AB151" s="36"/>
      <c r="AC151" s="36"/>
      <c r="AD151" s="36"/>
      <c r="AE151" s="36"/>
      <c r="AT151" s="19" t="s">
        <v>216</v>
      </c>
      <c r="AU151" s="19" t="s">
        <v>83</v>
      </c>
    </row>
    <row r="152" spans="1:65" s="2" customFormat="1" ht="16.5" customHeight="1">
      <c r="A152" s="36"/>
      <c r="B152" s="37"/>
      <c r="C152" s="179" t="s">
        <v>365</v>
      </c>
      <c r="D152" s="179" t="s">
        <v>208</v>
      </c>
      <c r="E152" s="180" t="s">
        <v>2989</v>
      </c>
      <c r="F152" s="181" t="s">
        <v>2990</v>
      </c>
      <c r="G152" s="182" t="s">
        <v>211</v>
      </c>
      <c r="H152" s="183">
        <v>80</v>
      </c>
      <c r="I152" s="184"/>
      <c r="J152" s="185">
        <f>ROUND(I152*H152,1)</f>
        <v>0</v>
      </c>
      <c r="K152" s="181" t="s">
        <v>212</v>
      </c>
      <c r="L152" s="41"/>
      <c r="M152" s="186" t="s">
        <v>21</v>
      </c>
      <c r="N152" s="187" t="s">
        <v>44</v>
      </c>
      <c r="O152" s="66"/>
      <c r="P152" s="188">
        <f>O152*H152</f>
        <v>0</v>
      </c>
      <c r="Q152" s="188">
        <v>0</v>
      </c>
      <c r="R152" s="188">
        <f>Q152*H152</f>
        <v>0</v>
      </c>
      <c r="S152" s="188">
        <v>0.00028</v>
      </c>
      <c r="T152" s="188">
        <f>S152*H152</f>
        <v>0.022399999999999996</v>
      </c>
      <c r="U152" s="189" t="s">
        <v>21</v>
      </c>
      <c r="V152" s="36"/>
      <c r="W152" s="36"/>
      <c r="X152" s="36"/>
      <c r="Y152" s="36"/>
      <c r="Z152" s="36"/>
      <c r="AA152" s="36"/>
      <c r="AB152" s="36"/>
      <c r="AC152" s="36"/>
      <c r="AD152" s="36"/>
      <c r="AE152" s="36"/>
      <c r="AR152" s="190" t="s">
        <v>300</v>
      </c>
      <c r="AT152" s="190" t="s">
        <v>208</v>
      </c>
      <c r="AU152" s="190" t="s">
        <v>83</v>
      </c>
      <c r="AY152" s="19" t="s">
        <v>204</v>
      </c>
      <c r="BE152" s="191">
        <f>IF(N152="základní",J152,0)</f>
        <v>0</v>
      </c>
      <c r="BF152" s="191">
        <f>IF(N152="snížená",J152,0)</f>
        <v>0</v>
      </c>
      <c r="BG152" s="191">
        <f>IF(N152="zákl. přenesená",J152,0)</f>
        <v>0</v>
      </c>
      <c r="BH152" s="191">
        <f>IF(N152="sníž. přenesená",J152,0)</f>
        <v>0</v>
      </c>
      <c r="BI152" s="191">
        <f>IF(N152="nulová",J152,0)</f>
        <v>0</v>
      </c>
      <c r="BJ152" s="19" t="s">
        <v>81</v>
      </c>
      <c r="BK152" s="191">
        <f>ROUND(I152*H152,1)</f>
        <v>0</v>
      </c>
      <c r="BL152" s="19" t="s">
        <v>300</v>
      </c>
      <c r="BM152" s="190" t="s">
        <v>2991</v>
      </c>
    </row>
    <row r="153" spans="1:47" s="2" customFormat="1" ht="11.25">
      <c r="A153" s="36"/>
      <c r="B153" s="37"/>
      <c r="C153" s="38"/>
      <c r="D153" s="192" t="s">
        <v>216</v>
      </c>
      <c r="E153" s="38"/>
      <c r="F153" s="193" t="s">
        <v>2992</v>
      </c>
      <c r="G153" s="38"/>
      <c r="H153" s="38"/>
      <c r="I153" s="194"/>
      <c r="J153" s="38"/>
      <c r="K153" s="38"/>
      <c r="L153" s="41"/>
      <c r="M153" s="195"/>
      <c r="N153" s="196"/>
      <c r="O153" s="66"/>
      <c r="P153" s="66"/>
      <c r="Q153" s="66"/>
      <c r="R153" s="66"/>
      <c r="S153" s="66"/>
      <c r="T153" s="66"/>
      <c r="U153" s="67"/>
      <c r="V153" s="36"/>
      <c r="W153" s="36"/>
      <c r="X153" s="36"/>
      <c r="Y153" s="36"/>
      <c r="Z153" s="36"/>
      <c r="AA153" s="36"/>
      <c r="AB153" s="36"/>
      <c r="AC153" s="36"/>
      <c r="AD153" s="36"/>
      <c r="AE153" s="36"/>
      <c r="AT153" s="19" t="s">
        <v>216</v>
      </c>
      <c r="AU153" s="19" t="s">
        <v>83</v>
      </c>
    </row>
    <row r="154" spans="1:65" s="2" customFormat="1" ht="16.5" customHeight="1">
      <c r="A154" s="36"/>
      <c r="B154" s="37"/>
      <c r="C154" s="179" t="s">
        <v>441</v>
      </c>
      <c r="D154" s="179" t="s">
        <v>208</v>
      </c>
      <c r="E154" s="180" t="s">
        <v>2993</v>
      </c>
      <c r="F154" s="181" t="s">
        <v>2994</v>
      </c>
      <c r="G154" s="182" t="s">
        <v>211</v>
      </c>
      <c r="H154" s="183">
        <v>2</v>
      </c>
      <c r="I154" s="184"/>
      <c r="J154" s="185">
        <f>ROUND(I154*H154,1)</f>
        <v>0</v>
      </c>
      <c r="K154" s="181" t="s">
        <v>212</v>
      </c>
      <c r="L154" s="41"/>
      <c r="M154" s="186" t="s">
        <v>21</v>
      </c>
      <c r="N154" s="187" t="s">
        <v>44</v>
      </c>
      <c r="O154" s="66"/>
      <c r="P154" s="188">
        <f>O154*H154</f>
        <v>0</v>
      </c>
      <c r="Q154" s="188">
        <v>0</v>
      </c>
      <c r="R154" s="188">
        <f>Q154*H154</f>
        <v>0</v>
      </c>
      <c r="S154" s="188">
        <v>0.00221</v>
      </c>
      <c r="T154" s="188">
        <f>S154*H154</f>
        <v>0.00442</v>
      </c>
      <c r="U154" s="189" t="s">
        <v>21</v>
      </c>
      <c r="V154" s="36"/>
      <c r="W154" s="36"/>
      <c r="X154" s="36"/>
      <c r="Y154" s="36"/>
      <c r="Z154" s="36"/>
      <c r="AA154" s="36"/>
      <c r="AB154" s="36"/>
      <c r="AC154" s="36"/>
      <c r="AD154" s="36"/>
      <c r="AE154" s="36"/>
      <c r="AR154" s="190" t="s">
        <v>300</v>
      </c>
      <c r="AT154" s="190" t="s">
        <v>208</v>
      </c>
      <c r="AU154" s="190" t="s">
        <v>83</v>
      </c>
      <c r="AY154" s="19" t="s">
        <v>204</v>
      </c>
      <c r="BE154" s="191">
        <f>IF(N154="základní",J154,0)</f>
        <v>0</v>
      </c>
      <c r="BF154" s="191">
        <f>IF(N154="snížená",J154,0)</f>
        <v>0</v>
      </c>
      <c r="BG154" s="191">
        <f>IF(N154="zákl. přenesená",J154,0)</f>
        <v>0</v>
      </c>
      <c r="BH154" s="191">
        <f>IF(N154="sníž. přenesená",J154,0)</f>
        <v>0</v>
      </c>
      <c r="BI154" s="191">
        <f>IF(N154="nulová",J154,0)</f>
        <v>0</v>
      </c>
      <c r="BJ154" s="19" t="s">
        <v>81</v>
      </c>
      <c r="BK154" s="191">
        <f>ROUND(I154*H154,1)</f>
        <v>0</v>
      </c>
      <c r="BL154" s="19" t="s">
        <v>300</v>
      </c>
      <c r="BM154" s="190" t="s">
        <v>2995</v>
      </c>
    </row>
    <row r="155" spans="1:47" s="2" customFormat="1" ht="11.25">
      <c r="A155" s="36"/>
      <c r="B155" s="37"/>
      <c r="C155" s="38"/>
      <c r="D155" s="192" t="s">
        <v>216</v>
      </c>
      <c r="E155" s="38"/>
      <c r="F155" s="193" t="s">
        <v>2996</v>
      </c>
      <c r="G155" s="38"/>
      <c r="H155" s="38"/>
      <c r="I155" s="194"/>
      <c r="J155" s="38"/>
      <c r="K155" s="38"/>
      <c r="L155" s="41"/>
      <c r="M155" s="195"/>
      <c r="N155" s="196"/>
      <c r="O155" s="66"/>
      <c r="P155" s="66"/>
      <c r="Q155" s="66"/>
      <c r="R155" s="66"/>
      <c r="S155" s="66"/>
      <c r="T155" s="66"/>
      <c r="U155" s="67"/>
      <c r="V155" s="36"/>
      <c r="W155" s="36"/>
      <c r="X155" s="36"/>
      <c r="Y155" s="36"/>
      <c r="Z155" s="36"/>
      <c r="AA155" s="36"/>
      <c r="AB155" s="36"/>
      <c r="AC155" s="36"/>
      <c r="AD155" s="36"/>
      <c r="AE155" s="36"/>
      <c r="AT155" s="19" t="s">
        <v>216</v>
      </c>
      <c r="AU155" s="19" t="s">
        <v>83</v>
      </c>
    </row>
    <row r="156" spans="1:65" s="2" customFormat="1" ht="24.2" customHeight="1">
      <c r="A156" s="36"/>
      <c r="B156" s="37"/>
      <c r="C156" s="179" t="s">
        <v>450</v>
      </c>
      <c r="D156" s="179" t="s">
        <v>208</v>
      </c>
      <c r="E156" s="180" t="s">
        <v>2997</v>
      </c>
      <c r="F156" s="181" t="s">
        <v>2998</v>
      </c>
      <c r="G156" s="182" t="s">
        <v>1412</v>
      </c>
      <c r="H156" s="252"/>
      <c r="I156" s="184"/>
      <c r="J156" s="185">
        <f>ROUND(I156*H156,1)</f>
        <v>0</v>
      </c>
      <c r="K156" s="181" t="s">
        <v>212</v>
      </c>
      <c r="L156" s="41"/>
      <c r="M156" s="186" t="s">
        <v>21</v>
      </c>
      <c r="N156" s="187" t="s">
        <v>44</v>
      </c>
      <c r="O156" s="66"/>
      <c r="P156" s="188">
        <f>O156*H156</f>
        <v>0</v>
      </c>
      <c r="Q156" s="188">
        <v>0</v>
      </c>
      <c r="R156" s="188">
        <f>Q156*H156</f>
        <v>0</v>
      </c>
      <c r="S156" s="188">
        <v>0</v>
      </c>
      <c r="T156" s="188">
        <f>S156*H156</f>
        <v>0</v>
      </c>
      <c r="U156" s="189" t="s">
        <v>21</v>
      </c>
      <c r="V156" s="36"/>
      <c r="W156" s="36"/>
      <c r="X156" s="36"/>
      <c r="Y156" s="36"/>
      <c r="Z156" s="36"/>
      <c r="AA156" s="36"/>
      <c r="AB156" s="36"/>
      <c r="AC156" s="36"/>
      <c r="AD156" s="36"/>
      <c r="AE156" s="36"/>
      <c r="AR156" s="190" t="s">
        <v>300</v>
      </c>
      <c r="AT156" s="190" t="s">
        <v>208</v>
      </c>
      <c r="AU156" s="190" t="s">
        <v>83</v>
      </c>
      <c r="AY156" s="19" t="s">
        <v>204</v>
      </c>
      <c r="BE156" s="191">
        <f>IF(N156="základní",J156,0)</f>
        <v>0</v>
      </c>
      <c r="BF156" s="191">
        <f>IF(N156="snížená",J156,0)</f>
        <v>0</v>
      </c>
      <c r="BG156" s="191">
        <f>IF(N156="zákl. přenesená",J156,0)</f>
        <v>0</v>
      </c>
      <c r="BH156" s="191">
        <f>IF(N156="sníž. přenesená",J156,0)</f>
        <v>0</v>
      </c>
      <c r="BI156" s="191">
        <f>IF(N156="nulová",J156,0)</f>
        <v>0</v>
      </c>
      <c r="BJ156" s="19" t="s">
        <v>81</v>
      </c>
      <c r="BK156" s="191">
        <f>ROUND(I156*H156,1)</f>
        <v>0</v>
      </c>
      <c r="BL156" s="19" t="s">
        <v>300</v>
      </c>
      <c r="BM156" s="190" t="s">
        <v>2999</v>
      </c>
    </row>
    <row r="157" spans="1:47" s="2" customFormat="1" ht="11.25">
      <c r="A157" s="36"/>
      <c r="B157" s="37"/>
      <c r="C157" s="38"/>
      <c r="D157" s="192" t="s">
        <v>216</v>
      </c>
      <c r="E157" s="38"/>
      <c r="F157" s="193" t="s">
        <v>3000</v>
      </c>
      <c r="G157" s="38"/>
      <c r="H157" s="38"/>
      <c r="I157" s="194"/>
      <c r="J157" s="38"/>
      <c r="K157" s="38"/>
      <c r="L157" s="41"/>
      <c r="M157" s="195"/>
      <c r="N157" s="196"/>
      <c r="O157" s="66"/>
      <c r="P157" s="66"/>
      <c r="Q157" s="66"/>
      <c r="R157" s="66"/>
      <c r="S157" s="66"/>
      <c r="T157" s="66"/>
      <c r="U157" s="67"/>
      <c r="V157" s="36"/>
      <c r="W157" s="36"/>
      <c r="X157" s="36"/>
      <c r="Y157" s="36"/>
      <c r="Z157" s="36"/>
      <c r="AA157" s="36"/>
      <c r="AB157" s="36"/>
      <c r="AC157" s="36"/>
      <c r="AD157" s="36"/>
      <c r="AE157" s="36"/>
      <c r="AT157" s="19" t="s">
        <v>216</v>
      </c>
      <c r="AU157" s="19" t="s">
        <v>83</v>
      </c>
    </row>
    <row r="158" spans="2:63" s="12" customFormat="1" ht="25.9" customHeight="1">
      <c r="B158" s="163"/>
      <c r="C158" s="164"/>
      <c r="D158" s="165" t="s">
        <v>72</v>
      </c>
      <c r="E158" s="166" t="s">
        <v>466</v>
      </c>
      <c r="F158" s="166" t="s">
        <v>3001</v>
      </c>
      <c r="G158" s="164"/>
      <c r="H158" s="164"/>
      <c r="I158" s="167"/>
      <c r="J158" s="168">
        <f>BK158</f>
        <v>0</v>
      </c>
      <c r="K158" s="164"/>
      <c r="L158" s="169"/>
      <c r="M158" s="170"/>
      <c r="N158" s="171"/>
      <c r="O158" s="171"/>
      <c r="P158" s="172">
        <f>P159+P165</f>
        <v>0</v>
      </c>
      <c r="Q158" s="171"/>
      <c r="R158" s="172">
        <f>R159+R165</f>
        <v>0.4802084408000001</v>
      </c>
      <c r="S158" s="171"/>
      <c r="T158" s="172">
        <f>T159+T165</f>
        <v>1.985</v>
      </c>
      <c r="U158" s="173"/>
      <c r="AR158" s="174" t="s">
        <v>214</v>
      </c>
      <c r="AT158" s="175" t="s">
        <v>72</v>
      </c>
      <c r="AU158" s="175" t="s">
        <v>73</v>
      </c>
      <c r="AY158" s="174" t="s">
        <v>204</v>
      </c>
      <c r="BK158" s="176">
        <f>BK159+BK165</f>
        <v>0</v>
      </c>
    </row>
    <row r="159" spans="2:63" s="12" customFormat="1" ht="22.9" customHeight="1">
      <c r="B159" s="163"/>
      <c r="C159" s="164"/>
      <c r="D159" s="165" t="s">
        <v>72</v>
      </c>
      <c r="E159" s="177" t="s">
        <v>3002</v>
      </c>
      <c r="F159" s="177" t="s">
        <v>3003</v>
      </c>
      <c r="G159" s="164"/>
      <c r="H159" s="164"/>
      <c r="I159" s="167"/>
      <c r="J159" s="178">
        <f>BK159</f>
        <v>0</v>
      </c>
      <c r="K159" s="164"/>
      <c r="L159" s="169"/>
      <c r="M159" s="170"/>
      <c r="N159" s="171"/>
      <c r="O159" s="171"/>
      <c r="P159" s="172">
        <f>SUM(P160:P164)</f>
        <v>0</v>
      </c>
      <c r="Q159" s="171"/>
      <c r="R159" s="172">
        <f>SUM(R160:R164)</f>
        <v>0</v>
      </c>
      <c r="S159" s="171"/>
      <c r="T159" s="172">
        <f>SUM(T160:T164)</f>
        <v>0</v>
      </c>
      <c r="U159" s="173"/>
      <c r="AR159" s="174" t="s">
        <v>214</v>
      </c>
      <c r="AT159" s="175" t="s">
        <v>72</v>
      </c>
      <c r="AU159" s="175" t="s">
        <v>81</v>
      </c>
      <c r="AY159" s="174" t="s">
        <v>204</v>
      </c>
      <c r="BK159" s="176">
        <f>SUM(BK160:BK164)</f>
        <v>0</v>
      </c>
    </row>
    <row r="160" spans="1:65" s="2" customFormat="1" ht="16.5" customHeight="1">
      <c r="A160" s="36"/>
      <c r="B160" s="37"/>
      <c r="C160" s="179" t="s">
        <v>457</v>
      </c>
      <c r="D160" s="179" t="s">
        <v>208</v>
      </c>
      <c r="E160" s="180" t="s">
        <v>3004</v>
      </c>
      <c r="F160" s="181" t="s">
        <v>3005</v>
      </c>
      <c r="G160" s="182" t="s">
        <v>211</v>
      </c>
      <c r="H160" s="183">
        <v>2</v>
      </c>
      <c r="I160" s="184"/>
      <c r="J160" s="185">
        <f>ROUND(I160*H160,1)</f>
        <v>0</v>
      </c>
      <c r="K160" s="181" t="s">
        <v>212</v>
      </c>
      <c r="L160" s="41"/>
      <c r="M160" s="186" t="s">
        <v>21</v>
      </c>
      <c r="N160" s="187" t="s">
        <v>44</v>
      </c>
      <c r="O160" s="66"/>
      <c r="P160" s="188">
        <f>O160*H160</f>
        <v>0</v>
      </c>
      <c r="Q160" s="188">
        <v>0</v>
      </c>
      <c r="R160" s="188">
        <f>Q160*H160</f>
        <v>0</v>
      </c>
      <c r="S160" s="188">
        <v>0</v>
      </c>
      <c r="T160" s="188">
        <f>S160*H160</f>
        <v>0</v>
      </c>
      <c r="U160" s="189" t="s">
        <v>21</v>
      </c>
      <c r="V160" s="36"/>
      <c r="W160" s="36"/>
      <c r="X160" s="36"/>
      <c r="Y160" s="36"/>
      <c r="Z160" s="36"/>
      <c r="AA160" s="36"/>
      <c r="AB160" s="36"/>
      <c r="AC160" s="36"/>
      <c r="AD160" s="36"/>
      <c r="AE160" s="36"/>
      <c r="AR160" s="190" t="s">
        <v>702</v>
      </c>
      <c r="AT160" s="190" t="s">
        <v>208</v>
      </c>
      <c r="AU160" s="190" t="s">
        <v>83</v>
      </c>
      <c r="AY160" s="19" t="s">
        <v>204</v>
      </c>
      <c r="BE160" s="191">
        <f>IF(N160="základní",J160,0)</f>
        <v>0</v>
      </c>
      <c r="BF160" s="191">
        <f>IF(N160="snížená",J160,0)</f>
        <v>0</v>
      </c>
      <c r="BG160" s="191">
        <f>IF(N160="zákl. přenesená",J160,0)</f>
        <v>0</v>
      </c>
      <c r="BH160" s="191">
        <f>IF(N160="sníž. přenesená",J160,0)</f>
        <v>0</v>
      </c>
      <c r="BI160" s="191">
        <f>IF(N160="nulová",J160,0)</f>
        <v>0</v>
      </c>
      <c r="BJ160" s="19" t="s">
        <v>81</v>
      </c>
      <c r="BK160" s="191">
        <f>ROUND(I160*H160,1)</f>
        <v>0</v>
      </c>
      <c r="BL160" s="19" t="s">
        <v>702</v>
      </c>
      <c r="BM160" s="190" t="s">
        <v>3006</v>
      </c>
    </row>
    <row r="161" spans="1:47" s="2" customFormat="1" ht="11.25">
      <c r="A161" s="36"/>
      <c r="B161" s="37"/>
      <c r="C161" s="38"/>
      <c r="D161" s="192" t="s">
        <v>216</v>
      </c>
      <c r="E161" s="38"/>
      <c r="F161" s="193" t="s">
        <v>3007</v>
      </c>
      <c r="G161" s="38"/>
      <c r="H161" s="38"/>
      <c r="I161" s="194"/>
      <c r="J161" s="38"/>
      <c r="K161" s="38"/>
      <c r="L161" s="41"/>
      <c r="M161" s="195"/>
      <c r="N161" s="196"/>
      <c r="O161" s="66"/>
      <c r="P161" s="66"/>
      <c r="Q161" s="66"/>
      <c r="R161" s="66"/>
      <c r="S161" s="66"/>
      <c r="T161" s="66"/>
      <c r="U161" s="67"/>
      <c r="V161" s="36"/>
      <c r="W161" s="36"/>
      <c r="X161" s="36"/>
      <c r="Y161" s="36"/>
      <c r="Z161" s="36"/>
      <c r="AA161" s="36"/>
      <c r="AB161" s="36"/>
      <c r="AC161" s="36"/>
      <c r="AD161" s="36"/>
      <c r="AE161" s="36"/>
      <c r="AT161" s="19" t="s">
        <v>216</v>
      </c>
      <c r="AU161" s="19" t="s">
        <v>83</v>
      </c>
    </row>
    <row r="162" spans="1:65" s="2" customFormat="1" ht="21.75" customHeight="1">
      <c r="A162" s="36"/>
      <c r="B162" s="37"/>
      <c r="C162" s="242" t="s">
        <v>465</v>
      </c>
      <c r="D162" s="242" t="s">
        <v>466</v>
      </c>
      <c r="E162" s="243" t="s">
        <v>3008</v>
      </c>
      <c r="F162" s="244" t="s">
        <v>3009</v>
      </c>
      <c r="G162" s="245" t="s">
        <v>211</v>
      </c>
      <c r="H162" s="246">
        <v>1</v>
      </c>
      <c r="I162" s="247"/>
      <c r="J162" s="248">
        <f>ROUND(I162*H162,1)</f>
        <v>0</v>
      </c>
      <c r="K162" s="244" t="s">
        <v>21</v>
      </c>
      <c r="L162" s="249"/>
      <c r="M162" s="250" t="s">
        <v>21</v>
      </c>
      <c r="N162" s="251" t="s">
        <v>44</v>
      </c>
      <c r="O162" s="66"/>
      <c r="P162" s="188">
        <f>O162*H162</f>
        <v>0</v>
      </c>
      <c r="Q162" s="188">
        <v>0</v>
      </c>
      <c r="R162" s="188">
        <f>Q162*H162</f>
        <v>0</v>
      </c>
      <c r="S162" s="188">
        <v>0</v>
      </c>
      <c r="T162" s="188">
        <f>S162*H162</f>
        <v>0</v>
      </c>
      <c r="U162" s="189" t="s">
        <v>21</v>
      </c>
      <c r="V162" s="36"/>
      <c r="W162" s="36"/>
      <c r="X162" s="36"/>
      <c r="Y162" s="36"/>
      <c r="Z162" s="36"/>
      <c r="AA162" s="36"/>
      <c r="AB162" s="36"/>
      <c r="AC162" s="36"/>
      <c r="AD162" s="36"/>
      <c r="AE162" s="36"/>
      <c r="AR162" s="190" t="s">
        <v>1134</v>
      </c>
      <c r="AT162" s="190" t="s">
        <v>466</v>
      </c>
      <c r="AU162" s="190" t="s">
        <v>83</v>
      </c>
      <c r="AY162" s="19" t="s">
        <v>204</v>
      </c>
      <c r="BE162" s="191">
        <f>IF(N162="základní",J162,0)</f>
        <v>0</v>
      </c>
      <c r="BF162" s="191">
        <f>IF(N162="snížená",J162,0)</f>
        <v>0</v>
      </c>
      <c r="BG162" s="191">
        <f>IF(N162="zákl. přenesená",J162,0)</f>
        <v>0</v>
      </c>
      <c r="BH162" s="191">
        <f>IF(N162="sníž. přenesená",J162,0)</f>
        <v>0</v>
      </c>
      <c r="BI162" s="191">
        <f>IF(N162="nulová",J162,0)</f>
        <v>0</v>
      </c>
      <c r="BJ162" s="19" t="s">
        <v>81</v>
      </c>
      <c r="BK162" s="191">
        <f>ROUND(I162*H162,1)</f>
        <v>0</v>
      </c>
      <c r="BL162" s="19" t="s">
        <v>1134</v>
      </c>
      <c r="BM162" s="190" t="s">
        <v>3010</v>
      </c>
    </row>
    <row r="163" spans="1:65" s="2" customFormat="1" ht="21.75" customHeight="1">
      <c r="A163" s="36"/>
      <c r="B163" s="37"/>
      <c r="C163" s="242" t="s">
        <v>473</v>
      </c>
      <c r="D163" s="242" t="s">
        <v>466</v>
      </c>
      <c r="E163" s="243" t="s">
        <v>3011</v>
      </c>
      <c r="F163" s="244" t="s">
        <v>3012</v>
      </c>
      <c r="G163" s="245" t="s">
        <v>211</v>
      </c>
      <c r="H163" s="246">
        <v>1</v>
      </c>
      <c r="I163" s="247"/>
      <c r="J163" s="248">
        <f>ROUND(I163*H163,1)</f>
        <v>0</v>
      </c>
      <c r="K163" s="244" t="s">
        <v>21</v>
      </c>
      <c r="L163" s="249"/>
      <c r="M163" s="250" t="s">
        <v>21</v>
      </c>
      <c r="N163" s="251" t="s">
        <v>44</v>
      </c>
      <c r="O163" s="66"/>
      <c r="P163" s="188">
        <f>O163*H163</f>
        <v>0</v>
      </c>
      <c r="Q163" s="188">
        <v>0</v>
      </c>
      <c r="R163" s="188">
        <f>Q163*H163</f>
        <v>0</v>
      </c>
      <c r="S163" s="188">
        <v>0</v>
      </c>
      <c r="T163" s="188">
        <f>S163*H163</f>
        <v>0</v>
      </c>
      <c r="U163" s="189" t="s">
        <v>21</v>
      </c>
      <c r="V163" s="36"/>
      <c r="W163" s="36"/>
      <c r="X163" s="36"/>
      <c r="Y163" s="36"/>
      <c r="Z163" s="36"/>
      <c r="AA163" s="36"/>
      <c r="AB163" s="36"/>
      <c r="AC163" s="36"/>
      <c r="AD163" s="36"/>
      <c r="AE163" s="36"/>
      <c r="AR163" s="190" t="s">
        <v>1134</v>
      </c>
      <c r="AT163" s="190" t="s">
        <v>466</v>
      </c>
      <c r="AU163" s="190" t="s">
        <v>83</v>
      </c>
      <c r="AY163" s="19" t="s">
        <v>204</v>
      </c>
      <c r="BE163" s="191">
        <f>IF(N163="základní",J163,0)</f>
        <v>0</v>
      </c>
      <c r="BF163" s="191">
        <f>IF(N163="snížená",J163,0)</f>
        <v>0</v>
      </c>
      <c r="BG163" s="191">
        <f>IF(N163="zákl. přenesená",J163,0)</f>
        <v>0</v>
      </c>
      <c r="BH163" s="191">
        <f>IF(N163="sníž. přenesená",J163,0)</f>
        <v>0</v>
      </c>
      <c r="BI163" s="191">
        <f>IF(N163="nulová",J163,0)</f>
        <v>0</v>
      </c>
      <c r="BJ163" s="19" t="s">
        <v>81</v>
      </c>
      <c r="BK163" s="191">
        <f>ROUND(I163*H163,1)</f>
        <v>0</v>
      </c>
      <c r="BL163" s="19" t="s">
        <v>1134</v>
      </c>
      <c r="BM163" s="190" t="s">
        <v>3013</v>
      </c>
    </row>
    <row r="164" spans="1:65" s="2" customFormat="1" ht="16.5" customHeight="1">
      <c r="A164" s="36"/>
      <c r="B164" s="37"/>
      <c r="C164" s="179" t="s">
        <v>482</v>
      </c>
      <c r="D164" s="179" t="s">
        <v>208</v>
      </c>
      <c r="E164" s="180" t="s">
        <v>3014</v>
      </c>
      <c r="F164" s="181" t="s">
        <v>3015</v>
      </c>
      <c r="G164" s="182" t="s">
        <v>211</v>
      </c>
      <c r="H164" s="183">
        <v>1</v>
      </c>
      <c r="I164" s="184"/>
      <c r="J164" s="185">
        <f>ROUND(I164*H164,1)</f>
        <v>0</v>
      </c>
      <c r="K164" s="181" t="s">
        <v>21</v>
      </c>
      <c r="L164" s="41"/>
      <c r="M164" s="186" t="s">
        <v>21</v>
      </c>
      <c r="N164" s="187" t="s">
        <v>44</v>
      </c>
      <c r="O164" s="66"/>
      <c r="P164" s="188">
        <f>O164*H164</f>
        <v>0</v>
      </c>
      <c r="Q164" s="188">
        <v>0</v>
      </c>
      <c r="R164" s="188">
        <f>Q164*H164</f>
        <v>0</v>
      </c>
      <c r="S164" s="188">
        <v>0</v>
      </c>
      <c r="T164" s="188">
        <f>S164*H164</f>
        <v>0</v>
      </c>
      <c r="U164" s="189" t="s">
        <v>21</v>
      </c>
      <c r="V164" s="36"/>
      <c r="W164" s="36"/>
      <c r="X164" s="36"/>
      <c r="Y164" s="36"/>
      <c r="Z164" s="36"/>
      <c r="AA164" s="36"/>
      <c r="AB164" s="36"/>
      <c r="AC164" s="36"/>
      <c r="AD164" s="36"/>
      <c r="AE164" s="36"/>
      <c r="AR164" s="190" t="s">
        <v>702</v>
      </c>
      <c r="AT164" s="190" t="s">
        <v>208</v>
      </c>
      <c r="AU164" s="190" t="s">
        <v>83</v>
      </c>
      <c r="AY164" s="19" t="s">
        <v>204</v>
      </c>
      <c r="BE164" s="191">
        <f>IF(N164="základní",J164,0)</f>
        <v>0</v>
      </c>
      <c r="BF164" s="191">
        <f>IF(N164="snížená",J164,0)</f>
        <v>0</v>
      </c>
      <c r="BG164" s="191">
        <f>IF(N164="zákl. přenesená",J164,0)</f>
        <v>0</v>
      </c>
      <c r="BH164" s="191">
        <f>IF(N164="sníž. přenesená",J164,0)</f>
        <v>0</v>
      </c>
      <c r="BI164" s="191">
        <f>IF(N164="nulová",J164,0)</f>
        <v>0</v>
      </c>
      <c r="BJ164" s="19" t="s">
        <v>81</v>
      </c>
      <c r="BK164" s="191">
        <f>ROUND(I164*H164,1)</f>
        <v>0</v>
      </c>
      <c r="BL164" s="19" t="s">
        <v>702</v>
      </c>
      <c r="BM164" s="190" t="s">
        <v>3016</v>
      </c>
    </row>
    <row r="165" spans="2:63" s="12" customFormat="1" ht="22.9" customHeight="1">
      <c r="B165" s="163"/>
      <c r="C165" s="164"/>
      <c r="D165" s="165" t="s">
        <v>72</v>
      </c>
      <c r="E165" s="177" t="s">
        <v>3017</v>
      </c>
      <c r="F165" s="177" t="s">
        <v>3018</v>
      </c>
      <c r="G165" s="164"/>
      <c r="H165" s="164"/>
      <c r="I165" s="167"/>
      <c r="J165" s="178">
        <f>BK165</f>
        <v>0</v>
      </c>
      <c r="K165" s="164"/>
      <c r="L165" s="169"/>
      <c r="M165" s="170"/>
      <c r="N165" s="171"/>
      <c r="O165" s="171"/>
      <c r="P165" s="172">
        <f>SUM(P166:P205)</f>
        <v>0</v>
      </c>
      <c r="Q165" s="171"/>
      <c r="R165" s="172">
        <f>SUM(R166:R205)</f>
        <v>0.4802084408000001</v>
      </c>
      <c r="S165" s="171"/>
      <c r="T165" s="172">
        <f>SUM(T166:T205)</f>
        <v>1.985</v>
      </c>
      <c r="U165" s="173"/>
      <c r="AR165" s="174" t="s">
        <v>214</v>
      </c>
      <c r="AT165" s="175" t="s">
        <v>72</v>
      </c>
      <c r="AU165" s="175" t="s">
        <v>81</v>
      </c>
      <c r="AY165" s="174" t="s">
        <v>204</v>
      </c>
      <c r="BK165" s="176">
        <f>SUM(BK166:BK205)</f>
        <v>0</v>
      </c>
    </row>
    <row r="166" spans="1:65" s="2" customFormat="1" ht="24.2" customHeight="1">
      <c r="A166" s="36"/>
      <c r="B166" s="37"/>
      <c r="C166" s="179" t="s">
        <v>489</v>
      </c>
      <c r="D166" s="179" t="s">
        <v>208</v>
      </c>
      <c r="E166" s="180" t="s">
        <v>3019</v>
      </c>
      <c r="F166" s="181" t="s">
        <v>3020</v>
      </c>
      <c r="G166" s="182" t="s">
        <v>346</v>
      </c>
      <c r="H166" s="183">
        <v>13.2</v>
      </c>
      <c r="I166" s="184"/>
      <c r="J166" s="185">
        <f>ROUND(I166*H166,1)</f>
        <v>0</v>
      </c>
      <c r="K166" s="181" t="s">
        <v>212</v>
      </c>
      <c r="L166" s="41"/>
      <c r="M166" s="186" t="s">
        <v>21</v>
      </c>
      <c r="N166" s="187" t="s">
        <v>44</v>
      </c>
      <c r="O166" s="66"/>
      <c r="P166" s="188">
        <f>O166*H166</f>
        <v>0</v>
      </c>
      <c r="Q166" s="188">
        <v>0</v>
      </c>
      <c r="R166" s="188">
        <f>Q166*H166</f>
        <v>0</v>
      </c>
      <c r="S166" s="188">
        <v>0</v>
      </c>
      <c r="T166" s="188">
        <f>S166*H166</f>
        <v>0</v>
      </c>
      <c r="U166" s="189" t="s">
        <v>21</v>
      </c>
      <c r="V166" s="36"/>
      <c r="W166" s="36"/>
      <c r="X166" s="36"/>
      <c r="Y166" s="36"/>
      <c r="Z166" s="36"/>
      <c r="AA166" s="36"/>
      <c r="AB166" s="36"/>
      <c r="AC166" s="36"/>
      <c r="AD166" s="36"/>
      <c r="AE166" s="36"/>
      <c r="AR166" s="190" t="s">
        <v>702</v>
      </c>
      <c r="AT166" s="190" t="s">
        <v>208</v>
      </c>
      <c r="AU166" s="190" t="s">
        <v>83</v>
      </c>
      <c r="AY166" s="19" t="s">
        <v>204</v>
      </c>
      <c r="BE166" s="191">
        <f>IF(N166="základní",J166,0)</f>
        <v>0</v>
      </c>
      <c r="BF166" s="191">
        <f>IF(N166="snížená",J166,0)</f>
        <v>0</v>
      </c>
      <c r="BG166" s="191">
        <f>IF(N166="zákl. přenesená",J166,0)</f>
        <v>0</v>
      </c>
      <c r="BH166" s="191">
        <f>IF(N166="sníž. přenesená",J166,0)</f>
        <v>0</v>
      </c>
      <c r="BI166" s="191">
        <f>IF(N166="nulová",J166,0)</f>
        <v>0</v>
      </c>
      <c r="BJ166" s="19" t="s">
        <v>81</v>
      </c>
      <c r="BK166" s="191">
        <f>ROUND(I166*H166,1)</f>
        <v>0</v>
      </c>
      <c r="BL166" s="19" t="s">
        <v>702</v>
      </c>
      <c r="BM166" s="190" t="s">
        <v>3021</v>
      </c>
    </row>
    <row r="167" spans="1:47" s="2" customFormat="1" ht="11.25">
      <c r="A167" s="36"/>
      <c r="B167" s="37"/>
      <c r="C167" s="38"/>
      <c r="D167" s="192" t="s">
        <v>216</v>
      </c>
      <c r="E167" s="38"/>
      <c r="F167" s="193" t="s">
        <v>3022</v>
      </c>
      <c r="G167" s="38"/>
      <c r="H167" s="38"/>
      <c r="I167" s="194"/>
      <c r="J167" s="38"/>
      <c r="K167" s="38"/>
      <c r="L167" s="41"/>
      <c r="M167" s="195"/>
      <c r="N167" s="196"/>
      <c r="O167" s="66"/>
      <c r="P167" s="66"/>
      <c r="Q167" s="66"/>
      <c r="R167" s="66"/>
      <c r="S167" s="66"/>
      <c r="T167" s="66"/>
      <c r="U167" s="67"/>
      <c r="V167" s="36"/>
      <c r="W167" s="36"/>
      <c r="X167" s="36"/>
      <c r="Y167" s="36"/>
      <c r="Z167" s="36"/>
      <c r="AA167" s="36"/>
      <c r="AB167" s="36"/>
      <c r="AC167" s="36"/>
      <c r="AD167" s="36"/>
      <c r="AE167" s="36"/>
      <c r="AT167" s="19" t="s">
        <v>216</v>
      </c>
      <c r="AU167" s="19" t="s">
        <v>83</v>
      </c>
    </row>
    <row r="168" spans="1:65" s="2" customFormat="1" ht="33" customHeight="1">
      <c r="A168" s="36"/>
      <c r="B168" s="37"/>
      <c r="C168" s="179" t="s">
        <v>495</v>
      </c>
      <c r="D168" s="179" t="s">
        <v>208</v>
      </c>
      <c r="E168" s="180" t="s">
        <v>3023</v>
      </c>
      <c r="F168" s="181" t="s">
        <v>3024</v>
      </c>
      <c r="G168" s="182" t="s">
        <v>346</v>
      </c>
      <c r="H168" s="183">
        <v>5.2</v>
      </c>
      <c r="I168" s="184"/>
      <c r="J168" s="185">
        <f>ROUND(I168*H168,1)</f>
        <v>0</v>
      </c>
      <c r="K168" s="181" t="s">
        <v>212</v>
      </c>
      <c r="L168" s="41"/>
      <c r="M168" s="186" t="s">
        <v>21</v>
      </c>
      <c r="N168" s="187" t="s">
        <v>44</v>
      </c>
      <c r="O168" s="66"/>
      <c r="P168" s="188">
        <f>O168*H168</f>
        <v>0</v>
      </c>
      <c r="Q168" s="188">
        <v>0</v>
      </c>
      <c r="R168" s="188">
        <f>Q168*H168</f>
        <v>0</v>
      </c>
      <c r="S168" s="188">
        <v>0</v>
      </c>
      <c r="T168" s="188">
        <f>S168*H168</f>
        <v>0</v>
      </c>
      <c r="U168" s="189" t="s">
        <v>21</v>
      </c>
      <c r="V168" s="36"/>
      <c r="W168" s="36"/>
      <c r="X168" s="36"/>
      <c r="Y168" s="36"/>
      <c r="Z168" s="36"/>
      <c r="AA168" s="36"/>
      <c r="AB168" s="36"/>
      <c r="AC168" s="36"/>
      <c r="AD168" s="36"/>
      <c r="AE168" s="36"/>
      <c r="AR168" s="190" t="s">
        <v>702</v>
      </c>
      <c r="AT168" s="190" t="s">
        <v>208</v>
      </c>
      <c r="AU168" s="190" t="s">
        <v>83</v>
      </c>
      <c r="AY168" s="19" t="s">
        <v>204</v>
      </c>
      <c r="BE168" s="191">
        <f>IF(N168="základní",J168,0)</f>
        <v>0</v>
      </c>
      <c r="BF168" s="191">
        <f>IF(N168="snížená",J168,0)</f>
        <v>0</v>
      </c>
      <c r="BG168" s="191">
        <f>IF(N168="zákl. přenesená",J168,0)</f>
        <v>0</v>
      </c>
      <c r="BH168" s="191">
        <f>IF(N168="sníž. přenesená",J168,0)</f>
        <v>0</v>
      </c>
      <c r="BI168" s="191">
        <f>IF(N168="nulová",J168,0)</f>
        <v>0</v>
      </c>
      <c r="BJ168" s="19" t="s">
        <v>81</v>
      </c>
      <c r="BK168" s="191">
        <f>ROUND(I168*H168,1)</f>
        <v>0</v>
      </c>
      <c r="BL168" s="19" t="s">
        <v>702</v>
      </c>
      <c r="BM168" s="190" t="s">
        <v>3025</v>
      </c>
    </row>
    <row r="169" spans="1:47" s="2" customFormat="1" ht="11.25">
      <c r="A169" s="36"/>
      <c r="B169" s="37"/>
      <c r="C169" s="38"/>
      <c r="D169" s="192" t="s">
        <v>216</v>
      </c>
      <c r="E169" s="38"/>
      <c r="F169" s="193" t="s">
        <v>3026</v>
      </c>
      <c r="G169" s="38"/>
      <c r="H169" s="38"/>
      <c r="I169" s="194"/>
      <c r="J169" s="38"/>
      <c r="K169" s="38"/>
      <c r="L169" s="41"/>
      <c r="M169" s="195"/>
      <c r="N169" s="196"/>
      <c r="O169" s="66"/>
      <c r="P169" s="66"/>
      <c r="Q169" s="66"/>
      <c r="R169" s="66"/>
      <c r="S169" s="66"/>
      <c r="T169" s="66"/>
      <c r="U169" s="67"/>
      <c r="V169" s="36"/>
      <c r="W169" s="36"/>
      <c r="X169" s="36"/>
      <c r="Y169" s="36"/>
      <c r="Z169" s="36"/>
      <c r="AA169" s="36"/>
      <c r="AB169" s="36"/>
      <c r="AC169" s="36"/>
      <c r="AD169" s="36"/>
      <c r="AE169" s="36"/>
      <c r="AT169" s="19" t="s">
        <v>216</v>
      </c>
      <c r="AU169" s="19" t="s">
        <v>83</v>
      </c>
    </row>
    <row r="170" spans="1:65" s="2" customFormat="1" ht="24.2" customHeight="1">
      <c r="A170" s="36"/>
      <c r="B170" s="37"/>
      <c r="C170" s="179" t="s">
        <v>501</v>
      </c>
      <c r="D170" s="179" t="s">
        <v>208</v>
      </c>
      <c r="E170" s="180" t="s">
        <v>3027</v>
      </c>
      <c r="F170" s="181" t="s">
        <v>3028</v>
      </c>
      <c r="G170" s="182" t="s">
        <v>346</v>
      </c>
      <c r="H170" s="183">
        <v>6</v>
      </c>
      <c r="I170" s="184"/>
      <c r="J170" s="185">
        <f>ROUND(I170*H170,1)</f>
        <v>0</v>
      </c>
      <c r="K170" s="181" t="s">
        <v>212</v>
      </c>
      <c r="L170" s="41"/>
      <c r="M170" s="186" t="s">
        <v>21</v>
      </c>
      <c r="N170" s="187" t="s">
        <v>44</v>
      </c>
      <c r="O170" s="66"/>
      <c r="P170" s="188">
        <f>O170*H170</f>
        <v>0</v>
      </c>
      <c r="Q170" s="188">
        <v>0</v>
      </c>
      <c r="R170" s="188">
        <f>Q170*H170</f>
        <v>0</v>
      </c>
      <c r="S170" s="188">
        <v>0.325</v>
      </c>
      <c r="T170" s="188">
        <f>S170*H170</f>
        <v>1.9500000000000002</v>
      </c>
      <c r="U170" s="189" t="s">
        <v>21</v>
      </c>
      <c r="V170" s="36"/>
      <c r="W170" s="36"/>
      <c r="X170" s="36"/>
      <c r="Y170" s="36"/>
      <c r="Z170" s="36"/>
      <c r="AA170" s="36"/>
      <c r="AB170" s="36"/>
      <c r="AC170" s="36"/>
      <c r="AD170" s="36"/>
      <c r="AE170" s="36"/>
      <c r="AR170" s="190" t="s">
        <v>702</v>
      </c>
      <c r="AT170" s="190" t="s">
        <v>208</v>
      </c>
      <c r="AU170" s="190" t="s">
        <v>83</v>
      </c>
      <c r="AY170" s="19" t="s">
        <v>204</v>
      </c>
      <c r="BE170" s="191">
        <f>IF(N170="základní",J170,0)</f>
        <v>0</v>
      </c>
      <c r="BF170" s="191">
        <f>IF(N170="snížená",J170,0)</f>
        <v>0</v>
      </c>
      <c r="BG170" s="191">
        <f>IF(N170="zákl. přenesená",J170,0)</f>
        <v>0</v>
      </c>
      <c r="BH170" s="191">
        <f>IF(N170="sníž. přenesená",J170,0)</f>
        <v>0</v>
      </c>
      <c r="BI170" s="191">
        <f>IF(N170="nulová",J170,0)</f>
        <v>0</v>
      </c>
      <c r="BJ170" s="19" t="s">
        <v>81</v>
      </c>
      <c r="BK170" s="191">
        <f>ROUND(I170*H170,1)</f>
        <v>0</v>
      </c>
      <c r="BL170" s="19" t="s">
        <v>702</v>
      </c>
      <c r="BM170" s="190" t="s">
        <v>3029</v>
      </c>
    </row>
    <row r="171" spans="1:47" s="2" customFormat="1" ht="11.25">
      <c r="A171" s="36"/>
      <c r="B171" s="37"/>
      <c r="C171" s="38"/>
      <c r="D171" s="192" t="s">
        <v>216</v>
      </c>
      <c r="E171" s="38"/>
      <c r="F171" s="193" t="s">
        <v>3030</v>
      </c>
      <c r="G171" s="38"/>
      <c r="H171" s="38"/>
      <c r="I171" s="194"/>
      <c r="J171" s="38"/>
      <c r="K171" s="38"/>
      <c r="L171" s="41"/>
      <c r="M171" s="195"/>
      <c r="N171" s="196"/>
      <c r="O171" s="66"/>
      <c r="P171" s="66"/>
      <c r="Q171" s="66"/>
      <c r="R171" s="66"/>
      <c r="S171" s="66"/>
      <c r="T171" s="66"/>
      <c r="U171" s="67"/>
      <c r="V171" s="36"/>
      <c r="W171" s="36"/>
      <c r="X171" s="36"/>
      <c r="Y171" s="36"/>
      <c r="Z171" s="36"/>
      <c r="AA171" s="36"/>
      <c r="AB171" s="36"/>
      <c r="AC171" s="36"/>
      <c r="AD171" s="36"/>
      <c r="AE171" s="36"/>
      <c r="AT171" s="19" t="s">
        <v>216</v>
      </c>
      <c r="AU171" s="19" t="s">
        <v>83</v>
      </c>
    </row>
    <row r="172" spans="1:65" s="2" customFormat="1" ht="16.5" customHeight="1">
      <c r="A172" s="36"/>
      <c r="B172" s="37"/>
      <c r="C172" s="179" t="s">
        <v>508</v>
      </c>
      <c r="D172" s="179" t="s">
        <v>208</v>
      </c>
      <c r="E172" s="180" t="s">
        <v>3031</v>
      </c>
      <c r="F172" s="181" t="s">
        <v>3032</v>
      </c>
      <c r="G172" s="182" t="s">
        <v>260</v>
      </c>
      <c r="H172" s="183">
        <v>0.2</v>
      </c>
      <c r="I172" s="184"/>
      <c r="J172" s="185">
        <f>ROUND(I172*H172,1)</f>
        <v>0</v>
      </c>
      <c r="K172" s="181" t="s">
        <v>212</v>
      </c>
      <c r="L172" s="41"/>
      <c r="M172" s="186" t="s">
        <v>21</v>
      </c>
      <c r="N172" s="187" t="s">
        <v>44</v>
      </c>
      <c r="O172" s="66"/>
      <c r="P172" s="188">
        <f>O172*H172</f>
        <v>0</v>
      </c>
      <c r="Q172" s="188">
        <v>2.256342204</v>
      </c>
      <c r="R172" s="188">
        <f>Q172*H172</f>
        <v>0.45126844080000006</v>
      </c>
      <c r="S172" s="188">
        <v>0</v>
      </c>
      <c r="T172" s="188">
        <f>S172*H172</f>
        <v>0</v>
      </c>
      <c r="U172" s="189" t="s">
        <v>21</v>
      </c>
      <c r="V172" s="36"/>
      <c r="W172" s="36"/>
      <c r="X172" s="36"/>
      <c r="Y172" s="36"/>
      <c r="Z172" s="36"/>
      <c r="AA172" s="36"/>
      <c r="AB172" s="36"/>
      <c r="AC172" s="36"/>
      <c r="AD172" s="36"/>
      <c r="AE172" s="36"/>
      <c r="AR172" s="190" t="s">
        <v>702</v>
      </c>
      <c r="AT172" s="190" t="s">
        <v>208</v>
      </c>
      <c r="AU172" s="190" t="s">
        <v>83</v>
      </c>
      <c r="AY172" s="19" t="s">
        <v>204</v>
      </c>
      <c r="BE172" s="191">
        <f>IF(N172="základní",J172,0)</f>
        <v>0</v>
      </c>
      <c r="BF172" s="191">
        <f>IF(N172="snížená",J172,0)</f>
        <v>0</v>
      </c>
      <c r="BG172" s="191">
        <f>IF(N172="zákl. přenesená",J172,0)</f>
        <v>0</v>
      </c>
      <c r="BH172" s="191">
        <f>IF(N172="sníž. přenesená",J172,0)</f>
        <v>0</v>
      </c>
      <c r="BI172" s="191">
        <f>IF(N172="nulová",J172,0)</f>
        <v>0</v>
      </c>
      <c r="BJ172" s="19" t="s">
        <v>81</v>
      </c>
      <c r="BK172" s="191">
        <f>ROUND(I172*H172,1)</f>
        <v>0</v>
      </c>
      <c r="BL172" s="19" t="s">
        <v>702</v>
      </c>
      <c r="BM172" s="190" t="s">
        <v>3033</v>
      </c>
    </row>
    <row r="173" spans="1:47" s="2" customFormat="1" ht="11.25">
      <c r="A173" s="36"/>
      <c r="B173" s="37"/>
      <c r="C173" s="38"/>
      <c r="D173" s="192" t="s">
        <v>216</v>
      </c>
      <c r="E173" s="38"/>
      <c r="F173" s="193" t="s">
        <v>3034</v>
      </c>
      <c r="G173" s="38"/>
      <c r="H173" s="38"/>
      <c r="I173" s="194"/>
      <c r="J173" s="38"/>
      <c r="K173" s="38"/>
      <c r="L173" s="41"/>
      <c r="M173" s="195"/>
      <c r="N173" s="196"/>
      <c r="O173" s="66"/>
      <c r="P173" s="66"/>
      <c r="Q173" s="66"/>
      <c r="R173" s="66"/>
      <c r="S173" s="66"/>
      <c r="T173" s="66"/>
      <c r="U173" s="67"/>
      <c r="V173" s="36"/>
      <c r="W173" s="36"/>
      <c r="X173" s="36"/>
      <c r="Y173" s="36"/>
      <c r="Z173" s="36"/>
      <c r="AA173" s="36"/>
      <c r="AB173" s="36"/>
      <c r="AC173" s="36"/>
      <c r="AD173" s="36"/>
      <c r="AE173" s="36"/>
      <c r="AT173" s="19" t="s">
        <v>216</v>
      </c>
      <c r="AU173" s="19" t="s">
        <v>83</v>
      </c>
    </row>
    <row r="174" spans="1:65" s="2" customFormat="1" ht="37.9" customHeight="1">
      <c r="A174" s="36"/>
      <c r="B174" s="37"/>
      <c r="C174" s="179" t="s">
        <v>513</v>
      </c>
      <c r="D174" s="179" t="s">
        <v>208</v>
      </c>
      <c r="E174" s="180" t="s">
        <v>3035</v>
      </c>
      <c r="F174" s="181" t="s">
        <v>3036</v>
      </c>
      <c r="G174" s="182" t="s">
        <v>469</v>
      </c>
      <c r="H174" s="183">
        <v>17</v>
      </c>
      <c r="I174" s="184"/>
      <c r="J174" s="185">
        <f>ROUND(I174*H174,1)</f>
        <v>0</v>
      </c>
      <c r="K174" s="181" t="s">
        <v>212</v>
      </c>
      <c r="L174" s="41"/>
      <c r="M174" s="186" t="s">
        <v>21</v>
      </c>
      <c r="N174" s="187" t="s">
        <v>44</v>
      </c>
      <c r="O174" s="66"/>
      <c r="P174" s="188">
        <f>O174*H174</f>
        <v>0</v>
      </c>
      <c r="Q174" s="188">
        <v>0</v>
      </c>
      <c r="R174" s="188">
        <f>Q174*H174</f>
        <v>0</v>
      </c>
      <c r="S174" s="188">
        <v>0</v>
      </c>
      <c r="T174" s="188">
        <f>S174*H174</f>
        <v>0</v>
      </c>
      <c r="U174" s="189" t="s">
        <v>21</v>
      </c>
      <c r="V174" s="36"/>
      <c r="W174" s="36"/>
      <c r="X174" s="36"/>
      <c r="Y174" s="36"/>
      <c r="Z174" s="36"/>
      <c r="AA174" s="36"/>
      <c r="AB174" s="36"/>
      <c r="AC174" s="36"/>
      <c r="AD174" s="36"/>
      <c r="AE174" s="36"/>
      <c r="AR174" s="190" t="s">
        <v>702</v>
      </c>
      <c r="AT174" s="190" t="s">
        <v>208</v>
      </c>
      <c r="AU174" s="190" t="s">
        <v>83</v>
      </c>
      <c r="AY174" s="19" t="s">
        <v>204</v>
      </c>
      <c r="BE174" s="191">
        <f>IF(N174="základní",J174,0)</f>
        <v>0</v>
      </c>
      <c r="BF174" s="191">
        <f>IF(N174="snížená",J174,0)</f>
        <v>0</v>
      </c>
      <c r="BG174" s="191">
        <f>IF(N174="zákl. přenesená",J174,0)</f>
        <v>0</v>
      </c>
      <c r="BH174" s="191">
        <f>IF(N174="sníž. přenesená",J174,0)</f>
        <v>0</v>
      </c>
      <c r="BI174" s="191">
        <f>IF(N174="nulová",J174,0)</f>
        <v>0</v>
      </c>
      <c r="BJ174" s="19" t="s">
        <v>81</v>
      </c>
      <c r="BK174" s="191">
        <f>ROUND(I174*H174,1)</f>
        <v>0</v>
      </c>
      <c r="BL174" s="19" t="s">
        <v>702</v>
      </c>
      <c r="BM174" s="190" t="s">
        <v>3037</v>
      </c>
    </row>
    <row r="175" spans="1:47" s="2" customFormat="1" ht="11.25">
      <c r="A175" s="36"/>
      <c r="B175" s="37"/>
      <c r="C175" s="38"/>
      <c r="D175" s="192" t="s">
        <v>216</v>
      </c>
      <c r="E175" s="38"/>
      <c r="F175" s="193" t="s">
        <v>3038</v>
      </c>
      <c r="G175" s="38"/>
      <c r="H175" s="38"/>
      <c r="I175" s="194"/>
      <c r="J175" s="38"/>
      <c r="K175" s="38"/>
      <c r="L175" s="41"/>
      <c r="M175" s="195"/>
      <c r="N175" s="196"/>
      <c r="O175" s="66"/>
      <c r="P175" s="66"/>
      <c r="Q175" s="66"/>
      <c r="R175" s="66"/>
      <c r="S175" s="66"/>
      <c r="T175" s="66"/>
      <c r="U175" s="67"/>
      <c r="V175" s="36"/>
      <c r="W175" s="36"/>
      <c r="X175" s="36"/>
      <c r="Y175" s="36"/>
      <c r="Z175" s="36"/>
      <c r="AA175" s="36"/>
      <c r="AB175" s="36"/>
      <c r="AC175" s="36"/>
      <c r="AD175" s="36"/>
      <c r="AE175" s="36"/>
      <c r="AT175" s="19" t="s">
        <v>216</v>
      </c>
      <c r="AU175" s="19" t="s">
        <v>83</v>
      </c>
    </row>
    <row r="176" spans="1:65" s="2" customFormat="1" ht="37.9" customHeight="1">
      <c r="A176" s="36"/>
      <c r="B176" s="37"/>
      <c r="C176" s="179" t="s">
        <v>521</v>
      </c>
      <c r="D176" s="179" t="s">
        <v>208</v>
      </c>
      <c r="E176" s="180" t="s">
        <v>3039</v>
      </c>
      <c r="F176" s="181" t="s">
        <v>3040</v>
      </c>
      <c r="G176" s="182" t="s">
        <v>469</v>
      </c>
      <c r="H176" s="183">
        <v>73</v>
      </c>
      <c r="I176" s="184"/>
      <c r="J176" s="185">
        <f>ROUND(I176*H176,1)</f>
        <v>0</v>
      </c>
      <c r="K176" s="181" t="s">
        <v>212</v>
      </c>
      <c r="L176" s="41"/>
      <c r="M176" s="186" t="s">
        <v>21</v>
      </c>
      <c r="N176" s="187" t="s">
        <v>44</v>
      </c>
      <c r="O176" s="66"/>
      <c r="P176" s="188">
        <f>O176*H176</f>
        <v>0</v>
      </c>
      <c r="Q176" s="188">
        <v>0</v>
      </c>
      <c r="R176" s="188">
        <f>Q176*H176</f>
        <v>0</v>
      </c>
      <c r="S176" s="188">
        <v>0</v>
      </c>
      <c r="T176" s="188">
        <f>S176*H176</f>
        <v>0</v>
      </c>
      <c r="U176" s="189" t="s">
        <v>21</v>
      </c>
      <c r="V176" s="36"/>
      <c r="W176" s="36"/>
      <c r="X176" s="36"/>
      <c r="Y176" s="36"/>
      <c r="Z176" s="36"/>
      <c r="AA176" s="36"/>
      <c r="AB176" s="36"/>
      <c r="AC176" s="36"/>
      <c r="AD176" s="36"/>
      <c r="AE176" s="36"/>
      <c r="AR176" s="190" t="s">
        <v>702</v>
      </c>
      <c r="AT176" s="190" t="s">
        <v>208</v>
      </c>
      <c r="AU176" s="190" t="s">
        <v>83</v>
      </c>
      <c r="AY176" s="19" t="s">
        <v>204</v>
      </c>
      <c r="BE176" s="191">
        <f>IF(N176="základní",J176,0)</f>
        <v>0</v>
      </c>
      <c r="BF176" s="191">
        <f>IF(N176="snížená",J176,0)</f>
        <v>0</v>
      </c>
      <c r="BG176" s="191">
        <f>IF(N176="zákl. přenesená",J176,0)</f>
        <v>0</v>
      </c>
      <c r="BH176" s="191">
        <f>IF(N176="sníž. přenesená",J176,0)</f>
        <v>0</v>
      </c>
      <c r="BI176" s="191">
        <f>IF(N176="nulová",J176,0)</f>
        <v>0</v>
      </c>
      <c r="BJ176" s="19" t="s">
        <v>81</v>
      </c>
      <c r="BK176" s="191">
        <f>ROUND(I176*H176,1)</f>
        <v>0</v>
      </c>
      <c r="BL176" s="19" t="s">
        <v>702</v>
      </c>
      <c r="BM176" s="190" t="s">
        <v>3041</v>
      </c>
    </row>
    <row r="177" spans="1:47" s="2" customFormat="1" ht="11.25">
      <c r="A177" s="36"/>
      <c r="B177" s="37"/>
      <c r="C177" s="38"/>
      <c r="D177" s="192" t="s">
        <v>216</v>
      </c>
      <c r="E177" s="38"/>
      <c r="F177" s="193" t="s">
        <v>3042</v>
      </c>
      <c r="G177" s="38"/>
      <c r="H177" s="38"/>
      <c r="I177" s="194"/>
      <c r="J177" s="38"/>
      <c r="K177" s="38"/>
      <c r="L177" s="41"/>
      <c r="M177" s="195"/>
      <c r="N177" s="196"/>
      <c r="O177" s="66"/>
      <c r="P177" s="66"/>
      <c r="Q177" s="66"/>
      <c r="R177" s="66"/>
      <c r="S177" s="66"/>
      <c r="T177" s="66"/>
      <c r="U177" s="67"/>
      <c r="V177" s="36"/>
      <c r="W177" s="36"/>
      <c r="X177" s="36"/>
      <c r="Y177" s="36"/>
      <c r="Z177" s="36"/>
      <c r="AA177" s="36"/>
      <c r="AB177" s="36"/>
      <c r="AC177" s="36"/>
      <c r="AD177" s="36"/>
      <c r="AE177" s="36"/>
      <c r="AT177" s="19" t="s">
        <v>216</v>
      </c>
      <c r="AU177" s="19" t="s">
        <v>83</v>
      </c>
    </row>
    <row r="178" spans="1:65" s="2" customFormat="1" ht="21.75" customHeight="1">
      <c r="A178" s="36"/>
      <c r="B178" s="37"/>
      <c r="C178" s="179" t="s">
        <v>527</v>
      </c>
      <c r="D178" s="179" t="s">
        <v>208</v>
      </c>
      <c r="E178" s="180" t="s">
        <v>3043</v>
      </c>
      <c r="F178" s="181" t="s">
        <v>3044</v>
      </c>
      <c r="G178" s="182" t="s">
        <v>469</v>
      </c>
      <c r="H178" s="183">
        <v>33</v>
      </c>
      <c r="I178" s="184"/>
      <c r="J178" s="185">
        <f>ROUND(I178*H178,1)</f>
        <v>0</v>
      </c>
      <c r="K178" s="181" t="s">
        <v>212</v>
      </c>
      <c r="L178" s="41"/>
      <c r="M178" s="186" t="s">
        <v>21</v>
      </c>
      <c r="N178" s="187" t="s">
        <v>44</v>
      </c>
      <c r="O178" s="66"/>
      <c r="P178" s="188">
        <f>O178*H178</f>
        <v>0</v>
      </c>
      <c r="Q178" s="188">
        <v>0</v>
      </c>
      <c r="R178" s="188">
        <f>Q178*H178</f>
        <v>0</v>
      </c>
      <c r="S178" s="188">
        <v>0</v>
      </c>
      <c r="T178" s="188">
        <f>S178*H178</f>
        <v>0</v>
      </c>
      <c r="U178" s="189" t="s">
        <v>21</v>
      </c>
      <c r="V178" s="36"/>
      <c r="W178" s="36"/>
      <c r="X178" s="36"/>
      <c r="Y178" s="36"/>
      <c r="Z178" s="36"/>
      <c r="AA178" s="36"/>
      <c r="AB178" s="36"/>
      <c r="AC178" s="36"/>
      <c r="AD178" s="36"/>
      <c r="AE178" s="36"/>
      <c r="AR178" s="190" t="s">
        <v>702</v>
      </c>
      <c r="AT178" s="190" t="s">
        <v>208</v>
      </c>
      <c r="AU178" s="190" t="s">
        <v>83</v>
      </c>
      <c r="AY178" s="19" t="s">
        <v>204</v>
      </c>
      <c r="BE178" s="191">
        <f>IF(N178="základní",J178,0)</f>
        <v>0</v>
      </c>
      <c r="BF178" s="191">
        <f>IF(N178="snížená",J178,0)</f>
        <v>0</v>
      </c>
      <c r="BG178" s="191">
        <f>IF(N178="zákl. přenesená",J178,0)</f>
        <v>0</v>
      </c>
      <c r="BH178" s="191">
        <f>IF(N178="sníž. přenesená",J178,0)</f>
        <v>0</v>
      </c>
      <c r="BI178" s="191">
        <f>IF(N178="nulová",J178,0)</f>
        <v>0</v>
      </c>
      <c r="BJ178" s="19" t="s">
        <v>81</v>
      </c>
      <c r="BK178" s="191">
        <f>ROUND(I178*H178,1)</f>
        <v>0</v>
      </c>
      <c r="BL178" s="19" t="s">
        <v>702</v>
      </c>
      <c r="BM178" s="190" t="s">
        <v>3045</v>
      </c>
    </row>
    <row r="179" spans="1:47" s="2" customFormat="1" ht="11.25">
      <c r="A179" s="36"/>
      <c r="B179" s="37"/>
      <c r="C179" s="38"/>
      <c r="D179" s="192" t="s">
        <v>216</v>
      </c>
      <c r="E179" s="38"/>
      <c r="F179" s="193" t="s">
        <v>3046</v>
      </c>
      <c r="G179" s="38"/>
      <c r="H179" s="38"/>
      <c r="I179" s="194"/>
      <c r="J179" s="38"/>
      <c r="K179" s="38"/>
      <c r="L179" s="41"/>
      <c r="M179" s="195"/>
      <c r="N179" s="196"/>
      <c r="O179" s="66"/>
      <c r="P179" s="66"/>
      <c r="Q179" s="66"/>
      <c r="R179" s="66"/>
      <c r="S179" s="66"/>
      <c r="T179" s="66"/>
      <c r="U179" s="67"/>
      <c r="V179" s="36"/>
      <c r="W179" s="36"/>
      <c r="X179" s="36"/>
      <c r="Y179" s="36"/>
      <c r="Z179" s="36"/>
      <c r="AA179" s="36"/>
      <c r="AB179" s="36"/>
      <c r="AC179" s="36"/>
      <c r="AD179" s="36"/>
      <c r="AE179" s="36"/>
      <c r="AT179" s="19" t="s">
        <v>216</v>
      </c>
      <c r="AU179" s="19" t="s">
        <v>83</v>
      </c>
    </row>
    <row r="180" spans="1:65" s="2" customFormat="1" ht="16.5" customHeight="1">
      <c r="A180" s="36"/>
      <c r="B180" s="37"/>
      <c r="C180" s="242" t="s">
        <v>533</v>
      </c>
      <c r="D180" s="242" t="s">
        <v>466</v>
      </c>
      <c r="E180" s="243" t="s">
        <v>3047</v>
      </c>
      <c r="F180" s="244" t="s">
        <v>3048</v>
      </c>
      <c r="G180" s="245" t="s">
        <v>469</v>
      </c>
      <c r="H180" s="246">
        <v>33</v>
      </c>
      <c r="I180" s="247"/>
      <c r="J180" s="248">
        <f>ROUND(I180*H180,1)</f>
        <v>0</v>
      </c>
      <c r="K180" s="244" t="s">
        <v>212</v>
      </c>
      <c r="L180" s="249"/>
      <c r="M180" s="250" t="s">
        <v>21</v>
      </c>
      <c r="N180" s="251" t="s">
        <v>44</v>
      </c>
      <c r="O180" s="66"/>
      <c r="P180" s="188">
        <f>O180*H180</f>
        <v>0</v>
      </c>
      <c r="Q180" s="188">
        <v>0.00069</v>
      </c>
      <c r="R180" s="188">
        <f>Q180*H180</f>
        <v>0.02277</v>
      </c>
      <c r="S180" s="188">
        <v>0</v>
      </c>
      <c r="T180" s="188">
        <f>S180*H180</f>
        <v>0</v>
      </c>
      <c r="U180" s="189" t="s">
        <v>21</v>
      </c>
      <c r="V180" s="36"/>
      <c r="W180" s="36"/>
      <c r="X180" s="36"/>
      <c r="Y180" s="36"/>
      <c r="Z180" s="36"/>
      <c r="AA180" s="36"/>
      <c r="AB180" s="36"/>
      <c r="AC180" s="36"/>
      <c r="AD180" s="36"/>
      <c r="AE180" s="36"/>
      <c r="AR180" s="190" t="s">
        <v>1134</v>
      </c>
      <c r="AT180" s="190" t="s">
        <v>466</v>
      </c>
      <c r="AU180" s="190" t="s">
        <v>83</v>
      </c>
      <c r="AY180" s="19" t="s">
        <v>204</v>
      </c>
      <c r="BE180" s="191">
        <f>IF(N180="základní",J180,0)</f>
        <v>0</v>
      </c>
      <c r="BF180" s="191">
        <f>IF(N180="snížená",J180,0)</f>
        <v>0</v>
      </c>
      <c r="BG180" s="191">
        <f>IF(N180="zákl. přenesená",J180,0)</f>
        <v>0</v>
      </c>
      <c r="BH180" s="191">
        <f>IF(N180="sníž. přenesená",J180,0)</f>
        <v>0</v>
      </c>
      <c r="BI180" s="191">
        <f>IF(N180="nulová",J180,0)</f>
        <v>0</v>
      </c>
      <c r="BJ180" s="19" t="s">
        <v>81</v>
      </c>
      <c r="BK180" s="191">
        <f>ROUND(I180*H180,1)</f>
        <v>0</v>
      </c>
      <c r="BL180" s="19" t="s">
        <v>1134</v>
      </c>
      <c r="BM180" s="190" t="s">
        <v>3049</v>
      </c>
    </row>
    <row r="181" spans="1:47" s="2" customFormat="1" ht="11.25">
      <c r="A181" s="36"/>
      <c r="B181" s="37"/>
      <c r="C181" s="38"/>
      <c r="D181" s="192" t="s">
        <v>216</v>
      </c>
      <c r="E181" s="38"/>
      <c r="F181" s="193" t="s">
        <v>3050</v>
      </c>
      <c r="G181" s="38"/>
      <c r="H181" s="38"/>
      <c r="I181" s="194"/>
      <c r="J181" s="38"/>
      <c r="K181" s="38"/>
      <c r="L181" s="41"/>
      <c r="M181" s="195"/>
      <c r="N181" s="196"/>
      <c r="O181" s="66"/>
      <c r="P181" s="66"/>
      <c r="Q181" s="66"/>
      <c r="R181" s="66"/>
      <c r="S181" s="66"/>
      <c r="T181" s="66"/>
      <c r="U181" s="67"/>
      <c r="V181" s="36"/>
      <c r="W181" s="36"/>
      <c r="X181" s="36"/>
      <c r="Y181" s="36"/>
      <c r="Z181" s="36"/>
      <c r="AA181" s="36"/>
      <c r="AB181" s="36"/>
      <c r="AC181" s="36"/>
      <c r="AD181" s="36"/>
      <c r="AE181" s="36"/>
      <c r="AT181" s="19" t="s">
        <v>216</v>
      </c>
      <c r="AU181" s="19" t="s">
        <v>83</v>
      </c>
    </row>
    <row r="182" spans="1:65" s="2" customFormat="1" ht="21.75" customHeight="1">
      <c r="A182" s="36"/>
      <c r="B182" s="37"/>
      <c r="C182" s="179" t="s">
        <v>539</v>
      </c>
      <c r="D182" s="179" t="s">
        <v>208</v>
      </c>
      <c r="E182" s="180" t="s">
        <v>3051</v>
      </c>
      <c r="F182" s="181" t="s">
        <v>3052</v>
      </c>
      <c r="G182" s="182" t="s">
        <v>469</v>
      </c>
      <c r="H182" s="183">
        <v>17</v>
      </c>
      <c r="I182" s="184"/>
      <c r="J182" s="185">
        <f>ROUND(I182*H182,1)</f>
        <v>0</v>
      </c>
      <c r="K182" s="181" t="s">
        <v>212</v>
      </c>
      <c r="L182" s="41"/>
      <c r="M182" s="186" t="s">
        <v>21</v>
      </c>
      <c r="N182" s="187" t="s">
        <v>44</v>
      </c>
      <c r="O182" s="66"/>
      <c r="P182" s="188">
        <f>O182*H182</f>
        <v>0</v>
      </c>
      <c r="Q182" s="188">
        <v>0</v>
      </c>
      <c r="R182" s="188">
        <f>Q182*H182</f>
        <v>0</v>
      </c>
      <c r="S182" s="188">
        <v>0</v>
      </c>
      <c r="T182" s="188">
        <f>S182*H182</f>
        <v>0</v>
      </c>
      <c r="U182" s="189" t="s">
        <v>21</v>
      </c>
      <c r="V182" s="36"/>
      <c r="W182" s="36"/>
      <c r="X182" s="36"/>
      <c r="Y182" s="36"/>
      <c r="Z182" s="36"/>
      <c r="AA182" s="36"/>
      <c r="AB182" s="36"/>
      <c r="AC182" s="36"/>
      <c r="AD182" s="36"/>
      <c r="AE182" s="36"/>
      <c r="AR182" s="190" t="s">
        <v>702</v>
      </c>
      <c r="AT182" s="190" t="s">
        <v>208</v>
      </c>
      <c r="AU182" s="190" t="s">
        <v>83</v>
      </c>
      <c r="AY182" s="19" t="s">
        <v>204</v>
      </c>
      <c r="BE182" s="191">
        <f>IF(N182="základní",J182,0)</f>
        <v>0</v>
      </c>
      <c r="BF182" s="191">
        <f>IF(N182="snížená",J182,0)</f>
        <v>0</v>
      </c>
      <c r="BG182" s="191">
        <f>IF(N182="zákl. přenesená",J182,0)</f>
        <v>0</v>
      </c>
      <c r="BH182" s="191">
        <f>IF(N182="sníž. přenesená",J182,0)</f>
        <v>0</v>
      </c>
      <c r="BI182" s="191">
        <f>IF(N182="nulová",J182,0)</f>
        <v>0</v>
      </c>
      <c r="BJ182" s="19" t="s">
        <v>81</v>
      </c>
      <c r="BK182" s="191">
        <f>ROUND(I182*H182,1)</f>
        <v>0</v>
      </c>
      <c r="BL182" s="19" t="s">
        <v>702</v>
      </c>
      <c r="BM182" s="190" t="s">
        <v>3053</v>
      </c>
    </row>
    <row r="183" spans="1:47" s="2" customFormat="1" ht="11.25">
      <c r="A183" s="36"/>
      <c r="B183" s="37"/>
      <c r="C183" s="38"/>
      <c r="D183" s="192" t="s">
        <v>216</v>
      </c>
      <c r="E183" s="38"/>
      <c r="F183" s="193" t="s">
        <v>3054</v>
      </c>
      <c r="G183" s="38"/>
      <c r="H183" s="38"/>
      <c r="I183" s="194"/>
      <c r="J183" s="38"/>
      <c r="K183" s="38"/>
      <c r="L183" s="41"/>
      <c r="M183" s="195"/>
      <c r="N183" s="196"/>
      <c r="O183" s="66"/>
      <c r="P183" s="66"/>
      <c r="Q183" s="66"/>
      <c r="R183" s="66"/>
      <c r="S183" s="66"/>
      <c r="T183" s="66"/>
      <c r="U183" s="67"/>
      <c r="V183" s="36"/>
      <c r="W183" s="36"/>
      <c r="X183" s="36"/>
      <c r="Y183" s="36"/>
      <c r="Z183" s="36"/>
      <c r="AA183" s="36"/>
      <c r="AB183" s="36"/>
      <c r="AC183" s="36"/>
      <c r="AD183" s="36"/>
      <c r="AE183" s="36"/>
      <c r="AT183" s="19" t="s">
        <v>216</v>
      </c>
      <c r="AU183" s="19" t="s">
        <v>83</v>
      </c>
    </row>
    <row r="184" spans="1:65" s="2" customFormat="1" ht="16.5" customHeight="1">
      <c r="A184" s="36"/>
      <c r="B184" s="37"/>
      <c r="C184" s="242" t="s">
        <v>544</v>
      </c>
      <c r="D184" s="242" t="s">
        <v>466</v>
      </c>
      <c r="E184" s="243" t="s">
        <v>3055</v>
      </c>
      <c r="F184" s="244" t="s">
        <v>3056</v>
      </c>
      <c r="G184" s="245" t="s">
        <v>469</v>
      </c>
      <c r="H184" s="246">
        <v>17</v>
      </c>
      <c r="I184" s="247"/>
      <c r="J184" s="248">
        <f>ROUND(I184*H184,1)</f>
        <v>0</v>
      </c>
      <c r="K184" s="244" t="s">
        <v>212</v>
      </c>
      <c r="L184" s="249"/>
      <c r="M184" s="250" t="s">
        <v>21</v>
      </c>
      <c r="N184" s="251" t="s">
        <v>44</v>
      </c>
      <c r="O184" s="66"/>
      <c r="P184" s="188">
        <f>O184*H184</f>
        <v>0</v>
      </c>
      <c r="Q184" s="188">
        <v>0.00019</v>
      </c>
      <c r="R184" s="188">
        <f>Q184*H184</f>
        <v>0.0032300000000000002</v>
      </c>
      <c r="S184" s="188">
        <v>0</v>
      </c>
      <c r="T184" s="188">
        <f>S184*H184</f>
        <v>0</v>
      </c>
      <c r="U184" s="189" t="s">
        <v>21</v>
      </c>
      <c r="V184" s="36"/>
      <c r="W184" s="36"/>
      <c r="X184" s="36"/>
      <c r="Y184" s="36"/>
      <c r="Z184" s="36"/>
      <c r="AA184" s="36"/>
      <c r="AB184" s="36"/>
      <c r="AC184" s="36"/>
      <c r="AD184" s="36"/>
      <c r="AE184" s="36"/>
      <c r="AR184" s="190" t="s">
        <v>1134</v>
      </c>
      <c r="AT184" s="190" t="s">
        <v>466</v>
      </c>
      <c r="AU184" s="190" t="s">
        <v>83</v>
      </c>
      <c r="AY184" s="19" t="s">
        <v>204</v>
      </c>
      <c r="BE184" s="191">
        <f>IF(N184="základní",J184,0)</f>
        <v>0</v>
      </c>
      <c r="BF184" s="191">
        <f>IF(N184="snížená",J184,0)</f>
        <v>0</v>
      </c>
      <c r="BG184" s="191">
        <f>IF(N184="zákl. přenesená",J184,0)</f>
        <v>0</v>
      </c>
      <c r="BH184" s="191">
        <f>IF(N184="sníž. přenesená",J184,0)</f>
        <v>0</v>
      </c>
      <c r="BI184" s="191">
        <f>IF(N184="nulová",J184,0)</f>
        <v>0</v>
      </c>
      <c r="BJ184" s="19" t="s">
        <v>81</v>
      </c>
      <c r="BK184" s="191">
        <f>ROUND(I184*H184,1)</f>
        <v>0</v>
      </c>
      <c r="BL184" s="19" t="s">
        <v>1134</v>
      </c>
      <c r="BM184" s="190" t="s">
        <v>3057</v>
      </c>
    </row>
    <row r="185" spans="1:47" s="2" customFormat="1" ht="11.25">
      <c r="A185" s="36"/>
      <c r="B185" s="37"/>
      <c r="C185" s="38"/>
      <c r="D185" s="192" t="s">
        <v>216</v>
      </c>
      <c r="E185" s="38"/>
      <c r="F185" s="193" t="s">
        <v>3058</v>
      </c>
      <c r="G185" s="38"/>
      <c r="H185" s="38"/>
      <c r="I185" s="194"/>
      <c r="J185" s="38"/>
      <c r="K185" s="38"/>
      <c r="L185" s="41"/>
      <c r="M185" s="195"/>
      <c r="N185" s="196"/>
      <c r="O185" s="66"/>
      <c r="P185" s="66"/>
      <c r="Q185" s="66"/>
      <c r="R185" s="66"/>
      <c r="S185" s="66"/>
      <c r="T185" s="66"/>
      <c r="U185" s="67"/>
      <c r="V185" s="36"/>
      <c r="W185" s="36"/>
      <c r="X185" s="36"/>
      <c r="Y185" s="36"/>
      <c r="Z185" s="36"/>
      <c r="AA185" s="36"/>
      <c r="AB185" s="36"/>
      <c r="AC185" s="36"/>
      <c r="AD185" s="36"/>
      <c r="AE185" s="36"/>
      <c r="AT185" s="19" t="s">
        <v>216</v>
      </c>
      <c r="AU185" s="19" t="s">
        <v>83</v>
      </c>
    </row>
    <row r="186" spans="1:65" s="2" customFormat="1" ht="33" customHeight="1">
      <c r="A186" s="36"/>
      <c r="B186" s="37"/>
      <c r="C186" s="179" t="s">
        <v>552</v>
      </c>
      <c r="D186" s="179" t="s">
        <v>208</v>
      </c>
      <c r="E186" s="180" t="s">
        <v>3059</v>
      </c>
      <c r="F186" s="181" t="s">
        <v>3060</v>
      </c>
      <c r="G186" s="182" t="s">
        <v>469</v>
      </c>
      <c r="H186" s="183">
        <v>17</v>
      </c>
      <c r="I186" s="184"/>
      <c r="J186" s="185">
        <f>ROUND(I186*H186,1)</f>
        <v>0</v>
      </c>
      <c r="K186" s="181" t="s">
        <v>212</v>
      </c>
      <c r="L186" s="41"/>
      <c r="M186" s="186" t="s">
        <v>21</v>
      </c>
      <c r="N186" s="187" t="s">
        <v>44</v>
      </c>
      <c r="O186" s="66"/>
      <c r="P186" s="188">
        <f>O186*H186</f>
        <v>0</v>
      </c>
      <c r="Q186" s="188">
        <v>0</v>
      </c>
      <c r="R186" s="188">
        <f>Q186*H186</f>
        <v>0</v>
      </c>
      <c r="S186" s="188">
        <v>0</v>
      </c>
      <c r="T186" s="188">
        <f>S186*H186</f>
        <v>0</v>
      </c>
      <c r="U186" s="189" t="s">
        <v>21</v>
      </c>
      <c r="V186" s="36"/>
      <c r="W186" s="36"/>
      <c r="X186" s="36"/>
      <c r="Y186" s="36"/>
      <c r="Z186" s="36"/>
      <c r="AA186" s="36"/>
      <c r="AB186" s="36"/>
      <c r="AC186" s="36"/>
      <c r="AD186" s="36"/>
      <c r="AE186" s="36"/>
      <c r="AR186" s="190" t="s">
        <v>702</v>
      </c>
      <c r="AT186" s="190" t="s">
        <v>208</v>
      </c>
      <c r="AU186" s="190" t="s">
        <v>83</v>
      </c>
      <c r="AY186" s="19" t="s">
        <v>204</v>
      </c>
      <c r="BE186" s="191">
        <f>IF(N186="základní",J186,0)</f>
        <v>0</v>
      </c>
      <c r="BF186" s="191">
        <f>IF(N186="snížená",J186,0)</f>
        <v>0</v>
      </c>
      <c r="BG186" s="191">
        <f>IF(N186="zákl. přenesená",J186,0)</f>
        <v>0</v>
      </c>
      <c r="BH186" s="191">
        <f>IF(N186="sníž. přenesená",J186,0)</f>
        <v>0</v>
      </c>
      <c r="BI186" s="191">
        <f>IF(N186="nulová",J186,0)</f>
        <v>0</v>
      </c>
      <c r="BJ186" s="19" t="s">
        <v>81</v>
      </c>
      <c r="BK186" s="191">
        <f>ROUND(I186*H186,1)</f>
        <v>0</v>
      </c>
      <c r="BL186" s="19" t="s">
        <v>702</v>
      </c>
      <c r="BM186" s="190" t="s">
        <v>3061</v>
      </c>
    </row>
    <row r="187" spans="1:47" s="2" customFormat="1" ht="11.25">
      <c r="A187" s="36"/>
      <c r="B187" s="37"/>
      <c r="C187" s="38"/>
      <c r="D187" s="192" t="s">
        <v>216</v>
      </c>
      <c r="E187" s="38"/>
      <c r="F187" s="193" t="s">
        <v>3062</v>
      </c>
      <c r="G187" s="38"/>
      <c r="H187" s="38"/>
      <c r="I187" s="194"/>
      <c r="J187" s="38"/>
      <c r="K187" s="38"/>
      <c r="L187" s="41"/>
      <c r="M187" s="195"/>
      <c r="N187" s="196"/>
      <c r="O187" s="66"/>
      <c r="P187" s="66"/>
      <c r="Q187" s="66"/>
      <c r="R187" s="66"/>
      <c r="S187" s="66"/>
      <c r="T187" s="66"/>
      <c r="U187" s="67"/>
      <c r="V187" s="36"/>
      <c r="W187" s="36"/>
      <c r="X187" s="36"/>
      <c r="Y187" s="36"/>
      <c r="Z187" s="36"/>
      <c r="AA187" s="36"/>
      <c r="AB187" s="36"/>
      <c r="AC187" s="36"/>
      <c r="AD187" s="36"/>
      <c r="AE187" s="36"/>
      <c r="AT187" s="19" t="s">
        <v>216</v>
      </c>
      <c r="AU187" s="19" t="s">
        <v>83</v>
      </c>
    </row>
    <row r="188" spans="1:65" s="2" customFormat="1" ht="33" customHeight="1">
      <c r="A188" s="36"/>
      <c r="B188" s="37"/>
      <c r="C188" s="179" t="s">
        <v>558</v>
      </c>
      <c r="D188" s="179" t="s">
        <v>208</v>
      </c>
      <c r="E188" s="180" t="s">
        <v>3063</v>
      </c>
      <c r="F188" s="181" t="s">
        <v>3064</v>
      </c>
      <c r="G188" s="182" t="s">
        <v>469</v>
      </c>
      <c r="H188" s="183">
        <v>73</v>
      </c>
      <c r="I188" s="184"/>
      <c r="J188" s="185">
        <f>ROUND(I188*H188,1)</f>
        <v>0</v>
      </c>
      <c r="K188" s="181" t="s">
        <v>212</v>
      </c>
      <c r="L188" s="41"/>
      <c r="M188" s="186" t="s">
        <v>21</v>
      </c>
      <c r="N188" s="187" t="s">
        <v>44</v>
      </c>
      <c r="O188" s="66"/>
      <c r="P188" s="188">
        <f>O188*H188</f>
        <v>0</v>
      </c>
      <c r="Q188" s="188">
        <v>0</v>
      </c>
      <c r="R188" s="188">
        <f>Q188*H188</f>
        <v>0</v>
      </c>
      <c r="S188" s="188">
        <v>0</v>
      </c>
      <c r="T188" s="188">
        <f>S188*H188</f>
        <v>0</v>
      </c>
      <c r="U188" s="189" t="s">
        <v>21</v>
      </c>
      <c r="V188" s="36"/>
      <c r="W188" s="36"/>
      <c r="X188" s="36"/>
      <c r="Y188" s="36"/>
      <c r="Z188" s="36"/>
      <c r="AA188" s="36"/>
      <c r="AB188" s="36"/>
      <c r="AC188" s="36"/>
      <c r="AD188" s="36"/>
      <c r="AE188" s="36"/>
      <c r="AR188" s="190" t="s">
        <v>702</v>
      </c>
      <c r="AT188" s="190" t="s">
        <v>208</v>
      </c>
      <c r="AU188" s="190" t="s">
        <v>83</v>
      </c>
      <c r="AY188" s="19" t="s">
        <v>204</v>
      </c>
      <c r="BE188" s="191">
        <f>IF(N188="základní",J188,0)</f>
        <v>0</v>
      </c>
      <c r="BF188" s="191">
        <f>IF(N188="snížená",J188,0)</f>
        <v>0</v>
      </c>
      <c r="BG188" s="191">
        <f>IF(N188="zákl. přenesená",J188,0)</f>
        <v>0</v>
      </c>
      <c r="BH188" s="191">
        <f>IF(N188="sníž. přenesená",J188,0)</f>
        <v>0</v>
      </c>
      <c r="BI188" s="191">
        <f>IF(N188="nulová",J188,0)</f>
        <v>0</v>
      </c>
      <c r="BJ188" s="19" t="s">
        <v>81</v>
      </c>
      <c r="BK188" s="191">
        <f>ROUND(I188*H188,1)</f>
        <v>0</v>
      </c>
      <c r="BL188" s="19" t="s">
        <v>702</v>
      </c>
      <c r="BM188" s="190" t="s">
        <v>3065</v>
      </c>
    </row>
    <row r="189" spans="1:47" s="2" customFormat="1" ht="11.25">
      <c r="A189" s="36"/>
      <c r="B189" s="37"/>
      <c r="C189" s="38"/>
      <c r="D189" s="192" t="s">
        <v>216</v>
      </c>
      <c r="E189" s="38"/>
      <c r="F189" s="193" t="s">
        <v>3066</v>
      </c>
      <c r="G189" s="38"/>
      <c r="H189" s="38"/>
      <c r="I189" s="194"/>
      <c r="J189" s="38"/>
      <c r="K189" s="38"/>
      <c r="L189" s="41"/>
      <c r="M189" s="195"/>
      <c r="N189" s="196"/>
      <c r="O189" s="66"/>
      <c r="P189" s="66"/>
      <c r="Q189" s="66"/>
      <c r="R189" s="66"/>
      <c r="S189" s="66"/>
      <c r="T189" s="66"/>
      <c r="U189" s="67"/>
      <c r="V189" s="36"/>
      <c r="W189" s="36"/>
      <c r="X189" s="36"/>
      <c r="Y189" s="36"/>
      <c r="Z189" s="36"/>
      <c r="AA189" s="36"/>
      <c r="AB189" s="36"/>
      <c r="AC189" s="36"/>
      <c r="AD189" s="36"/>
      <c r="AE189" s="36"/>
      <c r="AT189" s="19" t="s">
        <v>216</v>
      </c>
      <c r="AU189" s="19" t="s">
        <v>83</v>
      </c>
    </row>
    <row r="190" spans="1:65" s="2" customFormat="1" ht="16.5" customHeight="1">
      <c r="A190" s="36"/>
      <c r="B190" s="37"/>
      <c r="C190" s="179" t="s">
        <v>564</v>
      </c>
      <c r="D190" s="179" t="s">
        <v>208</v>
      </c>
      <c r="E190" s="180" t="s">
        <v>3067</v>
      </c>
      <c r="F190" s="181" t="s">
        <v>3068</v>
      </c>
      <c r="G190" s="182" t="s">
        <v>346</v>
      </c>
      <c r="H190" s="183">
        <v>13.2</v>
      </c>
      <c r="I190" s="184"/>
      <c r="J190" s="185">
        <f>ROUND(I190*H190,1)</f>
        <v>0</v>
      </c>
      <c r="K190" s="181" t="s">
        <v>212</v>
      </c>
      <c r="L190" s="41"/>
      <c r="M190" s="186" t="s">
        <v>21</v>
      </c>
      <c r="N190" s="187" t="s">
        <v>44</v>
      </c>
      <c r="O190" s="66"/>
      <c r="P190" s="188">
        <f>O190*H190</f>
        <v>0</v>
      </c>
      <c r="Q190" s="188">
        <v>0</v>
      </c>
      <c r="R190" s="188">
        <f>Q190*H190</f>
        <v>0</v>
      </c>
      <c r="S190" s="188">
        <v>0</v>
      </c>
      <c r="T190" s="188">
        <f>S190*H190</f>
        <v>0</v>
      </c>
      <c r="U190" s="189" t="s">
        <v>21</v>
      </c>
      <c r="V190" s="36"/>
      <c r="W190" s="36"/>
      <c r="X190" s="36"/>
      <c r="Y190" s="36"/>
      <c r="Z190" s="36"/>
      <c r="AA190" s="36"/>
      <c r="AB190" s="36"/>
      <c r="AC190" s="36"/>
      <c r="AD190" s="36"/>
      <c r="AE190" s="36"/>
      <c r="AR190" s="190" t="s">
        <v>702</v>
      </c>
      <c r="AT190" s="190" t="s">
        <v>208</v>
      </c>
      <c r="AU190" s="190" t="s">
        <v>83</v>
      </c>
      <c r="AY190" s="19" t="s">
        <v>204</v>
      </c>
      <c r="BE190" s="191">
        <f>IF(N190="základní",J190,0)</f>
        <v>0</v>
      </c>
      <c r="BF190" s="191">
        <f>IF(N190="snížená",J190,0)</f>
        <v>0</v>
      </c>
      <c r="BG190" s="191">
        <f>IF(N190="zákl. přenesená",J190,0)</f>
        <v>0</v>
      </c>
      <c r="BH190" s="191">
        <f>IF(N190="sníž. přenesená",J190,0)</f>
        <v>0</v>
      </c>
      <c r="BI190" s="191">
        <f>IF(N190="nulová",J190,0)</f>
        <v>0</v>
      </c>
      <c r="BJ190" s="19" t="s">
        <v>81</v>
      </c>
      <c r="BK190" s="191">
        <f>ROUND(I190*H190,1)</f>
        <v>0</v>
      </c>
      <c r="BL190" s="19" t="s">
        <v>702</v>
      </c>
      <c r="BM190" s="190" t="s">
        <v>3069</v>
      </c>
    </row>
    <row r="191" spans="1:47" s="2" customFormat="1" ht="11.25">
      <c r="A191" s="36"/>
      <c r="B191" s="37"/>
      <c r="C191" s="38"/>
      <c r="D191" s="192" t="s">
        <v>216</v>
      </c>
      <c r="E191" s="38"/>
      <c r="F191" s="193" t="s">
        <v>3070</v>
      </c>
      <c r="G191" s="38"/>
      <c r="H191" s="38"/>
      <c r="I191" s="194"/>
      <c r="J191" s="38"/>
      <c r="K191" s="38"/>
      <c r="L191" s="41"/>
      <c r="M191" s="195"/>
      <c r="N191" s="196"/>
      <c r="O191" s="66"/>
      <c r="P191" s="66"/>
      <c r="Q191" s="66"/>
      <c r="R191" s="66"/>
      <c r="S191" s="66"/>
      <c r="T191" s="66"/>
      <c r="U191" s="67"/>
      <c r="V191" s="36"/>
      <c r="W191" s="36"/>
      <c r="X191" s="36"/>
      <c r="Y191" s="36"/>
      <c r="Z191" s="36"/>
      <c r="AA191" s="36"/>
      <c r="AB191" s="36"/>
      <c r="AC191" s="36"/>
      <c r="AD191" s="36"/>
      <c r="AE191" s="36"/>
      <c r="AT191" s="19" t="s">
        <v>216</v>
      </c>
      <c r="AU191" s="19" t="s">
        <v>83</v>
      </c>
    </row>
    <row r="192" spans="1:65" s="2" customFormat="1" ht="16.5" customHeight="1">
      <c r="A192" s="36"/>
      <c r="B192" s="37"/>
      <c r="C192" s="179" t="s">
        <v>569</v>
      </c>
      <c r="D192" s="179" t="s">
        <v>208</v>
      </c>
      <c r="E192" s="180" t="s">
        <v>3071</v>
      </c>
      <c r="F192" s="181" t="s">
        <v>3072</v>
      </c>
      <c r="G192" s="182" t="s">
        <v>346</v>
      </c>
      <c r="H192" s="183">
        <v>13.2</v>
      </c>
      <c r="I192" s="184"/>
      <c r="J192" s="185">
        <f>ROUND(I192*H192,1)</f>
        <v>0</v>
      </c>
      <c r="K192" s="181" t="s">
        <v>21</v>
      </c>
      <c r="L192" s="41"/>
      <c r="M192" s="186" t="s">
        <v>21</v>
      </c>
      <c r="N192" s="187" t="s">
        <v>44</v>
      </c>
      <c r="O192" s="66"/>
      <c r="P192" s="188">
        <f>O192*H192</f>
        <v>0</v>
      </c>
      <c r="Q192" s="188">
        <v>0</v>
      </c>
      <c r="R192" s="188">
        <f>Q192*H192</f>
        <v>0</v>
      </c>
      <c r="S192" s="188">
        <v>0</v>
      </c>
      <c r="T192" s="188">
        <f>S192*H192</f>
        <v>0</v>
      </c>
      <c r="U192" s="189" t="s">
        <v>21</v>
      </c>
      <c r="V192" s="36"/>
      <c r="W192" s="36"/>
      <c r="X192" s="36"/>
      <c r="Y192" s="36"/>
      <c r="Z192" s="36"/>
      <c r="AA192" s="36"/>
      <c r="AB192" s="36"/>
      <c r="AC192" s="36"/>
      <c r="AD192" s="36"/>
      <c r="AE192" s="36"/>
      <c r="AR192" s="190" t="s">
        <v>702</v>
      </c>
      <c r="AT192" s="190" t="s">
        <v>208</v>
      </c>
      <c r="AU192" s="190" t="s">
        <v>83</v>
      </c>
      <c r="AY192" s="19" t="s">
        <v>204</v>
      </c>
      <c r="BE192" s="191">
        <f>IF(N192="základní",J192,0)</f>
        <v>0</v>
      </c>
      <c r="BF192" s="191">
        <f>IF(N192="snížená",J192,0)</f>
        <v>0</v>
      </c>
      <c r="BG192" s="191">
        <f>IF(N192="zákl. přenesená",J192,0)</f>
        <v>0</v>
      </c>
      <c r="BH192" s="191">
        <f>IF(N192="sníž. přenesená",J192,0)</f>
        <v>0</v>
      </c>
      <c r="BI192" s="191">
        <f>IF(N192="nulová",J192,0)</f>
        <v>0</v>
      </c>
      <c r="BJ192" s="19" t="s">
        <v>81</v>
      </c>
      <c r="BK192" s="191">
        <f>ROUND(I192*H192,1)</f>
        <v>0</v>
      </c>
      <c r="BL192" s="19" t="s">
        <v>702</v>
      </c>
      <c r="BM192" s="190" t="s">
        <v>3073</v>
      </c>
    </row>
    <row r="193" spans="1:65" s="2" customFormat="1" ht="21.75" customHeight="1">
      <c r="A193" s="36"/>
      <c r="B193" s="37"/>
      <c r="C193" s="179" t="s">
        <v>574</v>
      </c>
      <c r="D193" s="179" t="s">
        <v>208</v>
      </c>
      <c r="E193" s="180" t="s">
        <v>3074</v>
      </c>
      <c r="F193" s="181" t="s">
        <v>3075</v>
      </c>
      <c r="G193" s="182" t="s">
        <v>469</v>
      </c>
      <c r="H193" s="183">
        <v>7</v>
      </c>
      <c r="I193" s="184"/>
      <c r="J193" s="185">
        <f>ROUND(I193*H193,1)</f>
        <v>0</v>
      </c>
      <c r="K193" s="181" t="s">
        <v>212</v>
      </c>
      <c r="L193" s="41"/>
      <c r="M193" s="186" t="s">
        <v>21</v>
      </c>
      <c r="N193" s="187" t="s">
        <v>44</v>
      </c>
      <c r="O193" s="66"/>
      <c r="P193" s="188">
        <f>O193*H193</f>
        <v>0</v>
      </c>
      <c r="Q193" s="188">
        <v>0</v>
      </c>
      <c r="R193" s="188">
        <f>Q193*H193</f>
        <v>0</v>
      </c>
      <c r="S193" s="188">
        <v>0.005</v>
      </c>
      <c r="T193" s="188">
        <f>S193*H193</f>
        <v>0.035</v>
      </c>
      <c r="U193" s="189" t="s">
        <v>21</v>
      </c>
      <c r="V193" s="36"/>
      <c r="W193" s="36"/>
      <c r="X193" s="36"/>
      <c r="Y193" s="36"/>
      <c r="Z193" s="36"/>
      <c r="AA193" s="36"/>
      <c r="AB193" s="36"/>
      <c r="AC193" s="36"/>
      <c r="AD193" s="36"/>
      <c r="AE193" s="36"/>
      <c r="AR193" s="190" t="s">
        <v>702</v>
      </c>
      <c r="AT193" s="190" t="s">
        <v>208</v>
      </c>
      <c r="AU193" s="190" t="s">
        <v>83</v>
      </c>
      <c r="AY193" s="19" t="s">
        <v>204</v>
      </c>
      <c r="BE193" s="191">
        <f>IF(N193="základní",J193,0)</f>
        <v>0</v>
      </c>
      <c r="BF193" s="191">
        <f>IF(N193="snížená",J193,0)</f>
        <v>0</v>
      </c>
      <c r="BG193" s="191">
        <f>IF(N193="zákl. přenesená",J193,0)</f>
        <v>0</v>
      </c>
      <c r="BH193" s="191">
        <f>IF(N193="sníž. přenesená",J193,0)</f>
        <v>0</v>
      </c>
      <c r="BI193" s="191">
        <f>IF(N193="nulová",J193,0)</f>
        <v>0</v>
      </c>
      <c r="BJ193" s="19" t="s">
        <v>81</v>
      </c>
      <c r="BK193" s="191">
        <f>ROUND(I193*H193,1)</f>
        <v>0</v>
      </c>
      <c r="BL193" s="19" t="s">
        <v>702</v>
      </c>
      <c r="BM193" s="190" t="s">
        <v>3076</v>
      </c>
    </row>
    <row r="194" spans="1:47" s="2" customFormat="1" ht="11.25">
      <c r="A194" s="36"/>
      <c r="B194" s="37"/>
      <c r="C194" s="38"/>
      <c r="D194" s="192" t="s">
        <v>216</v>
      </c>
      <c r="E194" s="38"/>
      <c r="F194" s="193" t="s">
        <v>3077</v>
      </c>
      <c r="G194" s="38"/>
      <c r="H194" s="38"/>
      <c r="I194" s="194"/>
      <c r="J194" s="38"/>
      <c r="K194" s="38"/>
      <c r="L194" s="41"/>
      <c r="M194" s="195"/>
      <c r="N194" s="196"/>
      <c r="O194" s="66"/>
      <c r="P194" s="66"/>
      <c r="Q194" s="66"/>
      <c r="R194" s="66"/>
      <c r="S194" s="66"/>
      <c r="T194" s="66"/>
      <c r="U194" s="67"/>
      <c r="V194" s="36"/>
      <c r="W194" s="36"/>
      <c r="X194" s="36"/>
      <c r="Y194" s="36"/>
      <c r="Z194" s="36"/>
      <c r="AA194" s="36"/>
      <c r="AB194" s="36"/>
      <c r="AC194" s="36"/>
      <c r="AD194" s="36"/>
      <c r="AE194" s="36"/>
      <c r="AT194" s="19" t="s">
        <v>216</v>
      </c>
      <c r="AU194" s="19" t="s">
        <v>83</v>
      </c>
    </row>
    <row r="195" spans="1:65" s="2" customFormat="1" ht="16.5" customHeight="1">
      <c r="A195" s="36"/>
      <c r="B195" s="37"/>
      <c r="C195" s="179" t="s">
        <v>582</v>
      </c>
      <c r="D195" s="179" t="s">
        <v>208</v>
      </c>
      <c r="E195" s="180" t="s">
        <v>3078</v>
      </c>
      <c r="F195" s="181" t="s">
        <v>3079</v>
      </c>
      <c r="G195" s="182" t="s">
        <v>469</v>
      </c>
      <c r="H195" s="183">
        <v>7</v>
      </c>
      <c r="I195" s="184"/>
      <c r="J195" s="185">
        <f>ROUND(I195*H195,1)</f>
        <v>0</v>
      </c>
      <c r="K195" s="181" t="s">
        <v>212</v>
      </c>
      <c r="L195" s="41"/>
      <c r="M195" s="186" t="s">
        <v>21</v>
      </c>
      <c r="N195" s="187" t="s">
        <v>44</v>
      </c>
      <c r="O195" s="66"/>
      <c r="P195" s="188">
        <f>O195*H195</f>
        <v>0</v>
      </c>
      <c r="Q195" s="188">
        <v>0.00042</v>
      </c>
      <c r="R195" s="188">
        <f>Q195*H195</f>
        <v>0.00294</v>
      </c>
      <c r="S195" s="188">
        <v>0</v>
      </c>
      <c r="T195" s="188">
        <f>S195*H195</f>
        <v>0</v>
      </c>
      <c r="U195" s="189" t="s">
        <v>21</v>
      </c>
      <c r="V195" s="36"/>
      <c r="W195" s="36"/>
      <c r="X195" s="36"/>
      <c r="Y195" s="36"/>
      <c r="Z195" s="36"/>
      <c r="AA195" s="36"/>
      <c r="AB195" s="36"/>
      <c r="AC195" s="36"/>
      <c r="AD195" s="36"/>
      <c r="AE195" s="36"/>
      <c r="AR195" s="190" t="s">
        <v>702</v>
      </c>
      <c r="AT195" s="190" t="s">
        <v>208</v>
      </c>
      <c r="AU195" s="190" t="s">
        <v>83</v>
      </c>
      <c r="AY195" s="19" t="s">
        <v>204</v>
      </c>
      <c r="BE195" s="191">
        <f>IF(N195="základní",J195,0)</f>
        <v>0</v>
      </c>
      <c r="BF195" s="191">
        <f>IF(N195="snížená",J195,0)</f>
        <v>0</v>
      </c>
      <c r="BG195" s="191">
        <f>IF(N195="zákl. přenesená",J195,0)</f>
        <v>0</v>
      </c>
      <c r="BH195" s="191">
        <f>IF(N195="sníž. přenesená",J195,0)</f>
        <v>0</v>
      </c>
      <c r="BI195" s="191">
        <f>IF(N195="nulová",J195,0)</f>
        <v>0</v>
      </c>
      <c r="BJ195" s="19" t="s">
        <v>81</v>
      </c>
      <c r="BK195" s="191">
        <f>ROUND(I195*H195,1)</f>
        <v>0</v>
      </c>
      <c r="BL195" s="19" t="s">
        <v>702</v>
      </c>
      <c r="BM195" s="190" t="s">
        <v>3080</v>
      </c>
    </row>
    <row r="196" spans="1:47" s="2" customFormat="1" ht="11.25">
      <c r="A196" s="36"/>
      <c r="B196" s="37"/>
      <c r="C196" s="38"/>
      <c r="D196" s="192" t="s">
        <v>216</v>
      </c>
      <c r="E196" s="38"/>
      <c r="F196" s="193" t="s">
        <v>3081</v>
      </c>
      <c r="G196" s="38"/>
      <c r="H196" s="38"/>
      <c r="I196" s="194"/>
      <c r="J196" s="38"/>
      <c r="K196" s="38"/>
      <c r="L196" s="41"/>
      <c r="M196" s="195"/>
      <c r="N196" s="196"/>
      <c r="O196" s="66"/>
      <c r="P196" s="66"/>
      <c r="Q196" s="66"/>
      <c r="R196" s="66"/>
      <c r="S196" s="66"/>
      <c r="T196" s="66"/>
      <c r="U196" s="67"/>
      <c r="V196" s="36"/>
      <c r="W196" s="36"/>
      <c r="X196" s="36"/>
      <c r="Y196" s="36"/>
      <c r="Z196" s="36"/>
      <c r="AA196" s="36"/>
      <c r="AB196" s="36"/>
      <c r="AC196" s="36"/>
      <c r="AD196" s="36"/>
      <c r="AE196" s="36"/>
      <c r="AT196" s="19" t="s">
        <v>216</v>
      </c>
      <c r="AU196" s="19" t="s">
        <v>83</v>
      </c>
    </row>
    <row r="197" spans="1:65" s="2" customFormat="1" ht="16.5" customHeight="1">
      <c r="A197" s="36"/>
      <c r="B197" s="37"/>
      <c r="C197" s="179" t="s">
        <v>592</v>
      </c>
      <c r="D197" s="179" t="s">
        <v>208</v>
      </c>
      <c r="E197" s="180" t="s">
        <v>3082</v>
      </c>
      <c r="F197" s="181" t="s">
        <v>3083</v>
      </c>
      <c r="G197" s="182" t="s">
        <v>318</v>
      </c>
      <c r="H197" s="183">
        <v>1.985</v>
      </c>
      <c r="I197" s="184"/>
      <c r="J197" s="185">
        <f>ROUND(I197*H197,1)</f>
        <v>0</v>
      </c>
      <c r="K197" s="181" t="s">
        <v>212</v>
      </c>
      <c r="L197" s="41"/>
      <c r="M197" s="186" t="s">
        <v>21</v>
      </c>
      <c r="N197" s="187" t="s">
        <v>44</v>
      </c>
      <c r="O197" s="66"/>
      <c r="P197" s="188">
        <f>O197*H197</f>
        <v>0</v>
      </c>
      <c r="Q197" s="188">
        <v>0</v>
      </c>
      <c r="R197" s="188">
        <f>Q197*H197</f>
        <v>0</v>
      </c>
      <c r="S197" s="188">
        <v>0</v>
      </c>
      <c r="T197" s="188">
        <f>S197*H197</f>
        <v>0</v>
      </c>
      <c r="U197" s="189" t="s">
        <v>21</v>
      </c>
      <c r="V197" s="36"/>
      <c r="W197" s="36"/>
      <c r="X197" s="36"/>
      <c r="Y197" s="36"/>
      <c r="Z197" s="36"/>
      <c r="AA197" s="36"/>
      <c r="AB197" s="36"/>
      <c r="AC197" s="36"/>
      <c r="AD197" s="36"/>
      <c r="AE197" s="36"/>
      <c r="AR197" s="190" t="s">
        <v>702</v>
      </c>
      <c r="AT197" s="190" t="s">
        <v>208</v>
      </c>
      <c r="AU197" s="190" t="s">
        <v>83</v>
      </c>
      <c r="AY197" s="19" t="s">
        <v>204</v>
      </c>
      <c r="BE197" s="191">
        <f>IF(N197="základní",J197,0)</f>
        <v>0</v>
      </c>
      <c r="BF197" s="191">
        <f>IF(N197="snížená",J197,0)</f>
        <v>0</v>
      </c>
      <c r="BG197" s="191">
        <f>IF(N197="zákl. přenesená",J197,0)</f>
        <v>0</v>
      </c>
      <c r="BH197" s="191">
        <f>IF(N197="sníž. přenesená",J197,0)</f>
        <v>0</v>
      </c>
      <c r="BI197" s="191">
        <f>IF(N197="nulová",J197,0)</f>
        <v>0</v>
      </c>
      <c r="BJ197" s="19" t="s">
        <v>81</v>
      </c>
      <c r="BK197" s="191">
        <f>ROUND(I197*H197,1)</f>
        <v>0</v>
      </c>
      <c r="BL197" s="19" t="s">
        <v>702</v>
      </c>
      <c r="BM197" s="190" t="s">
        <v>3084</v>
      </c>
    </row>
    <row r="198" spans="1:47" s="2" customFormat="1" ht="11.25">
      <c r="A198" s="36"/>
      <c r="B198" s="37"/>
      <c r="C198" s="38"/>
      <c r="D198" s="192" t="s">
        <v>216</v>
      </c>
      <c r="E198" s="38"/>
      <c r="F198" s="193" t="s">
        <v>3085</v>
      </c>
      <c r="G198" s="38"/>
      <c r="H198" s="38"/>
      <c r="I198" s="194"/>
      <c r="J198" s="38"/>
      <c r="K198" s="38"/>
      <c r="L198" s="41"/>
      <c r="M198" s="195"/>
      <c r="N198" s="196"/>
      <c r="O198" s="66"/>
      <c r="P198" s="66"/>
      <c r="Q198" s="66"/>
      <c r="R198" s="66"/>
      <c r="S198" s="66"/>
      <c r="T198" s="66"/>
      <c r="U198" s="67"/>
      <c r="V198" s="36"/>
      <c r="W198" s="36"/>
      <c r="X198" s="36"/>
      <c r="Y198" s="36"/>
      <c r="Z198" s="36"/>
      <c r="AA198" s="36"/>
      <c r="AB198" s="36"/>
      <c r="AC198" s="36"/>
      <c r="AD198" s="36"/>
      <c r="AE198" s="36"/>
      <c r="AT198" s="19" t="s">
        <v>216</v>
      </c>
      <c r="AU198" s="19" t="s">
        <v>83</v>
      </c>
    </row>
    <row r="199" spans="1:65" s="2" customFormat="1" ht="21.75" customHeight="1">
      <c r="A199" s="36"/>
      <c r="B199" s="37"/>
      <c r="C199" s="179" t="s">
        <v>598</v>
      </c>
      <c r="D199" s="179" t="s">
        <v>208</v>
      </c>
      <c r="E199" s="180" t="s">
        <v>3086</v>
      </c>
      <c r="F199" s="181" t="s">
        <v>3087</v>
      </c>
      <c r="G199" s="182" t="s">
        <v>318</v>
      </c>
      <c r="H199" s="183">
        <v>17.865</v>
      </c>
      <c r="I199" s="184"/>
      <c r="J199" s="185">
        <f>ROUND(I199*H199,1)</f>
        <v>0</v>
      </c>
      <c r="K199" s="181" t="s">
        <v>212</v>
      </c>
      <c r="L199" s="41"/>
      <c r="M199" s="186" t="s">
        <v>21</v>
      </c>
      <c r="N199" s="187" t="s">
        <v>44</v>
      </c>
      <c r="O199" s="66"/>
      <c r="P199" s="188">
        <f>O199*H199</f>
        <v>0</v>
      </c>
      <c r="Q199" s="188">
        <v>0</v>
      </c>
      <c r="R199" s="188">
        <f>Q199*H199</f>
        <v>0</v>
      </c>
      <c r="S199" s="188">
        <v>0</v>
      </c>
      <c r="T199" s="188">
        <f>S199*H199</f>
        <v>0</v>
      </c>
      <c r="U199" s="189" t="s">
        <v>21</v>
      </c>
      <c r="V199" s="36"/>
      <c r="W199" s="36"/>
      <c r="X199" s="36"/>
      <c r="Y199" s="36"/>
      <c r="Z199" s="36"/>
      <c r="AA199" s="36"/>
      <c r="AB199" s="36"/>
      <c r="AC199" s="36"/>
      <c r="AD199" s="36"/>
      <c r="AE199" s="36"/>
      <c r="AR199" s="190" t="s">
        <v>702</v>
      </c>
      <c r="AT199" s="190" t="s">
        <v>208</v>
      </c>
      <c r="AU199" s="190" t="s">
        <v>83</v>
      </c>
      <c r="AY199" s="19" t="s">
        <v>204</v>
      </c>
      <c r="BE199" s="191">
        <f>IF(N199="základní",J199,0)</f>
        <v>0</v>
      </c>
      <c r="BF199" s="191">
        <f>IF(N199="snížená",J199,0)</f>
        <v>0</v>
      </c>
      <c r="BG199" s="191">
        <f>IF(N199="zákl. přenesená",J199,0)</f>
        <v>0</v>
      </c>
      <c r="BH199" s="191">
        <f>IF(N199="sníž. přenesená",J199,0)</f>
        <v>0</v>
      </c>
      <c r="BI199" s="191">
        <f>IF(N199="nulová",J199,0)</f>
        <v>0</v>
      </c>
      <c r="BJ199" s="19" t="s">
        <v>81</v>
      </c>
      <c r="BK199" s="191">
        <f>ROUND(I199*H199,1)</f>
        <v>0</v>
      </c>
      <c r="BL199" s="19" t="s">
        <v>702</v>
      </c>
      <c r="BM199" s="190" t="s">
        <v>3088</v>
      </c>
    </row>
    <row r="200" spans="1:47" s="2" customFormat="1" ht="11.25">
      <c r="A200" s="36"/>
      <c r="B200" s="37"/>
      <c r="C200" s="38"/>
      <c r="D200" s="192" t="s">
        <v>216</v>
      </c>
      <c r="E200" s="38"/>
      <c r="F200" s="193" t="s">
        <v>3089</v>
      </c>
      <c r="G200" s="38"/>
      <c r="H200" s="38"/>
      <c r="I200" s="194"/>
      <c r="J200" s="38"/>
      <c r="K200" s="38"/>
      <c r="L200" s="41"/>
      <c r="M200" s="195"/>
      <c r="N200" s="196"/>
      <c r="O200" s="66"/>
      <c r="P200" s="66"/>
      <c r="Q200" s="66"/>
      <c r="R200" s="66"/>
      <c r="S200" s="66"/>
      <c r="T200" s="66"/>
      <c r="U200" s="67"/>
      <c r="V200" s="36"/>
      <c r="W200" s="36"/>
      <c r="X200" s="36"/>
      <c r="Y200" s="36"/>
      <c r="Z200" s="36"/>
      <c r="AA200" s="36"/>
      <c r="AB200" s="36"/>
      <c r="AC200" s="36"/>
      <c r="AD200" s="36"/>
      <c r="AE200" s="36"/>
      <c r="AT200" s="19" t="s">
        <v>216</v>
      </c>
      <c r="AU200" s="19" t="s">
        <v>83</v>
      </c>
    </row>
    <row r="201" spans="2:51" s="13" customFormat="1" ht="11.25">
      <c r="B201" s="197"/>
      <c r="C201" s="198"/>
      <c r="D201" s="199" t="s">
        <v>218</v>
      </c>
      <c r="E201" s="200" t="s">
        <v>21</v>
      </c>
      <c r="F201" s="201" t="s">
        <v>3090</v>
      </c>
      <c r="G201" s="198"/>
      <c r="H201" s="202">
        <v>17.865</v>
      </c>
      <c r="I201" s="203"/>
      <c r="J201" s="198"/>
      <c r="K201" s="198"/>
      <c r="L201" s="204"/>
      <c r="M201" s="205"/>
      <c r="N201" s="206"/>
      <c r="O201" s="206"/>
      <c r="P201" s="206"/>
      <c r="Q201" s="206"/>
      <c r="R201" s="206"/>
      <c r="S201" s="206"/>
      <c r="T201" s="206"/>
      <c r="U201" s="207"/>
      <c r="AT201" s="208" t="s">
        <v>218</v>
      </c>
      <c r="AU201" s="208" t="s">
        <v>83</v>
      </c>
      <c r="AV201" s="13" t="s">
        <v>83</v>
      </c>
      <c r="AW201" s="13" t="s">
        <v>34</v>
      </c>
      <c r="AX201" s="13" t="s">
        <v>81</v>
      </c>
      <c r="AY201" s="208" t="s">
        <v>204</v>
      </c>
    </row>
    <row r="202" spans="1:65" s="2" customFormat="1" ht="24.2" customHeight="1">
      <c r="A202" s="36"/>
      <c r="B202" s="37"/>
      <c r="C202" s="179" t="s">
        <v>603</v>
      </c>
      <c r="D202" s="179" t="s">
        <v>208</v>
      </c>
      <c r="E202" s="180" t="s">
        <v>3091</v>
      </c>
      <c r="F202" s="181" t="s">
        <v>3092</v>
      </c>
      <c r="G202" s="182" t="s">
        <v>318</v>
      </c>
      <c r="H202" s="183">
        <v>1.95</v>
      </c>
      <c r="I202" s="184"/>
      <c r="J202" s="185">
        <f>ROUND(I202*H202,1)</f>
        <v>0</v>
      </c>
      <c r="K202" s="181" t="s">
        <v>212</v>
      </c>
      <c r="L202" s="41"/>
      <c r="M202" s="186" t="s">
        <v>21</v>
      </c>
      <c r="N202" s="187" t="s">
        <v>44</v>
      </c>
      <c r="O202" s="66"/>
      <c r="P202" s="188">
        <f>O202*H202</f>
        <v>0</v>
      </c>
      <c r="Q202" s="188">
        <v>0</v>
      </c>
      <c r="R202" s="188">
        <f>Q202*H202</f>
        <v>0</v>
      </c>
      <c r="S202" s="188">
        <v>0</v>
      </c>
      <c r="T202" s="188">
        <f>S202*H202</f>
        <v>0</v>
      </c>
      <c r="U202" s="189" t="s">
        <v>21</v>
      </c>
      <c r="V202" s="36"/>
      <c r="W202" s="36"/>
      <c r="X202" s="36"/>
      <c r="Y202" s="36"/>
      <c r="Z202" s="36"/>
      <c r="AA202" s="36"/>
      <c r="AB202" s="36"/>
      <c r="AC202" s="36"/>
      <c r="AD202" s="36"/>
      <c r="AE202" s="36"/>
      <c r="AR202" s="190" t="s">
        <v>702</v>
      </c>
      <c r="AT202" s="190" t="s">
        <v>208</v>
      </c>
      <c r="AU202" s="190" t="s">
        <v>83</v>
      </c>
      <c r="AY202" s="19" t="s">
        <v>204</v>
      </c>
      <c r="BE202" s="191">
        <f>IF(N202="základní",J202,0)</f>
        <v>0</v>
      </c>
      <c r="BF202" s="191">
        <f>IF(N202="snížená",J202,0)</f>
        <v>0</v>
      </c>
      <c r="BG202" s="191">
        <f>IF(N202="zákl. přenesená",J202,0)</f>
        <v>0</v>
      </c>
      <c r="BH202" s="191">
        <f>IF(N202="sníž. přenesená",J202,0)</f>
        <v>0</v>
      </c>
      <c r="BI202" s="191">
        <f>IF(N202="nulová",J202,0)</f>
        <v>0</v>
      </c>
      <c r="BJ202" s="19" t="s">
        <v>81</v>
      </c>
      <c r="BK202" s="191">
        <f>ROUND(I202*H202,1)</f>
        <v>0</v>
      </c>
      <c r="BL202" s="19" t="s">
        <v>702</v>
      </c>
      <c r="BM202" s="190" t="s">
        <v>3093</v>
      </c>
    </row>
    <row r="203" spans="1:47" s="2" customFormat="1" ht="11.25">
      <c r="A203" s="36"/>
      <c r="B203" s="37"/>
      <c r="C203" s="38"/>
      <c r="D203" s="192" t="s">
        <v>216</v>
      </c>
      <c r="E203" s="38"/>
      <c r="F203" s="193" t="s">
        <v>3094</v>
      </c>
      <c r="G203" s="38"/>
      <c r="H203" s="38"/>
      <c r="I203" s="194"/>
      <c r="J203" s="38"/>
      <c r="K203" s="38"/>
      <c r="L203" s="41"/>
      <c r="M203" s="195"/>
      <c r="N203" s="196"/>
      <c r="O203" s="66"/>
      <c r="P203" s="66"/>
      <c r="Q203" s="66"/>
      <c r="R203" s="66"/>
      <c r="S203" s="66"/>
      <c r="T203" s="66"/>
      <c r="U203" s="67"/>
      <c r="V203" s="36"/>
      <c r="W203" s="36"/>
      <c r="X203" s="36"/>
      <c r="Y203" s="36"/>
      <c r="Z203" s="36"/>
      <c r="AA203" s="36"/>
      <c r="AB203" s="36"/>
      <c r="AC203" s="36"/>
      <c r="AD203" s="36"/>
      <c r="AE203" s="36"/>
      <c r="AT203" s="19" t="s">
        <v>216</v>
      </c>
      <c r="AU203" s="19" t="s">
        <v>83</v>
      </c>
    </row>
    <row r="204" spans="1:65" s="2" customFormat="1" ht="24.2" customHeight="1">
      <c r="A204" s="36"/>
      <c r="B204" s="37"/>
      <c r="C204" s="179" t="s">
        <v>613</v>
      </c>
      <c r="D204" s="179" t="s">
        <v>208</v>
      </c>
      <c r="E204" s="180" t="s">
        <v>3095</v>
      </c>
      <c r="F204" s="181" t="s">
        <v>3096</v>
      </c>
      <c r="G204" s="182" t="s">
        <v>318</v>
      </c>
      <c r="H204" s="183">
        <v>0.035</v>
      </c>
      <c r="I204" s="184"/>
      <c r="J204" s="185">
        <f>ROUND(I204*H204,1)</f>
        <v>0</v>
      </c>
      <c r="K204" s="181" t="s">
        <v>212</v>
      </c>
      <c r="L204" s="41"/>
      <c r="M204" s="186" t="s">
        <v>21</v>
      </c>
      <c r="N204" s="187" t="s">
        <v>44</v>
      </c>
      <c r="O204" s="66"/>
      <c r="P204" s="188">
        <f>O204*H204</f>
        <v>0</v>
      </c>
      <c r="Q204" s="188">
        <v>0</v>
      </c>
      <c r="R204" s="188">
        <f>Q204*H204</f>
        <v>0</v>
      </c>
      <c r="S204" s="188">
        <v>0</v>
      </c>
      <c r="T204" s="188">
        <f>S204*H204</f>
        <v>0</v>
      </c>
      <c r="U204" s="189" t="s">
        <v>21</v>
      </c>
      <c r="V204" s="36"/>
      <c r="W204" s="36"/>
      <c r="X204" s="36"/>
      <c r="Y204" s="36"/>
      <c r="Z204" s="36"/>
      <c r="AA204" s="36"/>
      <c r="AB204" s="36"/>
      <c r="AC204" s="36"/>
      <c r="AD204" s="36"/>
      <c r="AE204" s="36"/>
      <c r="AR204" s="190" t="s">
        <v>702</v>
      </c>
      <c r="AT204" s="190" t="s">
        <v>208</v>
      </c>
      <c r="AU204" s="190" t="s">
        <v>83</v>
      </c>
      <c r="AY204" s="19" t="s">
        <v>204</v>
      </c>
      <c r="BE204" s="191">
        <f>IF(N204="základní",J204,0)</f>
        <v>0</v>
      </c>
      <c r="BF204" s="191">
        <f>IF(N204="snížená",J204,0)</f>
        <v>0</v>
      </c>
      <c r="BG204" s="191">
        <f>IF(N204="zákl. přenesená",J204,0)</f>
        <v>0</v>
      </c>
      <c r="BH204" s="191">
        <f>IF(N204="sníž. přenesená",J204,0)</f>
        <v>0</v>
      </c>
      <c r="BI204" s="191">
        <f>IF(N204="nulová",J204,0)</f>
        <v>0</v>
      </c>
      <c r="BJ204" s="19" t="s">
        <v>81</v>
      </c>
      <c r="BK204" s="191">
        <f>ROUND(I204*H204,1)</f>
        <v>0</v>
      </c>
      <c r="BL204" s="19" t="s">
        <v>702</v>
      </c>
      <c r="BM204" s="190" t="s">
        <v>3097</v>
      </c>
    </row>
    <row r="205" spans="1:47" s="2" customFormat="1" ht="11.25">
      <c r="A205" s="36"/>
      <c r="B205" s="37"/>
      <c r="C205" s="38"/>
      <c r="D205" s="192" t="s">
        <v>216</v>
      </c>
      <c r="E205" s="38"/>
      <c r="F205" s="193" t="s">
        <v>3098</v>
      </c>
      <c r="G205" s="38"/>
      <c r="H205" s="38"/>
      <c r="I205" s="194"/>
      <c r="J205" s="38"/>
      <c r="K205" s="38"/>
      <c r="L205" s="41"/>
      <c r="M205" s="253"/>
      <c r="N205" s="254"/>
      <c r="O205" s="255"/>
      <c r="P205" s="255"/>
      <c r="Q205" s="255"/>
      <c r="R205" s="255"/>
      <c r="S205" s="255"/>
      <c r="T205" s="255"/>
      <c r="U205" s="256"/>
      <c r="V205" s="36"/>
      <c r="W205" s="36"/>
      <c r="X205" s="36"/>
      <c r="Y205" s="36"/>
      <c r="Z205" s="36"/>
      <c r="AA205" s="36"/>
      <c r="AB205" s="36"/>
      <c r="AC205" s="36"/>
      <c r="AD205" s="36"/>
      <c r="AE205" s="36"/>
      <c r="AT205" s="19" t="s">
        <v>216</v>
      </c>
      <c r="AU205" s="19" t="s">
        <v>83</v>
      </c>
    </row>
    <row r="206" spans="1:31" s="2" customFormat="1" ht="6.95" customHeight="1">
      <c r="A206" s="36"/>
      <c r="B206" s="49"/>
      <c r="C206" s="50"/>
      <c r="D206" s="50"/>
      <c r="E206" s="50"/>
      <c r="F206" s="50"/>
      <c r="G206" s="50"/>
      <c r="H206" s="50"/>
      <c r="I206" s="50"/>
      <c r="J206" s="50"/>
      <c r="K206" s="50"/>
      <c r="L206" s="41"/>
      <c r="M206" s="36"/>
      <c r="O206" s="36"/>
      <c r="P206" s="36"/>
      <c r="Q206" s="36"/>
      <c r="R206" s="36"/>
      <c r="S206" s="36"/>
      <c r="T206" s="36"/>
      <c r="U206" s="36"/>
      <c r="V206" s="36"/>
      <c r="W206" s="36"/>
      <c r="X206" s="36"/>
      <c r="Y206" s="36"/>
      <c r="Z206" s="36"/>
      <c r="AA206" s="36"/>
      <c r="AB206" s="36"/>
      <c r="AC206" s="36"/>
      <c r="AD206" s="36"/>
      <c r="AE206" s="36"/>
    </row>
  </sheetData>
  <sheetProtection algorithmName="SHA-512" hashValue="L3mKyhA97bn5xiYhX5JY40XwVEFp3DcLHZ6n42eUHllS4ZDYcb0WIXgrTH0hErxUUNPtkbuef3Qxo4PHB1bOPA==" saltValue="GTjZNjB9Da327ARFGuO2TWQMGJ+Vf3shRY9HokMwI6cm9Zrx2OsVM3YmBReTEIqMTcz+91uUGTfjUxdWV/DflQ==" spinCount="100000" sheet="1" objects="1" scenarios="1" formatColumns="0" formatRows="0" autoFilter="0"/>
  <autoFilter ref="C91:K205"/>
  <mergeCells count="12">
    <mergeCell ref="E84:H84"/>
    <mergeCell ref="L2:V2"/>
    <mergeCell ref="E50:H50"/>
    <mergeCell ref="E52:H52"/>
    <mergeCell ref="E54:H54"/>
    <mergeCell ref="E80:H80"/>
    <mergeCell ref="E82:H82"/>
    <mergeCell ref="E7:H7"/>
    <mergeCell ref="E9:H9"/>
    <mergeCell ref="E11:H11"/>
    <mergeCell ref="E20:H20"/>
    <mergeCell ref="E29:H29"/>
  </mergeCells>
  <hyperlinks>
    <hyperlink ref="F96" r:id="rId1" display="https://podminky.urs.cz/item/CS_URS_2021_02/997013501"/>
    <hyperlink ref="F100" r:id="rId2" display="https://podminky.urs.cz/item/CS_URS_2021_02/997013509"/>
    <hyperlink ref="F106" r:id="rId3" display="https://podminky.urs.cz/item/CS_URS_2021_02/741122143"/>
    <hyperlink ref="F108" r:id="rId4" display="https://podminky.urs.cz/item/CS_URS_2021_02/34111100"/>
    <hyperlink ref="F111" r:id="rId5" display="https://podminky.urs.cz/item/CS_URS_2021_02/741123232"/>
    <hyperlink ref="F113" r:id="rId6" display="https://podminky.urs.cz/item/CS_URS_2021_02/34113223"/>
    <hyperlink ref="F116" r:id="rId7" display="https://podminky.urs.cz/item/CS_URS_2021_02/741132124"/>
    <hyperlink ref="F118" r:id="rId8" display="https://podminky.urs.cz/item/CS_URS_2021_02/741132146"/>
    <hyperlink ref="F120" r:id="rId9" display="https://podminky.urs.cz/item/CS_URS_2021_02/741211833"/>
    <hyperlink ref="F122" r:id="rId10" display="https://podminky.urs.cz/item/CS_URS_2021_02/741213817"/>
    <hyperlink ref="F124" r:id="rId11" display="https://podminky.urs.cz/item/CS_URS_2021_02/741213841"/>
    <hyperlink ref="F126" r:id="rId12" display="https://podminky.urs.cz/item/CS_URS_2021_02/741311823"/>
    <hyperlink ref="F128" r:id="rId13" display="https://podminky.urs.cz/item/CS_URS_2021_02/741315823"/>
    <hyperlink ref="F130" r:id="rId14" display="https://podminky.urs.cz/item/CS_URS_2021_02/741315857"/>
    <hyperlink ref="F132" r:id="rId15" display="https://podminky.urs.cz/item/CS_URS_2021_02/741320042"/>
    <hyperlink ref="F134" r:id="rId16" display="https://podminky.urs.cz/item/CS_URS_2021_02/35825228"/>
    <hyperlink ref="F136" r:id="rId17" display="https://podminky.urs.cz/item/CS_URS_2021_02/35825220"/>
    <hyperlink ref="F138" r:id="rId18" display="https://podminky.urs.cz/item/CS_URS_2021_02/741320103"/>
    <hyperlink ref="F140" r:id="rId19" display="https://podminky.urs.cz/item/CS_URS_2021_02/35822107"/>
    <hyperlink ref="F142" r:id="rId20" display="https://podminky.urs.cz/item/CS_URS_2021_02/741331072"/>
    <hyperlink ref="F145" r:id="rId21" display="https://podminky.urs.cz/item/CS_URS_2021_02/741372801"/>
    <hyperlink ref="F147" r:id="rId22" display="https://podminky.urs.cz/item/CS_URS_2021_02/741421811"/>
    <hyperlink ref="F149" r:id="rId23" display="https://podminky.urs.cz/item/CS_URS_2021_02/741421821"/>
    <hyperlink ref="F151" r:id="rId24" display="https://podminky.urs.cz/item/CS_URS_2021_02/741421843"/>
    <hyperlink ref="F153" r:id="rId25" display="https://podminky.urs.cz/item/CS_URS_2021_02/741421855"/>
    <hyperlink ref="F155" r:id="rId26" display="https://podminky.urs.cz/item/CS_URS_2021_02/741421871"/>
    <hyperlink ref="F157" r:id="rId27" display="https://podminky.urs.cz/item/CS_URS_2021_02/998741201"/>
    <hyperlink ref="F161" r:id="rId28" display="https://podminky.urs.cz/item/CS_URS_2021_02/210191502"/>
    <hyperlink ref="F167" r:id="rId29" display="https://podminky.urs.cz/item/CS_URS_2021_02/460030011"/>
    <hyperlink ref="F169" r:id="rId30" display="https://podminky.urs.cz/item/CS_URS_2021_02/460030021"/>
    <hyperlink ref="F171" r:id="rId31" display="https://podminky.urs.cz/item/CS_URS_2021_02/460030161"/>
    <hyperlink ref="F173" r:id="rId32" display="https://podminky.urs.cz/item/CS_URS_2021_02/460080014"/>
    <hyperlink ref="F175" r:id="rId33" display="https://podminky.urs.cz/item/CS_URS_2021_02/460150133"/>
    <hyperlink ref="F177" r:id="rId34" display="https://podminky.urs.cz/item/CS_URS_2021_02/460150173"/>
    <hyperlink ref="F179" r:id="rId35" display="https://podminky.urs.cz/item/CS_URS_2021_02/460520164"/>
    <hyperlink ref="F181" r:id="rId36" display="https://podminky.urs.cz/item/CS_URS_2021_02/34571355"/>
    <hyperlink ref="F183" r:id="rId37" display="https://podminky.urs.cz/item/CS_URS_2021_02/460520172"/>
    <hyperlink ref="F185" r:id="rId38" display="https://podminky.urs.cz/item/CS_URS_2021_02/34571350"/>
    <hyperlink ref="F187" r:id="rId39" display="https://podminky.urs.cz/item/CS_URS_2021_02/460560133"/>
    <hyperlink ref="F189" r:id="rId40" display="https://podminky.urs.cz/item/CS_URS_2021_02/460560173"/>
    <hyperlink ref="F191" r:id="rId41" display="https://podminky.urs.cz/item/CS_URS_2021_02/460620002"/>
    <hyperlink ref="F194" r:id="rId42" display="https://podminky.urs.cz/item/CS_URS_2021_02/460680592"/>
    <hyperlink ref="F196" r:id="rId43" display="https://podminky.urs.cz/item/CS_URS_2021_02/460710042"/>
    <hyperlink ref="F198" r:id="rId44" display="https://podminky.urs.cz/item/CS_URS_2021_02/469972111"/>
    <hyperlink ref="F200" r:id="rId45" display="https://podminky.urs.cz/item/CS_URS_2021_02/469972121"/>
    <hyperlink ref="F203" r:id="rId46" display="https://podminky.urs.cz/item/CS_URS_2021_02/469973111"/>
    <hyperlink ref="F205" r:id="rId47" display="https://podminky.urs.cz/item/CS_URS_2021_02/469973116"/>
  </hyperlinks>
  <printOptions/>
  <pageMargins left="0.3937007874015748" right="0.3937007874015748" top="0.3937007874015748" bottom="0.3937007874015748" header="0" footer="0"/>
  <pageSetup fitToHeight="100" fitToWidth="1" horizontalDpi="600" verticalDpi="600" orientation="landscape" paperSize="9" scale="84" r:id="rId49"/>
  <headerFooter>
    <oddFooter>&amp;CStrana &amp;P z &amp;N</oddFooter>
  </headerFooter>
  <drawing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 Blavková</dc:creator>
  <cp:keywords/>
  <dc:description/>
  <cp:lastModifiedBy>Nina Blavková</cp:lastModifiedBy>
  <cp:lastPrinted>2021-08-18T08:05:05Z</cp:lastPrinted>
  <dcterms:created xsi:type="dcterms:W3CDTF">2021-08-18T08:01:14Z</dcterms:created>
  <dcterms:modified xsi:type="dcterms:W3CDTF">2021-08-18T08:05:06Z</dcterms:modified>
  <cp:category/>
  <cp:version/>
  <cp:contentType/>
  <cp:contentStatus/>
</cp:coreProperties>
</file>