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10" windowWidth="27495" windowHeight="12720" activeTab="0"/>
  </bookViews>
  <sheets>
    <sheet name="Rekapitulace stavby" sheetId="1" r:id="rId1"/>
    <sheet name="085 - Rekonstrukce bytové..." sheetId="2" r:id="rId2"/>
    <sheet name="Pokyny pro vyplnění" sheetId="3" r:id="rId3"/>
  </sheets>
  <definedNames>
    <definedName name="_xlnm._FilterDatabase" localSheetId="1" hidden="1">'085 - Rekonstrukce bytové...'!$C$95:$K$443</definedName>
    <definedName name="_xlnm.Print_Area" localSheetId="1">'085 - Rekonstrukce bytové...'!$C$4:$J$37,'085 - Rekonstrukce bytové...'!$C$43:$J$79,'085 - Rekonstrukce bytové...'!$C$85:$K$443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'085 - Rekonstrukce bytové...'!$95:$95</definedName>
  </definedNames>
  <calcPr calcId="145621"/>
</workbook>
</file>

<file path=xl/sharedStrings.xml><?xml version="1.0" encoding="utf-8"?>
<sst xmlns="http://schemas.openxmlformats.org/spreadsheetml/2006/main" count="4039" uniqueCount="1005">
  <si>
    <t>Export Komplet</t>
  </si>
  <si>
    <t>VZ</t>
  </si>
  <si>
    <t>2.0</t>
  </si>
  <si>
    <t>ZAMOK</t>
  </si>
  <si>
    <t>False</t>
  </si>
  <si>
    <t>{35147f2a-2175-42c7-a7f6-c2bff40eefcd}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</si>
  <si>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</si>
  <si>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</si>
  <si>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</si>
  <si>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</si>
  <si>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</si>
  <si>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</si>
  <si>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</si>
  <si>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</si>
  <si>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</si>
  <si>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</si>
  <si>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</si>
  <si>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bytové jednotky č.2, Spojenců 209, Děčín XXXII - Boletice nad Labem</t>
  </si>
  <si>
    <t>KSO:</t>
  </si>
  <si>
    <t/>
  </si>
  <si>
    <t>CC-CZ:</t>
  </si>
  <si>
    <t>Místo:</t>
  </si>
  <si>
    <t>Spojenců 209, Děčín XXXII - Boletice nad Labem</t>
  </si>
  <si>
    <t>Datum:</t>
  </si>
  <si>
    <t>5. 5. 2022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</si>
  <si>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</si>
  <si>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</si>
  <si>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</si>
  <si>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</si>
  <si>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</si>
  <si>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</si>
  <si>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</si>
  <si>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</si>
  <si>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</si>
  <si>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</si>
  <si>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</si>
  <si>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</si>
  <si>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</si>
  <si>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</si>
  <si>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</si>
  <si>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</si>
  <si>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</si>
  <si>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</si>
  <si>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</si>
  <si>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</si>
  <si>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</si>
  <si>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</si>
  <si>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</si>
  <si>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</si>
  <si>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</si>
  <si>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</si>
  <si>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</si>
  <si>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</si>
  <si>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</si>
  <si>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</si>
  <si>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</si>
  <si>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</si>
  <si>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</si>
  <si>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</si>
  <si>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</si>
  <si>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</si>
  <si>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</si>
  <si>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</si>
  <si>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</si>
  <si>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</si>
  <si>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</si>
  <si>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</si>
  <si>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</si>
  <si>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</si>
  <si>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</si>
  <si>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</si>
  <si>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</si>
  <si>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</si>
  <si>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</si>
  <si>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</si>
  <si>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</si>
  <si>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</si>
  <si>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</si>
  <si>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</si>
  <si>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</si>
  <si>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</si>
  <si>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</si>
  <si>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</si>
  <si>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</si>
  <si>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</si>
  <si>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</si>
  <si>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</si>
  <si>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</si>
  <si>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</si>
  <si>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</si>
  <si>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63 - Podlahy a podlahové konstrukce</t>
  </si>
  <si>
    <t xml:space="preserve">    64 - Osazování výplní otvorů</t>
  </si>
  <si>
    <t xml:space="preserve">    94 - Lešení</t>
  </si>
  <si>
    <t xml:space="preserve">    95 - Různé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</si>
  <si>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</si>
  <si>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</si>
  <si>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</si>
  <si>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</si>
  <si>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</si>
  <si>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</si>
  <si>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</si>
  <si>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</si>
  <si>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</si>
  <si>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</si>
  <si>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</si>
  <si>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</si>
  <si>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</si>
  <si>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</si>
  <si>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</si>
  <si>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</si>
  <si>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</si>
  <si>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</si>
  <si>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</si>
  <si>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</si>
  <si>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</si>
  <si>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</si>
  <si>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</si>
  <si>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</si>
  <si>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</si>
  <si>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</si>
  <si>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</si>
  <si>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</si>
  <si>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</si>
  <si>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</si>
  <si>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</si>
  <si>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</si>
  <si>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</si>
  <si>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</si>
  <si>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</si>
  <si>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319202212</t>
  </si>
  <si>
    <t>Dodatečná izolace zdiva injektáží beztlakovou infuzí silikonovou mikroemulzí, tloušťka zdiva přes 150 do 300 mm</t>
  </si>
  <si>
    <t>m</t>
  </si>
  <si>
    <t>CS ÚRS 2022 01</t>
  </si>
  <si>
    <t>4</t>
  </si>
  <si>
    <t>2</t>
  </si>
  <si>
    <t>1104580206</t>
  </si>
  <si>
    <t>Online PSC</t>
  </si>
  <si>
    <t>https://podminky.urs.cz/item/CS_URS_2022_01/319202212</t>
  </si>
  <si>
    <t>VV</t>
  </si>
  <si>
    <t>4,75+4,68+4,20</t>
  </si>
  <si>
    <t>319202214</t>
  </si>
  <si>
    <t>Dodatečná izolace zdiva injektáží beztlakovou infuzí silikonovou mikroemulzí, tloušťka zdiva přes 300 do 600 mm</t>
  </si>
  <si>
    <t>-881883621</t>
  </si>
  <si>
    <t>https://podminky.urs.cz/item/CS_URS_2022_01/319202214</t>
  </si>
  <si>
    <t>4,68+10,25+4,60</t>
  </si>
  <si>
    <t>346244357</t>
  </si>
  <si>
    <t>Obezdívka sprchové vaničky ploch zaoblených z přesných pórobetonových tvárnic, na tenké maltové lože, tl. 75 mm</t>
  </si>
  <si>
    <t>m2</t>
  </si>
  <si>
    <t>890043468</t>
  </si>
  <si>
    <t>https://podminky.urs.cz/item/CS_URS_2022_01/346244357</t>
  </si>
  <si>
    <t>4*0,80*0,30</t>
  </si>
  <si>
    <t>346244361</t>
  </si>
  <si>
    <t>Zazdívka rýh, potrubí, nik (výklenků) nebo kapes z pálených cihel na maltu tl. 65 mm</t>
  </si>
  <si>
    <t>-1480968539</t>
  </si>
  <si>
    <t>https://podminky.urs.cz/item/CS_URS_2022_01/346244361</t>
  </si>
  <si>
    <t>4*0,10</t>
  </si>
  <si>
    <t>6*0,20</t>
  </si>
  <si>
    <t>Součet ZTI</t>
  </si>
  <si>
    <t>61</t>
  </si>
  <si>
    <t>Úprava povrchů vnitřních</t>
  </si>
  <si>
    <t>5</t>
  </si>
  <si>
    <t>611325416</t>
  </si>
  <si>
    <t>Oprava vápenocementové omítky vnitřních ploch hladké, tloušťky do 20 mm, s celoplošným přeštukováním, tloušťky štuku 3 mm stropů, v rozsahu opravované plochy do 10%</t>
  </si>
  <si>
    <t>1887813989</t>
  </si>
  <si>
    <t>https://podminky.urs.cz/item/CS_URS_2022_01/611325416</t>
  </si>
  <si>
    <t>19,48+19,64+3,71</t>
  </si>
  <si>
    <t>6</t>
  </si>
  <si>
    <t>612135001</t>
  </si>
  <si>
    <t>Vyrovnání nerovností podkladu vnitřních omítaných ploch maltou, tloušťky do 10 mm vápenocementovou stěn</t>
  </si>
  <si>
    <t>1788574642</t>
  </si>
  <si>
    <t>https://podminky.urs.cz/item/CS_URS_2022_01/612135001</t>
  </si>
  <si>
    <t>"místnost č.5"(2,10+0,60)*0,60</t>
  </si>
  <si>
    <t>"místnost č.7"(1,80+1,95)*2*2,00</t>
  </si>
  <si>
    <t>Součet pod obklady</t>
  </si>
  <si>
    <t>7</t>
  </si>
  <si>
    <t>612321121</t>
  </si>
  <si>
    <t>Omítka vápenocementová vnitřních ploch nanášená ručně jednovrstvá, tloušťky do 10 mm hladká svislých konstrukcí stěn</t>
  </si>
  <si>
    <t>-885853794</t>
  </si>
  <si>
    <t>https://podminky.urs.cz/item/CS_URS_2022_01/612321121</t>
  </si>
  <si>
    <t>8</t>
  </si>
  <si>
    <t>612324111</t>
  </si>
  <si>
    <t>Omítka sanační vnitřních ploch podkladní (vyrovnávací) tloušťky do 10 mm nanášená ručně svislých konstrukcí stěn</t>
  </si>
  <si>
    <t>-1335562288</t>
  </si>
  <si>
    <t>https://podminky.urs.cz/item/CS_URS_2022_01/612324111</t>
  </si>
  <si>
    <t>"místnost č.5"(4,10+4,75)*2*1,00</t>
  </si>
  <si>
    <t>"místnost č.6"(4,20+4,68)*2*1,00</t>
  </si>
  <si>
    <t xml:space="preserve">Součet </t>
  </si>
  <si>
    <t>9</t>
  </si>
  <si>
    <t>612325417</t>
  </si>
  <si>
    <t>Oprava vápenocementové omítky vnitřních ploch hladké, tloušťky do 20 mm, s celoplošným přeštukováním, tloušťky štuku 3 mm stěn, v rozsahu opravované plochy přes 10 do 30%</t>
  </si>
  <si>
    <t>-1766654234</t>
  </si>
  <si>
    <t>https://podminky.urs.cz/item/CS_URS_2022_01/612325417</t>
  </si>
  <si>
    <t>"místnost č.5"(4,10+4,75)*2*2,90</t>
  </si>
  <si>
    <t>"místnost č.6"(4,20+4,68)*2*2,90</t>
  </si>
  <si>
    <t>"místnost č.7"(1,80+1,95)*2*2,90</t>
  </si>
  <si>
    <t>Mezisoučet plochy stěn</t>
  </si>
  <si>
    <t>"místnost č.5"-(2,10+0,60)*0,60</t>
  </si>
  <si>
    <t>"místnost č.7"-(1,80+1,95)*2*2,00</t>
  </si>
  <si>
    <t>Mezisoučet obklady</t>
  </si>
  <si>
    <t>"místnost č.5"-(4,10+4,75)*2*1,00</t>
  </si>
  <si>
    <t>"místnost č.6"-(4,20+4,68)*2*1,00</t>
  </si>
  <si>
    <t>Mezisoučet sanační omítky</t>
  </si>
  <si>
    <t>Součet</t>
  </si>
  <si>
    <t>10</t>
  </si>
  <si>
    <t>612326121</t>
  </si>
  <si>
    <t>Omítka sanační vnitřních ploch jednovrstvá jednovrstvá, tloušťky do 20 mm nanášená ručně svislých konstrukcí stěn</t>
  </si>
  <si>
    <t>-476933077</t>
  </si>
  <si>
    <t>https://podminky.urs.cz/item/CS_URS_2022_01/612326121</t>
  </si>
  <si>
    <t>11</t>
  </si>
  <si>
    <t>612328131</t>
  </si>
  <si>
    <t>Potažení vnitřních ploch sanačním štukem tloušťky do 3 mm svislých konstrukcí stěn</t>
  </si>
  <si>
    <t>-1493831264</t>
  </si>
  <si>
    <t>https://podminky.urs.cz/item/CS_URS_2022_01/612328131</t>
  </si>
  <si>
    <t>63</t>
  </si>
  <si>
    <t>Podlahy a podlahové konstrukce</t>
  </si>
  <si>
    <t>12</t>
  </si>
  <si>
    <t>631311114</t>
  </si>
  <si>
    <t>Mazanina z betonu prostého bez zvýšených nároků na prostředí tl. přes 50 do 80 mm tř. C 16/20</t>
  </si>
  <si>
    <t>m3</t>
  </si>
  <si>
    <t>-1443231390</t>
  </si>
  <si>
    <t>https://podminky.urs.cz/item/CS_URS_2022_01/631311114</t>
  </si>
  <si>
    <t>"místnost č.5"19,48*0,06</t>
  </si>
  <si>
    <t>"místnost č.6"19,64*0,06</t>
  </si>
  <si>
    <t>"místnost č.7"3,71*0,06</t>
  </si>
  <si>
    <t>13</t>
  </si>
  <si>
    <t>631319011</t>
  </si>
  <si>
    <t>Příplatek k cenám mazanin za úpravu povrchu mazaniny přehlazením, mazanina tl. přes 50 do 80 mm</t>
  </si>
  <si>
    <t>-1465272604</t>
  </si>
  <si>
    <t>https://podminky.urs.cz/item/CS_URS_2022_01/631319011</t>
  </si>
  <si>
    <t>14</t>
  </si>
  <si>
    <t>631319171</t>
  </si>
  <si>
    <t>Příplatek k cenám mazanin za stržení povrchu spodní vrstvy mazaniny latí před vložením výztuže nebo pletiva pro tl. obou vrstev mazaniny přes 50 do 80 mm</t>
  </si>
  <si>
    <t>1736792973</t>
  </si>
  <si>
    <t>https://podminky.urs.cz/item/CS_URS_2022_01/631319171</t>
  </si>
  <si>
    <t>631362021</t>
  </si>
  <si>
    <t>Výztuž mazanin ze svařovaných sítí z drátů typu KARI</t>
  </si>
  <si>
    <t>t</t>
  </si>
  <si>
    <t>1582812889</t>
  </si>
  <si>
    <t>https://podminky.urs.cz/item/CS_URS_2022_01/631362021</t>
  </si>
  <si>
    <t>"místnost č.5"19,48</t>
  </si>
  <si>
    <t>"místnost č.6"19,64</t>
  </si>
  <si>
    <t>"místnost č.7"3,71</t>
  </si>
  <si>
    <t>42,83*0,003 'Přepočtené koeficientem množství</t>
  </si>
  <si>
    <t>16</t>
  </si>
  <si>
    <t>632481213</t>
  </si>
  <si>
    <t>Separační vrstva k oddělení podlahových vrstev z polyetylénové fólie</t>
  </si>
  <si>
    <t>-1783732372</t>
  </si>
  <si>
    <t>https://podminky.urs.cz/item/CS_URS_2022_01/632481213</t>
  </si>
  <si>
    <t>17</t>
  </si>
  <si>
    <t>634112116</t>
  </si>
  <si>
    <t>Obvodová dilatace mezi stěnou a mazaninou nebo potěrem podlahovým páskem z pěnového PE tl. do 10 mm, výšky 180 mm</t>
  </si>
  <si>
    <t>1494163254</t>
  </si>
  <si>
    <t>https://podminky.urs.cz/item/CS_URS_2022_01/634112116</t>
  </si>
  <si>
    <t>"místnost č.5"(4,10+4,75)*2</t>
  </si>
  <si>
    <t>"místnost č.6"(4,20+4,68)*2</t>
  </si>
  <si>
    <t>"místnost č.7"(1,80+1,95)*2</t>
  </si>
  <si>
    <t>64</t>
  </si>
  <si>
    <t>Osazování výplní otvorů</t>
  </si>
  <si>
    <t>18</t>
  </si>
  <si>
    <t>642944121</t>
  </si>
  <si>
    <t>Osazení ocelových dveřních zárubní lisovaných nebo z úhelníků dodatečně s vybetonováním prahu, plochy do 2,5 m2</t>
  </si>
  <si>
    <t>kus</t>
  </si>
  <si>
    <t>-175862799</t>
  </si>
  <si>
    <t>https://podminky.urs.cz/item/CS_URS_2022_01/642944121</t>
  </si>
  <si>
    <t>19</t>
  </si>
  <si>
    <t>M</t>
  </si>
  <si>
    <t>55331435</t>
  </si>
  <si>
    <t>zárubeň jednokřídlá ocelová pro dodatečnou montáž tl stěny 110-150mm rozměru 600/1970, 2100mm</t>
  </si>
  <si>
    <t>32</t>
  </si>
  <si>
    <t>2121212212</t>
  </si>
  <si>
    <t>20</t>
  </si>
  <si>
    <t>55331437</t>
  </si>
  <si>
    <t>zárubeň jednokřídlá ocelová pro dodatečnou montáž tl stěny 110-150mm rozměru 800/1970, 2100mm</t>
  </si>
  <si>
    <t>233683107</t>
  </si>
  <si>
    <t>94</t>
  </si>
  <si>
    <t>Lešení</t>
  </si>
  <si>
    <t>949101111</t>
  </si>
  <si>
    <t>Lešení pomocné pracovní pro objekty pozemních staveb pro zatížení do 150 kg/m2, o výšce lešeňové podlahy do 1,9 m</t>
  </si>
  <si>
    <t>-1967379583</t>
  </si>
  <si>
    <t>https://podminky.urs.cz/item/CS_URS_2022_01/949101111</t>
  </si>
  <si>
    <t>19,49+19,64+3,71</t>
  </si>
  <si>
    <t>95</t>
  </si>
  <si>
    <t>Různé konstrukce a práce</t>
  </si>
  <si>
    <t>22</t>
  </si>
  <si>
    <t>952905231</t>
  </si>
  <si>
    <t>Dezinfekce a ošetření vhodným protiplísňovým postřikem povrchu stropní konstrukce před provedením nové skladby podlah</t>
  </si>
  <si>
    <t>-770228436</t>
  </si>
  <si>
    <t>https://podminky.urs.cz/item/CS_URS_2022_01/952905231</t>
  </si>
  <si>
    <t>96</t>
  </si>
  <si>
    <t>Bourání konstrukcí</t>
  </si>
  <si>
    <t>23</t>
  </si>
  <si>
    <t>725110814</t>
  </si>
  <si>
    <t>Demontáž klozetů kombi</t>
  </si>
  <si>
    <t>soubor</t>
  </si>
  <si>
    <t>163282800</t>
  </si>
  <si>
    <t>https://podminky.urs.cz/item/CS_URS_2022_01/725110814</t>
  </si>
  <si>
    <t>24</t>
  </si>
  <si>
    <t>725210821</t>
  </si>
  <si>
    <t>Demontáž umyvadel bez výtokových armatur umyvadel</t>
  </si>
  <si>
    <t>-550133170</t>
  </si>
  <si>
    <t>https://podminky.urs.cz/item/CS_URS_2022_01/725210821</t>
  </si>
  <si>
    <t>25</t>
  </si>
  <si>
    <t>725820801</t>
  </si>
  <si>
    <t>Demontáž baterií nástěnných do G 3/4</t>
  </si>
  <si>
    <t>1633309766</t>
  </si>
  <si>
    <t>https://podminky.urs.cz/item/CS_URS_2022_01/725820801</t>
  </si>
  <si>
    <t>26</t>
  </si>
  <si>
    <t>762526811</t>
  </si>
  <si>
    <t>Demontáž podlah z desek dřevotřískových, překližkových, sololitových tl. do 20 mm bez polštářů</t>
  </si>
  <si>
    <t>-1996217691</t>
  </si>
  <si>
    <t>https://podminky.urs.cz/item/CS_URS_2022_01/762526811</t>
  </si>
  <si>
    <t>27</t>
  </si>
  <si>
    <t>762522811</t>
  </si>
  <si>
    <t>Demontáž podlah s polštáři z prken tl. do 32 mm</t>
  </si>
  <si>
    <t>1768437403</t>
  </si>
  <si>
    <t>https://podminky.urs.cz/item/CS_URS_2022_01/762522811</t>
  </si>
  <si>
    <t>28</t>
  </si>
  <si>
    <t>784121001</t>
  </si>
  <si>
    <t>Oškrabání malby v místnostech výšky do 3,80 m</t>
  </si>
  <si>
    <t>-1917629076</t>
  </si>
  <si>
    <t>https://podminky.urs.cz/item/CS_URS_2022_01/784121001</t>
  </si>
  <si>
    <t>"místnost č.5"(4,10+4,75)*2*2,90+19,48</t>
  </si>
  <si>
    <t>"místnost č.6"(4,20+4,68)*2*2,90+19,64</t>
  </si>
  <si>
    <t>"místnost č.7"(1,80+1,95)*2*2,90+3,71</t>
  </si>
  <si>
    <t>"odpočty"-16,62-35,46</t>
  </si>
  <si>
    <t>29</t>
  </si>
  <si>
    <t>962031132</t>
  </si>
  <si>
    <t>Bourání příček z cihel, tvárnic nebo příčkovek z cihel pálených, plných nebo dutých na maltu vápennou nebo vápenocementovou, tl. do 100 mm</t>
  </si>
  <si>
    <t>-662077411</t>
  </si>
  <si>
    <t>https://podminky.urs.cz/item/CS_URS_2022_01/962031132</t>
  </si>
  <si>
    <t>1,80*2,40</t>
  </si>
  <si>
    <t>30</t>
  </si>
  <si>
    <t>965082933</t>
  </si>
  <si>
    <t>Odstranění násypu pod podlahami nebo ochranného násypu na střechách tl. do 200 mm, plochy přes 2 m2</t>
  </si>
  <si>
    <t>860860410</t>
  </si>
  <si>
    <t>https://podminky.urs.cz/item/CS_URS_2022_01/965082933</t>
  </si>
  <si>
    <t>"místnost č.5"19,48*0,10</t>
  </si>
  <si>
    <t>"místnost č.6"19,64*0,10</t>
  </si>
  <si>
    <t>"místnost č.7"3,71*0,10</t>
  </si>
  <si>
    <t>31</t>
  </si>
  <si>
    <t>968072455</t>
  </si>
  <si>
    <t>Vybourání kovových rámů oken s křídly, dveřních zárubní, vrat, stěn, ostění nebo obkladů dveřních zárubní, plochy do 2 m2</t>
  </si>
  <si>
    <t>348471038</t>
  </si>
  <si>
    <t>https://podminky.urs.cz/item/CS_URS_2022_01/968072455</t>
  </si>
  <si>
    <t>2*0,60*1,97</t>
  </si>
  <si>
    <t>2*0,80*1,97</t>
  </si>
  <si>
    <t>974031142</t>
  </si>
  <si>
    <t>Vysekání rýh ve zdivu cihelném na maltu vápennou nebo vápenocementovou do hl. 70 mm a šířky do 70 mm</t>
  </si>
  <si>
    <t>-1578869321</t>
  </si>
  <si>
    <t>https://podminky.urs.cz/item/CS_URS_2022_01/974031142</t>
  </si>
  <si>
    <t>"ZTI"4,00</t>
  </si>
  <si>
    <t>33</t>
  </si>
  <si>
    <t>974031144</t>
  </si>
  <si>
    <t>Vysekání rýh ve zdivu cihelném na maltu vápennou nebo vápenocementovou do hl. 70 mm a šířky do 150 mm</t>
  </si>
  <si>
    <t>-947807444</t>
  </si>
  <si>
    <t>https://podminky.urs.cz/item/CS_URS_2022_01/974031144</t>
  </si>
  <si>
    <t>"ZTI"6,00</t>
  </si>
  <si>
    <t>34</t>
  </si>
  <si>
    <t>978011121</t>
  </si>
  <si>
    <t>Otlučení vápenných nebo vápenocementových omítek vnitřních ploch stropů, v rozsahu přes 5 do 10 %</t>
  </si>
  <si>
    <t>319793936</t>
  </si>
  <si>
    <t>https://podminky.urs.cz/item/CS_URS_2022_01/978011121</t>
  </si>
  <si>
    <t>35</t>
  </si>
  <si>
    <t>978013141</t>
  </si>
  <si>
    <t>Otlučení vápenných nebo vápenocementových omítek vnitřních ploch stěn s vyškrabáním spar, s očištěním zdiva, v rozsahu přes 10 do 30 %</t>
  </si>
  <si>
    <t>1391353653</t>
  </si>
  <si>
    <t>https://podminky.urs.cz/item/CS_URS_2022_01/978013141</t>
  </si>
  <si>
    <t>36</t>
  </si>
  <si>
    <t>978013191</t>
  </si>
  <si>
    <t>Otlučení vápenných nebo vápenocementových omítek vnitřních ploch stěn s vyškrabáním spar, s očištěním zdiva, v rozsahu přes 50 do 100 %</t>
  </si>
  <si>
    <t>551409384</t>
  </si>
  <si>
    <t>https://podminky.urs.cz/item/CS_URS_2022_01/978013191</t>
  </si>
  <si>
    <t>"místnost č.5"(4,10+4,75)*2*1,00*0,5</t>
  </si>
  <si>
    <t>"místnost č.6"(4,20+4,68)*2*1,00*0,5</t>
  </si>
  <si>
    <t>997</t>
  </si>
  <si>
    <t>Přesun sutě</t>
  </si>
  <si>
    <t>37</t>
  </si>
  <si>
    <t>997013211</t>
  </si>
  <si>
    <t>Vnitrostaveništní doprava suti a vybouraných hmot vodorovně do 50 m svisle ručně pro budovy a haly výšky do 6 m</t>
  </si>
  <si>
    <t>-611131356</t>
  </si>
  <si>
    <t>https://podminky.urs.cz/item/CS_URS_2022_01/997013211</t>
  </si>
  <si>
    <t>38</t>
  </si>
  <si>
    <t>997013501</t>
  </si>
  <si>
    <t>Odvoz suti a vybouraných hmot na skládku nebo meziskládku se složením, na vzdálenost do 1 km</t>
  </si>
  <si>
    <t>546836477</t>
  </si>
  <si>
    <t>https://podminky.urs.cz/item/CS_URS_2022_01/997013501</t>
  </si>
  <si>
    <t>39</t>
  </si>
  <si>
    <t>997013509</t>
  </si>
  <si>
    <t>Odvoz suti a vybouraných hmot na skládku nebo meziskládku se složením, na vzdálenost Příplatek k ceně za každý další i započatý 1 km přes 1 km</t>
  </si>
  <si>
    <t>1828499203</t>
  </si>
  <si>
    <t>https://podminky.urs.cz/item/CS_URS_2022_01/997013509</t>
  </si>
  <si>
    <t>11,757*19 'Přepočtené koeficientem množství</t>
  </si>
  <si>
    <t>40</t>
  </si>
  <si>
    <t>94621002</t>
  </si>
  <si>
    <t>poplatek za uložení stavebního odpadu cihelného zatříděného kódem 17 01 02 na recyklační skládku</t>
  </si>
  <si>
    <t>-879345071</t>
  </si>
  <si>
    <t>41</t>
  </si>
  <si>
    <t>94620170</t>
  </si>
  <si>
    <t>poplatek za uložení stavebního odpadu dřevěného zatříděného kódem 17 02 01</t>
  </si>
  <si>
    <t>-994718783</t>
  </si>
  <si>
    <t>42</t>
  </si>
  <si>
    <t>94620250</t>
  </si>
  <si>
    <t>poplatek za uložení směsného stavebního a demoličního odpadu zatříděného kódem 17 09 04</t>
  </si>
  <si>
    <t>-569389955</t>
  </si>
  <si>
    <t>998</t>
  </si>
  <si>
    <t>Přesun hmot</t>
  </si>
  <si>
    <t>43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</si>
  <si>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</si>
  <si>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</si>
  <si>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-1112937760</t>
  </si>
  <si>
    <t>https://podminky.urs.cz/item/CS_URS_2022_01/998018001</t>
  </si>
  <si>
    <t>PSV</t>
  </si>
  <si>
    <t>Práce a dodávky PSV</t>
  </si>
  <si>
    <t>713</t>
  </si>
  <si>
    <t>Izolace tepelné</t>
  </si>
  <si>
    <t>44</t>
  </si>
  <si>
    <t>713121111</t>
  </si>
  <si>
    <t>Montáž tepelné izolace podlah rohožemi, pásy, deskami, dílci, bloky (izolační materiál ve specifikaci) kladenými volně jednovrstvá</t>
  </si>
  <si>
    <t>588736399</t>
  </si>
  <si>
    <t>https://podminky.urs.cz/item/CS_URS_2022_01/713121111</t>
  </si>
  <si>
    <t>45</t>
  </si>
  <si>
    <t>28376422</t>
  </si>
  <si>
    <t>deska z polystyrénu XPS, hrana polodrážková a hladký povrch 300kPA tl 100mm</t>
  </si>
  <si>
    <t>-1574739284</t>
  </si>
  <si>
    <t>42,83*1,02 'Přepočtené koeficientem množství</t>
  </si>
  <si>
    <t>46</t>
  </si>
  <si>
    <t>713191114</t>
  </si>
  <si>
    <t>Montáž tepelné izolace stavebních konstrukcí - doplňky a konstrukční součásti podlah, stropů vrchem nebo střech překrytím pásem asfaltovým položeném volně</t>
  </si>
  <si>
    <t>206660810</t>
  </si>
  <si>
    <t>https://podminky.urs.cz/item/CS_URS_2022_01/713191114</t>
  </si>
  <si>
    <t>47</t>
  </si>
  <si>
    <t>62811120</t>
  </si>
  <si>
    <t>asfaltový pás separační bez krycí vrstvy (impregnovaná vložka), typu A</t>
  </si>
  <si>
    <t>-939129836</t>
  </si>
  <si>
    <t>42,83*1,1655 'Přepočtené koeficientem množství</t>
  </si>
  <si>
    <t>48</t>
  </si>
  <si>
    <t>998713101</t>
  </si>
  <si>
    <t>Přesun hmot pro izolace tepelné stanovený z hmotnosti přesunovaného materiálu vodorovná dopravní vzdálenost do 50 m v objektech výšky do 6 m</t>
  </si>
  <si>
    <t>-1077140851</t>
  </si>
  <si>
    <t>https://podminky.urs.cz/item/CS_URS_2022_01/998713101</t>
  </si>
  <si>
    <t>721</t>
  </si>
  <si>
    <t>Zdravotechnika - vnitřní kanalizace</t>
  </si>
  <si>
    <t>49</t>
  </si>
  <si>
    <t>721.1</t>
  </si>
  <si>
    <t>Napojení potrubí na stávající kanalizaci</t>
  </si>
  <si>
    <t>kpl</t>
  </si>
  <si>
    <t>R-položka</t>
  </si>
  <si>
    <t>-1002281675</t>
  </si>
  <si>
    <t>50</t>
  </si>
  <si>
    <t>721174043</t>
  </si>
  <si>
    <t>Potrubí z trub polypropylenových připojovací DN 50</t>
  </si>
  <si>
    <t>1540053882</t>
  </si>
  <si>
    <t>https://podminky.urs.cz/item/CS_URS_2022_01/721174043</t>
  </si>
  <si>
    <t>51</t>
  </si>
  <si>
    <t>721174045</t>
  </si>
  <si>
    <t>Potrubí z trub polypropylenových připojovací DN 110</t>
  </si>
  <si>
    <t>-347189297</t>
  </si>
  <si>
    <t>https://podminky.urs.cz/item/CS_URS_2022_01/721174045</t>
  </si>
  <si>
    <t>52</t>
  </si>
  <si>
    <t>721194105</t>
  </si>
  <si>
    <t>Vyměření přípojek na potrubí vyvedení a upevnění odpadních výpustek DN 50</t>
  </si>
  <si>
    <t>1161549846</t>
  </si>
  <si>
    <t>https://podminky.urs.cz/item/CS_URS_2022_01/721194105</t>
  </si>
  <si>
    <t>53</t>
  </si>
  <si>
    <t>721194109</t>
  </si>
  <si>
    <t>Vyměření přípojek na potrubí vyvedení a upevnění odpadních výpustek DN 110</t>
  </si>
  <si>
    <t>383779033</t>
  </si>
  <si>
    <t>https://podminky.urs.cz/item/CS_URS_2022_01/721194109</t>
  </si>
  <si>
    <t>54</t>
  </si>
  <si>
    <t>721290111</t>
  </si>
  <si>
    <t>Zkouška těsnosti kanalizace v objektech vodou do DN 125</t>
  </si>
  <si>
    <t>1596499002</t>
  </si>
  <si>
    <t>https://podminky.urs.cz/item/CS_URS_2022_01/721290111</t>
  </si>
  <si>
    <t>55</t>
  </si>
  <si>
    <t>998721101</t>
  </si>
  <si>
    <t>Přesun hmot pro vnitřní kanalizace stanovený z hmotnosti přesunovaného materiálu vodorovná dopravní vzdálenost do 50 m v objektech výšky do 6 m</t>
  </si>
  <si>
    <t>-342010531</t>
  </si>
  <si>
    <t>https://podminky.urs.cz/item/CS_URS_2022_01/998721101</t>
  </si>
  <si>
    <t>722</t>
  </si>
  <si>
    <t>Zdravotechnika - vnitřní vodovod</t>
  </si>
  <si>
    <t>56</t>
  </si>
  <si>
    <t>722.1</t>
  </si>
  <si>
    <t>Napojení potrubí na stávající rozvod vodovodu</t>
  </si>
  <si>
    <t>-277709958</t>
  </si>
  <si>
    <t>57</t>
  </si>
  <si>
    <t>722174002</t>
  </si>
  <si>
    <t>Potrubí z plastových trubek z polypropylenu PPR svařovaných polyfúzně PN 16 (SDR 7,4) D 20 x 2,8</t>
  </si>
  <si>
    <t>426370957</t>
  </si>
  <si>
    <t>https://podminky.urs.cz/item/CS_URS_2022_01/722174002</t>
  </si>
  <si>
    <t>58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</si>
  <si>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</si>
  <si>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</si>
  <si>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1208734810</t>
  </si>
  <si>
    <t>https://podminky.urs.cz/item/CS_URS_2022_01/722181231</t>
  </si>
  <si>
    <t>59</t>
  </si>
  <si>
    <t>722190401</t>
  </si>
  <si>
    <t>Zřízení přípojek na potrubí vyvedení a upevnění výpustek do DN 25</t>
  </si>
  <si>
    <t>-2034836985</t>
  </si>
  <si>
    <t>https://podminky.urs.cz/item/CS_URS_2022_01/722190401</t>
  </si>
  <si>
    <t>60</t>
  </si>
  <si>
    <t>722290226</t>
  </si>
  <si>
    <t>Zkoušky, proplach a desinfekce vodovodního potrubí zkoušky těsnosti vodovodního potrubí závitového do DN 50</t>
  </si>
  <si>
    <t>-947090805</t>
  </si>
  <si>
    <t>https://podminky.urs.cz/item/CS_URS_2022_01/722290226</t>
  </si>
  <si>
    <t>722290234</t>
  </si>
  <si>
    <t>Zkoušky, proplach a desinfekce vodovodního potrubí proplach a desinfekce vodovodního potrubí do DN 80</t>
  </si>
  <si>
    <t>1546372726</t>
  </si>
  <si>
    <t>https://podminky.urs.cz/item/CS_URS_2022_01/722290234</t>
  </si>
  <si>
    <t>62</t>
  </si>
  <si>
    <t>998722101</t>
  </si>
  <si>
    <t>Přesun hmot pro vnitřní vodovod stanovený z hmotnosti přesunovaného materiálu vodorovná dopravní vzdálenost do 50 m v objektech výšky do 6 m</t>
  </si>
  <si>
    <t>1399353659</t>
  </si>
  <si>
    <t>https://podminky.urs.cz/item/CS_URS_2022_01/998722101</t>
  </si>
  <si>
    <t>725</t>
  </si>
  <si>
    <t>Zdravotechnika - zařizovací předměty</t>
  </si>
  <si>
    <t>725112001</t>
  </si>
  <si>
    <t>Zařízení záchodů klozety keramické standardní samostatně stojící s hlubokým splachováním odpad vodorovný</t>
  </si>
  <si>
    <t>-573970447</t>
  </si>
  <si>
    <t>https://podminky.urs.cz/item/CS_URS_2022_01/725112001</t>
  </si>
  <si>
    <t>725211602</t>
  </si>
  <si>
    <t>Umyvadla keramická bílá bez výtokových armatur připevněná na stěnu šrouby bez sloupu nebo krytu na sifon</t>
  </si>
  <si>
    <t>797380563</t>
  </si>
  <si>
    <t>https://podminky.urs.cz/item/CS_URS_2022_01/725211602</t>
  </si>
  <si>
    <t>65</t>
  </si>
  <si>
    <t>725241141</t>
  </si>
  <si>
    <t>Sprchové vaničky akrylátové čtvrtkruhové 800x800 mm</t>
  </si>
  <si>
    <t>1525168376</t>
  </si>
  <si>
    <t>https://podminky.urs.cz/item/CS_URS_2022_01/725241141</t>
  </si>
  <si>
    <t>66</t>
  </si>
  <si>
    <t>725244522</t>
  </si>
  <si>
    <t>Sprchové dveře a zástěny zástěny sprchové rohové čtvercové/obdélníkové rámové se skleněnou výplní tl. 4 a 5 mm dveře posuvné dvoudílné, vstup z rohu, na vaničku 800x800 mm</t>
  </si>
  <si>
    <t>1967719504</t>
  </si>
  <si>
    <t>https://podminky.urs.cz/item/CS_URS_2022_01/725244522</t>
  </si>
  <si>
    <t>67</t>
  </si>
  <si>
    <t>725531101</t>
  </si>
  <si>
    <t>Elektrické ohřívače zásobníkové beztlakové přepadové objem nádrže (příkon) 5 l (2,0 kW)</t>
  </si>
  <si>
    <t>1990331482</t>
  </si>
  <si>
    <t>https://podminky.urs.cz/item/CS_URS_2022_01/725531101</t>
  </si>
  <si>
    <t>68</t>
  </si>
  <si>
    <t>725813111</t>
  </si>
  <si>
    <t>Ventily rohové bez připojovací trubičky nebo flexi hadičky G 1/2"</t>
  </si>
  <si>
    <t>113905789</t>
  </si>
  <si>
    <t>https://podminky.urs.cz/item/CS_URS_2022_01/725813111</t>
  </si>
  <si>
    <t>69</t>
  </si>
  <si>
    <t>725813112</t>
  </si>
  <si>
    <t>Ventily rohové bez připojovací trubičky nebo flexi hadičky pračkové G 3/4"</t>
  </si>
  <si>
    <t>1275863506</t>
  </si>
  <si>
    <t>https://podminky.urs.cz/item/CS_URS_2022_01/725813112</t>
  </si>
  <si>
    <t>70</t>
  </si>
  <si>
    <t>725821325</t>
  </si>
  <si>
    <t>Baterie dřezové stojánkové pákové s otáčivým ústím a délkou ramínka 220 mm</t>
  </si>
  <si>
    <t>-620831556</t>
  </si>
  <si>
    <t>https://podminky.urs.cz/item/CS_URS_2022_01/725821325</t>
  </si>
  <si>
    <t>71</t>
  </si>
  <si>
    <t>725822611</t>
  </si>
  <si>
    <t>Baterie umyvadlové stojánkové pákové bez výpusti</t>
  </si>
  <si>
    <t>1127737383</t>
  </si>
  <si>
    <t>https://podminky.urs.cz/item/CS_URS_2022_01/725822611</t>
  </si>
  <si>
    <t>72</t>
  </si>
  <si>
    <t>725841330</t>
  </si>
  <si>
    <t>Baterie sprchové podomítkové (zápustné) kompletní</t>
  </si>
  <si>
    <t>2143655936</t>
  </si>
  <si>
    <t>https://podminky.urs.cz/item/CS_URS_2022_01/725841330</t>
  </si>
  <si>
    <t>73</t>
  </si>
  <si>
    <t>998725101</t>
  </si>
  <si>
    <t>Přesun hmot pro zařizovací předměty stanovený z hmotnosti přesunovaného materiálu vodorovná dopravní vzdálenost do 50 m v objektech výšky do 6 m</t>
  </si>
  <si>
    <t>746576488</t>
  </si>
  <si>
    <t>https://podminky.urs.cz/item/CS_URS_2022_01/998725101</t>
  </si>
  <si>
    <t>741</t>
  </si>
  <si>
    <t>Elektroinstalace - silnoproud</t>
  </si>
  <si>
    <t>74</t>
  </si>
  <si>
    <t>741.1</t>
  </si>
  <si>
    <t>Výměna elektroistalace včetně vysekání rýh, zpětné výplně rýh maltou a prací souvisejících</t>
  </si>
  <si>
    <t>-1308241217</t>
  </si>
  <si>
    <t>P</t>
  </si>
  <si>
    <t>Poznámka k položce:
Popis výměny je uveden v technické zprávě kapitola 3, čl. 3.9</t>
  </si>
  <si>
    <t>75</t>
  </si>
  <si>
    <t>741.2</t>
  </si>
  <si>
    <t>D+M elektrický přímotop min. výkon 1750 W</t>
  </si>
  <si>
    <t>1306795189</t>
  </si>
  <si>
    <t>76</t>
  </si>
  <si>
    <t>6777700867</t>
  </si>
  <si>
    <t>Elektrický sporák, referenční výrobek: MORA C 110 BW bílý</t>
  </si>
  <si>
    <t>1672442311</t>
  </si>
  <si>
    <t>77</t>
  </si>
  <si>
    <t>741810001</t>
  </si>
  <si>
    <t>Zkoušky a prohlídky elektrických rozvodů a zařízení celková prohlídka a vyhotovení revizní zprávy pro objem montážních prací do 100 tis. Kč</t>
  </si>
  <si>
    <t>1084316073</t>
  </si>
  <si>
    <t>https://podminky.urs.cz/item/CS_URS_2022_01/741810001</t>
  </si>
  <si>
    <t>78</t>
  </si>
  <si>
    <t>998741201</t>
  </si>
  <si>
    <t>Přesun hmot pro silnoproud stanovený procentní sazbou (%) z ceny vodorovná dopravní vzdálenost do 50 m v objektech výšky do 6 m</t>
  </si>
  <si>
    <t>%</t>
  </si>
  <si>
    <t>-643165505</t>
  </si>
  <si>
    <t>https://podminky.urs.cz/item/CS_URS_2022_01/998741201</t>
  </si>
  <si>
    <t>751</t>
  </si>
  <si>
    <t>Vzduchotechnika</t>
  </si>
  <si>
    <t>79</t>
  </si>
  <si>
    <t>751.1</t>
  </si>
  <si>
    <t>Dmt stávajícího ventilátoru včetně úpravy odvodního potrubí</t>
  </si>
  <si>
    <t>-732711367</t>
  </si>
  <si>
    <t>80</t>
  </si>
  <si>
    <t>751111011</t>
  </si>
  <si>
    <t>Montáž ventilátoru axiálního nízkotlakého nástěnného základního, průměru do 100 mm</t>
  </si>
  <si>
    <t>-1997777050</t>
  </si>
  <si>
    <t>https://podminky.urs.cz/item/CS_URS_2022_01/751111011</t>
  </si>
  <si>
    <t>81</t>
  </si>
  <si>
    <t>42914113</t>
  </si>
  <si>
    <t>ventilátor axiální skříň z plastu zpětná klapka a zpožděný doběh IP44 17W D 100mm</t>
  </si>
  <si>
    <t>886607661</t>
  </si>
  <si>
    <t>82</t>
  </si>
  <si>
    <t>998751201</t>
  </si>
  <si>
    <t>Přesun hmot pro vzduchotechniku stanovený procentní sazbou (%) z ceny vodorovná dopravní vzdálenost do 50 m v objektech výšky do 12 m</t>
  </si>
  <si>
    <t>-1262099128</t>
  </si>
  <si>
    <t>https://podminky.urs.cz/item/CS_URS_2022_01/998751201</t>
  </si>
  <si>
    <t>766</t>
  </si>
  <si>
    <t>Konstrukce truhlářské</t>
  </si>
  <si>
    <t>83</t>
  </si>
  <si>
    <t>766660001</t>
  </si>
  <si>
    <t>Montáž dveřních křídel dřevěných nebo plastových otevíravých do ocelové zárubně povrchově upravených jednokřídlových, šířky do 800 mm</t>
  </si>
  <si>
    <t>-822063413</t>
  </si>
  <si>
    <t>https://podminky.urs.cz/item/CS_URS_2022_01/766660001</t>
  </si>
  <si>
    <t>84</t>
  </si>
  <si>
    <t>61161000</t>
  </si>
  <si>
    <t>dveře jednokřídlé voštinové povrch lakovaný plné 600x1970-2100mm</t>
  </si>
  <si>
    <t>1862268253</t>
  </si>
  <si>
    <t>85</t>
  </si>
  <si>
    <t>61161002</t>
  </si>
  <si>
    <t>dveře jednokřídlé voštinové povrch lakovaný plné 800x1970-2100mm</t>
  </si>
  <si>
    <t>-268973895</t>
  </si>
  <si>
    <t>86</t>
  </si>
  <si>
    <t>61165339</t>
  </si>
  <si>
    <t>dveře jednokřídlé dřevotřískové protipožární EI (EW) 30 D3 povrch lakovaný plné 800x1970-2100mm</t>
  </si>
  <si>
    <t>-1184185399</t>
  </si>
  <si>
    <t>87</t>
  </si>
  <si>
    <t>766660729</t>
  </si>
  <si>
    <t>Montáž dveřních doplňků dveřního kování interiérového štítku s klikou</t>
  </si>
  <si>
    <t>1524562672</t>
  </si>
  <si>
    <t>https://podminky.urs.cz/item/CS_URS_2022_01/766660729</t>
  </si>
  <si>
    <t>88</t>
  </si>
  <si>
    <t>54914102</t>
  </si>
  <si>
    <t>kování dveřní bezpečnostní, knoflík-klika R 802 /O Cr</t>
  </si>
  <si>
    <t>1654329130</t>
  </si>
  <si>
    <t>89</t>
  </si>
  <si>
    <t>54914622</t>
  </si>
  <si>
    <t>kování dveřní vrchní klika včetně štítu a montážního materiálu BB 72 matný nikl</t>
  </si>
  <si>
    <t>-1344591258</t>
  </si>
  <si>
    <t>90</t>
  </si>
  <si>
    <t>766695212</t>
  </si>
  <si>
    <t>Montáž ostatních truhlářských konstrukcí prahů dveří jednokřídlových, šířky do 100 mm</t>
  </si>
  <si>
    <t>294387110</t>
  </si>
  <si>
    <t>https://podminky.urs.cz/item/CS_URS_2022_01/766695212</t>
  </si>
  <si>
    <t>91</t>
  </si>
  <si>
    <t>61187116</t>
  </si>
  <si>
    <t>práh dveřní dřevěný dubový tl 20mm dl 620mm š 100mm</t>
  </si>
  <si>
    <t>1848167080</t>
  </si>
  <si>
    <t>92</t>
  </si>
  <si>
    <t>56280109</t>
  </si>
  <si>
    <t>hmoždinky univerzální 6x50</t>
  </si>
  <si>
    <t>100 kus</t>
  </si>
  <si>
    <t>1249797074</t>
  </si>
  <si>
    <t>3*0,01 'Přepočtené koeficientem množství</t>
  </si>
  <si>
    <t>93</t>
  </si>
  <si>
    <t>31140143</t>
  </si>
  <si>
    <t>vrut ocelový FeZn zápustná hlava drážka hvězdicová plný závit 3,5x50mm</t>
  </si>
  <si>
    <t>2144976140</t>
  </si>
  <si>
    <t>7668111-R</t>
  </si>
  <si>
    <t>D+M kuchyňské linky dl. 1500 mm včetně dřezu</t>
  </si>
  <si>
    <t>-1741734057</t>
  </si>
  <si>
    <t>Poznámka k položce:
spodní skříňky s policemi
pracovní deska
dřez kulatý</t>
  </si>
  <si>
    <t>998766101</t>
  </si>
  <si>
    <t>Přesun hmot pro konstrukce truhlářské stanovený z hmotnosti přesunovaného materiálu vodorovná dopravní vzdálenost do 50 m v objektech výšky do 6 m</t>
  </si>
  <si>
    <t>-1889830607</t>
  </si>
  <si>
    <t>https://podminky.urs.cz/item/CS_URS_2022_01/998766101</t>
  </si>
  <si>
    <t>771</t>
  </si>
  <si>
    <t>Podlahy z dlaždic</t>
  </si>
  <si>
    <t>771574115</t>
  </si>
  <si>
    <t>Montáž podlah z dlaždic keramických lepených flexibilním lepidlem maloformátových hladkých přes 22 do 25 ks/m2</t>
  </si>
  <si>
    <t>-702255405</t>
  </si>
  <si>
    <t>https://podminky.urs.cz/item/CS_URS_2022_01/771574115</t>
  </si>
  <si>
    <t>97</t>
  </si>
  <si>
    <t>59761605</t>
  </si>
  <si>
    <t>dlažba keramická hutná hladká do interiéru přes 22 do 25ks/m2</t>
  </si>
  <si>
    <t>-265060964</t>
  </si>
  <si>
    <t>3,71*1,1 'Přepočtené koeficientem množství</t>
  </si>
  <si>
    <t>98</t>
  </si>
  <si>
    <t>771591112</t>
  </si>
  <si>
    <t>Izolace podlahy pod dlažbu nátěrem nebo stěrkou ve dvou vrstvách</t>
  </si>
  <si>
    <t>-742461505</t>
  </si>
  <si>
    <t>https://podminky.urs.cz/item/CS_URS_2022_01/771591112</t>
  </si>
  <si>
    <t>3,71</t>
  </si>
  <si>
    <t>"vytažení izolace"(4,10+4,75)*2*0,2</t>
  </si>
  <si>
    <t>99</t>
  </si>
  <si>
    <t>998771101</t>
  </si>
  <si>
    <t>Přesun hmot pro podlahy z dlaždic stanovený z hmotnosti přesunovaného materiálu vodorovná dopravní vzdálenost do 50 m v objektech výšky do 6 m</t>
  </si>
  <si>
    <t>-506009351</t>
  </si>
  <si>
    <t>https://podminky.urs.cz/item/CS_URS_2022_01/998771101</t>
  </si>
  <si>
    <t>776</t>
  </si>
  <si>
    <t>Podlahy povlakové</t>
  </si>
  <si>
    <t>100</t>
  </si>
  <si>
    <t>776121112</t>
  </si>
  <si>
    <t>Příprava podkladu penetrace vodou ředitelná podlah</t>
  </si>
  <si>
    <t>-799554227</t>
  </si>
  <si>
    <t>https://podminky.urs.cz/item/CS_URS_2022_01/776121112</t>
  </si>
  <si>
    <t>101</t>
  </si>
  <si>
    <t>776121321</t>
  </si>
  <si>
    <t>Příprava podkladu penetrace neředěná podlah</t>
  </si>
  <si>
    <t>102055676</t>
  </si>
  <si>
    <t>https://podminky.urs.cz/item/CS_URS_2022_01/776121321</t>
  </si>
  <si>
    <t>102</t>
  </si>
  <si>
    <t>776141121</t>
  </si>
  <si>
    <t>Příprava podkladu vyrovnání samonivelační stěrkou podlah min.pevnosti 30 MPa, tloušťky do 3 mm</t>
  </si>
  <si>
    <t>1091238359</t>
  </si>
  <si>
    <t>https://podminky.urs.cz/item/CS_URS_2022_01/776141121</t>
  </si>
  <si>
    <t>103</t>
  </si>
  <si>
    <t>776221111</t>
  </si>
  <si>
    <t>Montáž podlahovin z PVC lepením standardním lepidlem z pásů standardních</t>
  </si>
  <si>
    <t>1130525899</t>
  </si>
  <si>
    <t>https://podminky.urs.cz/item/CS_URS_2022_01/776221111</t>
  </si>
  <si>
    <t>104</t>
  </si>
  <si>
    <t>776223111</t>
  </si>
  <si>
    <t>Montáž podlahovin z PVC spoj podlah svařováním za tepla (včetně frézování)</t>
  </si>
  <si>
    <t>1081636246</t>
  </si>
  <si>
    <t>https://podminky.urs.cz/item/CS_URS_2022_01/776223111</t>
  </si>
  <si>
    <t>105</t>
  </si>
  <si>
    <t>28412285</t>
  </si>
  <si>
    <t>krytina podlahová heterogenní tl 2mm</t>
  </si>
  <si>
    <t>1695704306</t>
  </si>
  <si>
    <t>39,12*1,15 'Přepočtené koeficientem množství</t>
  </si>
  <si>
    <t>106</t>
  </si>
  <si>
    <t>776411111</t>
  </si>
  <si>
    <t>Montáž soklíků lepením obvodových, výšky do 80 mm</t>
  </si>
  <si>
    <t>-887906217</t>
  </si>
  <si>
    <t>https://podminky.urs.cz/item/CS_URS_2022_01/776411111</t>
  </si>
  <si>
    <t>"místnost č.5"(4,68+4,20)*2</t>
  </si>
  <si>
    <t>"místnost č.6"(4,10+4,75)*2</t>
  </si>
  <si>
    <t>107</t>
  </si>
  <si>
    <t>28411006</t>
  </si>
  <si>
    <t>lišta soklová PVC samolepící 15x50mm</t>
  </si>
  <si>
    <t>-1597161007</t>
  </si>
  <si>
    <t>35,46*1,02 'Přepočtené koeficientem množství</t>
  </si>
  <si>
    <t>108</t>
  </si>
  <si>
    <t>998776101</t>
  </si>
  <si>
    <t>Přesun hmot pro podlahy povlakové stanovený z hmotnosti přesunovaného materiálu vodorovná dopravní vzdálenost do 50 m v objektech výšky do 6 m</t>
  </si>
  <si>
    <t>-573016515</t>
  </si>
  <si>
    <t>https://podminky.urs.cz/item/CS_URS_2022_01/998776101</t>
  </si>
  <si>
    <t>781</t>
  </si>
  <si>
    <t>Dokončovací práce - obklady</t>
  </si>
  <si>
    <t>109</t>
  </si>
  <si>
    <t>781121011</t>
  </si>
  <si>
    <t>Příprava podkladu před provedením obkladu nátěr penetrační na stěnu</t>
  </si>
  <si>
    <t>-161389111</t>
  </si>
  <si>
    <t>https://podminky.urs.cz/item/CS_URS_2022_01/781121011</t>
  </si>
  <si>
    <t>110</t>
  </si>
  <si>
    <t>781474115</t>
  </si>
  <si>
    <t>Montáž obkladů vnitřních stěn z dlaždic keramických lepených flexibilním lepidlem maloformátových hladkých přes 22 do 25 ks/m2</t>
  </si>
  <si>
    <t>-510061189</t>
  </si>
  <si>
    <t>https://podminky.urs.cz/item/CS_URS_2022_01/781474115</t>
  </si>
  <si>
    <t>111</t>
  </si>
  <si>
    <t>59761039</t>
  </si>
  <si>
    <t>obklad keramický hladký přes 22 do 25ks/m2</t>
  </si>
  <si>
    <t>-1314121625</t>
  </si>
  <si>
    <t>16,62*1,1 'Přepočtené koeficientem množství</t>
  </si>
  <si>
    <t>112</t>
  </si>
  <si>
    <t>781495141</t>
  </si>
  <si>
    <t>Obklad - dokončující práce průnik obkladem kruhový, bez izolace do DN 30</t>
  </si>
  <si>
    <t>537439696</t>
  </si>
  <si>
    <t>https://podminky.urs.cz/item/CS_URS_2022_01/781495141</t>
  </si>
  <si>
    <t>113</t>
  </si>
  <si>
    <t>781495142</t>
  </si>
  <si>
    <t>Obklad - dokončující práce průnik obkladem kruhový, bez izolace přes DN 30 do DN 90</t>
  </si>
  <si>
    <t>-1125545082</t>
  </si>
  <si>
    <t>https://podminky.urs.cz/item/CS_URS_2022_01/781495142</t>
  </si>
  <si>
    <t>114</t>
  </si>
  <si>
    <t>998781101</t>
  </si>
  <si>
    <t>Přesun hmot pro obklady keramické stanovený z hmotnosti přesunovaného materiálu vodorovná dopravní vzdálenost do 50 m v objektech výšky do 6 m</t>
  </si>
  <si>
    <t>1692817409</t>
  </si>
  <si>
    <t>https://podminky.urs.cz/item/CS_URS_2022_01/998781101</t>
  </si>
  <si>
    <t>783</t>
  </si>
  <si>
    <t>Dokončovací práce - nátěry</t>
  </si>
  <si>
    <t>115</t>
  </si>
  <si>
    <t>783113101</t>
  </si>
  <si>
    <t>Napouštěcí nátěr truhlářských konstrukcí jednonásobný syntetický</t>
  </si>
  <si>
    <t>-1218348710</t>
  </si>
  <si>
    <t>https://podminky.urs.cz/item/CS_URS_2022_01/783113101</t>
  </si>
  <si>
    <t>0,80*0,20</t>
  </si>
  <si>
    <t>116</t>
  </si>
  <si>
    <t>783114101</t>
  </si>
  <si>
    <t>Základní nátěr truhlářských konstrukcí jednonásobný syntetický</t>
  </si>
  <si>
    <t>-1979171027</t>
  </si>
  <si>
    <t>https://podminky.urs.cz/item/CS_URS_2022_01/783114101</t>
  </si>
  <si>
    <t>117</t>
  </si>
  <si>
    <t>783117101</t>
  </si>
  <si>
    <t>Krycí nátěr truhlářských konstrukcí jednonásobný syntetický</t>
  </si>
  <si>
    <t>215383479</t>
  </si>
  <si>
    <t>https://podminky.urs.cz/item/CS_URS_2022_01/783117101</t>
  </si>
  <si>
    <t>118</t>
  </si>
  <si>
    <t>783314101</t>
  </si>
  <si>
    <t>Základní nátěr zámečnických konstrukcí jednonásobný syntetický</t>
  </si>
  <si>
    <t>2042826239</t>
  </si>
  <si>
    <t>https://podminky.urs.cz/item/CS_URS_2022_01/783314101</t>
  </si>
  <si>
    <t>3*5,00*0,30</t>
  </si>
  <si>
    <t>119</t>
  </si>
  <si>
    <t>783315101</t>
  </si>
  <si>
    <t>Mezinátěr zámečnických konstrukcí jednonásobný syntetický standardní</t>
  </si>
  <si>
    <t>10845036</t>
  </si>
  <si>
    <t>https://podminky.urs.cz/item/CS_URS_2022_01/783315101</t>
  </si>
  <si>
    <t>120</t>
  </si>
  <si>
    <t>783317101</t>
  </si>
  <si>
    <t>Krycí nátěr (email) zámečnických konstrukcí jednonásobný syntetický standardní</t>
  </si>
  <si>
    <t>-915914868</t>
  </si>
  <si>
    <t>https://podminky.urs.cz/item/CS_URS_2022_01/783317101</t>
  </si>
  <si>
    <t>784</t>
  </si>
  <si>
    <t>Dokončovací práce - malby a tapety</t>
  </si>
  <si>
    <t>121</t>
  </si>
  <si>
    <t>784321031</t>
  </si>
  <si>
    <t>Malby silikátové dvojnásobné, bílé v místnostech výšky do 3,80 m</t>
  </si>
  <si>
    <t>42931439</t>
  </si>
  <si>
    <t>https://podminky.urs.cz/item/CS_URS_2022_01/784321031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</si>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</sst>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319202212" TargetMode="External" /><Relationship Id="rId2" Type="http://schemas.openxmlformats.org/officeDocument/2006/relationships/hyperlink" Target="https://podminky.urs.cz/item/CS_URS_2022_01/319202214" TargetMode="External" /><Relationship Id="rId3" Type="http://schemas.openxmlformats.org/officeDocument/2006/relationships/hyperlink" Target="https://podminky.urs.cz/item/CS_URS_2022_01/346244357" TargetMode="External" /><Relationship Id="rId4" Type="http://schemas.openxmlformats.org/officeDocument/2006/relationships/hyperlink" Target="https://podminky.urs.cz/item/CS_URS_2022_01/346244361" TargetMode="External" /><Relationship Id="rId5" Type="http://schemas.openxmlformats.org/officeDocument/2006/relationships/hyperlink" Target="https://podminky.urs.cz/item/CS_URS_2022_01/611325416" TargetMode="External" /><Relationship Id="rId6" Type="http://schemas.openxmlformats.org/officeDocument/2006/relationships/hyperlink" Target="https://podminky.urs.cz/item/CS_URS_2022_01/612135001" TargetMode="External" /><Relationship Id="rId7" Type="http://schemas.openxmlformats.org/officeDocument/2006/relationships/hyperlink" Target="https://podminky.urs.cz/item/CS_URS_2022_01/612321121" TargetMode="External" /><Relationship Id="rId8" Type="http://schemas.openxmlformats.org/officeDocument/2006/relationships/hyperlink" Target="https://podminky.urs.cz/item/CS_URS_2022_01/612324111" TargetMode="External" /><Relationship Id="rId9" Type="http://schemas.openxmlformats.org/officeDocument/2006/relationships/hyperlink" Target="https://podminky.urs.cz/item/CS_URS_2022_01/612325417" TargetMode="External" /><Relationship Id="rId10" Type="http://schemas.openxmlformats.org/officeDocument/2006/relationships/hyperlink" Target="https://podminky.urs.cz/item/CS_URS_2022_01/612326121" TargetMode="External" /><Relationship Id="rId11" Type="http://schemas.openxmlformats.org/officeDocument/2006/relationships/hyperlink" Target="https://podminky.urs.cz/item/CS_URS_2022_01/612328131" TargetMode="External" /><Relationship Id="rId12" Type="http://schemas.openxmlformats.org/officeDocument/2006/relationships/hyperlink" Target="https://podminky.urs.cz/item/CS_URS_2022_01/631311114" TargetMode="External" /><Relationship Id="rId13" Type="http://schemas.openxmlformats.org/officeDocument/2006/relationships/hyperlink" Target="https://podminky.urs.cz/item/CS_URS_2022_01/631319011" TargetMode="External" /><Relationship Id="rId14" Type="http://schemas.openxmlformats.org/officeDocument/2006/relationships/hyperlink" Target="https://podminky.urs.cz/item/CS_URS_2022_01/631319171" TargetMode="External" /><Relationship Id="rId15" Type="http://schemas.openxmlformats.org/officeDocument/2006/relationships/hyperlink" Target="https://podminky.urs.cz/item/CS_URS_2022_01/631362021" TargetMode="External" /><Relationship Id="rId16" Type="http://schemas.openxmlformats.org/officeDocument/2006/relationships/hyperlink" Target="https://podminky.urs.cz/item/CS_URS_2022_01/632481213" TargetMode="External" /><Relationship Id="rId17" Type="http://schemas.openxmlformats.org/officeDocument/2006/relationships/hyperlink" Target="https://podminky.urs.cz/item/CS_URS_2022_01/634112116" TargetMode="External" /><Relationship Id="rId18" Type="http://schemas.openxmlformats.org/officeDocument/2006/relationships/hyperlink" Target="https://podminky.urs.cz/item/CS_URS_2022_01/642944121" TargetMode="External" /><Relationship Id="rId19" Type="http://schemas.openxmlformats.org/officeDocument/2006/relationships/hyperlink" Target="https://podminky.urs.cz/item/CS_URS_2022_01/949101111" TargetMode="External" /><Relationship Id="rId20" Type="http://schemas.openxmlformats.org/officeDocument/2006/relationships/hyperlink" Target="https://podminky.urs.cz/item/CS_URS_2022_01/952905231" TargetMode="External" /><Relationship Id="rId21" Type="http://schemas.openxmlformats.org/officeDocument/2006/relationships/hyperlink" Target="https://podminky.urs.cz/item/CS_URS_2022_01/725110814" TargetMode="External" /><Relationship Id="rId22" Type="http://schemas.openxmlformats.org/officeDocument/2006/relationships/hyperlink" Target="https://podminky.urs.cz/item/CS_URS_2022_01/725210821" TargetMode="External" /><Relationship Id="rId23" Type="http://schemas.openxmlformats.org/officeDocument/2006/relationships/hyperlink" Target="https://podminky.urs.cz/item/CS_URS_2022_01/725820801" TargetMode="External" /><Relationship Id="rId24" Type="http://schemas.openxmlformats.org/officeDocument/2006/relationships/hyperlink" Target="https://podminky.urs.cz/item/CS_URS_2022_01/762526811" TargetMode="External" /><Relationship Id="rId25" Type="http://schemas.openxmlformats.org/officeDocument/2006/relationships/hyperlink" Target="https://podminky.urs.cz/item/CS_URS_2022_01/762522811" TargetMode="External" /><Relationship Id="rId26" Type="http://schemas.openxmlformats.org/officeDocument/2006/relationships/hyperlink" Target="https://podminky.urs.cz/item/CS_URS_2022_01/784121001" TargetMode="External" /><Relationship Id="rId27" Type="http://schemas.openxmlformats.org/officeDocument/2006/relationships/hyperlink" Target="https://podminky.urs.cz/item/CS_URS_2022_01/962031132" TargetMode="External" /><Relationship Id="rId28" Type="http://schemas.openxmlformats.org/officeDocument/2006/relationships/hyperlink" Target="https://podminky.urs.cz/item/CS_URS_2022_01/965082933" TargetMode="External" /><Relationship Id="rId29" Type="http://schemas.openxmlformats.org/officeDocument/2006/relationships/hyperlink" Target="https://podminky.urs.cz/item/CS_URS_2022_01/968072455" TargetMode="External" /><Relationship Id="rId30" Type="http://schemas.openxmlformats.org/officeDocument/2006/relationships/hyperlink" Target="https://podminky.urs.cz/item/CS_URS_2022_01/974031142" TargetMode="External" /><Relationship Id="rId31" Type="http://schemas.openxmlformats.org/officeDocument/2006/relationships/hyperlink" Target="https://podminky.urs.cz/item/CS_URS_2022_01/974031144" TargetMode="External" /><Relationship Id="rId32" Type="http://schemas.openxmlformats.org/officeDocument/2006/relationships/hyperlink" Target="https://podminky.urs.cz/item/CS_URS_2022_01/978011121" TargetMode="External" /><Relationship Id="rId33" Type="http://schemas.openxmlformats.org/officeDocument/2006/relationships/hyperlink" Target="https://podminky.urs.cz/item/CS_URS_2022_01/978013141" TargetMode="External" /><Relationship Id="rId34" Type="http://schemas.openxmlformats.org/officeDocument/2006/relationships/hyperlink" Target="https://podminky.urs.cz/item/CS_URS_2022_01/978013191" TargetMode="External" /><Relationship Id="rId35" Type="http://schemas.openxmlformats.org/officeDocument/2006/relationships/hyperlink" Target="https://podminky.urs.cz/item/CS_URS_2022_01/997013211" TargetMode="External" /><Relationship Id="rId36" Type="http://schemas.openxmlformats.org/officeDocument/2006/relationships/hyperlink" Target="https://podminky.urs.cz/item/CS_URS_2022_01/997013501" TargetMode="External" /><Relationship Id="rId37" Type="http://schemas.openxmlformats.org/officeDocument/2006/relationships/hyperlink" Target="https://podminky.urs.cz/item/CS_URS_2022_01/997013509" TargetMode="External" /><Relationship Id="rId38" Type="http://schemas.openxmlformats.org/officeDocument/2006/relationships/hyperlink" Target="https://podminky.urs.cz/item/CS_URS_2022_01/998018001" TargetMode="External" /><Relationship Id="rId39" Type="http://schemas.openxmlformats.org/officeDocument/2006/relationships/hyperlink" Target="https://podminky.urs.cz/item/CS_URS_2022_01/713121111" TargetMode="External" /><Relationship Id="rId40" Type="http://schemas.openxmlformats.org/officeDocument/2006/relationships/hyperlink" Target="https://podminky.urs.cz/item/CS_URS_2022_01/713191114" TargetMode="External" /><Relationship Id="rId41" Type="http://schemas.openxmlformats.org/officeDocument/2006/relationships/hyperlink" Target="https://podminky.urs.cz/item/CS_URS_2022_01/998713101" TargetMode="External" /><Relationship Id="rId42" Type="http://schemas.openxmlformats.org/officeDocument/2006/relationships/hyperlink" Target="https://podminky.urs.cz/item/CS_URS_2022_01/721174043" TargetMode="External" /><Relationship Id="rId43" Type="http://schemas.openxmlformats.org/officeDocument/2006/relationships/hyperlink" Target="https://podminky.urs.cz/item/CS_URS_2022_01/721174045" TargetMode="External" /><Relationship Id="rId44" Type="http://schemas.openxmlformats.org/officeDocument/2006/relationships/hyperlink" Target="https://podminky.urs.cz/item/CS_URS_2022_01/721194105" TargetMode="External" /><Relationship Id="rId45" Type="http://schemas.openxmlformats.org/officeDocument/2006/relationships/hyperlink" Target="https://podminky.urs.cz/item/CS_URS_2022_01/721194109" TargetMode="External" /><Relationship Id="rId46" Type="http://schemas.openxmlformats.org/officeDocument/2006/relationships/hyperlink" Target="https://podminky.urs.cz/item/CS_URS_2022_01/721290111" TargetMode="External" /><Relationship Id="rId47" Type="http://schemas.openxmlformats.org/officeDocument/2006/relationships/hyperlink" Target="https://podminky.urs.cz/item/CS_URS_2022_01/998721101" TargetMode="External" /><Relationship Id="rId48" Type="http://schemas.openxmlformats.org/officeDocument/2006/relationships/hyperlink" Target="https://podminky.urs.cz/item/CS_URS_2022_01/722174002" TargetMode="External" /><Relationship Id="rId49" Type="http://schemas.openxmlformats.org/officeDocument/2006/relationships/hyperlink" Target="https://podminky.urs.cz/item/CS_URS_2022_01/722181231" TargetMode="External" /><Relationship Id="rId50" Type="http://schemas.openxmlformats.org/officeDocument/2006/relationships/hyperlink" Target="https://podminky.urs.cz/item/CS_URS_2022_01/722190401" TargetMode="External" /><Relationship Id="rId51" Type="http://schemas.openxmlformats.org/officeDocument/2006/relationships/hyperlink" Target="https://podminky.urs.cz/item/CS_URS_2022_01/722290226" TargetMode="External" /><Relationship Id="rId52" Type="http://schemas.openxmlformats.org/officeDocument/2006/relationships/hyperlink" Target="https://podminky.urs.cz/item/CS_URS_2022_01/722290234" TargetMode="External" /><Relationship Id="rId53" Type="http://schemas.openxmlformats.org/officeDocument/2006/relationships/hyperlink" Target="https://podminky.urs.cz/item/CS_URS_2022_01/998722101" TargetMode="External" /><Relationship Id="rId54" Type="http://schemas.openxmlformats.org/officeDocument/2006/relationships/hyperlink" Target="https://podminky.urs.cz/item/CS_URS_2022_01/725112001" TargetMode="External" /><Relationship Id="rId55" Type="http://schemas.openxmlformats.org/officeDocument/2006/relationships/hyperlink" Target="https://podminky.urs.cz/item/CS_URS_2022_01/725211602" TargetMode="External" /><Relationship Id="rId56" Type="http://schemas.openxmlformats.org/officeDocument/2006/relationships/hyperlink" Target="https://podminky.urs.cz/item/CS_URS_2022_01/725241141" TargetMode="External" /><Relationship Id="rId57" Type="http://schemas.openxmlformats.org/officeDocument/2006/relationships/hyperlink" Target="https://podminky.urs.cz/item/CS_URS_2022_01/725244522" TargetMode="External" /><Relationship Id="rId58" Type="http://schemas.openxmlformats.org/officeDocument/2006/relationships/hyperlink" Target="https://podminky.urs.cz/item/CS_URS_2022_01/725531101" TargetMode="External" /><Relationship Id="rId59" Type="http://schemas.openxmlformats.org/officeDocument/2006/relationships/hyperlink" Target="https://podminky.urs.cz/item/CS_URS_2022_01/725813111" TargetMode="External" /><Relationship Id="rId60" Type="http://schemas.openxmlformats.org/officeDocument/2006/relationships/hyperlink" Target="https://podminky.urs.cz/item/CS_URS_2022_01/725813112" TargetMode="External" /><Relationship Id="rId61" Type="http://schemas.openxmlformats.org/officeDocument/2006/relationships/hyperlink" Target="https://podminky.urs.cz/item/CS_URS_2022_01/725821325" TargetMode="External" /><Relationship Id="rId62" Type="http://schemas.openxmlformats.org/officeDocument/2006/relationships/hyperlink" Target="https://podminky.urs.cz/item/CS_URS_2022_01/725822611" TargetMode="External" /><Relationship Id="rId63" Type="http://schemas.openxmlformats.org/officeDocument/2006/relationships/hyperlink" Target="https://podminky.urs.cz/item/CS_URS_2022_01/725841330" TargetMode="External" /><Relationship Id="rId64" Type="http://schemas.openxmlformats.org/officeDocument/2006/relationships/hyperlink" Target="https://podminky.urs.cz/item/CS_URS_2022_01/998725101" TargetMode="External" /><Relationship Id="rId65" Type="http://schemas.openxmlformats.org/officeDocument/2006/relationships/hyperlink" Target="https://podminky.urs.cz/item/CS_URS_2022_01/741810001" TargetMode="External" /><Relationship Id="rId66" Type="http://schemas.openxmlformats.org/officeDocument/2006/relationships/hyperlink" Target="https://podminky.urs.cz/item/CS_URS_2022_01/998741201" TargetMode="External" /><Relationship Id="rId67" Type="http://schemas.openxmlformats.org/officeDocument/2006/relationships/hyperlink" Target="https://podminky.urs.cz/item/CS_URS_2022_01/751111011" TargetMode="External" /><Relationship Id="rId68" Type="http://schemas.openxmlformats.org/officeDocument/2006/relationships/hyperlink" Target="https://podminky.urs.cz/item/CS_URS_2022_01/998751201" TargetMode="External" /><Relationship Id="rId69" Type="http://schemas.openxmlformats.org/officeDocument/2006/relationships/hyperlink" Target="https://podminky.urs.cz/item/CS_URS_2022_01/766660001" TargetMode="External" /><Relationship Id="rId70" Type="http://schemas.openxmlformats.org/officeDocument/2006/relationships/hyperlink" Target="https://podminky.urs.cz/item/CS_URS_2022_01/766660729" TargetMode="External" /><Relationship Id="rId71" Type="http://schemas.openxmlformats.org/officeDocument/2006/relationships/hyperlink" Target="https://podminky.urs.cz/item/CS_URS_2022_01/766695212" TargetMode="External" /><Relationship Id="rId72" Type="http://schemas.openxmlformats.org/officeDocument/2006/relationships/hyperlink" Target="https://podminky.urs.cz/item/CS_URS_2022_01/998766101" TargetMode="External" /><Relationship Id="rId73" Type="http://schemas.openxmlformats.org/officeDocument/2006/relationships/hyperlink" Target="https://podminky.urs.cz/item/CS_URS_2022_01/771574115" TargetMode="External" /><Relationship Id="rId74" Type="http://schemas.openxmlformats.org/officeDocument/2006/relationships/hyperlink" Target="https://podminky.urs.cz/item/CS_URS_2022_01/771591112" TargetMode="External" /><Relationship Id="rId75" Type="http://schemas.openxmlformats.org/officeDocument/2006/relationships/hyperlink" Target="https://podminky.urs.cz/item/CS_URS_2022_01/998771101" TargetMode="External" /><Relationship Id="rId76" Type="http://schemas.openxmlformats.org/officeDocument/2006/relationships/hyperlink" Target="https://podminky.urs.cz/item/CS_URS_2022_01/776121112" TargetMode="External" /><Relationship Id="rId77" Type="http://schemas.openxmlformats.org/officeDocument/2006/relationships/hyperlink" Target="https://podminky.urs.cz/item/CS_URS_2022_01/776121321" TargetMode="External" /><Relationship Id="rId78" Type="http://schemas.openxmlformats.org/officeDocument/2006/relationships/hyperlink" Target="https://podminky.urs.cz/item/CS_URS_2022_01/776141121" TargetMode="External" /><Relationship Id="rId79" Type="http://schemas.openxmlformats.org/officeDocument/2006/relationships/hyperlink" Target="https://podminky.urs.cz/item/CS_URS_2022_01/776221111" TargetMode="External" /><Relationship Id="rId80" Type="http://schemas.openxmlformats.org/officeDocument/2006/relationships/hyperlink" Target="https://podminky.urs.cz/item/CS_URS_2022_01/776223111" TargetMode="External" /><Relationship Id="rId81" Type="http://schemas.openxmlformats.org/officeDocument/2006/relationships/hyperlink" Target="https://podminky.urs.cz/item/CS_URS_2022_01/776411111" TargetMode="External" /><Relationship Id="rId82" Type="http://schemas.openxmlformats.org/officeDocument/2006/relationships/hyperlink" Target="https://podminky.urs.cz/item/CS_URS_2022_01/998776101" TargetMode="External" /><Relationship Id="rId83" Type="http://schemas.openxmlformats.org/officeDocument/2006/relationships/hyperlink" Target="https://podminky.urs.cz/item/CS_URS_2022_01/781121011" TargetMode="External" /><Relationship Id="rId84" Type="http://schemas.openxmlformats.org/officeDocument/2006/relationships/hyperlink" Target="https://podminky.urs.cz/item/CS_URS_2022_01/781474115" TargetMode="External" /><Relationship Id="rId85" Type="http://schemas.openxmlformats.org/officeDocument/2006/relationships/hyperlink" Target="https://podminky.urs.cz/item/CS_URS_2022_01/781495141" TargetMode="External" /><Relationship Id="rId86" Type="http://schemas.openxmlformats.org/officeDocument/2006/relationships/hyperlink" Target="https://podminky.urs.cz/item/CS_URS_2022_01/781495142" TargetMode="External" /><Relationship Id="rId87" Type="http://schemas.openxmlformats.org/officeDocument/2006/relationships/hyperlink" Target="https://podminky.urs.cz/item/CS_URS_2022_01/998781101" TargetMode="External" /><Relationship Id="rId88" Type="http://schemas.openxmlformats.org/officeDocument/2006/relationships/hyperlink" Target="https://podminky.urs.cz/item/CS_URS_2022_01/783113101" TargetMode="External" /><Relationship Id="rId89" Type="http://schemas.openxmlformats.org/officeDocument/2006/relationships/hyperlink" Target="https://podminky.urs.cz/item/CS_URS_2022_01/783114101" TargetMode="External" /><Relationship Id="rId90" Type="http://schemas.openxmlformats.org/officeDocument/2006/relationships/hyperlink" Target="https://podminky.urs.cz/item/CS_URS_2022_01/783117101" TargetMode="External" /><Relationship Id="rId91" Type="http://schemas.openxmlformats.org/officeDocument/2006/relationships/hyperlink" Target="https://podminky.urs.cz/item/CS_URS_2022_01/783314101" TargetMode="External" /><Relationship Id="rId92" Type="http://schemas.openxmlformats.org/officeDocument/2006/relationships/hyperlink" Target="https://podminky.urs.cz/item/CS_URS_2022_01/783315101" TargetMode="External" /><Relationship Id="rId93" Type="http://schemas.openxmlformats.org/officeDocument/2006/relationships/hyperlink" Target="https://podminky.urs.cz/item/CS_URS_2022_01/783317101" TargetMode="External" /><Relationship Id="rId94" Type="http://schemas.openxmlformats.org/officeDocument/2006/relationships/hyperlink" Target="https://podminky.urs.cz/item/CS_URS_2022_01/784321031" TargetMode="External" /><Relationship Id="rId95" Type="http://schemas.openxmlformats.org/officeDocument/2006/relationships/drawing" Target="../drawings/drawing2.xml" /><Relationship Id="rId9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28">
      <selection activeCell="I129" sqref="I128:I12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0" t="s">
        <v>14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23"/>
      <c r="AQ5" s="23"/>
      <c r="AR5" s="21"/>
      <c r="BE5" s="317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2" t="s">
        <v>17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23"/>
      <c r="AQ6" s="23"/>
      <c r="AR6" s="21"/>
      <c r="BE6" s="318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8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8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8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18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18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8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18"/>
      <c r="BS13" s="18" t="s">
        <v>6</v>
      </c>
    </row>
    <row r="14" spans="2:71" ht="12.75">
      <c r="B14" s="22"/>
      <c r="C14" s="23"/>
      <c r="D14" s="23"/>
      <c r="E14" s="323" t="s">
        <v>31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18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8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18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18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8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8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18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8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8"/>
    </row>
    <row r="23" spans="2:57" s="1" customFormat="1" ht="47.25" customHeight="1">
      <c r="B23" s="22"/>
      <c r="C23" s="23"/>
      <c r="D23" s="23"/>
      <c r="E23" s="325" t="s">
        <v>40</v>
      </c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23"/>
      <c r="AP23" s="23"/>
      <c r="AQ23" s="23"/>
      <c r="AR23" s="21"/>
      <c r="BE23" s="318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8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8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6">
        <f>ROUND(AG54,2)</f>
        <v>0</v>
      </c>
      <c r="AL26" s="327"/>
      <c r="AM26" s="327"/>
      <c r="AN26" s="327"/>
      <c r="AO26" s="327"/>
      <c r="AP26" s="37"/>
      <c r="AQ26" s="37"/>
      <c r="AR26" s="40"/>
      <c r="BE26" s="31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8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8" t="s">
        <v>42</v>
      </c>
      <c r="M28" s="328"/>
      <c r="N28" s="328"/>
      <c r="O28" s="328"/>
      <c r="P28" s="328"/>
      <c r="Q28" s="37"/>
      <c r="R28" s="37"/>
      <c r="S28" s="37"/>
      <c r="T28" s="37"/>
      <c r="U28" s="37"/>
      <c r="V28" s="37"/>
      <c r="W28" s="328" t="s">
        <v>43</v>
      </c>
      <c r="X28" s="328"/>
      <c r="Y28" s="328"/>
      <c r="Z28" s="328"/>
      <c r="AA28" s="328"/>
      <c r="AB28" s="328"/>
      <c r="AC28" s="328"/>
      <c r="AD28" s="328"/>
      <c r="AE28" s="328"/>
      <c r="AF28" s="37"/>
      <c r="AG28" s="37"/>
      <c r="AH28" s="37"/>
      <c r="AI28" s="37"/>
      <c r="AJ28" s="37"/>
      <c r="AK28" s="328" t="s">
        <v>44</v>
      </c>
      <c r="AL28" s="328"/>
      <c r="AM28" s="328"/>
      <c r="AN28" s="328"/>
      <c r="AO28" s="328"/>
      <c r="AP28" s="37"/>
      <c r="AQ28" s="37"/>
      <c r="AR28" s="40"/>
      <c r="BE28" s="318"/>
    </row>
    <row r="29" spans="2:57" s="3" customFormat="1" ht="14.45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31">
        <v>0.21</v>
      </c>
      <c r="M29" s="330"/>
      <c r="N29" s="330"/>
      <c r="O29" s="330"/>
      <c r="P29" s="330"/>
      <c r="Q29" s="42"/>
      <c r="R29" s="42"/>
      <c r="S29" s="42"/>
      <c r="T29" s="42"/>
      <c r="U29" s="42"/>
      <c r="V29" s="42"/>
      <c r="W29" s="329">
        <f>ROUND(AZ54,2)</f>
        <v>0</v>
      </c>
      <c r="X29" s="330"/>
      <c r="Y29" s="330"/>
      <c r="Z29" s="330"/>
      <c r="AA29" s="330"/>
      <c r="AB29" s="330"/>
      <c r="AC29" s="330"/>
      <c r="AD29" s="330"/>
      <c r="AE29" s="330"/>
      <c r="AF29" s="42"/>
      <c r="AG29" s="42"/>
      <c r="AH29" s="42"/>
      <c r="AI29" s="42"/>
      <c r="AJ29" s="42"/>
      <c r="AK29" s="329">
        <f>ROUND(AV54,2)</f>
        <v>0</v>
      </c>
      <c r="AL29" s="330"/>
      <c r="AM29" s="330"/>
      <c r="AN29" s="330"/>
      <c r="AO29" s="330"/>
      <c r="AP29" s="42"/>
      <c r="AQ29" s="42"/>
      <c r="AR29" s="43"/>
      <c r="BE29" s="319"/>
    </row>
    <row r="30" spans="2:57" s="3" customFormat="1" ht="14.45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31">
        <v>0.15</v>
      </c>
      <c r="M30" s="330"/>
      <c r="N30" s="330"/>
      <c r="O30" s="330"/>
      <c r="P30" s="330"/>
      <c r="Q30" s="42"/>
      <c r="R30" s="42"/>
      <c r="S30" s="42"/>
      <c r="T30" s="42"/>
      <c r="U30" s="42"/>
      <c r="V30" s="42"/>
      <c r="W30" s="329">
        <f>ROUND(BA54,2)</f>
        <v>0</v>
      </c>
      <c r="X30" s="330"/>
      <c r="Y30" s="330"/>
      <c r="Z30" s="330"/>
      <c r="AA30" s="330"/>
      <c r="AB30" s="330"/>
      <c r="AC30" s="330"/>
      <c r="AD30" s="330"/>
      <c r="AE30" s="330"/>
      <c r="AF30" s="42"/>
      <c r="AG30" s="42"/>
      <c r="AH30" s="42"/>
      <c r="AI30" s="42"/>
      <c r="AJ30" s="42"/>
      <c r="AK30" s="329">
        <f>ROUND(AW54,2)</f>
        <v>0</v>
      </c>
      <c r="AL30" s="330"/>
      <c r="AM30" s="330"/>
      <c r="AN30" s="330"/>
      <c r="AO30" s="330"/>
      <c r="AP30" s="42"/>
      <c r="AQ30" s="42"/>
      <c r="AR30" s="43"/>
      <c r="BE30" s="319"/>
    </row>
    <row r="31" spans="2:57" s="3" customFormat="1" ht="14.45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31">
        <v>0.21</v>
      </c>
      <c r="M31" s="330"/>
      <c r="N31" s="330"/>
      <c r="O31" s="330"/>
      <c r="P31" s="330"/>
      <c r="Q31" s="42"/>
      <c r="R31" s="42"/>
      <c r="S31" s="42"/>
      <c r="T31" s="42"/>
      <c r="U31" s="42"/>
      <c r="V31" s="42"/>
      <c r="W31" s="329">
        <f>ROUND(BB54,2)</f>
        <v>0</v>
      </c>
      <c r="X31" s="330"/>
      <c r="Y31" s="330"/>
      <c r="Z31" s="330"/>
      <c r="AA31" s="330"/>
      <c r="AB31" s="330"/>
      <c r="AC31" s="330"/>
      <c r="AD31" s="330"/>
      <c r="AE31" s="330"/>
      <c r="AF31" s="42"/>
      <c r="AG31" s="42"/>
      <c r="AH31" s="42"/>
      <c r="AI31" s="42"/>
      <c r="AJ31" s="42"/>
      <c r="AK31" s="329">
        <v>0</v>
      </c>
      <c r="AL31" s="330"/>
      <c r="AM31" s="330"/>
      <c r="AN31" s="330"/>
      <c r="AO31" s="330"/>
      <c r="AP31" s="42"/>
      <c r="AQ31" s="42"/>
      <c r="AR31" s="43"/>
      <c r="BE31" s="319"/>
    </row>
    <row r="32" spans="2:57" s="3" customFormat="1" ht="14.45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31">
        <v>0.15</v>
      </c>
      <c r="M32" s="330"/>
      <c r="N32" s="330"/>
      <c r="O32" s="330"/>
      <c r="P32" s="330"/>
      <c r="Q32" s="42"/>
      <c r="R32" s="42"/>
      <c r="S32" s="42"/>
      <c r="T32" s="42"/>
      <c r="U32" s="42"/>
      <c r="V32" s="42"/>
      <c r="W32" s="329">
        <f>ROUND(BC54,2)</f>
        <v>0</v>
      </c>
      <c r="X32" s="330"/>
      <c r="Y32" s="330"/>
      <c r="Z32" s="330"/>
      <c r="AA32" s="330"/>
      <c r="AB32" s="330"/>
      <c r="AC32" s="330"/>
      <c r="AD32" s="330"/>
      <c r="AE32" s="330"/>
      <c r="AF32" s="42"/>
      <c r="AG32" s="42"/>
      <c r="AH32" s="42"/>
      <c r="AI32" s="42"/>
      <c r="AJ32" s="42"/>
      <c r="AK32" s="329">
        <v>0</v>
      </c>
      <c r="AL32" s="330"/>
      <c r="AM32" s="330"/>
      <c r="AN32" s="330"/>
      <c r="AO32" s="330"/>
      <c r="AP32" s="42"/>
      <c r="AQ32" s="42"/>
      <c r="AR32" s="43"/>
      <c r="BE32" s="319"/>
    </row>
    <row r="33" spans="2:44" s="3" customFormat="1" ht="14.45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31">
        <v>0</v>
      </c>
      <c r="M33" s="330"/>
      <c r="N33" s="330"/>
      <c r="O33" s="330"/>
      <c r="P33" s="330"/>
      <c r="Q33" s="42"/>
      <c r="R33" s="42"/>
      <c r="S33" s="42"/>
      <c r="T33" s="42"/>
      <c r="U33" s="42"/>
      <c r="V33" s="42"/>
      <c r="W33" s="329">
        <f>ROUND(BD54,2)</f>
        <v>0</v>
      </c>
      <c r="X33" s="330"/>
      <c r="Y33" s="330"/>
      <c r="Z33" s="330"/>
      <c r="AA33" s="330"/>
      <c r="AB33" s="330"/>
      <c r="AC33" s="330"/>
      <c r="AD33" s="330"/>
      <c r="AE33" s="330"/>
      <c r="AF33" s="42"/>
      <c r="AG33" s="42"/>
      <c r="AH33" s="42"/>
      <c r="AI33" s="42"/>
      <c r="AJ33" s="42"/>
      <c r="AK33" s="329">
        <v>0</v>
      </c>
      <c r="AL33" s="330"/>
      <c r="AM33" s="330"/>
      <c r="AN33" s="330"/>
      <c r="AO33" s="33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32" t="s">
        <v>53</v>
      </c>
      <c r="Y35" s="333"/>
      <c r="Z35" s="333"/>
      <c r="AA35" s="333"/>
      <c r="AB35" s="333"/>
      <c r="AC35" s="46"/>
      <c r="AD35" s="46"/>
      <c r="AE35" s="46"/>
      <c r="AF35" s="46"/>
      <c r="AG35" s="46"/>
      <c r="AH35" s="46"/>
      <c r="AI35" s="46"/>
      <c r="AJ35" s="46"/>
      <c r="AK35" s="334">
        <f>SUM(AK26:AK33)</f>
        <v>0</v>
      </c>
      <c r="AL35" s="333"/>
      <c r="AM35" s="333"/>
      <c r="AN35" s="333"/>
      <c r="AO35" s="33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085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6" t="str">
        <f>K6</f>
        <v>Rekonstrukce bytové jednotky č.2, Spojenců 209, Děčín XXXII - Boletice nad Labem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Spojenců 209, Děčín XXXII - Boletice nad Labem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8" t="str">
        <f>IF(AN8="","",AN8)</f>
        <v>5. 5. 2022</v>
      </c>
      <c r="AN47" s="33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Děčín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39" t="str">
        <f>IF(E17="","",E17)</f>
        <v>Vladimír Vidai</v>
      </c>
      <c r="AN49" s="340"/>
      <c r="AO49" s="340"/>
      <c r="AP49" s="340"/>
      <c r="AQ49" s="37"/>
      <c r="AR49" s="40"/>
      <c r="AS49" s="341" t="s">
        <v>55</v>
      </c>
      <c r="AT49" s="34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37</v>
      </c>
      <c r="AJ50" s="37"/>
      <c r="AK50" s="37"/>
      <c r="AL50" s="37"/>
      <c r="AM50" s="339" t="str">
        <f>IF(E20="","",E20)</f>
        <v xml:space="preserve"> </v>
      </c>
      <c r="AN50" s="340"/>
      <c r="AO50" s="340"/>
      <c r="AP50" s="340"/>
      <c r="AQ50" s="37"/>
      <c r="AR50" s="40"/>
      <c r="AS50" s="343"/>
      <c r="AT50" s="34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5"/>
      <c r="AT51" s="34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7" t="s">
        <v>56</v>
      </c>
      <c r="D52" s="348"/>
      <c r="E52" s="348"/>
      <c r="F52" s="348"/>
      <c r="G52" s="348"/>
      <c r="H52" s="67"/>
      <c r="I52" s="349" t="s">
        <v>57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50" t="s">
        <v>58</v>
      </c>
      <c r="AH52" s="348"/>
      <c r="AI52" s="348"/>
      <c r="AJ52" s="348"/>
      <c r="AK52" s="348"/>
      <c r="AL52" s="348"/>
      <c r="AM52" s="348"/>
      <c r="AN52" s="349" t="s">
        <v>59</v>
      </c>
      <c r="AO52" s="348"/>
      <c r="AP52" s="348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4">
        <f>ROUND(AG55,2)</f>
        <v>0</v>
      </c>
      <c r="AH54" s="354"/>
      <c r="AI54" s="354"/>
      <c r="AJ54" s="354"/>
      <c r="AK54" s="354"/>
      <c r="AL54" s="354"/>
      <c r="AM54" s="354"/>
      <c r="AN54" s="355">
        <f>SUM(AG54,AT54)</f>
        <v>0</v>
      </c>
      <c r="AO54" s="355"/>
      <c r="AP54" s="355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74</v>
      </c>
      <c r="BT54" s="85" t="s">
        <v>75</v>
      </c>
      <c r="BV54" s="85" t="s">
        <v>76</v>
      </c>
      <c r="BW54" s="85" t="s">
        <v>5</v>
      </c>
      <c r="BX54" s="85" t="s">
        <v>77</v>
      </c>
      <c r="CL54" s="85" t="s">
        <v>19</v>
      </c>
    </row>
    <row r="55" spans="1:90" s="7" customFormat="1" ht="37.5" customHeight="1">
      <c r="A55" s="86" t="s">
        <v>78</v>
      </c>
      <c r="B55" s="87"/>
      <c r="C55" s="88"/>
      <c r="D55" s="353" t="s">
        <v>14</v>
      </c>
      <c r="E55" s="353"/>
      <c r="F55" s="353"/>
      <c r="G55" s="353"/>
      <c r="H55" s="353"/>
      <c r="I55" s="89"/>
      <c r="J55" s="353" t="s">
        <v>17</v>
      </c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1">
        <f>'085 - Rekonstrukce bytové...'!J28</f>
        <v>0</v>
      </c>
      <c r="AH55" s="352"/>
      <c r="AI55" s="352"/>
      <c r="AJ55" s="352"/>
      <c r="AK55" s="352"/>
      <c r="AL55" s="352"/>
      <c r="AM55" s="352"/>
      <c r="AN55" s="351">
        <f>SUM(AG55,AT55)</f>
        <v>0</v>
      </c>
      <c r="AO55" s="352"/>
      <c r="AP55" s="352"/>
      <c r="AQ55" s="90" t="s">
        <v>79</v>
      </c>
      <c r="AR55" s="91"/>
      <c r="AS55" s="92">
        <v>0</v>
      </c>
      <c r="AT55" s="93">
        <f>ROUND(SUM(AV55:AW55),2)</f>
        <v>0</v>
      </c>
      <c r="AU55" s="94">
        <f>'085 - Rekonstrukce bytové...'!P96</f>
        <v>0</v>
      </c>
      <c r="AV55" s="93">
        <f>'085 - Rekonstrukce bytové...'!J31</f>
        <v>0</v>
      </c>
      <c r="AW55" s="93">
        <f>'085 - Rekonstrukce bytové...'!J32</f>
        <v>0</v>
      </c>
      <c r="AX55" s="93">
        <f>'085 - Rekonstrukce bytové...'!J33</f>
        <v>0</v>
      </c>
      <c r="AY55" s="93">
        <f>'085 - Rekonstrukce bytové...'!J34</f>
        <v>0</v>
      </c>
      <c r="AZ55" s="93">
        <f>'085 - Rekonstrukce bytové...'!F31</f>
        <v>0</v>
      </c>
      <c r="BA55" s="93">
        <f>'085 - Rekonstrukce bytové...'!F32</f>
        <v>0</v>
      </c>
      <c r="BB55" s="93">
        <f>'085 - Rekonstrukce bytové...'!F33</f>
        <v>0</v>
      </c>
      <c r="BC55" s="93">
        <f>'085 - Rekonstrukce bytové...'!F34</f>
        <v>0</v>
      </c>
      <c r="BD55" s="95">
        <f>'085 - Rekonstrukce bytové...'!F35</f>
        <v>0</v>
      </c>
      <c r="BT55" s="96" t="s">
        <v>80</v>
      </c>
      <c r="BU55" s="96" t="s">
        <v>81</v>
      </c>
      <c r="BV55" s="96" t="s">
        <v>76</v>
      </c>
      <c r="BW55" s="96" t="s">
        <v>5</v>
      </c>
      <c r="BX55" s="96" t="s">
        <v>77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rPB44F4ccrVJdZi+KNPnmmcUS6pQf8YGmZY7iZcNrnf9ubPBu4g+M60pimgAmmw9MHEOmSd/TtUB8IgmmoJYiQ==" saltValue="T1UNqf3qs/fLpM34kL8cmY5AB8rLmg4J3WEFJZJX+O/EiEUgquhNFAUYfZrRY4pbHhTwUZ0/PGBJfer/JoCxF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85 - Rekonstrukce by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80</v>
      </c>
    </row>
    <row r="4" spans="2:46" s="1" customFormat="1" ht="24.95" customHeight="1">
      <c r="B4" s="21"/>
      <c r="D4" s="99" t="s">
        <v>82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57" t="s">
        <v>17</v>
      </c>
      <c r="F7" s="358"/>
      <c r="G7" s="358"/>
      <c r="H7" s="358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5. 5. 2022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27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28</v>
      </c>
      <c r="F13" s="35"/>
      <c r="G13" s="35"/>
      <c r="H13" s="35"/>
      <c r="I13" s="101" t="s">
        <v>29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30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59" t="str">
        <f>'Rekapitulace stavby'!E14</f>
        <v>Vyplň údaj</v>
      </c>
      <c r="F16" s="360"/>
      <c r="G16" s="360"/>
      <c r="H16" s="360"/>
      <c r="I16" s="101" t="s">
        <v>29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32</v>
      </c>
      <c r="E18" s="35"/>
      <c r="F18" s="35"/>
      <c r="G18" s="35"/>
      <c r="H18" s="35"/>
      <c r="I18" s="101" t="s">
        <v>26</v>
      </c>
      <c r="J18" s="103" t="s">
        <v>33</v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">
        <v>34</v>
      </c>
      <c r="F19" s="35"/>
      <c r="G19" s="35"/>
      <c r="H19" s="35"/>
      <c r="I19" s="101" t="s">
        <v>29</v>
      </c>
      <c r="J19" s="103" t="s">
        <v>35</v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37</v>
      </c>
      <c r="E21" s="35"/>
      <c r="F21" s="35"/>
      <c r="G21" s="35"/>
      <c r="H21" s="35"/>
      <c r="I21" s="101" t="s">
        <v>26</v>
      </c>
      <c r="J21" s="103" t="str">
        <f>IF('Rekapitulace stavby'!AN19="","",'Rekapitulace stavby'!AN19)</f>
        <v/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tr">
        <f>IF('Rekapitulace stavby'!E20="","",'Rekapitulace stavby'!E20)</f>
        <v xml:space="preserve"> </v>
      </c>
      <c r="F22" s="35"/>
      <c r="G22" s="35"/>
      <c r="H22" s="35"/>
      <c r="I22" s="101" t="s">
        <v>29</v>
      </c>
      <c r="J22" s="103" t="str">
        <f>IF('Rekapitulace stavby'!AN20="","",'Rekapitulace stavby'!AN20)</f>
        <v/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39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61" t="s">
        <v>40</v>
      </c>
      <c r="F25" s="361"/>
      <c r="G25" s="361"/>
      <c r="H25" s="361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41</v>
      </c>
      <c r="E28" s="35"/>
      <c r="F28" s="35"/>
      <c r="G28" s="35"/>
      <c r="H28" s="35"/>
      <c r="I28" s="35"/>
      <c r="J28" s="110">
        <f>ROUND(J96,2)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43</v>
      </c>
      <c r="G30" s="35"/>
      <c r="H30" s="35"/>
      <c r="I30" s="111" t="s">
        <v>42</v>
      </c>
      <c r="J30" s="111" t="s">
        <v>44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45</v>
      </c>
      <c r="E31" s="101" t="s">
        <v>46</v>
      </c>
      <c r="F31" s="113">
        <f>ROUND((SUM(BE96:BE443)),2)</f>
        <v>0</v>
      </c>
      <c r="G31" s="35"/>
      <c r="H31" s="35"/>
      <c r="I31" s="114">
        <v>0.21</v>
      </c>
      <c r="J31" s="113">
        <f>ROUND(((SUM(BE96:BE443))*I31),2)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47</v>
      </c>
      <c r="F32" s="113">
        <f>ROUND((SUM(BF96:BF443)),2)</f>
        <v>0</v>
      </c>
      <c r="G32" s="35"/>
      <c r="H32" s="35"/>
      <c r="I32" s="114">
        <v>0.15</v>
      </c>
      <c r="J32" s="113">
        <f>ROUND(((SUM(BF96:BF443))*I32),2)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48</v>
      </c>
      <c r="F33" s="113">
        <f>ROUND((SUM(BG96:BG443)),2)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49</v>
      </c>
      <c r="F34" s="113">
        <f>ROUND((SUM(BH96:BH443)),2)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50</v>
      </c>
      <c r="F35" s="113">
        <f>ROUND((SUM(BI96:BI443)),2)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51</v>
      </c>
      <c r="E37" s="117"/>
      <c r="F37" s="117"/>
      <c r="G37" s="118" t="s">
        <v>52</v>
      </c>
      <c r="H37" s="119" t="s">
        <v>53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83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6" t="str">
        <f>E7</f>
        <v>Rekonstrukce bytové jednotky č.2, Spojenců 209, Děčín XXXII - Boletice nad Labem</v>
      </c>
      <c r="F46" s="362"/>
      <c r="G46" s="362"/>
      <c r="H46" s="362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Spojenců 209, Děčín XXXII - Boletice nad Labem</v>
      </c>
      <c r="G48" s="37"/>
      <c r="H48" s="37"/>
      <c r="I48" s="30" t="s">
        <v>23</v>
      </c>
      <c r="J48" s="60" t="str">
        <f>IF(J10="","",J10)</f>
        <v>5. 5. 2022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Statutární město Děčín</v>
      </c>
      <c r="G50" s="37"/>
      <c r="H50" s="37"/>
      <c r="I50" s="30" t="s">
        <v>32</v>
      </c>
      <c r="J50" s="33" t="str">
        <f>E19</f>
        <v>Vladimír Vidai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30</v>
      </c>
      <c r="D51" s="37"/>
      <c r="E51" s="37"/>
      <c r="F51" s="28" t="str">
        <f>IF(E16="","",E16)</f>
        <v>Vyplň údaj</v>
      </c>
      <c r="G51" s="37"/>
      <c r="H51" s="37"/>
      <c r="I51" s="30" t="s">
        <v>37</v>
      </c>
      <c r="J51" s="33" t="str">
        <f>E22</f>
        <v xml:space="preserve"> 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84</v>
      </c>
      <c r="D53" s="127"/>
      <c r="E53" s="127"/>
      <c r="F53" s="127"/>
      <c r="G53" s="127"/>
      <c r="H53" s="127"/>
      <c r="I53" s="127"/>
      <c r="J53" s="128" t="s">
        <v>85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73</v>
      </c>
      <c r="D55" s="37"/>
      <c r="E55" s="37"/>
      <c r="F55" s="37"/>
      <c r="G55" s="37"/>
      <c r="H55" s="37"/>
      <c r="I55" s="37"/>
      <c r="J55" s="78">
        <f>J96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86</v>
      </c>
    </row>
    <row r="56" spans="2:12" s="9" customFormat="1" ht="24.95" customHeight="1">
      <c r="B56" s="130"/>
      <c r="C56" s="131"/>
      <c r="D56" s="132" t="s">
        <v>87</v>
      </c>
      <c r="E56" s="133"/>
      <c r="F56" s="133"/>
      <c r="G56" s="133"/>
      <c r="H56" s="133"/>
      <c r="I56" s="133"/>
      <c r="J56" s="134">
        <f>J97</f>
        <v>0</v>
      </c>
      <c r="K56" s="131"/>
      <c r="L56" s="135"/>
    </row>
    <row r="57" spans="2:12" s="10" customFormat="1" ht="19.9" customHeight="1">
      <c r="B57" s="136"/>
      <c r="C57" s="137"/>
      <c r="D57" s="138" t="s">
        <v>88</v>
      </c>
      <c r="E57" s="139"/>
      <c r="F57" s="139"/>
      <c r="G57" s="139"/>
      <c r="H57" s="139"/>
      <c r="I57" s="139"/>
      <c r="J57" s="140">
        <f>J98</f>
        <v>0</v>
      </c>
      <c r="K57" s="137"/>
      <c r="L57" s="141"/>
    </row>
    <row r="58" spans="2:12" s="10" customFormat="1" ht="19.9" customHeight="1">
      <c r="B58" s="136"/>
      <c r="C58" s="137"/>
      <c r="D58" s="138" t="s">
        <v>89</v>
      </c>
      <c r="E58" s="139"/>
      <c r="F58" s="139"/>
      <c r="G58" s="139"/>
      <c r="H58" s="139"/>
      <c r="I58" s="139"/>
      <c r="J58" s="140">
        <f>J113</f>
        <v>0</v>
      </c>
      <c r="K58" s="137"/>
      <c r="L58" s="141"/>
    </row>
    <row r="59" spans="2:12" s="10" customFormat="1" ht="19.9" customHeight="1">
      <c r="B59" s="136"/>
      <c r="C59" s="137"/>
      <c r="D59" s="138" t="s">
        <v>90</v>
      </c>
      <c r="E59" s="139"/>
      <c r="F59" s="139"/>
      <c r="G59" s="139"/>
      <c r="H59" s="139"/>
      <c r="I59" s="139"/>
      <c r="J59" s="140">
        <f>J146</f>
        <v>0</v>
      </c>
      <c r="K59" s="137"/>
      <c r="L59" s="141"/>
    </row>
    <row r="60" spans="2:12" s="10" customFormat="1" ht="19.9" customHeight="1">
      <c r="B60" s="136"/>
      <c r="C60" s="137"/>
      <c r="D60" s="138" t="s">
        <v>91</v>
      </c>
      <c r="E60" s="139"/>
      <c r="F60" s="139"/>
      <c r="G60" s="139"/>
      <c r="H60" s="139"/>
      <c r="I60" s="139"/>
      <c r="J60" s="140">
        <f>J176</f>
        <v>0</v>
      </c>
      <c r="K60" s="137"/>
      <c r="L60" s="141"/>
    </row>
    <row r="61" spans="2:12" s="10" customFormat="1" ht="19.9" customHeight="1">
      <c r="B61" s="136"/>
      <c r="C61" s="137"/>
      <c r="D61" s="138" t="s">
        <v>92</v>
      </c>
      <c r="E61" s="139"/>
      <c r="F61" s="139"/>
      <c r="G61" s="139"/>
      <c r="H61" s="139"/>
      <c r="I61" s="139"/>
      <c r="J61" s="140">
        <f>J181</f>
        <v>0</v>
      </c>
      <c r="K61" s="137"/>
      <c r="L61" s="141"/>
    </row>
    <row r="62" spans="2:12" s="10" customFormat="1" ht="19.9" customHeight="1">
      <c r="B62" s="136"/>
      <c r="C62" s="137"/>
      <c r="D62" s="138" t="s">
        <v>93</v>
      </c>
      <c r="E62" s="139"/>
      <c r="F62" s="139"/>
      <c r="G62" s="139"/>
      <c r="H62" s="139"/>
      <c r="I62" s="139"/>
      <c r="J62" s="140">
        <f>J185</f>
        <v>0</v>
      </c>
      <c r="K62" s="137"/>
      <c r="L62" s="141"/>
    </row>
    <row r="63" spans="2:12" s="10" customFormat="1" ht="19.9" customHeight="1">
      <c r="B63" s="136"/>
      <c r="C63" s="137"/>
      <c r="D63" s="138" t="s">
        <v>94</v>
      </c>
      <c r="E63" s="139"/>
      <c r="F63" s="139"/>
      <c r="G63" s="139"/>
      <c r="H63" s="139"/>
      <c r="I63" s="139"/>
      <c r="J63" s="140">
        <f>J189</f>
        <v>0</v>
      </c>
      <c r="K63" s="137"/>
      <c r="L63" s="141"/>
    </row>
    <row r="64" spans="2:12" s="10" customFormat="1" ht="19.9" customHeight="1">
      <c r="B64" s="136"/>
      <c r="C64" s="137"/>
      <c r="D64" s="138" t="s">
        <v>95</v>
      </c>
      <c r="E64" s="139"/>
      <c r="F64" s="139"/>
      <c r="G64" s="139"/>
      <c r="H64" s="139"/>
      <c r="I64" s="139"/>
      <c r="J64" s="140">
        <f>J253</f>
        <v>0</v>
      </c>
      <c r="K64" s="137"/>
      <c r="L64" s="141"/>
    </row>
    <row r="65" spans="2:12" s="10" customFormat="1" ht="19.9" customHeight="1">
      <c r="B65" s="136"/>
      <c r="C65" s="137"/>
      <c r="D65" s="138" t="s">
        <v>96</v>
      </c>
      <c r="E65" s="139"/>
      <c r="F65" s="139"/>
      <c r="G65" s="139"/>
      <c r="H65" s="139"/>
      <c r="I65" s="139"/>
      <c r="J65" s="140">
        <f>J264</f>
        <v>0</v>
      </c>
      <c r="K65" s="137"/>
      <c r="L65" s="141"/>
    </row>
    <row r="66" spans="2:12" s="9" customFormat="1" ht="24.95" customHeight="1">
      <c r="B66" s="130"/>
      <c r="C66" s="131"/>
      <c r="D66" s="132" t="s">
        <v>97</v>
      </c>
      <c r="E66" s="133"/>
      <c r="F66" s="133"/>
      <c r="G66" s="133"/>
      <c r="H66" s="133"/>
      <c r="I66" s="133"/>
      <c r="J66" s="134">
        <f>J267</f>
        <v>0</v>
      </c>
      <c r="K66" s="131"/>
      <c r="L66" s="135"/>
    </row>
    <row r="67" spans="2:12" s="10" customFormat="1" ht="19.9" customHeight="1">
      <c r="B67" s="136"/>
      <c r="C67" s="137"/>
      <c r="D67" s="138" t="s">
        <v>98</v>
      </c>
      <c r="E67" s="139"/>
      <c r="F67" s="139"/>
      <c r="G67" s="139"/>
      <c r="H67" s="139"/>
      <c r="I67" s="139"/>
      <c r="J67" s="140">
        <f>J268</f>
        <v>0</v>
      </c>
      <c r="K67" s="137"/>
      <c r="L67" s="141"/>
    </row>
    <row r="68" spans="2:12" s="10" customFormat="1" ht="19.9" customHeight="1">
      <c r="B68" s="136"/>
      <c r="C68" s="137"/>
      <c r="D68" s="138" t="s">
        <v>99</v>
      </c>
      <c r="E68" s="139"/>
      <c r="F68" s="139"/>
      <c r="G68" s="139"/>
      <c r="H68" s="139"/>
      <c r="I68" s="139"/>
      <c r="J68" s="140">
        <f>J280</f>
        <v>0</v>
      </c>
      <c r="K68" s="137"/>
      <c r="L68" s="141"/>
    </row>
    <row r="69" spans="2:12" s="10" customFormat="1" ht="19.9" customHeight="1">
      <c r="B69" s="136"/>
      <c r="C69" s="137"/>
      <c r="D69" s="138" t="s">
        <v>100</v>
      </c>
      <c r="E69" s="139"/>
      <c r="F69" s="139"/>
      <c r="G69" s="139"/>
      <c r="H69" s="139"/>
      <c r="I69" s="139"/>
      <c r="J69" s="140">
        <f>J294</f>
        <v>0</v>
      </c>
      <c r="K69" s="137"/>
      <c r="L69" s="141"/>
    </row>
    <row r="70" spans="2:12" s="10" customFormat="1" ht="19.9" customHeight="1">
      <c r="B70" s="136"/>
      <c r="C70" s="137"/>
      <c r="D70" s="138" t="s">
        <v>101</v>
      </c>
      <c r="E70" s="139"/>
      <c r="F70" s="139"/>
      <c r="G70" s="139"/>
      <c r="H70" s="139"/>
      <c r="I70" s="139"/>
      <c r="J70" s="140">
        <f>J308</f>
        <v>0</v>
      </c>
      <c r="K70" s="137"/>
      <c r="L70" s="141"/>
    </row>
    <row r="71" spans="2:12" s="10" customFormat="1" ht="19.9" customHeight="1">
      <c r="B71" s="136"/>
      <c r="C71" s="137"/>
      <c r="D71" s="138" t="s">
        <v>102</v>
      </c>
      <c r="E71" s="139"/>
      <c r="F71" s="139"/>
      <c r="G71" s="139"/>
      <c r="H71" s="139"/>
      <c r="I71" s="139"/>
      <c r="J71" s="140">
        <f>J331</f>
        <v>0</v>
      </c>
      <c r="K71" s="137"/>
      <c r="L71" s="141"/>
    </row>
    <row r="72" spans="2:12" s="10" customFormat="1" ht="19.9" customHeight="1">
      <c r="B72" s="136"/>
      <c r="C72" s="137"/>
      <c r="D72" s="138" t="s">
        <v>103</v>
      </c>
      <c r="E72" s="139"/>
      <c r="F72" s="139"/>
      <c r="G72" s="139"/>
      <c r="H72" s="139"/>
      <c r="I72" s="139"/>
      <c r="J72" s="140">
        <f>J340</f>
        <v>0</v>
      </c>
      <c r="K72" s="137"/>
      <c r="L72" s="141"/>
    </row>
    <row r="73" spans="2:12" s="10" customFormat="1" ht="19.9" customHeight="1">
      <c r="B73" s="136"/>
      <c r="C73" s="137"/>
      <c r="D73" s="138" t="s">
        <v>104</v>
      </c>
      <c r="E73" s="139"/>
      <c r="F73" s="139"/>
      <c r="G73" s="139"/>
      <c r="H73" s="139"/>
      <c r="I73" s="139"/>
      <c r="J73" s="140">
        <f>J347</f>
        <v>0</v>
      </c>
      <c r="K73" s="137"/>
      <c r="L73" s="141"/>
    </row>
    <row r="74" spans="2:12" s="10" customFormat="1" ht="19.9" customHeight="1">
      <c r="B74" s="136"/>
      <c r="C74" s="137"/>
      <c r="D74" s="138" t="s">
        <v>105</v>
      </c>
      <c r="E74" s="139"/>
      <c r="F74" s="139"/>
      <c r="G74" s="139"/>
      <c r="H74" s="139"/>
      <c r="I74" s="139"/>
      <c r="J74" s="140">
        <f>J368</f>
        <v>0</v>
      </c>
      <c r="K74" s="137"/>
      <c r="L74" s="141"/>
    </row>
    <row r="75" spans="2:12" s="10" customFormat="1" ht="19.9" customHeight="1">
      <c r="B75" s="136"/>
      <c r="C75" s="137"/>
      <c r="D75" s="138" t="s">
        <v>106</v>
      </c>
      <c r="E75" s="139"/>
      <c r="F75" s="139"/>
      <c r="G75" s="139"/>
      <c r="H75" s="139"/>
      <c r="I75" s="139"/>
      <c r="J75" s="140">
        <f>J380</f>
        <v>0</v>
      </c>
      <c r="K75" s="137"/>
      <c r="L75" s="141"/>
    </row>
    <row r="76" spans="2:12" s="10" customFormat="1" ht="19.9" customHeight="1">
      <c r="B76" s="136"/>
      <c r="C76" s="137"/>
      <c r="D76" s="138" t="s">
        <v>107</v>
      </c>
      <c r="E76" s="139"/>
      <c r="F76" s="139"/>
      <c r="G76" s="139"/>
      <c r="H76" s="139"/>
      <c r="I76" s="139"/>
      <c r="J76" s="140">
        <f>J405</f>
        <v>0</v>
      </c>
      <c r="K76" s="137"/>
      <c r="L76" s="141"/>
    </row>
    <row r="77" spans="2:12" s="10" customFormat="1" ht="19.9" customHeight="1">
      <c r="B77" s="136"/>
      <c r="C77" s="137"/>
      <c r="D77" s="138" t="s">
        <v>108</v>
      </c>
      <c r="E77" s="139"/>
      <c r="F77" s="139"/>
      <c r="G77" s="139"/>
      <c r="H77" s="139"/>
      <c r="I77" s="139"/>
      <c r="J77" s="140">
        <f>J421</f>
        <v>0</v>
      </c>
      <c r="K77" s="137"/>
      <c r="L77" s="141"/>
    </row>
    <row r="78" spans="2:12" s="10" customFormat="1" ht="19.9" customHeight="1">
      <c r="B78" s="136"/>
      <c r="C78" s="137"/>
      <c r="D78" s="138" t="s">
        <v>109</v>
      </c>
      <c r="E78" s="139"/>
      <c r="F78" s="139"/>
      <c r="G78" s="139"/>
      <c r="H78" s="139"/>
      <c r="I78" s="139"/>
      <c r="J78" s="140">
        <f>J436</f>
        <v>0</v>
      </c>
      <c r="K78" s="137"/>
      <c r="L78" s="141"/>
    </row>
    <row r="79" spans="1:31" s="2" customFormat="1" ht="21.7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4" spans="1:31" s="2" customFormat="1" ht="6.95" customHeight="1">
      <c r="A84" s="35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10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4.95" customHeight="1">
      <c r="A85" s="35"/>
      <c r="B85" s="36"/>
      <c r="C85" s="24" t="s">
        <v>110</v>
      </c>
      <c r="D85" s="37"/>
      <c r="E85" s="37"/>
      <c r="F85" s="37"/>
      <c r="G85" s="37"/>
      <c r="H85" s="37"/>
      <c r="I85" s="37"/>
      <c r="J85" s="37"/>
      <c r="K85" s="37"/>
      <c r="L85" s="10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16</v>
      </c>
      <c r="D87" s="37"/>
      <c r="E87" s="37"/>
      <c r="F87" s="37"/>
      <c r="G87" s="37"/>
      <c r="H87" s="37"/>
      <c r="I87" s="37"/>
      <c r="J87" s="37"/>
      <c r="K87" s="37"/>
      <c r="L87" s="10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7"/>
      <c r="D88" s="37"/>
      <c r="E88" s="336" t="str">
        <f>E7</f>
        <v>Rekonstrukce bytové jednotky č.2, Spojenců 209, Děčín XXXII - Boletice nad Labem</v>
      </c>
      <c r="F88" s="362"/>
      <c r="G88" s="362"/>
      <c r="H88" s="362"/>
      <c r="I88" s="37"/>
      <c r="J88" s="37"/>
      <c r="K88" s="37"/>
      <c r="L88" s="10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7"/>
      <c r="D89" s="37"/>
      <c r="E89" s="37"/>
      <c r="F89" s="37"/>
      <c r="G89" s="37"/>
      <c r="H89" s="37"/>
      <c r="I89" s="37"/>
      <c r="J89" s="37"/>
      <c r="K89" s="37"/>
      <c r="L89" s="10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30" t="s">
        <v>21</v>
      </c>
      <c r="D90" s="37"/>
      <c r="E90" s="37"/>
      <c r="F90" s="28" t="str">
        <f>F10</f>
        <v>Spojenců 209, Děčín XXXII - Boletice nad Labem</v>
      </c>
      <c r="G90" s="37"/>
      <c r="H90" s="37"/>
      <c r="I90" s="30" t="s">
        <v>23</v>
      </c>
      <c r="J90" s="60" t="str">
        <f>IF(J10="","",J10)</f>
        <v>5. 5. 2022</v>
      </c>
      <c r="K90" s="37"/>
      <c r="L90" s="10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10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25</v>
      </c>
      <c r="D92" s="37"/>
      <c r="E92" s="37"/>
      <c r="F92" s="28" t="str">
        <f>E13</f>
        <v>Statutární město Děčín</v>
      </c>
      <c r="G92" s="37"/>
      <c r="H92" s="37"/>
      <c r="I92" s="30" t="s">
        <v>32</v>
      </c>
      <c r="J92" s="33" t="str">
        <f>E19</f>
        <v>Vladimír Vidai</v>
      </c>
      <c r="K92" s="37"/>
      <c r="L92" s="10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30</v>
      </c>
      <c r="D93" s="37"/>
      <c r="E93" s="37"/>
      <c r="F93" s="28" t="str">
        <f>IF(E16="","",E16)</f>
        <v>Vyplň údaj</v>
      </c>
      <c r="G93" s="37"/>
      <c r="H93" s="37"/>
      <c r="I93" s="30" t="s">
        <v>37</v>
      </c>
      <c r="J93" s="33" t="str">
        <f>E22</f>
        <v xml:space="preserve"> </v>
      </c>
      <c r="K93" s="37"/>
      <c r="L93" s="10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7"/>
      <c r="D94" s="37"/>
      <c r="E94" s="37"/>
      <c r="F94" s="37"/>
      <c r="G94" s="37"/>
      <c r="H94" s="37"/>
      <c r="I94" s="37"/>
      <c r="J94" s="37"/>
      <c r="K94" s="37"/>
      <c r="L94" s="10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42"/>
      <c r="B95" s="143"/>
      <c r="C95" s="144" t="s">
        <v>111</v>
      </c>
      <c r="D95" s="145" t="s">
        <v>60</v>
      </c>
      <c r="E95" s="145" t="s">
        <v>56</v>
      </c>
      <c r="F95" s="145" t="s">
        <v>57</v>
      </c>
      <c r="G95" s="145" t="s">
        <v>112</v>
      </c>
      <c r="H95" s="145" t="s">
        <v>113</v>
      </c>
      <c r="I95" s="145" t="s">
        <v>114</v>
      </c>
      <c r="J95" s="145" t="s">
        <v>85</v>
      </c>
      <c r="K95" s="146" t="s">
        <v>115</v>
      </c>
      <c r="L95" s="147"/>
      <c r="M95" s="69" t="s">
        <v>19</v>
      </c>
      <c r="N95" s="70" t="s">
        <v>45</v>
      </c>
      <c r="O95" s="70" t="s">
        <v>116</v>
      </c>
      <c r="P95" s="70" t="s">
        <v>117</v>
      </c>
      <c r="Q95" s="70" t="s">
        <v>118</v>
      </c>
      <c r="R95" s="70" t="s">
        <v>119</v>
      </c>
      <c r="S95" s="70" t="s">
        <v>120</v>
      </c>
      <c r="T95" s="71" t="s">
        <v>121</v>
      </c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</row>
    <row r="96" spans="1:63" s="2" customFormat="1" ht="22.9" customHeight="1">
      <c r="A96" s="35"/>
      <c r="B96" s="36"/>
      <c r="C96" s="76" t="s">
        <v>122</v>
      </c>
      <c r="D96" s="37"/>
      <c r="E96" s="37"/>
      <c r="F96" s="37"/>
      <c r="G96" s="37"/>
      <c r="H96" s="37"/>
      <c r="I96" s="37"/>
      <c r="J96" s="148">
        <f>BK96</f>
        <v>0</v>
      </c>
      <c r="K96" s="37"/>
      <c r="L96" s="40"/>
      <c r="M96" s="72"/>
      <c r="N96" s="149"/>
      <c r="O96" s="73"/>
      <c r="P96" s="150">
        <f>P97+P267</f>
        <v>0</v>
      </c>
      <c r="Q96" s="73"/>
      <c r="R96" s="150">
        <f>R97+R267</f>
        <v>11.763730260000003</v>
      </c>
      <c r="S96" s="73"/>
      <c r="T96" s="151">
        <f>T97+T267</f>
        <v>11.75749594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74</v>
      </c>
      <c r="AU96" s="18" t="s">
        <v>86</v>
      </c>
      <c r="BK96" s="152">
        <f>BK97+BK267</f>
        <v>0</v>
      </c>
    </row>
    <row r="97" spans="2:63" s="12" customFormat="1" ht="25.9" customHeight="1">
      <c r="B97" s="153"/>
      <c r="C97" s="154"/>
      <c r="D97" s="155" t="s">
        <v>74</v>
      </c>
      <c r="E97" s="156" t="s">
        <v>123</v>
      </c>
      <c r="F97" s="156" t="s">
        <v>124</v>
      </c>
      <c r="G97" s="154"/>
      <c r="H97" s="154"/>
      <c r="I97" s="157"/>
      <c r="J97" s="158">
        <f>BK97</f>
        <v>0</v>
      </c>
      <c r="K97" s="154"/>
      <c r="L97" s="159"/>
      <c r="M97" s="160"/>
      <c r="N97" s="161"/>
      <c r="O97" s="161"/>
      <c r="P97" s="162">
        <f>P98+P113+P146+P176+P181+P185+P189+P253+P264</f>
        <v>0</v>
      </c>
      <c r="Q97" s="161"/>
      <c r="R97" s="162">
        <f>R98+R113+R146+R176+R181+R185+R189+R253+R264</f>
        <v>10.393244460000002</v>
      </c>
      <c r="S97" s="161"/>
      <c r="T97" s="163">
        <f>T98+T113+T146+T176+T181+T185+T189+T253+T264</f>
        <v>11.75749594</v>
      </c>
      <c r="AR97" s="164" t="s">
        <v>80</v>
      </c>
      <c r="AT97" s="165" t="s">
        <v>74</v>
      </c>
      <c r="AU97" s="165" t="s">
        <v>75</v>
      </c>
      <c r="AY97" s="164" t="s">
        <v>125</v>
      </c>
      <c r="BK97" s="166">
        <f>BK98+BK113+BK146+BK176+BK181+BK185+BK189+BK253+BK264</f>
        <v>0</v>
      </c>
    </row>
    <row r="98" spans="2:63" s="12" customFormat="1" ht="22.9" customHeight="1">
      <c r="B98" s="153"/>
      <c r="C98" s="154"/>
      <c r="D98" s="155" t="s">
        <v>74</v>
      </c>
      <c r="E98" s="167" t="s">
        <v>126</v>
      </c>
      <c r="F98" s="167" t="s">
        <v>127</v>
      </c>
      <c r="G98" s="154"/>
      <c r="H98" s="154"/>
      <c r="I98" s="157"/>
      <c r="J98" s="168">
        <f>BK98</f>
        <v>0</v>
      </c>
      <c r="K98" s="154"/>
      <c r="L98" s="159"/>
      <c r="M98" s="160"/>
      <c r="N98" s="161"/>
      <c r="O98" s="161"/>
      <c r="P98" s="162">
        <f>SUM(P99:P112)</f>
        <v>0</v>
      </c>
      <c r="Q98" s="161"/>
      <c r="R98" s="162">
        <f>SUM(R99:R112)</f>
        <v>0.2940302</v>
      </c>
      <c r="S98" s="161"/>
      <c r="T98" s="163">
        <f>SUM(T99:T112)</f>
        <v>0.0013264000000000001</v>
      </c>
      <c r="AR98" s="164" t="s">
        <v>80</v>
      </c>
      <c r="AT98" s="165" t="s">
        <v>74</v>
      </c>
      <c r="AU98" s="165" t="s">
        <v>80</v>
      </c>
      <c r="AY98" s="164" t="s">
        <v>125</v>
      </c>
      <c r="BK98" s="166">
        <f>SUM(BK99:BK112)</f>
        <v>0</v>
      </c>
    </row>
    <row r="99" spans="1:65" s="2" customFormat="1" ht="24.2" customHeight="1">
      <c r="A99" s="35"/>
      <c r="B99" s="36"/>
      <c r="C99" s="169" t="s">
        <v>80</v>
      </c>
      <c r="D99" s="169" t="s">
        <v>128</v>
      </c>
      <c r="E99" s="170" t="s">
        <v>129</v>
      </c>
      <c r="F99" s="171" t="s">
        <v>130</v>
      </c>
      <c r="G99" s="172" t="s">
        <v>131</v>
      </c>
      <c r="H99" s="173">
        <v>13.63</v>
      </c>
      <c r="I99" s="174"/>
      <c r="J99" s="175">
        <f>ROUND(I99*H99,2)</f>
        <v>0</v>
      </c>
      <c r="K99" s="171" t="s">
        <v>132</v>
      </c>
      <c r="L99" s="40"/>
      <c r="M99" s="176" t="s">
        <v>19</v>
      </c>
      <c r="N99" s="177" t="s">
        <v>47</v>
      </c>
      <c r="O99" s="65"/>
      <c r="P99" s="178">
        <f>O99*H99</f>
        <v>0</v>
      </c>
      <c r="Q99" s="178">
        <v>0.0006</v>
      </c>
      <c r="R99" s="178">
        <f>Q99*H99</f>
        <v>0.008178</v>
      </c>
      <c r="S99" s="178">
        <v>4E-05</v>
      </c>
      <c r="T99" s="179">
        <f>S99*H99</f>
        <v>0.0005452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0" t="s">
        <v>133</v>
      </c>
      <c r="AT99" s="180" t="s">
        <v>128</v>
      </c>
      <c r="AU99" s="180" t="s">
        <v>134</v>
      </c>
      <c r="AY99" s="18" t="s">
        <v>125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8" t="s">
        <v>134</v>
      </c>
      <c r="BK99" s="181">
        <f>ROUND(I99*H99,2)</f>
        <v>0</v>
      </c>
      <c r="BL99" s="18" t="s">
        <v>133</v>
      </c>
      <c r="BM99" s="180" t="s">
        <v>135</v>
      </c>
    </row>
    <row r="100" spans="1:47" s="2" customFormat="1" ht="11.25">
      <c r="A100" s="35"/>
      <c r="B100" s="36"/>
      <c r="C100" s="37"/>
      <c r="D100" s="182" t="s">
        <v>136</v>
      </c>
      <c r="E100" s="37"/>
      <c r="F100" s="183" t="s">
        <v>137</v>
      </c>
      <c r="G100" s="37"/>
      <c r="H100" s="37"/>
      <c r="I100" s="184"/>
      <c r="J100" s="37"/>
      <c r="K100" s="37"/>
      <c r="L100" s="40"/>
      <c r="M100" s="185"/>
      <c r="N100" s="18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136</v>
      </c>
      <c r="AU100" s="18" t="s">
        <v>134</v>
      </c>
    </row>
    <row r="101" spans="2:51" s="13" customFormat="1" ht="11.25">
      <c r="B101" s="187"/>
      <c r="C101" s="188"/>
      <c r="D101" s="189" t="s">
        <v>138</v>
      </c>
      <c r="E101" s="190" t="s">
        <v>19</v>
      </c>
      <c r="F101" s="191" t="s">
        <v>139</v>
      </c>
      <c r="G101" s="188"/>
      <c r="H101" s="192">
        <v>13.63</v>
      </c>
      <c r="I101" s="193"/>
      <c r="J101" s="188"/>
      <c r="K101" s="188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138</v>
      </c>
      <c r="AU101" s="198" t="s">
        <v>134</v>
      </c>
      <c r="AV101" s="13" t="s">
        <v>134</v>
      </c>
      <c r="AW101" s="13" t="s">
        <v>36</v>
      </c>
      <c r="AX101" s="13" t="s">
        <v>80</v>
      </c>
      <c r="AY101" s="198" t="s">
        <v>125</v>
      </c>
    </row>
    <row r="102" spans="1:65" s="2" customFormat="1" ht="24.2" customHeight="1">
      <c r="A102" s="35"/>
      <c r="B102" s="36"/>
      <c r="C102" s="169" t="s">
        <v>134</v>
      </c>
      <c r="D102" s="169" t="s">
        <v>128</v>
      </c>
      <c r="E102" s="170" t="s">
        <v>140</v>
      </c>
      <c r="F102" s="171" t="s">
        <v>141</v>
      </c>
      <c r="G102" s="172" t="s">
        <v>131</v>
      </c>
      <c r="H102" s="173">
        <v>19.53</v>
      </c>
      <c r="I102" s="174"/>
      <c r="J102" s="175">
        <f>ROUND(I102*H102,2)</f>
        <v>0</v>
      </c>
      <c r="K102" s="171" t="s">
        <v>132</v>
      </c>
      <c r="L102" s="40"/>
      <c r="M102" s="176" t="s">
        <v>19</v>
      </c>
      <c r="N102" s="177" t="s">
        <v>47</v>
      </c>
      <c r="O102" s="65"/>
      <c r="P102" s="178">
        <f>O102*H102</f>
        <v>0</v>
      </c>
      <c r="Q102" s="178">
        <v>0.00122</v>
      </c>
      <c r="R102" s="178">
        <f>Q102*H102</f>
        <v>0.0238266</v>
      </c>
      <c r="S102" s="178">
        <v>4E-05</v>
      </c>
      <c r="T102" s="179">
        <f>S102*H102</f>
        <v>0.0007812000000000001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0" t="s">
        <v>133</v>
      </c>
      <c r="AT102" s="180" t="s">
        <v>128</v>
      </c>
      <c r="AU102" s="180" t="s">
        <v>134</v>
      </c>
      <c r="AY102" s="18" t="s">
        <v>125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8" t="s">
        <v>134</v>
      </c>
      <c r="BK102" s="181">
        <f>ROUND(I102*H102,2)</f>
        <v>0</v>
      </c>
      <c r="BL102" s="18" t="s">
        <v>133</v>
      </c>
      <c r="BM102" s="180" t="s">
        <v>142</v>
      </c>
    </row>
    <row r="103" spans="1:47" s="2" customFormat="1" ht="11.25">
      <c r="A103" s="35"/>
      <c r="B103" s="36"/>
      <c r="C103" s="37"/>
      <c r="D103" s="182" t="s">
        <v>136</v>
      </c>
      <c r="E103" s="37"/>
      <c r="F103" s="183" t="s">
        <v>143</v>
      </c>
      <c r="G103" s="37"/>
      <c r="H103" s="37"/>
      <c r="I103" s="184"/>
      <c r="J103" s="37"/>
      <c r="K103" s="37"/>
      <c r="L103" s="40"/>
      <c r="M103" s="185"/>
      <c r="N103" s="18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136</v>
      </c>
      <c r="AU103" s="18" t="s">
        <v>134</v>
      </c>
    </row>
    <row r="104" spans="2:51" s="13" customFormat="1" ht="11.25">
      <c r="B104" s="187"/>
      <c r="C104" s="188"/>
      <c r="D104" s="189" t="s">
        <v>138</v>
      </c>
      <c r="E104" s="190" t="s">
        <v>19</v>
      </c>
      <c r="F104" s="191" t="s">
        <v>144</v>
      </c>
      <c r="G104" s="188"/>
      <c r="H104" s="192">
        <v>19.53</v>
      </c>
      <c r="I104" s="193"/>
      <c r="J104" s="188"/>
      <c r="K104" s="188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138</v>
      </c>
      <c r="AU104" s="198" t="s">
        <v>134</v>
      </c>
      <c r="AV104" s="13" t="s">
        <v>134</v>
      </c>
      <c r="AW104" s="13" t="s">
        <v>36</v>
      </c>
      <c r="AX104" s="13" t="s">
        <v>80</v>
      </c>
      <c r="AY104" s="198" t="s">
        <v>125</v>
      </c>
    </row>
    <row r="105" spans="1:65" s="2" customFormat="1" ht="24.2" customHeight="1">
      <c r="A105" s="35"/>
      <c r="B105" s="36"/>
      <c r="C105" s="169" t="s">
        <v>126</v>
      </c>
      <c r="D105" s="169" t="s">
        <v>128</v>
      </c>
      <c r="E105" s="170" t="s">
        <v>145</v>
      </c>
      <c r="F105" s="171" t="s">
        <v>146</v>
      </c>
      <c r="G105" s="172" t="s">
        <v>147</v>
      </c>
      <c r="H105" s="173">
        <v>0.96</v>
      </c>
      <c r="I105" s="174"/>
      <c r="J105" s="175">
        <f>ROUND(I105*H105,2)</f>
        <v>0</v>
      </c>
      <c r="K105" s="171" t="s">
        <v>132</v>
      </c>
      <c r="L105" s="40"/>
      <c r="M105" s="176" t="s">
        <v>19</v>
      </c>
      <c r="N105" s="177" t="s">
        <v>47</v>
      </c>
      <c r="O105" s="65"/>
      <c r="P105" s="178">
        <f>O105*H105</f>
        <v>0</v>
      </c>
      <c r="Q105" s="178">
        <v>0.06736</v>
      </c>
      <c r="R105" s="178">
        <f>Q105*H105</f>
        <v>0.0646656</v>
      </c>
      <c r="S105" s="178">
        <v>0</v>
      </c>
      <c r="T105" s="17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0" t="s">
        <v>133</v>
      </c>
      <c r="AT105" s="180" t="s">
        <v>128</v>
      </c>
      <c r="AU105" s="180" t="s">
        <v>134</v>
      </c>
      <c r="AY105" s="18" t="s">
        <v>125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8" t="s">
        <v>134</v>
      </c>
      <c r="BK105" s="181">
        <f>ROUND(I105*H105,2)</f>
        <v>0</v>
      </c>
      <c r="BL105" s="18" t="s">
        <v>133</v>
      </c>
      <c r="BM105" s="180" t="s">
        <v>148</v>
      </c>
    </row>
    <row r="106" spans="1:47" s="2" customFormat="1" ht="11.25">
      <c r="A106" s="35"/>
      <c r="B106" s="36"/>
      <c r="C106" s="37"/>
      <c r="D106" s="182" t="s">
        <v>136</v>
      </c>
      <c r="E106" s="37"/>
      <c r="F106" s="183" t="s">
        <v>149</v>
      </c>
      <c r="G106" s="37"/>
      <c r="H106" s="37"/>
      <c r="I106" s="184"/>
      <c r="J106" s="37"/>
      <c r="K106" s="37"/>
      <c r="L106" s="40"/>
      <c r="M106" s="185"/>
      <c r="N106" s="18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136</v>
      </c>
      <c r="AU106" s="18" t="s">
        <v>134</v>
      </c>
    </row>
    <row r="107" spans="2:51" s="13" customFormat="1" ht="11.25">
      <c r="B107" s="187"/>
      <c r="C107" s="188"/>
      <c r="D107" s="189" t="s">
        <v>138</v>
      </c>
      <c r="E107" s="190" t="s">
        <v>19</v>
      </c>
      <c r="F107" s="191" t="s">
        <v>150</v>
      </c>
      <c r="G107" s="188"/>
      <c r="H107" s="192">
        <v>0.96</v>
      </c>
      <c r="I107" s="193"/>
      <c r="J107" s="188"/>
      <c r="K107" s="188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138</v>
      </c>
      <c r="AU107" s="198" t="s">
        <v>134</v>
      </c>
      <c r="AV107" s="13" t="s">
        <v>134</v>
      </c>
      <c r="AW107" s="13" t="s">
        <v>36</v>
      </c>
      <c r="AX107" s="13" t="s">
        <v>80</v>
      </c>
      <c r="AY107" s="198" t="s">
        <v>125</v>
      </c>
    </row>
    <row r="108" spans="1:65" s="2" customFormat="1" ht="16.5" customHeight="1">
      <c r="A108" s="35"/>
      <c r="B108" s="36"/>
      <c r="C108" s="169" t="s">
        <v>133</v>
      </c>
      <c r="D108" s="169" t="s">
        <v>128</v>
      </c>
      <c r="E108" s="170" t="s">
        <v>151</v>
      </c>
      <c r="F108" s="171" t="s">
        <v>152</v>
      </c>
      <c r="G108" s="172" t="s">
        <v>147</v>
      </c>
      <c r="H108" s="173">
        <v>1.6</v>
      </c>
      <c r="I108" s="174"/>
      <c r="J108" s="175">
        <f>ROUND(I108*H108,2)</f>
        <v>0</v>
      </c>
      <c r="K108" s="171" t="s">
        <v>132</v>
      </c>
      <c r="L108" s="40"/>
      <c r="M108" s="176" t="s">
        <v>19</v>
      </c>
      <c r="N108" s="177" t="s">
        <v>47</v>
      </c>
      <c r="O108" s="65"/>
      <c r="P108" s="178">
        <f>O108*H108</f>
        <v>0</v>
      </c>
      <c r="Q108" s="178">
        <v>0.12335</v>
      </c>
      <c r="R108" s="178">
        <f>Q108*H108</f>
        <v>0.19736</v>
      </c>
      <c r="S108" s="178">
        <v>0</v>
      </c>
      <c r="T108" s="17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0" t="s">
        <v>133</v>
      </c>
      <c r="AT108" s="180" t="s">
        <v>128</v>
      </c>
      <c r="AU108" s="180" t="s">
        <v>134</v>
      </c>
      <c r="AY108" s="18" t="s">
        <v>125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8" t="s">
        <v>134</v>
      </c>
      <c r="BK108" s="181">
        <f>ROUND(I108*H108,2)</f>
        <v>0</v>
      </c>
      <c r="BL108" s="18" t="s">
        <v>133</v>
      </c>
      <c r="BM108" s="180" t="s">
        <v>153</v>
      </c>
    </row>
    <row r="109" spans="1:47" s="2" customFormat="1" ht="11.25">
      <c r="A109" s="35"/>
      <c r="B109" s="36"/>
      <c r="C109" s="37"/>
      <c r="D109" s="182" t="s">
        <v>136</v>
      </c>
      <c r="E109" s="37"/>
      <c r="F109" s="183" t="s">
        <v>154</v>
      </c>
      <c r="G109" s="37"/>
      <c r="H109" s="37"/>
      <c r="I109" s="184"/>
      <c r="J109" s="37"/>
      <c r="K109" s="37"/>
      <c r="L109" s="40"/>
      <c r="M109" s="185"/>
      <c r="N109" s="18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136</v>
      </c>
      <c r="AU109" s="18" t="s">
        <v>134</v>
      </c>
    </row>
    <row r="110" spans="2:51" s="13" customFormat="1" ht="11.25">
      <c r="B110" s="187"/>
      <c r="C110" s="188"/>
      <c r="D110" s="189" t="s">
        <v>138</v>
      </c>
      <c r="E110" s="190" t="s">
        <v>19</v>
      </c>
      <c r="F110" s="191" t="s">
        <v>155</v>
      </c>
      <c r="G110" s="188"/>
      <c r="H110" s="192">
        <v>0.4</v>
      </c>
      <c r="I110" s="193"/>
      <c r="J110" s="188"/>
      <c r="K110" s="188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138</v>
      </c>
      <c r="AU110" s="198" t="s">
        <v>134</v>
      </c>
      <c r="AV110" s="13" t="s">
        <v>134</v>
      </c>
      <c r="AW110" s="13" t="s">
        <v>36</v>
      </c>
      <c r="AX110" s="13" t="s">
        <v>75</v>
      </c>
      <c r="AY110" s="198" t="s">
        <v>125</v>
      </c>
    </row>
    <row r="111" spans="2:51" s="13" customFormat="1" ht="11.25">
      <c r="B111" s="187"/>
      <c r="C111" s="188"/>
      <c r="D111" s="189" t="s">
        <v>138</v>
      </c>
      <c r="E111" s="190" t="s">
        <v>19</v>
      </c>
      <c r="F111" s="191" t="s">
        <v>156</v>
      </c>
      <c r="G111" s="188"/>
      <c r="H111" s="192">
        <v>1.2</v>
      </c>
      <c r="I111" s="193"/>
      <c r="J111" s="188"/>
      <c r="K111" s="188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138</v>
      </c>
      <c r="AU111" s="198" t="s">
        <v>134</v>
      </c>
      <c r="AV111" s="13" t="s">
        <v>134</v>
      </c>
      <c r="AW111" s="13" t="s">
        <v>36</v>
      </c>
      <c r="AX111" s="13" t="s">
        <v>75</v>
      </c>
      <c r="AY111" s="198" t="s">
        <v>125</v>
      </c>
    </row>
    <row r="112" spans="2:51" s="14" customFormat="1" ht="11.25">
      <c r="B112" s="199"/>
      <c r="C112" s="200"/>
      <c r="D112" s="189" t="s">
        <v>138</v>
      </c>
      <c r="E112" s="201" t="s">
        <v>19</v>
      </c>
      <c r="F112" s="202" t="s">
        <v>157</v>
      </c>
      <c r="G112" s="200"/>
      <c r="H112" s="203">
        <v>1.6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138</v>
      </c>
      <c r="AU112" s="209" t="s">
        <v>134</v>
      </c>
      <c r="AV112" s="14" t="s">
        <v>133</v>
      </c>
      <c r="AW112" s="14" t="s">
        <v>36</v>
      </c>
      <c r="AX112" s="14" t="s">
        <v>80</v>
      </c>
      <c r="AY112" s="209" t="s">
        <v>125</v>
      </c>
    </row>
    <row r="113" spans="2:63" s="12" customFormat="1" ht="22.9" customHeight="1">
      <c r="B113" s="153"/>
      <c r="C113" s="154"/>
      <c r="D113" s="155" t="s">
        <v>74</v>
      </c>
      <c r="E113" s="167" t="s">
        <v>158</v>
      </c>
      <c r="F113" s="167" t="s">
        <v>159</v>
      </c>
      <c r="G113" s="154"/>
      <c r="H113" s="154"/>
      <c r="I113" s="157"/>
      <c r="J113" s="168">
        <f>BK113</f>
        <v>0</v>
      </c>
      <c r="K113" s="154"/>
      <c r="L113" s="159"/>
      <c r="M113" s="160"/>
      <c r="N113" s="161"/>
      <c r="O113" s="161"/>
      <c r="P113" s="162">
        <f>SUM(P114:P145)</f>
        <v>0</v>
      </c>
      <c r="Q113" s="161"/>
      <c r="R113" s="162">
        <f>SUM(R114:R145)</f>
        <v>3.7307104000000004</v>
      </c>
      <c r="S113" s="161"/>
      <c r="T113" s="163">
        <f>SUM(T114:T145)</f>
        <v>0</v>
      </c>
      <c r="AR113" s="164" t="s">
        <v>80</v>
      </c>
      <c r="AT113" s="165" t="s">
        <v>74</v>
      </c>
      <c r="AU113" s="165" t="s">
        <v>80</v>
      </c>
      <c r="AY113" s="164" t="s">
        <v>125</v>
      </c>
      <c r="BK113" s="166">
        <f>SUM(BK114:BK145)</f>
        <v>0</v>
      </c>
    </row>
    <row r="114" spans="1:65" s="2" customFormat="1" ht="24.2" customHeight="1">
      <c r="A114" s="35"/>
      <c r="B114" s="36"/>
      <c r="C114" s="169" t="s">
        <v>160</v>
      </c>
      <c r="D114" s="169" t="s">
        <v>128</v>
      </c>
      <c r="E114" s="170" t="s">
        <v>161</v>
      </c>
      <c r="F114" s="171" t="s">
        <v>162</v>
      </c>
      <c r="G114" s="172" t="s">
        <v>147</v>
      </c>
      <c r="H114" s="173">
        <v>42.83</v>
      </c>
      <c r="I114" s="174"/>
      <c r="J114" s="175">
        <f>ROUND(I114*H114,2)</f>
        <v>0</v>
      </c>
      <c r="K114" s="171" t="s">
        <v>132</v>
      </c>
      <c r="L114" s="40"/>
      <c r="M114" s="176" t="s">
        <v>19</v>
      </c>
      <c r="N114" s="177" t="s">
        <v>47</v>
      </c>
      <c r="O114" s="65"/>
      <c r="P114" s="178">
        <f>O114*H114</f>
        <v>0</v>
      </c>
      <c r="Q114" s="178">
        <v>0.0092</v>
      </c>
      <c r="R114" s="178">
        <f>Q114*H114</f>
        <v>0.394036</v>
      </c>
      <c r="S114" s="178">
        <v>0</v>
      </c>
      <c r="T114" s="17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0" t="s">
        <v>133</v>
      </c>
      <c r="AT114" s="180" t="s">
        <v>128</v>
      </c>
      <c r="AU114" s="180" t="s">
        <v>134</v>
      </c>
      <c r="AY114" s="18" t="s">
        <v>125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8" t="s">
        <v>134</v>
      </c>
      <c r="BK114" s="181">
        <f>ROUND(I114*H114,2)</f>
        <v>0</v>
      </c>
      <c r="BL114" s="18" t="s">
        <v>133</v>
      </c>
      <c r="BM114" s="180" t="s">
        <v>163</v>
      </c>
    </row>
    <row r="115" spans="1:47" s="2" customFormat="1" ht="11.25">
      <c r="A115" s="35"/>
      <c r="B115" s="36"/>
      <c r="C115" s="37"/>
      <c r="D115" s="182" t="s">
        <v>136</v>
      </c>
      <c r="E115" s="37"/>
      <c r="F115" s="183" t="s">
        <v>164</v>
      </c>
      <c r="G115" s="37"/>
      <c r="H115" s="37"/>
      <c r="I115" s="184"/>
      <c r="J115" s="37"/>
      <c r="K115" s="37"/>
      <c r="L115" s="40"/>
      <c r="M115" s="185"/>
      <c r="N115" s="18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136</v>
      </c>
      <c r="AU115" s="18" t="s">
        <v>134</v>
      </c>
    </row>
    <row r="116" spans="2:51" s="13" customFormat="1" ht="11.25">
      <c r="B116" s="187"/>
      <c r="C116" s="188"/>
      <c r="D116" s="189" t="s">
        <v>138</v>
      </c>
      <c r="E116" s="190" t="s">
        <v>19</v>
      </c>
      <c r="F116" s="191" t="s">
        <v>165</v>
      </c>
      <c r="G116" s="188"/>
      <c r="H116" s="192">
        <v>42.83</v>
      </c>
      <c r="I116" s="193"/>
      <c r="J116" s="188"/>
      <c r="K116" s="188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138</v>
      </c>
      <c r="AU116" s="198" t="s">
        <v>134</v>
      </c>
      <c r="AV116" s="13" t="s">
        <v>134</v>
      </c>
      <c r="AW116" s="13" t="s">
        <v>36</v>
      </c>
      <c r="AX116" s="13" t="s">
        <v>80</v>
      </c>
      <c r="AY116" s="198" t="s">
        <v>125</v>
      </c>
    </row>
    <row r="117" spans="1:65" s="2" customFormat="1" ht="21.75" customHeight="1">
      <c r="A117" s="35"/>
      <c r="B117" s="36"/>
      <c r="C117" s="169" t="s">
        <v>166</v>
      </c>
      <c r="D117" s="169" t="s">
        <v>128</v>
      </c>
      <c r="E117" s="170" t="s">
        <v>167</v>
      </c>
      <c r="F117" s="171" t="s">
        <v>168</v>
      </c>
      <c r="G117" s="172" t="s">
        <v>147</v>
      </c>
      <c r="H117" s="173">
        <v>16.62</v>
      </c>
      <c r="I117" s="174"/>
      <c r="J117" s="175">
        <f>ROUND(I117*H117,2)</f>
        <v>0</v>
      </c>
      <c r="K117" s="171" t="s">
        <v>132</v>
      </c>
      <c r="L117" s="40"/>
      <c r="M117" s="176" t="s">
        <v>19</v>
      </c>
      <c r="N117" s="177" t="s">
        <v>47</v>
      </c>
      <c r="O117" s="65"/>
      <c r="P117" s="178">
        <f>O117*H117</f>
        <v>0</v>
      </c>
      <c r="Q117" s="178">
        <v>0.02048</v>
      </c>
      <c r="R117" s="178">
        <f>Q117*H117</f>
        <v>0.34037760000000006</v>
      </c>
      <c r="S117" s="178">
        <v>0</v>
      </c>
      <c r="T117" s="17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0" t="s">
        <v>133</v>
      </c>
      <c r="AT117" s="180" t="s">
        <v>128</v>
      </c>
      <c r="AU117" s="180" t="s">
        <v>134</v>
      </c>
      <c r="AY117" s="18" t="s">
        <v>125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8" t="s">
        <v>134</v>
      </c>
      <c r="BK117" s="181">
        <f>ROUND(I117*H117,2)</f>
        <v>0</v>
      </c>
      <c r="BL117" s="18" t="s">
        <v>133</v>
      </c>
      <c r="BM117" s="180" t="s">
        <v>169</v>
      </c>
    </row>
    <row r="118" spans="1:47" s="2" customFormat="1" ht="11.25">
      <c r="A118" s="35"/>
      <c r="B118" s="36"/>
      <c r="C118" s="37"/>
      <c r="D118" s="182" t="s">
        <v>136</v>
      </c>
      <c r="E118" s="37"/>
      <c r="F118" s="183" t="s">
        <v>170</v>
      </c>
      <c r="G118" s="37"/>
      <c r="H118" s="37"/>
      <c r="I118" s="184"/>
      <c r="J118" s="37"/>
      <c r="K118" s="37"/>
      <c r="L118" s="40"/>
      <c r="M118" s="185"/>
      <c r="N118" s="18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136</v>
      </c>
      <c r="AU118" s="18" t="s">
        <v>134</v>
      </c>
    </row>
    <row r="119" spans="2:51" s="13" customFormat="1" ht="11.25">
      <c r="B119" s="187"/>
      <c r="C119" s="188"/>
      <c r="D119" s="189" t="s">
        <v>138</v>
      </c>
      <c r="E119" s="190" t="s">
        <v>19</v>
      </c>
      <c r="F119" s="191" t="s">
        <v>171</v>
      </c>
      <c r="G119" s="188"/>
      <c r="H119" s="192">
        <v>1.62</v>
      </c>
      <c r="I119" s="193"/>
      <c r="J119" s="188"/>
      <c r="K119" s="188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138</v>
      </c>
      <c r="AU119" s="198" t="s">
        <v>134</v>
      </c>
      <c r="AV119" s="13" t="s">
        <v>134</v>
      </c>
      <c r="AW119" s="13" t="s">
        <v>36</v>
      </c>
      <c r="AX119" s="13" t="s">
        <v>75</v>
      </c>
      <c r="AY119" s="198" t="s">
        <v>125</v>
      </c>
    </row>
    <row r="120" spans="2:51" s="13" customFormat="1" ht="11.25">
      <c r="B120" s="187"/>
      <c r="C120" s="188"/>
      <c r="D120" s="189" t="s">
        <v>138</v>
      </c>
      <c r="E120" s="190" t="s">
        <v>19</v>
      </c>
      <c r="F120" s="191" t="s">
        <v>172</v>
      </c>
      <c r="G120" s="188"/>
      <c r="H120" s="192">
        <v>15</v>
      </c>
      <c r="I120" s="193"/>
      <c r="J120" s="188"/>
      <c r="K120" s="188"/>
      <c r="L120" s="194"/>
      <c r="M120" s="195"/>
      <c r="N120" s="196"/>
      <c r="O120" s="196"/>
      <c r="P120" s="196"/>
      <c r="Q120" s="196"/>
      <c r="R120" s="196"/>
      <c r="S120" s="196"/>
      <c r="T120" s="197"/>
      <c r="AT120" s="198" t="s">
        <v>138</v>
      </c>
      <c r="AU120" s="198" t="s">
        <v>134</v>
      </c>
      <c r="AV120" s="13" t="s">
        <v>134</v>
      </c>
      <c r="AW120" s="13" t="s">
        <v>36</v>
      </c>
      <c r="AX120" s="13" t="s">
        <v>75</v>
      </c>
      <c r="AY120" s="198" t="s">
        <v>125</v>
      </c>
    </row>
    <row r="121" spans="2:51" s="14" customFormat="1" ht="11.25">
      <c r="B121" s="199"/>
      <c r="C121" s="200"/>
      <c r="D121" s="189" t="s">
        <v>138</v>
      </c>
      <c r="E121" s="201" t="s">
        <v>19</v>
      </c>
      <c r="F121" s="202" t="s">
        <v>173</v>
      </c>
      <c r="G121" s="200"/>
      <c r="H121" s="203">
        <v>16.62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138</v>
      </c>
      <c r="AU121" s="209" t="s">
        <v>134</v>
      </c>
      <c r="AV121" s="14" t="s">
        <v>133</v>
      </c>
      <c r="AW121" s="14" t="s">
        <v>36</v>
      </c>
      <c r="AX121" s="14" t="s">
        <v>80</v>
      </c>
      <c r="AY121" s="209" t="s">
        <v>125</v>
      </c>
    </row>
    <row r="122" spans="1:65" s="2" customFormat="1" ht="24.2" customHeight="1">
      <c r="A122" s="35"/>
      <c r="B122" s="36"/>
      <c r="C122" s="169" t="s">
        <v>174</v>
      </c>
      <c r="D122" s="169" t="s">
        <v>128</v>
      </c>
      <c r="E122" s="170" t="s">
        <v>175</v>
      </c>
      <c r="F122" s="171" t="s">
        <v>176</v>
      </c>
      <c r="G122" s="172" t="s">
        <v>147</v>
      </c>
      <c r="H122" s="173">
        <v>16.62</v>
      </c>
      <c r="I122" s="174"/>
      <c r="J122" s="175">
        <f>ROUND(I122*H122,2)</f>
        <v>0</v>
      </c>
      <c r="K122" s="171" t="s">
        <v>132</v>
      </c>
      <c r="L122" s="40"/>
      <c r="M122" s="176" t="s">
        <v>19</v>
      </c>
      <c r="N122" s="177" t="s">
        <v>47</v>
      </c>
      <c r="O122" s="65"/>
      <c r="P122" s="178">
        <f>O122*H122</f>
        <v>0</v>
      </c>
      <c r="Q122" s="178">
        <v>0.0154</v>
      </c>
      <c r="R122" s="178">
        <f>Q122*H122</f>
        <v>0.255948</v>
      </c>
      <c r="S122" s="178">
        <v>0</v>
      </c>
      <c r="T122" s="17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0" t="s">
        <v>133</v>
      </c>
      <c r="AT122" s="180" t="s">
        <v>128</v>
      </c>
      <c r="AU122" s="180" t="s">
        <v>134</v>
      </c>
      <c r="AY122" s="18" t="s">
        <v>125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8" t="s">
        <v>134</v>
      </c>
      <c r="BK122" s="181">
        <f>ROUND(I122*H122,2)</f>
        <v>0</v>
      </c>
      <c r="BL122" s="18" t="s">
        <v>133</v>
      </c>
      <c r="BM122" s="180" t="s">
        <v>177</v>
      </c>
    </row>
    <row r="123" spans="1:47" s="2" customFormat="1" ht="11.25">
      <c r="A123" s="35"/>
      <c r="B123" s="36"/>
      <c r="C123" s="37"/>
      <c r="D123" s="182" t="s">
        <v>136</v>
      </c>
      <c r="E123" s="37"/>
      <c r="F123" s="183" t="s">
        <v>178</v>
      </c>
      <c r="G123" s="37"/>
      <c r="H123" s="37"/>
      <c r="I123" s="184"/>
      <c r="J123" s="37"/>
      <c r="K123" s="37"/>
      <c r="L123" s="40"/>
      <c r="M123" s="185"/>
      <c r="N123" s="18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136</v>
      </c>
      <c r="AU123" s="18" t="s">
        <v>134</v>
      </c>
    </row>
    <row r="124" spans="1:65" s="2" customFormat="1" ht="24.2" customHeight="1">
      <c r="A124" s="35"/>
      <c r="B124" s="36"/>
      <c r="C124" s="169" t="s">
        <v>179</v>
      </c>
      <c r="D124" s="169" t="s">
        <v>128</v>
      </c>
      <c r="E124" s="170" t="s">
        <v>180</v>
      </c>
      <c r="F124" s="171" t="s">
        <v>181</v>
      </c>
      <c r="G124" s="172" t="s">
        <v>147</v>
      </c>
      <c r="H124" s="173">
        <v>35.46</v>
      </c>
      <c r="I124" s="174"/>
      <c r="J124" s="175">
        <f>ROUND(I124*H124,2)</f>
        <v>0</v>
      </c>
      <c r="K124" s="171" t="s">
        <v>132</v>
      </c>
      <c r="L124" s="40"/>
      <c r="M124" s="176" t="s">
        <v>19</v>
      </c>
      <c r="N124" s="177" t="s">
        <v>47</v>
      </c>
      <c r="O124" s="65"/>
      <c r="P124" s="178">
        <f>O124*H124</f>
        <v>0</v>
      </c>
      <c r="Q124" s="178">
        <v>0.012</v>
      </c>
      <c r="R124" s="178">
        <f>Q124*H124</f>
        <v>0.42552</v>
      </c>
      <c r="S124" s="178">
        <v>0</v>
      </c>
      <c r="T124" s="17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0" t="s">
        <v>133</v>
      </c>
      <c r="AT124" s="180" t="s">
        <v>128</v>
      </c>
      <c r="AU124" s="180" t="s">
        <v>134</v>
      </c>
      <c r="AY124" s="18" t="s">
        <v>125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8" t="s">
        <v>134</v>
      </c>
      <c r="BK124" s="181">
        <f>ROUND(I124*H124,2)</f>
        <v>0</v>
      </c>
      <c r="BL124" s="18" t="s">
        <v>133</v>
      </c>
      <c r="BM124" s="180" t="s">
        <v>182</v>
      </c>
    </row>
    <row r="125" spans="1:47" s="2" customFormat="1" ht="11.25">
      <c r="A125" s="35"/>
      <c r="B125" s="36"/>
      <c r="C125" s="37"/>
      <c r="D125" s="182" t="s">
        <v>136</v>
      </c>
      <c r="E125" s="37"/>
      <c r="F125" s="183" t="s">
        <v>183</v>
      </c>
      <c r="G125" s="37"/>
      <c r="H125" s="37"/>
      <c r="I125" s="184"/>
      <c r="J125" s="37"/>
      <c r="K125" s="37"/>
      <c r="L125" s="40"/>
      <c r="M125" s="185"/>
      <c r="N125" s="18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136</v>
      </c>
      <c r="AU125" s="18" t="s">
        <v>134</v>
      </c>
    </row>
    <row r="126" spans="2:51" s="13" customFormat="1" ht="11.25">
      <c r="B126" s="187"/>
      <c r="C126" s="188"/>
      <c r="D126" s="189" t="s">
        <v>138</v>
      </c>
      <c r="E126" s="190" t="s">
        <v>19</v>
      </c>
      <c r="F126" s="191" t="s">
        <v>184</v>
      </c>
      <c r="G126" s="188"/>
      <c r="H126" s="192">
        <v>17.7</v>
      </c>
      <c r="I126" s="193"/>
      <c r="J126" s="188"/>
      <c r="K126" s="188"/>
      <c r="L126" s="194"/>
      <c r="M126" s="195"/>
      <c r="N126" s="196"/>
      <c r="O126" s="196"/>
      <c r="P126" s="196"/>
      <c r="Q126" s="196"/>
      <c r="R126" s="196"/>
      <c r="S126" s="196"/>
      <c r="T126" s="197"/>
      <c r="AT126" s="198" t="s">
        <v>138</v>
      </c>
      <c r="AU126" s="198" t="s">
        <v>134</v>
      </c>
      <c r="AV126" s="13" t="s">
        <v>134</v>
      </c>
      <c r="AW126" s="13" t="s">
        <v>36</v>
      </c>
      <c r="AX126" s="13" t="s">
        <v>75</v>
      </c>
      <c r="AY126" s="198" t="s">
        <v>125</v>
      </c>
    </row>
    <row r="127" spans="2:51" s="13" customFormat="1" ht="11.25">
      <c r="B127" s="187"/>
      <c r="C127" s="188"/>
      <c r="D127" s="189" t="s">
        <v>138</v>
      </c>
      <c r="E127" s="190" t="s">
        <v>19</v>
      </c>
      <c r="F127" s="191" t="s">
        <v>185</v>
      </c>
      <c r="G127" s="188"/>
      <c r="H127" s="192">
        <v>17.76</v>
      </c>
      <c r="I127" s="193"/>
      <c r="J127" s="188"/>
      <c r="K127" s="188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138</v>
      </c>
      <c r="AU127" s="198" t="s">
        <v>134</v>
      </c>
      <c r="AV127" s="13" t="s">
        <v>134</v>
      </c>
      <c r="AW127" s="13" t="s">
        <v>36</v>
      </c>
      <c r="AX127" s="13" t="s">
        <v>75</v>
      </c>
      <c r="AY127" s="198" t="s">
        <v>125</v>
      </c>
    </row>
    <row r="128" spans="2:51" s="14" customFormat="1" ht="11.25">
      <c r="B128" s="199"/>
      <c r="C128" s="200"/>
      <c r="D128" s="189" t="s">
        <v>138</v>
      </c>
      <c r="E128" s="201" t="s">
        <v>19</v>
      </c>
      <c r="F128" s="202" t="s">
        <v>186</v>
      </c>
      <c r="G128" s="200"/>
      <c r="H128" s="203">
        <v>35.46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138</v>
      </c>
      <c r="AU128" s="209" t="s">
        <v>134</v>
      </c>
      <c r="AV128" s="14" t="s">
        <v>133</v>
      </c>
      <c r="AW128" s="14" t="s">
        <v>36</v>
      </c>
      <c r="AX128" s="14" t="s">
        <v>80</v>
      </c>
      <c r="AY128" s="209" t="s">
        <v>125</v>
      </c>
    </row>
    <row r="129" spans="1:65" s="2" customFormat="1" ht="24.2" customHeight="1">
      <c r="A129" s="35"/>
      <c r="B129" s="36"/>
      <c r="C129" s="169" t="s">
        <v>187</v>
      </c>
      <c r="D129" s="169" t="s">
        <v>128</v>
      </c>
      <c r="E129" s="170" t="s">
        <v>188</v>
      </c>
      <c r="F129" s="171" t="s">
        <v>189</v>
      </c>
      <c r="G129" s="172" t="s">
        <v>147</v>
      </c>
      <c r="H129" s="173">
        <v>72.504</v>
      </c>
      <c r="I129" s="174"/>
      <c r="J129" s="175">
        <f>ROUND(I129*H129,2)</f>
        <v>0</v>
      </c>
      <c r="K129" s="171" t="s">
        <v>132</v>
      </c>
      <c r="L129" s="40"/>
      <c r="M129" s="176" t="s">
        <v>19</v>
      </c>
      <c r="N129" s="177" t="s">
        <v>47</v>
      </c>
      <c r="O129" s="65"/>
      <c r="P129" s="178">
        <f>O129*H129</f>
        <v>0</v>
      </c>
      <c r="Q129" s="178">
        <v>0.0197</v>
      </c>
      <c r="R129" s="178">
        <f>Q129*H129</f>
        <v>1.4283288</v>
      </c>
      <c r="S129" s="178">
        <v>0</v>
      </c>
      <c r="T129" s="17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0" t="s">
        <v>133</v>
      </c>
      <c r="AT129" s="180" t="s">
        <v>128</v>
      </c>
      <c r="AU129" s="180" t="s">
        <v>134</v>
      </c>
      <c r="AY129" s="18" t="s">
        <v>125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8" t="s">
        <v>134</v>
      </c>
      <c r="BK129" s="181">
        <f>ROUND(I129*H129,2)</f>
        <v>0</v>
      </c>
      <c r="BL129" s="18" t="s">
        <v>133</v>
      </c>
      <c r="BM129" s="180" t="s">
        <v>190</v>
      </c>
    </row>
    <row r="130" spans="1:47" s="2" customFormat="1" ht="11.25">
      <c r="A130" s="35"/>
      <c r="B130" s="36"/>
      <c r="C130" s="37"/>
      <c r="D130" s="182" t="s">
        <v>136</v>
      </c>
      <c r="E130" s="37"/>
      <c r="F130" s="183" t="s">
        <v>191</v>
      </c>
      <c r="G130" s="37"/>
      <c r="H130" s="37"/>
      <c r="I130" s="184"/>
      <c r="J130" s="37"/>
      <c r="K130" s="37"/>
      <c r="L130" s="40"/>
      <c r="M130" s="185"/>
      <c r="N130" s="18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136</v>
      </c>
      <c r="AU130" s="18" t="s">
        <v>134</v>
      </c>
    </row>
    <row r="131" spans="2:51" s="13" customFormat="1" ht="11.25">
      <c r="B131" s="187"/>
      <c r="C131" s="188"/>
      <c r="D131" s="189" t="s">
        <v>138</v>
      </c>
      <c r="E131" s="190" t="s">
        <v>19</v>
      </c>
      <c r="F131" s="191" t="s">
        <v>192</v>
      </c>
      <c r="G131" s="188"/>
      <c r="H131" s="192">
        <v>51.33</v>
      </c>
      <c r="I131" s="193"/>
      <c r="J131" s="188"/>
      <c r="K131" s="188"/>
      <c r="L131" s="194"/>
      <c r="M131" s="195"/>
      <c r="N131" s="196"/>
      <c r="O131" s="196"/>
      <c r="P131" s="196"/>
      <c r="Q131" s="196"/>
      <c r="R131" s="196"/>
      <c r="S131" s="196"/>
      <c r="T131" s="197"/>
      <c r="AT131" s="198" t="s">
        <v>138</v>
      </c>
      <c r="AU131" s="198" t="s">
        <v>134</v>
      </c>
      <c r="AV131" s="13" t="s">
        <v>134</v>
      </c>
      <c r="AW131" s="13" t="s">
        <v>36</v>
      </c>
      <c r="AX131" s="13" t="s">
        <v>75</v>
      </c>
      <c r="AY131" s="198" t="s">
        <v>125</v>
      </c>
    </row>
    <row r="132" spans="2:51" s="13" customFormat="1" ht="11.25">
      <c r="B132" s="187"/>
      <c r="C132" s="188"/>
      <c r="D132" s="189" t="s">
        <v>138</v>
      </c>
      <c r="E132" s="190" t="s">
        <v>19</v>
      </c>
      <c r="F132" s="191" t="s">
        <v>193</v>
      </c>
      <c r="G132" s="188"/>
      <c r="H132" s="192">
        <v>51.504</v>
      </c>
      <c r="I132" s="193"/>
      <c r="J132" s="188"/>
      <c r="K132" s="188"/>
      <c r="L132" s="194"/>
      <c r="M132" s="195"/>
      <c r="N132" s="196"/>
      <c r="O132" s="196"/>
      <c r="P132" s="196"/>
      <c r="Q132" s="196"/>
      <c r="R132" s="196"/>
      <c r="S132" s="196"/>
      <c r="T132" s="197"/>
      <c r="AT132" s="198" t="s">
        <v>138</v>
      </c>
      <c r="AU132" s="198" t="s">
        <v>134</v>
      </c>
      <c r="AV132" s="13" t="s">
        <v>134</v>
      </c>
      <c r="AW132" s="13" t="s">
        <v>36</v>
      </c>
      <c r="AX132" s="13" t="s">
        <v>75</v>
      </c>
      <c r="AY132" s="198" t="s">
        <v>125</v>
      </c>
    </row>
    <row r="133" spans="2:51" s="13" customFormat="1" ht="11.25">
      <c r="B133" s="187"/>
      <c r="C133" s="188"/>
      <c r="D133" s="189" t="s">
        <v>138</v>
      </c>
      <c r="E133" s="190" t="s">
        <v>19</v>
      </c>
      <c r="F133" s="191" t="s">
        <v>194</v>
      </c>
      <c r="G133" s="188"/>
      <c r="H133" s="192">
        <v>21.75</v>
      </c>
      <c r="I133" s="193"/>
      <c r="J133" s="188"/>
      <c r="K133" s="188"/>
      <c r="L133" s="194"/>
      <c r="M133" s="195"/>
      <c r="N133" s="196"/>
      <c r="O133" s="196"/>
      <c r="P133" s="196"/>
      <c r="Q133" s="196"/>
      <c r="R133" s="196"/>
      <c r="S133" s="196"/>
      <c r="T133" s="197"/>
      <c r="AT133" s="198" t="s">
        <v>138</v>
      </c>
      <c r="AU133" s="198" t="s">
        <v>134</v>
      </c>
      <c r="AV133" s="13" t="s">
        <v>134</v>
      </c>
      <c r="AW133" s="13" t="s">
        <v>36</v>
      </c>
      <c r="AX133" s="13" t="s">
        <v>75</v>
      </c>
      <c r="AY133" s="198" t="s">
        <v>125</v>
      </c>
    </row>
    <row r="134" spans="2:51" s="15" customFormat="1" ht="11.25">
      <c r="B134" s="210"/>
      <c r="C134" s="211"/>
      <c r="D134" s="189" t="s">
        <v>138</v>
      </c>
      <c r="E134" s="212" t="s">
        <v>19</v>
      </c>
      <c r="F134" s="213" t="s">
        <v>195</v>
      </c>
      <c r="G134" s="211"/>
      <c r="H134" s="214">
        <v>124.584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138</v>
      </c>
      <c r="AU134" s="220" t="s">
        <v>134</v>
      </c>
      <c r="AV134" s="15" t="s">
        <v>126</v>
      </c>
      <c r="AW134" s="15" t="s">
        <v>36</v>
      </c>
      <c r="AX134" s="15" t="s">
        <v>75</v>
      </c>
      <c r="AY134" s="220" t="s">
        <v>125</v>
      </c>
    </row>
    <row r="135" spans="2:51" s="13" customFormat="1" ht="11.25">
      <c r="B135" s="187"/>
      <c r="C135" s="188"/>
      <c r="D135" s="189" t="s">
        <v>138</v>
      </c>
      <c r="E135" s="190" t="s">
        <v>19</v>
      </c>
      <c r="F135" s="191" t="s">
        <v>196</v>
      </c>
      <c r="G135" s="188"/>
      <c r="H135" s="192">
        <v>-1.62</v>
      </c>
      <c r="I135" s="193"/>
      <c r="J135" s="188"/>
      <c r="K135" s="188"/>
      <c r="L135" s="194"/>
      <c r="M135" s="195"/>
      <c r="N135" s="196"/>
      <c r="O135" s="196"/>
      <c r="P135" s="196"/>
      <c r="Q135" s="196"/>
      <c r="R135" s="196"/>
      <c r="S135" s="196"/>
      <c r="T135" s="197"/>
      <c r="AT135" s="198" t="s">
        <v>138</v>
      </c>
      <c r="AU135" s="198" t="s">
        <v>134</v>
      </c>
      <c r="AV135" s="13" t="s">
        <v>134</v>
      </c>
      <c r="AW135" s="13" t="s">
        <v>36</v>
      </c>
      <c r="AX135" s="13" t="s">
        <v>75</v>
      </c>
      <c r="AY135" s="198" t="s">
        <v>125</v>
      </c>
    </row>
    <row r="136" spans="2:51" s="13" customFormat="1" ht="11.25">
      <c r="B136" s="187"/>
      <c r="C136" s="188"/>
      <c r="D136" s="189" t="s">
        <v>138</v>
      </c>
      <c r="E136" s="190" t="s">
        <v>19</v>
      </c>
      <c r="F136" s="191" t="s">
        <v>197</v>
      </c>
      <c r="G136" s="188"/>
      <c r="H136" s="192">
        <v>-15</v>
      </c>
      <c r="I136" s="193"/>
      <c r="J136" s="188"/>
      <c r="K136" s="188"/>
      <c r="L136" s="194"/>
      <c r="M136" s="195"/>
      <c r="N136" s="196"/>
      <c r="O136" s="196"/>
      <c r="P136" s="196"/>
      <c r="Q136" s="196"/>
      <c r="R136" s="196"/>
      <c r="S136" s="196"/>
      <c r="T136" s="197"/>
      <c r="AT136" s="198" t="s">
        <v>138</v>
      </c>
      <c r="AU136" s="198" t="s">
        <v>134</v>
      </c>
      <c r="AV136" s="13" t="s">
        <v>134</v>
      </c>
      <c r="AW136" s="13" t="s">
        <v>36</v>
      </c>
      <c r="AX136" s="13" t="s">
        <v>75</v>
      </c>
      <c r="AY136" s="198" t="s">
        <v>125</v>
      </c>
    </row>
    <row r="137" spans="2:51" s="15" customFormat="1" ht="11.25">
      <c r="B137" s="210"/>
      <c r="C137" s="211"/>
      <c r="D137" s="189" t="s">
        <v>138</v>
      </c>
      <c r="E137" s="212" t="s">
        <v>19</v>
      </c>
      <c r="F137" s="213" t="s">
        <v>198</v>
      </c>
      <c r="G137" s="211"/>
      <c r="H137" s="214">
        <v>-16.62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138</v>
      </c>
      <c r="AU137" s="220" t="s">
        <v>134</v>
      </c>
      <c r="AV137" s="15" t="s">
        <v>126</v>
      </c>
      <c r="AW137" s="15" t="s">
        <v>36</v>
      </c>
      <c r="AX137" s="15" t="s">
        <v>75</v>
      </c>
      <c r="AY137" s="220" t="s">
        <v>125</v>
      </c>
    </row>
    <row r="138" spans="2:51" s="13" customFormat="1" ht="11.25">
      <c r="B138" s="187"/>
      <c r="C138" s="188"/>
      <c r="D138" s="189" t="s">
        <v>138</v>
      </c>
      <c r="E138" s="190" t="s">
        <v>19</v>
      </c>
      <c r="F138" s="191" t="s">
        <v>199</v>
      </c>
      <c r="G138" s="188"/>
      <c r="H138" s="192">
        <v>-17.7</v>
      </c>
      <c r="I138" s="193"/>
      <c r="J138" s="188"/>
      <c r="K138" s="188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138</v>
      </c>
      <c r="AU138" s="198" t="s">
        <v>134</v>
      </c>
      <c r="AV138" s="13" t="s">
        <v>134</v>
      </c>
      <c r="AW138" s="13" t="s">
        <v>36</v>
      </c>
      <c r="AX138" s="13" t="s">
        <v>75</v>
      </c>
      <c r="AY138" s="198" t="s">
        <v>125</v>
      </c>
    </row>
    <row r="139" spans="2:51" s="13" customFormat="1" ht="11.25">
      <c r="B139" s="187"/>
      <c r="C139" s="188"/>
      <c r="D139" s="189" t="s">
        <v>138</v>
      </c>
      <c r="E139" s="190" t="s">
        <v>19</v>
      </c>
      <c r="F139" s="191" t="s">
        <v>200</v>
      </c>
      <c r="G139" s="188"/>
      <c r="H139" s="192">
        <v>-17.76</v>
      </c>
      <c r="I139" s="193"/>
      <c r="J139" s="188"/>
      <c r="K139" s="188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138</v>
      </c>
      <c r="AU139" s="198" t="s">
        <v>134</v>
      </c>
      <c r="AV139" s="13" t="s">
        <v>134</v>
      </c>
      <c r="AW139" s="13" t="s">
        <v>36</v>
      </c>
      <c r="AX139" s="13" t="s">
        <v>75</v>
      </c>
      <c r="AY139" s="198" t="s">
        <v>125</v>
      </c>
    </row>
    <row r="140" spans="2:51" s="15" customFormat="1" ht="11.25">
      <c r="B140" s="210"/>
      <c r="C140" s="211"/>
      <c r="D140" s="189" t="s">
        <v>138</v>
      </c>
      <c r="E140" s="212" t="s">
        <v>19</v>
      </c>
      <c r="F140" s="213" t="s">
        <v>201</v>
      </c>
      <c r="G140" s="211"/>
      <c r="H140" s="214">
        <v>-35.46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138</v>
      </c>
      <c r="AU140" s="220" t="s">
        <v>134</v>
      </c>
      <c r="AV140" s="15" t="s">
        <v>126</v>
      </c>
      <c r="AW140" s="15" t="s">
        <v>36</v>
      </c>
      <c r="AX140" s="15" t="s">
        <v>75</v>
      </c>
      <c r="AY140" s="220" t="s">
        <v>125</v>
      </c>
    </row>
    <row r="141" spans="2:51" s="14" customFormat="1" ht="11.25">
      <c r="B141" s="199"/>
      <c r="C141" s="200"/>
      <c r="D141" s="189" t="s">
        <v>138</v>
      </c>
      <c r="E141" s="201" t="s">
        <v>19</v>
      </c>
      <c r="F141" s="202" t="s">
        <v>202</v>
      </c>
      <c r="G141" s="200"/>
      <c r="H141" s="203">
        <v>72.50399999999999</v>
      </c>
      <c r="I141" s="204"/>
      <c r="J141" s="200"/>
      <c r="K141" s="200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138</v>
      </c>
      <c r="AU141" s="209" t="s">
        <v>134</v>
      </c>
      <c r="AV141" s="14" t="s">
        <v>133</v>
      </c>
      <c r="AW141" s="14" t="s">
        <v>36</v>
      </c>
      <c r="AX141" s="14" t="s">
        <v>80</v>
      </c>
      <c r="AY141" s="209" t="s">
        <v>125</v>
      </c>
    </row>
    <row r="142" spans="1:65" s="2" customFormat="1" ht="24.2" customHeight="1">
      <c r="A142" s="35"/>
      <c r="B142" s="36"/>
      <c r="C142" s="169" t="s">
        <v>203</v>
      </c>
      <c r="D142" s="169" t="s">
        <v>128</v>
      </c>
      <c r="E142" s="170" t="s">
        <v>204</v>
      </c>
      <c r="F142" s="171" t="s">
        <v>205</v>
      </c>
      <c r="G142" s="172" t="s">
        <v>147</v>
      </c>
      <c r="H142" s="173">
        <v>35.46</v>
      </c>
      <c r="I142" s="174"/>
      <c r="J142" s="175">
        <f>ROUND(I142*H142,2)</f>
        <v>0</v>
      </c>
      <c r="K142" s="171" t="s">
        <v>132</v>
      </c>
      <c r="L142" s="40"/>
      <c r="M142" s="176" t="s">
        <v>19</v>
      </c>
      <c r="N142" s="177" t="s">
        <v>47</v>
      </c>
      <c r="O142" s="65"/>
      <c r="P142" s="178">
        <f>O142*H142</f>
        <v>0</v>
      </c>
      <c r="Q142" s="178">
        <v>0.021</v>
      </c>
      <c r="R142" s="178">
        <f>Q142*H142</f>
        <v>0.7446600000000001</v>
      </c>
      <c r="S142" s="178">
        <v>0</v>
      </c>
      <c r="T142" s="17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133</v>
      </c>
      <c r="AT142" s="180" t="s">
        <v>128</v>
      </c>
      <c r="AU142" s="180" t="s">
        <v>134</v>
      </c>
      <c r="AY142" s="18" t="s">
        <v>125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8" t="s">
        <v>134</v>
      </c>
      <c r="BK142" s="181">
        <f>ROUND(I142*H142,2)</f>
        <v>0</v>
      </c>
      <c r="BL142" s="18" t="s">
        <v>133</v>
      </c>
      <c r="BM142" s="180" t="s">
        <v>206</v>
      </c>
    </row>
    <row r="143" spans="1:47" s="2" customFormat="1" ht="11.25">
      <c r="A143" s="35"/>
      <c r="B143" s="36"/>
      <c r="C143" s="37"/>
      <c r="D143" s="182" t="s">
        <v>136</v>
      </c>
      <c r="E143" s="37"/>
      <c r="F143" s="183" t="s">
        <v>207</v>
      </c>
      <c r="G143" s="37"/>
      <c r="H143" s="37"/>
      <c r="I143" s="184"/>
      <c r="J143" s="37"/>
      <c r="K143" s="37"/>
      <c r="L143" s="40"/>
      <c r="M143" s="185"/>
      <c r="N143" s="186"/>
      <c r="O143" s="65"/>
      <c r="P143" s="65"/>
      <c r="Q143" s="65"/>
      <c r="R143" s="65"/>
      <c r="S143" s="65"/>
      <c r="T143" s="66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136</v>
      </c>
      <c r="AU143" s="18" t="s">
        <v>134</v>
      </c>
    </row>
    <row r="144" spans="1:65" s="2" customFormat="1" ht="16.5" customHeight="1">
      <c r="A144" s="35"/>
      <c r="B144" s="36"/>
      <c r="C144" s="169" t="s">
        <v>208</v>
      </c>
      <c r="D144" s="169" t="s">
        <v>128</v>
      </c>
      <c r="E144" s="170" t="s">
        <v>209</v>
      </c>
      <c r="F144" s="171" t="s">
        <v>210</v>
      </c>
      <c r="G144" s="172" t="s">
        <v>147</v>
      </c>
      <c r="H144" s="173">
        <v>35.46</v>
      </c>
      <c r="I144" s="174"/>
      <c r="J144" s="175">
        <f>ROUND(I144*H144,2)</f>
        <v>0</v>
      </c>
      <c r="K144" s="171" t="s">
        <v>132</v>
      </c>
      <c r="L144" s="40"/>
      <c r="M144" s="176" t="s">
        <v>19</v>
      </c>
      <c r="N144" s="177" t="s">
        <v>47</v>
      </c>
      <c r="O144" s="65"/>
      <c r="P144" s="178">
        <f>O144*H144</f>
        <v>0</v>
      </c>
      <c r="Q144" s="178">
        <v>0.004</v>
      </c>
      <c r="R144" s="178">
        <f>Q144*H144</f>
        <v>0.14184</v>
      </c>
      <c r="S144" s="178">
        <v>0</v>
      </c>
      <c r="T144" s="17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133</v>
      </c>
      <c r="AT144" s="180" t="s">
        <v>128</v>
      </c>
      <c r="AU144" s="180" t="s">
        <v>134</v>
      </c>
      <c r="AY144" s="18" t="s">
        <v>125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18" t="s">
        <v>134</v>
      </c>
      <c r="BK144" s="181">
        <f>ROUND(I144*H144,2)</f>
        <v>0</v>
      </c>
      <c r="BL144" s="18" t="s">
        <v>133</v>
      </c>
      <c r="BM144" s="180" t="s">
        <v>211</v>
      </c>
    </row>
    <row r="145" spans="1:47" s="2" customFormat="1" ht="11.25">
      <c r="A145" s="35"/>
      <c r="B145" s="36"/>
      <c r="C145" s="37"/>
      <c r="D145" s="182" t="s">
        <v>136</v>
      </c>
      <c r="E145" s="37"/>
      <c r="F145" s="183" t="s">
        <v>212</v>
      </c>
      <c r="G145" s="37"/>
      <c r="H145" s="37"/>
      <c r="I145" s="184"/>
      <c r="J145" s="37"/>
      <c r="K145" s="37"/>
      <c r="L145" s="40"/>
      <c r="M145" s="185"/>
      <c r="N145" s="186"/>
      <c r="O145" s="65"/>
      <c r="P145" s="65"/>
      <c r="Q145" s="65"/>
      <c r="R145" s="65"/>
      <c r="S145" s="65"/>
      <c r="T145" s="6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136</v>
      </c>
      <c r="AU145" s="18" t="s">
        <v>134</v>
      </c>
    </row>
    <row r="146" spans="2:63" s="12" customFormat="1" ht="22.9" customHeight="1">
      <c r="B146" s="153"/>
      <c r="C146" s="154"/>
      <c r="D146" s="155" t="s">
        <v>74</v>
      </c>
      <c r="E146" s="167" t="s">
        <v>213</v>
      </c>
      <c r="F146" s="167" t="s">
        <v>214</v>
      </c>
      <c r="G146" s="154"/>
      <c r="H146" s="154"/>
      <c r="I146" s="157"/>
      <c r="J146" s="168">
        <f>BK146</f>
        <v>0</v>
      </c>
      <c r="K146" s="154"/>
      <c r="L146" s="159"/>
      <c r="M146" s="160"/>
      <c r="N146" s="161"/>
      <c r="O146" s="161"/>
      <c r="P146" s="162">
        <f>SUM(P147:P175)</f>
        <v>0</v>
      </c>
      <c r="Q146" s="161"/>
      <c r="R146" s="162">
        <f>SUM(R147:R175)</f>
        <v>6.056083059999999</v>
      </c>
      <c r="S146" s="161"/>
      <c r="T146" s="163">
        <f>SUM(T147:T175)</f>
        <v>0</v>
      </c>
      <c r="AR146" s="164" t="s">
        <v>80</v>
      </c>
      <c r="AT146" s="165" t="s">
        <v>74</v>
      </c>
      <c r="AU146" s="165" t="s">
        <v>80</v>
      </c>
      <c r="AY146" s="164" t="s">
        <v>125</v>
      </c>
      <c r="BK146" s="166">
        <f>SUM(BK147:BK175)</f>
        <v>0</v>
      </c>
    </row>
    <row r="147" spans="1:65" s="2" customFormat="1" ht="21.75" customHeight="1">
      <c r="A147" s="35"/>
      <c r="B147" s="36"/>
      <c r="C147" s="169" t="s">
        <v>215</v>
      </c>
      <c r="D147" s="169" t="s">
        <v>128</v>
      </c>
      <c r="E147" s="170" t="s">
        <v>216</v>
      </c>
      <c r="F147" s="171" t="s">
        <v>217</v>
      </c>
      <c r="G147" s="172" t="s">
        <v>218</v>
      </c>
      <c r="H147" s="173">
        <v>2.57</v>
      </c>
      <c r="I147" s="174"/>
      <c r="J147" s="175">
        <f>ROUND(I147*H147,2)</f>
        <v>0</v>
      </c>
      <c r="K147" s="171" t="s">
        <v>132</v>
      </c>
      <c r="L147" s="40"/>
      <c r="M147" s="176" t="s">
        <v>19</v>
      </c>
      <c r="N147" s="177" t="s">
        <v>47</v>
      </c>
      <c r="O147" s="65"/>
      <c r="P147" s="178">
        <f>O147*H147</f>
        <v>0</v>
      </c>
      <c r="Q147" s="178">
        <v>2.30102</v>
      </c>
      <c r="R147" s="178">
        <f>Q147*H147</f>
        <v>5.913621399999999</v>
      </c>
      <c r="S147" s="178">
        <v>0</v>
      </c>
      <c r="T147" s="17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133</v>
      </c>
      <c r="AT147" s="180" t="s">
        <v>128</v>
      </c>
      <c r="AU147" s="180" t="s">
        <v>134</v>
      </c>
      <c r="AY147" s="18" t="s">
        <v>125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8" t="s">
        <v>134</v>
      </c>
      <c r="BK147" s="181">
        <f>ROUND(I147*H147,2)</f>
        <v>0</v>
      </c>
      <c r="BL147" s="18" t="s">
        <v>133</v>
      </c>
      <c r="BM147" s="180" t="s">
        <v>219</v>
      </c>
    </row>
    <row r="148" spans="1:47" s="2" customFormat="1" ht="11.25">
      <c r="A148" s="35"/>
      <c r="B148" s="36"/>
      <c r="C148" s="37"/>
      <c r="D148" s="182" t="s">
        <v>136</v>
      </c>
      <c r="E148" s="37"/>
      <c r="F148" s="183" t="s">
        <v>220</v>
      </c>
      <c r="G148" s="37"/>
      <c r="H148" s="37"/>
      <c r="I148" s="184"/>
      <c r="J148" s="37"/>
      <c r="K148" s="37"/>
      <c r="L148" s="40"/>
      <c r="M148" s="185"/>
      <c r="N148" s="18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136</v>
      </c>
      <c r="AU148" s="18" t="s">
        <v>134</v>
      </c>
    </row>
    <row r="149" spans="2:51" s="13" customFormat="1" ht="11.25">
      <c r="B149" s="187"/>
      <c r="C149" s="188"/>
      <c r="D149" s="189" t="s">
        <v>138</v>
      </c>
      <c r="E149" s="190" t="s">
        <v>19</v>
      </c>
      <c r="F149" s="191" t="s">
        <v>221</v>
      </c>
      <c r="G149" s="188"/>
      <c r="H149" s="192">
        <v>1.169</v>
      </c>
      <c r="I149" s="193"/>
      <c r="J149" s="188"/>
      <c r="K149" s="188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138</v>
      </c>
      <c r="AU149" s="198" t="s">
        <v>134</v>
      </c>
      <c r="AV149" s="13" t="s">
        <v>134</v>
      </c>
      <c r="AW149" s="13" t="s">
        <v>36</v>
      </c>
      <c r="AX149" s="13" t="s">
        <v>75</v>
      </c>
      <c r="AY149" s="198" t="s">
        <v>125</v>
      </c>
    </row>
    <row r="150" spans="2:51" s="13" customFormat="1" ht="11.25">
      <c r="B150" s="187"/>
      <c r="C150" s="188"/>
      <c r="D150" s="189" t="s">
        <v>138</v>
      </c>
      <c r="E150" s="190" t="s">
        <v>19</v>
      </c>
      <c r="F150" s="191" t="s">
        <v>222</v>
      </c>
      <c r="G150" s="188"/>
      <c r="H150" s="192">
        <v>1.178</v>
      </c>
      <c r="I150" s="193"/>
      <c r="J150" s="188"/>
      <c r="K150" s="188"/>
      <c r="L150" s="194"/>
      <c r="M150" s="195"/>
      <c r="N150" s="196"/>
      <c r="O150" s="196"/>
      <c r="P150" s="196"/>
      <c r="Q150" s="196"/>
      <c r="R150" s="196"/>
      <c r="S150" s="196"/>
      <c r="T150" s="197"/>
      <c r="AT150" s="198" t="s">
        <v>138</v>
      </c>
      <c r="AU150" s="198" t="s">
        <v>134</v>
      </c>
      <c r="AV150" s="13" t="s">
        <v>134</v>
      </c>
      <c r="AW150" s="13" t="s">
        <v>36</v>
      </c>
      <c r="AX150" s="13" t="s">
        <v>75</v>
      </c>
      <c r="AY150" s="198" t="s">
        <v>125</v>
      </c>
    </row>
    <row r="151" spans="2:51" s="13" customFormat="1" ht="11.25">
      <c r="B151" s="187"/>
      <c r="C151" s="188"/>
      <c r="D151" s="189" t="s">
        <v>138</v>
      </c>
      <c r="E151" s="190" t="s">
        <v>19</v>
      </c>
      <c r="F151" s="191" t="s">
        <v>223</v>
      </c>
      <c r="G151" s="188"/>
      <c r="H151" s="192">
        <v>0.223</v>
      </c>
      <c r="I151" s="193"/>
      <c r="J151" s="188"/>
      <c r="K151" s="188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138</v>
      </c>
      <c r="AU151" s="198" t="s">
        <v>134</v>
      </c>
      <c r="AV151" s="13" t="s">
        <v>134</v>
      </c>
      <c r="AW151" s="13" t="s">
        <v>36</v>
      </c>
      <c r="AX151" s="13" t="s">
        <v>75</v>
      </c>
      <c r="AY151" s="198" t="s">
        <v>125</v>
      </c>
    </row>
    <row r="152" spans="2:51" s="14" customFormat="1" ht="11.25">
      <c r="B152" s="199"/>
      <c r="C152" s="200"/>
      <c r="D152" s="189" t="s">
        <v>138</v>
      </c>
      <c r="E152" s="201" t="s">
        <v>19</v>
      </c>
      <c r="F152" s="202" t="s">
        <v>202</v>
      </c>
      <c r="G152" s="200"/>
      <c r="H152" s="203">
        <v>2.57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138</v>
      </c>
      <c r="AU152" s="209" t="s">
        <v>134</v>
      </c>
      <c r="AV152" s="14" t="s">
        <v>133</v>
      </c>
      <c r="AW152" s="14" t="s">
        <v>36</v>
      </c>
      <c r="AX152" s="14" t="s">
        <v>80</v>
      </c>
      <c r="AY152" s="209" t="s">
        <v>125</v>
      </c>
    </row>
    <row r="153" spans="1:65" s="2" customFormat="1" ht="21.75" customHeight="1">
      <c r="A153" s="35"/>
      <c r="B153" s="36"/>
      <c r="C153" s="169" t="s">
        <v>224</v>
      </c>
      <c r="D153" s="169" t="s">
        <v>128</v>
      </c>
      <c r="E153" s="170" t="s">
        <v>225</v>
      </c>
      <c r="F153" s="171" t="s">
        <v>226</v>
      </c>
      <c r="G153" s="172" t="s">
        <v>218</v>
      </c>
      <c r="H153" s="173">
        <v>2.57</v>
      </c>
      <c r="I153" s="174"/>
      <c r="J153" s="175">
        <f>ROUND(I153*H153,2)</f>
        <v>0</v>
      </c>
      <c r="K153" s="171" t="s">
        <v>132</v>
      </c>
      <c r="L153" s="40"/>
      <c r="M153" s="176" t="s">
        <v>19</v>
      </c>
      <c r="N153" s="177" t="s">
        <v>47</v>
      </c>
      <c r="O153" s="65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133</v>
      </c>
      <c r="AT153" s="180" t="s">
        <v>128</v>
      </c>
      <c r="AU153" s="180" t="s">
        <v>134</v>
      </c>
      <c r="AY153" s="18" t="s">
        <v>125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8" t="s">
        <v>134</v>
      </c>
      <c r="BK153" s="181">
        <f>ROUND(I153*H153,2)</f>
        <v>0</v>
      </c>
      <c r="BL153" s="18" t="s">
        <v>133</v>
      </c>
      <c r="BM153" s="180" t="s">
        <v>227</v>
      </c>
    </row>
    <row r="154" spans="1:47" s="2" customFormat="1" ht="11.25">
      <c r="A154" s="35"/>
      <c r="B154" s="36"/>
      <c r="C154" s="37"/>
      <c r="D154" s="182" t="s">
        <v>136</v>
      </c>
      <c r="E154" s="37"/>
      <c r="F154" s="183" t="s">
        <v>228</v>
      </c>
      <c r="G154" s="37"/>
      <c r="H154" s="37"/>
      <c r="I154" s="184"/>
      <c r="J154" s="37"/>
      <c r="K154" s="37"/>
      <c r="L154" s="40"/>
      <c r="M154" s="185"/>
      <c r="N154" s="186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136</v>
      </c>
      <c r="AU154" s="18" t="s">
        <v>134</v>
      </c>
    </row>
    <row r="155" spans="1:65" s="2" customFormat="1" ht="24.2" customHeight="1">
      <c r="A155" s="35"/>
      <c r="B155" s="36"/>
      <c r="C155" s="169" t="s">
        <v>229</v>
      </c>
      <c r="D155" s="169" t="s">
        <v>128</v>
      </c>
      <c r="E155" s="170" t="s">
        <v>230</v>
      </c>
      <c r="F155" s="171" t="s">
        <v>231</v>
      </c>
      <c r="G155" s="172" t="s">
        <v>218</v>
      </c>
      <c r="H155" s="173">
        <v>2.57</v>
      </c>
      <c r="I155" s="174"/>
      <c r="J155" s="175">
        <f>ROUND(I155*H155,2)</f>
        <v>0</v>
      </c>
      <c r="K155" s="171" t="s">
        <v>132</v>
      </c>
      <c r="L155" s="40"/>
      <c r="M155" s="176" t="s">
        <v>19</v>
      </c>
      <c r="N155" s="177" t="s">
        <v>47</v>
      </c>
      <c r="O155" s="65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133</v>
      </c>
      <c r="AT155" s="180" t="s">
        <v>128</v>
      </c>
      <c r="AU155" s="180" t="s">
        <v>134</v>
      </c>
      <c r="AY155" s="18" t="s">
        <v>125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8" t="s">
        <v>134</v>
      </c>
      <c r="BK155" s="181">
        <f>ROUND(I155*H155,2)</f>
        <v>0</v>
      </c>
      <c r="BL155" s="18" t="s">
        <v>133</v>
      </c>
      <c r="BM155" s="180" t="s">
        <v>232</v>
      </c>
    </row>
    <row r="156" spans="1:47" s="2" customFormat="1" ht="11.25">
      <c r="A156" s="35"/>
      <c r="B156" s="36"/>
      <c r="C156" s="37"/>
      <c r="D156" s="182" t="s">
        <v>136</v>
      </c>
      <c r="E156" s="37"/>
      <c r="F156" s="183" t="s">
        <v>233</v>
      </c>
      <c r="G156" s="37"/>
      <c r="H156" s="37"/>
      <c r="I156" s="184"/>
      <c r="J156" s="37"/>
      <c r="K156" s="37"/>
      <c r="L156" s="40"/>
      <c r="M156" s="185"/>
      <c r="N156" s="18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136</v>
      </c>
      <c r="AU156" s="18" t="s">
        <v>134</v>
      </c>
    </row>
    <row r="157" spans="1:65" s="2" customFormat="1" ht="16.5" customHeight="1">
      <c r="A157" s="35"/>
      <c r="B157" s="36"/>
      <c r="C157" s="169" t="s">
        <v>8</v>
      </c>
      <c r="D157" s="169" t="s">
        <v>128</v>
      </c>
      <c r="E157" s="170" t="s">
        <v>234</v>
      </c>
      <c r="F157" s="171" t="s">
        <v>235</v>
      </c>
      <c r="G157" s="172" t="s">
        <v>236</v>
      </c>
      <c r="H157" s="173">
        <v>0.128</v>
      </c>
      <c r="I157" s="174"/>
      <c r="J157" s="175">
        <f>ROUND(I157*H157,2)</f>
        <v>0</v>
      </c>
      <c r="K157" s="171" t="s">
        <v>132</v>
      </c>
      <c r="L157" s="40"/>
      <c r="M157" s="176" t="s">
        <v>19</v>
      </c>
      <c r="N157" s="177" t="s">
        <v>47</v>
      </c>
      <c r="O157" s="65"/>
      <c r="P157" s="178">
        <f>O157*H157</f>
        <v>0</v>
      </c>
      <c r="Q157" s="178">
        <v>1.06277</v>
      </c>
      <c r="R157" s="178">
        <f>Q157*H157</f>
        <v>0.13603456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133</v>
      </c>
      <c r="AT157" s="180" t="s">
        <v>128</v>
      </c>
      <c r="AU157" s="180" t="s">
        <v>134</v>
      </c>
      <c r="AY157" s="18" t="s">
        <v>125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8" t="s">
        <v>134</v>
      </c>
      <c r="BK157" s="181">
        <f>ROUND(I157*H157,2)</f>
        <v>0</v>
      </c>
      <c r="BL157" s="18" t="s">
        <v>133</v>
      </c>
      <c r="BM157" s="180" t="s">
        <v>237</v>
      </c>
    </row>
    <row r="158" spans="1:47" s="2" customFormat="1" ht="11.25">
      <c r="A158" s="35"/>
      <c r="B158" s="36"/>
      <c r="C158" s="37"/>
      <c r="D158" s="182" t="s">
        <v>136</v>
      </c>
      <c r="E158" s="37"/>
      <c r="F158" s="183" t="s">
        <v>238</v>
      </c>
      <c r="G158" s="37"/>
      <c r="H158" s="37"/>
      <c r="I158" s="184"/>
      <c r="J158" s="37"/>
      <c r="K158" s="37"/>
      <c r="L158" s="40"/>
      <c r="M158" s="185"/>
      <c r="N158" s="186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136</v>
      </c>
      <c r="AU158" s="18" t="s">
        <v>134</v>
      </c>
    </row>
    <row r="159" spans="2:51" s="13" customFormat="1" ht="11.25">
      <c r="B159" s="187"/>
      <c r="C159" s="188"/>
      <c r="D159" s="189" t="s">
        <v>138</v>
      </c>
      <c r="E159" s="190" t="s">
        <v>19</v>
      </c>
      <c r="F159" s="191" t="s">
        <v>239</v>
      </c>
      <c r="G159" s="188"/>
      <c r="H159" s="192">
        <v>19.48</v>
      </c>
      <c r="I159" s="193"/>
      <c r="J159" s="188"/>
      <c r="K159" s="188"/>
      <c r="L159" s="194"/>
      <c r="M159" s="195"/>
      <c r="N159" s="196"/>
      <c r="O159" s="196"/>
      <c r="P159" s="196"/>
      <c r="Q159" s="196"/>
      <c r="R159" s="196"/>
      <c r="S159" s="196"/>
      <c r="T159" s="197"/>
      <c r="AT159" s="198" t="s">
        <v>138</v>
      </c>
      <c r="AU159" s="198" t="s">
        <v>134</v>
      </c>
      <c r="AV159" s="13" t="s">
        <v>134</v>
      </c>
      <c r="AW159" s="13" t="s">
        <v>36</v>
      </c>
      <c r="AX159" s="13" t="s">
        <v>75</v>
      </c>
      <c r="AY159" s="198" t="s">
        <v>125</v>
      </c>
    </row>
    <row r="160" spans="2:51" s="13" customFormat="1" ht="11.25">
      <c r="B160" s="187"/>
      <c r="C160" s="188"/>
      <c r="D160" s="189" t="s">
        <v>138</v>
      </c>
      <c r="E160" s="190" t="s">
        <v>19</v>
      </c>
      <c r="F160" s="191" t="s">
        <v>240</v>
      </c>
      <c r="G160" s="188"/>
      <c r="H160" s="192">
        <v>19.64</v>
      </c>
      <c r="I160" s="193"/>
      <c r="J160" s="188"/>
      <c r="K160" s="188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138</v>
      </c>
      <c r="AU160" s="198" t="s">
        <v>134</v>
      </c>
      <c r="AV160" s="13" t="s">
        <v>134</v>
      </c>
      <c r="AW160" s="13" t="s">
        <v>36</v>
      </c>
      <c r="AX160" s="13" t="s">
        <v>75</v>
      </c>
      <c r="AY160" s="198" t="s">
        <v>125</v>
      </c>
    </row>
    <row r="161" spans="2:51" s="13" customFormat="1" ht="11.25">
      <c r="B161" s="187"/>
      <c r="C161" s="188"/>
      <c r="D161" s="189" t="s">
        <v>138</v>
      </c>
      <c r="E161" s="190" t="s">
        <v>19</v>
      </c>
      <c r="F161" s="191" t="s">
        <v>241</v>
      </c>
      <c r="G161" s="188"/>
      <c r="H161" s="192">
        <v>3.71</v>
      </c>
      <c r="I161" s="193"/>
      <c r="J161" s="188"/>
      <c r="K161" s="188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138</v>
      </c>
      <c r="AU161" s="198" t="s">
        <v>134</v>
      </c>
      <c r="AV161" s="13" t="s">
        <v>134</v>
      </c>
      <c r="AW161" s="13" t="s">
        <v>36</v>
      </c>
      <c r="AX161" s="13" t="s">
        <v>75</v>
      </c>
      <c r="AY161" s="198" t="s">
        <v>125</v>
      </c>
    </row>
    <row r="162" spans="2:51" s="14" customFormat="1" ht="11.25">
      <c r="B162" s="199"/>
      <c r="C162" s="200"/>
      <c r="D162" s="189" t="s">
        <v>138</v>
      </c>
      <c r="E162" s="201" t="s">
        <v>19</v>
      </c>
      <c r="F162" s="202" t="s">
        <v>202</v>
      </c>
      <c r="G162" s="200"/>
      <c r="H162" s="203">
        <v>42.830000000000005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138</v>
      </c>
      <c r="AU162" s="209" t="s">
        <v>134</v>
      </c>
      <c r="AV162" s="14" t="s">
        <v>133</v>
      </c>
      <c r="AW162" s="14" t="s">
        <v>36</v>
      </c>
      <c r="AX162" s="14" t="s">
        <v>80</v>
      </c>
      <c r="AY162" s="209" t="s">
        <v>125</v>
      </c>
    </row>
    <row r="163" spans="2:51" s="13" customFormat="1" ht="11.25">
      <c r="B163" s="187"/>
      <c r="C163" s="188"/>
      <c r="D163" s="189" t="s">
        <v>138</v>
      </c>
      <c r="E163" s="188"/>
      <c r="F163" s="191" t="s">
        <v>242</v>
      </c>
      <c r="G163" s="188"/>
      <c r="H163" s="192">
        <v>0.128</v>
      </c>
      <c r="I163" s="193"/>
      <c r="J163" s="188"/>
      <c r="K163" s="188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138</v>
      </c>
      <c r="AU163" s="198" t="s">
        <v>134</v>
      </c>
      <c r="AV163" s="13" t="s">
        <v>134</v>
      </c>
      <c r="AW163" s="13" t="s">
        <v>4</v>
      </c>
      <c r="AX163" s="13" t="s">
        <v>80</v>
      </c>
      <c r="AY163" s="198" t="s">
        <v>125</v>
      </c>
    </row>
    <row r="164" spans="1:65" s="2" customFormat="1" ht="16.5" customHeight="1">
      <c r="A164" s="35"/>
      <c r="B164" s="36"/>
      <c r="C164" s="169" t="s">
        <v>243</v>
      </c>
      <c r="D164" s="169" t="s">
        <v>128</v>
      </c>
      <c r="E164" s="170" t="s">
        <v>244</v>
      </c>
      <c r="F164" s="171" t="s">
        <v>245</v>
      </c>
      <c r="G164" s="172" t="s">
        <v>147</v>
      </c>
      <c r="H164" s="173">
        <v>42.83</v>
      </c>
      <c r="I164" s="174"/>
      <c r="J164" s="175">
        <f>ROUND(I164*H164,2)</f>
        <v>0</v>
      </c>
      <c r="K164" s="171" t="s">
        <v>132</v>
      </c>
      <c r="L164" s="40"/>
      <c r="M164" s="176" t="s">
        <v>19</v>
      </c>
      <c r="N164" s="177" t="s">
        <v>47</v>
      </c>
      <c r="O164" s="65"/>
      <c r="P164" s="178">
        <f>O164*H164</f>
        <v>0</v>
      </c>
      <c r="Q164" s="178">
        <v>0.00013</v>
      </c>
      <c r="R164" s="178">
        <f>Q164*H164</f>
        <v>0.005567899999999999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133</v>
      </c>
      <c r="AT164" s="180" t="s">
        <v>128</v>
      </c>
      <c r="AU164" s="180" t="s">
        <v>134</v>
      </c>
      <c r="AY164" s="18" t="s">
        <v>125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8" t="s">
        <v>134</v>
      </c>
      <c r="BK164" s="181">
        <f>ROUND(I164*H164,2)</f>
        <v>0</v>
      </c>
      <c r="BL164" s="18" t="s">
        <v>133</v>
      </c>
      <c r="BM164" s="180" t="s">
        <v>246</v>
      </c>
    </row>
    <row r="165" spans="1:47" s="2" customFormat="1" ht="11.25">
      <c r="A165" s="35"/>
      <c r="B165" s="36"/>
      <c r="C165" s="37"/>
      <c r="D165" s="182" t="s">
        <v>136</v>
      </c>
      <c r="E165" s="37"/>
      <c r="F165" s="183" t="s">
        <v>247</v>
      </c>
      <c r="G165" s="37"/>
      <c r="H165" s="37"/>
      <c r="I165" s="184"/>
      <c r="J165" s="37"/>
      <c r="K165" s="37"/>
      <c r="L165" s="40"/>
      <c r="M165" s="185"/>
      <c r="N165" s="18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136</v>
      </c>
      <c r="AU165" s="18" t="s">
        <v>134</v>
      </c>
    </row>
    <row r="166" spans="2:51" s="13" customFormat="1" ht="11.25">
      <c r="B166" s="187"/>
      <c r="C166" s="188"/>
      <c r="D166" s="189" t="s">
        <v>138</v>
      </c>
      <c r="E166" s="190" t="s">
        <v>19</v>
      </c>
      <c r="F166" s="191" t="s">
        <v>239</v>
      </c>
      <c r="G166" s="188"/>
      <c r="H166" s="192">
        <v>19.48</v>
      </c>
      <c r="I166" s="193"/>
      <c r="J166" s="188"/>
      <c r="K166" s="188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138</v>
      </c>
      <c r="AU166" s="198" t="s">
        <v>134</v>
      </c>
      <c r="AV166" s="13" t="s">
        <v>134</v>
      </c>
      <c r="AW166" s="13" t="s">
        <v>36</v>
      </c>
      <c r="AX166" s="13" t="s">
        <v>75</v>
      </c>
      <c r="AY166" s="198" t="s">
        <v>125</v>
      </c>
    </row>
    <row r="167" spans="2:51" s="13" customFormat="1" ht="11.25">
      <c r="B167" s="187"/>
      <c r="C167" s="188"/>
      <c r="D167" s="189" t="s">
        <v>138</v>
      </c>
      <c r="E167" s="190" t="s">
        <v>19</v>
      </c>
      <c r="F167" s="191" t="s">
        <v>240</v>
      </c>
      <c r="G167" s="188"/>
      <c r="H167" s="192">
        <v>19.64</v>
      </c>
      <c r="I167" s="193"/>
      <c r="J167" s="188"/>
      <c r="K167" s="188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138</v>
      </c>
      <c r="AU167" s="198" t="s">
        <v>134</v>
      </c>
      <c r="AV167" s="13" t="s">
        <v>134</v>
      </c>
      <c r="AW167" s="13" t="s">
        <v>36</v>
      </c>
      <c r="AX167" s="13" t="s">
        <v>75</v>
      </c>
      <c r="AY167" s="198" t="s">
        <v>125</v>
      </c>
    </row>
    <row r="168" spans="2:51" s="13" customFormat="1" ht="11.25">
      <c r="B168" s="187"/>
      <c r="C168" s="188"/>
      <c r="D168" s="189" t="s">
        <v>138</v>
      </c>
      <c r="E168" s="190" t="s">
        <v>19</v>
      </c>
      <c r="F168" s="191" t="s">
        <v>241</v>
      </c>
      <c r="G168" s="188"/>
      <c r="H168" s="192">
        <v>3.71</v>
      </c>
      <c r="I168" s="193"/>
      <c r="J168" s="188"/>
      <c r="K168" s="188"/>
      <c r="L168" s="194"/>
      <c r="M168" s="195"/>
      <c r="N168" s="196"/>
      <c r="O168" s="196"/>
      <c r="P168" s="196"/>
      <c r="Q168" s="196"/>
      <c r="R168" s="196"/>
      <c r="S168" s="196"/>
      <c r="T168" s="197"/>
      <c r="AT168" s="198" t="s">
        <v>138</v>
      </c>
      <c r="AU168" s="198" t="s">
        <v>134</v>
      </c>
      <c r="AV168" s="13" t="s">
        <v>134</v>
      </c>
      <c r="AW168" s="13" t="s">
        <v>36</v>
      </c>
      <c r="AX168" s="13" t="s">
        <v>75</v>
      </c>
      <c r="AY168" s="198" t="s">
        <v>125</v>
      </c>
    </row>
    <row r="169" spans="2:51" s="14" customFormat="1" ht="11.25">
      <c r="B169" s="199"/>
      <c r="C169" s="200"/>
      <c r="D169" s="189" t="s">
        <v>138</v>
      </c>
      <c r="E169" s="201" t="s">
        <v>19</v>
      </c>
      <c r="F169" s="202" t="s">
        <v>202</v>
      </c>
      <c r="G169" s="200"/>
      <c r="H169" s="203">
        <v>42.830000000000005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138</v>
      </c>
      <c r="AU169" s="209" t="s">
        <v>134</v>
      </c>
      <c r="AV169" s="14" t="s">
        <v>133</v>
      </c>
      <c r="AW169" s="14" t="s">
        <v>36</v>
      </c>
      <c r="AX169" s="14" t="s">
        <v>80</v>
      </c>
      <c r="AY169" s="209" t="s">
        <v>125</v>
      </c>
    </row>
    <row r="170" spans="1:65" s="2" customFormat="1" ht="24.2" customHeight="1">
      <c r="A170" s="35"/>
      <c r="B170" s="36"/>
      <c r="C170" s="169" t="s">
        <v>248</v>
      </c>
      <c r="D170" s="169" t="s">
        <v>128</v>
      </c>
      <c r="E170" s="170" t="s">
        <v>249</v>
      </c>
      <c r="F170" s="171" t="s">
        <v>250</v>
      </c>
      <c r="G170" s="172" t="s">
        <v>131</v>
      </c>
      <c r="H170" s="173">
        <v>42.96</v>
      </c>
      <c r="I170" s="174"/>
      <c r="J170" s="175">
        <f>ROUND(I170*H170,2)</f>
        <v>0</v>
      </c>
      <c r="K170" s="171" t="s">
        <v>132</v>
      </c>
      <c r="L170" s="40"/>
      <c r="M170" s="176" t="s">
        <v>19</v>
      </c>
      <c r="N170" s="177" t="s">
        <v>47</v>
      </c>
      <c r="O170" s="65"/>
      <c r="P170" s="178">
        <f>O170*H170</f>
        <v>0</v>
      </c>
      <c r="Q170" s="178">
        <v>2E-05</v>
      </c>
      <c r="R170" s="178">
        <f>Q170*H170</f>
        <v>0.0008592000000000001</v>
      </c>
      <c r="S170" s="178">
        <v>0</v>
      </c>
      <c r="T170" s="17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133</v>
      </c>
      <c r="AT170" s="180" t="s">
        <v>128</v>
      </c>
      <c r="AU170" s="180" t="s">
        <v>134</v>
      </c>
      <c r="AY170" s="18" t="s">
        <v>125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18" t="s">
        <v>134</v>
      </c>
      <c r="BK170" s="181">
        <f>ROUND(I170*H170,2)</f>
        <v>0</v>
      </c>
      <c r="BL170" s="18" t="s">
        <v>133</v>
      </c>
      <c r="BM170" s="180" t="s">
        <v>251</v>
      </c>
    </row>
    <row r="171" spans="1:47" s="2" customFormat="1" ht="11.25">
      <c r="A171" s="35"/>
      <c r="B171" s="36"/>
      <c r="C171" s="37"/>
      <c r="D171" s="182" t="s">
        <v>136</v>
      </c>
      <c r="E171" s="37"/>
      <c r="F171" s="183" t="s">
        <v>252</v>
      </c>
      <c r="G171" s="37"/>
      <c r="H171" s="37"/>
      <c r="I171" s="184"/>
      <c r="J171" s="37"/>
      <c r="K171" s="37"/>
      <c r="L171" s="40"/>
      <c r="M171" s="185"/>
      <c r="N171" s="186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136</v>
      </c>
      <c r="AU171" s="18" t="s">
        <v>134</v>
      </c>
    </row>
    <row r="172" spans="2:51" s="13" customFormat="1" ht="11.25">
      <c r="B172" s="187"/>
      <c r="C172" s="188"/>
      <c r="D172" s="189" t="s">
        <v>138</v>
      </c>
      <c r="E172" s="190" t="s">
        <v>19</v>
      </c>
      <c r="F172" s="191" t="s">
        <v>253</v>
      </c>
      <c r="G172" s="188"/>
      <c r="H172" s="192">
        <v>17.7</v>
      </c>
      <c r="I172" s="193"/>
      <c r="J172" s="188"/>
      <c r="K172" s="188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138</v>
      </c>
      <c r="AU172" s="198" t="s">
        <v>134</v>
      </c>
      <c r="AV172" s="13" t="s">
        <v>134</v>
      </c>
      <c r="AW172" s="13" t="s">
        <v>36</v>
      </c>
      <c r="AX172" s="13" t="s">
        <v>75</v>
      </c>
      <c r="AY172" s="198" t="s">
        <v>125</v>
      </c>
    </row>
    <row r="173" spans="2:51" s="13" customFormat="1" ht="11.25">
      <c r="B173" s="187"/>
      <c r="C173" s="188"/>
      <c r="D173" s="189" t="s">
        <v>138</v>
      </c>
      <c r="E173" s="190" t="s">
        <v>19</v>
      </c>
      <c r="F173" s="191" t="s">
        <v>254</v>
      </c>
      <c r="G173" s="188"/>
      <c r="H173" s="192">
        <v>17.76</v>
      </c>
      <c r="I173" s="193"/>
      <c r="J173" s="188"/>
      <c r="K173" s="188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138</v>
      </c>
      <c r="AU173" s="198" t="s">
        <v>134</v>
      </c>
      <c r="AV173" s="13" t="s">
        <v>134</v>
      </c>
      <c r="AW173" s="13" t="s">
        <v>36</v>
      </c>
      <c r="AX173" s="13" t="s">
        <v>75</v>
      </c>
      <c r="AY173" s="198" t="s">
        <v>125</v>
      </c>
    </row>
    <row r="174" spans="2:51" s="13" customFormat="1" ht="11.25">
      <c r="B174" s="187"/>
      <c r="C174" s="188"/>
      <c r="D174" s="189" t="s">
        <v>138</v>
      </c>
      <c r="E174" s="190" t="s">
        <v>19</v>
      </c>
      <c r="F174" s="191" t="s">
        <v>255</v>
      </c>
      <c r="G174" s="188"/>
      <c r="H174" s="192">
        <v>7.5</v>
      </c>
      <c r="I174" s="193"/>
      <c r="J174" s="188"/>
      <c r="K174" s="188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138</v>
      </c>
      <c r="AU174" s="198" t="s">
        <v>134</v>
      </c>
      <c r="AV174" s="13" t="s">
        <v>134</v>
      </c>
      <c r="AW174" s="13" t="s">
        <v>36</v>
      </c>
      <c r="AX174" s="13" t="s">
        <v>75</v>
      </c>
      <c r="AY174" s="198" t="s">
        <v>125</v>
      </c>
    </row>
    <row r="175" spans="2:51" s="14" customFormat="1" ht="11.25">
      <c r="B175" s="199"/>
      <c r="C175" s="200"/>
      <c r="D175" s="189" t="s">
        <v>138</v>
      </c>
      <c r="E175" s="201" t="s">
        <v>19</v>
      </c>
      <c r="F175" s="202" t="s">
        <v>202</v>
      </c>
      <c r="G175" s="200"/>
      <c r="H175" s="203">
        <v>42.96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138</v>
      </c>
      <c r="AU175" s="209" t="s">
        <v>134</v>
      </c>
      <c r="AV175" s="14" t="s">
        <v>133</v>
      </c>
      <c r="AW175" s="14" t="s">
        <v>36</v>
      </c>
      <c r="AX175" s="14" t="s">
        <v>80</v>
      </c>
      <c r="AY175" s="209" t="s">
        <v>125</v>
      </c>
    </row>
    <row r="176" spans="2:63" s="12" customFormat="1" ht="22.9" customHeight="1">
      <c r="B176" s="153"/>
      <c r="C176" s="154"/>
      <c r="D176" s="155" t="s">
        <v>74</v>
      </c>
      <c r="E176" s="167" t="s">
        <v>256</v>
      </c>
      <c r="F176" s="167" t="s">
        <v>257</v>
      </c>
      <c r="G176" s="154"/>
      <c r="H176" s="154"/>
      <c r="I176" s="157"/>
      <c r="J176" s="168">
        <f>BK176</f>
        <v>0</v>
      </c>
      <c r="K176" s="154"/>
      <c r="L176" s="159"/>
      <c r="M176" s="160"/>
      <c r="N176" s="161"/>
      <c r="O176" s="161"/>
      <c r="P176" s="162">
        <f>SUM(P177:P180)</f>
        <v>0</v>
      </c>
      <c r="Q176" s="161"/>
      <c r="R176" s="162">
        <f>SUM(R177:R180)</f>
        <v>0.18552000000000002</v>
      </c>
      <c r="S176" s="161"/>
      <c r="T176" s="163">
        <f>SUM(T177:T180)</f>
        <v>0</v>
      </c>
      <c r="AR176" s="164" t="s">
        <v>80</v>
      </c>
      <c r="AT176" s="165" t="s">
        <v>74</v>
      </c>
      <c r="AU176" s="165" t="s">
        <v>80</v>
      </c>
      <c r="AY176" s="164" t="s">
        <v>125</v>
      </c>
      <c r="BK176" s="166">
        <f>SUM(BK177:BK180)</f>
        <v>0</v>
      </c>
    </row>
    <row r="177" spans="1:65" s="2" customFormat="1" ht="24.2" customHeight="1">
      <c r="A177" s="35"/>
      <c r="B177" s="36"/>
      <c r="C177" s="169" t="s">
        <v>258</v>
      </c>
      <c r="D177" s="169" t="s">
        <v>128</v>
      </c>
      <c r="E177" s="170" t="s">
        <v>259</v>
      </c>
      <c r="F177" s="171" t="s">
        <v>260</v>
      </c>
      <c r="G177" s="172" t="s">
        <v>261</v>
      </c>
      <c r="H177" s="173">
        <v>3</v>
      </c>
      <c r="I177" s="174"/>
      <c r="J177" s="175">
        <f>ROUND(I177*H177,2)</f>
        <v>0</v>
      </c>
      <c r="K177" s="171" t="s">
        <v>132</v>
      </c>
      <c r="L177" s="40"/>
      <c r="M177" s="176" t="s">
        <v>19</v>
      </c>
      <c r="N177" s="177" t="s">
        <v>47</v>
      </c>
      <c r="O177" s="65"/>
      <c r="P177" s="178">
        <f>O177*H177</f>
        <v>0</v>
      </c>
      <c r="Q177" s="178">
        <v>0.04684</v>
      </c>
      <c r="R177" s="178">
        <f>Q177*H177</f>
        <v>0.14052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243</v>
      </c>
      <c r="AT177" s="180" t="s">
        <v>128</v>
      </c>
      <c r="AU177" s="180" t="s">
        <v>134</v>
      </c>
      <c r="AY177" s="18" t="s">
        <v>125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18" t="s">
        <v>134</v>
      </c>
      <c r="BK177" s="181">
        <f>ROUND(I177*H177,2)</f>
        <v>0</v>
      </c>
      <c r="BL177" s="18" t="s">
        <v>243</v>
      </c>
      <c r="BM177" s="180" t="s">
        <v>262</v>
      </c>
    </row>
    <row r="178" spans="1:47" s="2" customFormat="1" ht="11.25">
      <c r="A178" s="35"/>
      <c r="B178" s="36"/>
      <c r="C178" s="37"/>
      <c r="D178" s="182" t="s">
        <v>136</v>
      </c>
      <c r="E178" s="37"/>
      <c r="F178" s="183" t="s">
        <v>263</v>
      </c>
      <c r="G178" s="37"/>
      <c r="H178" s="37"/>
      <c r="I178" s="184"/>
      <c r="J178" s="37"/>
      <c r="K178" s="37"/>
      <c r="L178" s="40"/>
      <c r="M178" s="185"/>
      <c r="N178" s="186"/>
      <c r="O178" s="65"/>
      <c r="P178" s="65"/>
      <c r="Q178" s="65"/>
      <c r="R178" s="65"/>
      <c r="S178" s="65"/>
      <c r="T178" s="66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136</v>
      </c>
      <c r="AU178" s="18" t="s">
        <v>134</v>
      </c>
    </row>
    <row r="179" spans="1:65" s="2" customFormat="1" ht="21.75" customHeight="1">
      <c r="A179" s="35"/>
      <c r="B179" s="36"/>
      <c r="C179" s="221" t="s">
        <v>264</v>
      </c>
      <c r="D179" s="221" t="s">
        <v>265</v>
      </c>
      <c r="E179" s="222" t="s">
        <v>266</v>
      </c>
      <c r="F179" s="223" t="s">
        <v>267</v>
      </c>
      <c r="G179" s="224" t="s">
        <v>261</v>
      </c>
      <c r="H179" s="225">
        <v>1</v>
      </c>
      <c r="I179" s="226"/>
      <c r="J179" s="227">
        <f>ROUND(I179*H179,2)</f>
        <v>0</v>
      </c>
      <c r="K179" s="223" t="s">
        <v>132</v>
      </c>
      <c r="L179" s="228"/>
      <c r="M179" s="229" t="s">
        <v>19</v>
      </c>
      <c r="N179" s="230" t="s">
        <v>47</v>
      </c>
      <c r="O179" s="65"/>
      <c r="P179" s="178">
        <f>O179*H179</f>
        <v>0</v>
      </c>
      <c r="Q179" s="178">
        <v>0.01458</v>
      </c>
      <c r="R179" s="178">
        <f>Q179*H179</f>
        <v>0.01458</v>
      </c>
      <c r="S179" s="178">
        <v>0</v>
      </c>
      <c r="T179" s="17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268</v>
      </c>
      <c r="AT179" s="180" t="s">
        <v>265</v>
      </c>
      <c r="AU179" s="180" t="s">
        <v>134</v>
      </c>
      <c r="AY179" s="18" t="s">
        <v>125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18" t="s">
        <v>134</v>
      </c>
      <c r="BK179" s="181">
        <f>ROUND(I179*H179,2)</f>
        <v>0</v>
      </c>
      <c r="BL179" s="18" t="s">
        <v>243</v>
      </c>
      <c r="BM179" s="180" t="s">
        <v>269</v>
      </c>
    </row>
    <row r="180" spans="1:65" s="2" customFormat="1" ht="21.75" customHeight="1">
      <c r="A180" s="35"/>
      <c r="B180" s="36"/>
      <c r="C180" s="221" t="s">
        <v>270</v>
      </c>
      <c r="D180" s="221" t="s">
        <v>265</v>
      </c>
      <c r="E180" s="222" t="s">
        <v>271</v>
      </c>
      <c r="F180" s="223" t="s">
        <v>272</v>
      </c>
      <c r="G180" s="224" t="s">
        <v>261</v>
      </c>
      <c r="H180" s="225">
        <v>2</v>
      </c>
      <c r="I180" s="226"/>
      <c r="J180" s="227">
        <f>ROUND(I180*H180,2)</f>
        <v>0</v>
      </c>
      <c r="K180" s="223" t="s">
        <v>132</v>
      </c>
      <c r="L180" s="228"/>
      <c r="M180" s="229" t="s">
        <v>19</v>
      </c>
      <c r="N180" s="230" t="s">
        <v>47</v>
      </c>
      <c r="O180" s="65"/>
      <c r="P180" s="178">
        <f>O180*H180</f>
        <v>0</v>
      </c>
      <c r="Q180" s="178">
        <v>0.01521</v>
      </c>
      <c r="R180" s="178">
        <f>Q180*H180</f>
        <v>0.03042</v>
      </c>
      <c r="S180" s="178">
        <v>0</v>
      </c>
      <c r="T180" s="17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268</v>
      </c>
      <c r="AT180" s="180" t="s">
        <v>265</v>
      </c>
      <c r="AU180" s="180" t="s">
        <v>134</v>
      </c>
      <c r="AY180" s="18" t="s">
        <v>125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8" t="s">
        <v>134</v>
      </c>
      <c r="BK180" s="181">
        <f>ROUND(I180*H180,2)</f>
        <v>0</v>
      </c>
      <c r="BL180" s="18" t="s">
        <v>243</v>
      </c>
      <c r="BM180" s="180" t="s">
        <v>273</v>
      </c>
    </row>
    <row r="181" spans="2:63" s="12" customFormat="1" ht="22.9" customHeight="1">
      <c r="B181" s="153"/>
      <c r="C181" s="154"/>
      <c r="D181" s="155" t="s">
        <v>74</v>
      </c>
      <c r="E181" s="167" t="s">
        <v>274</v>
      </c>
      <c r="F181" s="167" t="s">
        <v>275</v>
      </c>
      <c r="G181" s="154"/>
      <c r="H181" s="154"/>
      <c r="I181" s="157"/>
      <c r="J181" s="168">
        <f>BK181</f>
        <v>0</v>
      </c>
      <c r="K181" s="154"/>
      <c r="L181" s="159"/>
      <c r="M181" s="160"/>
      <c r="N181" s="161"/>
      <c r="O181" s="161"/>
      <c r="P181" s="162">
        <f>SUM(P182:P184)</f>
        <v>0</v>
      </c>
      <c r="Q181" s="161"/>
      <c r="R181" s="162">
        <f>SUM(R182:R184)</f>
        <v>0.0055692</v>
      </c>
      <c r="S181" s="161"/>
      <c r="T181" s="163">
        <f>SUM(T182:T184)</f>
        <v>0</v>
      </c>
      <c r="AR181" s="164" t="s">
        <v>80</v>
      </c>
      <c r="AT181" s="165" t="s">
        <v>74</v>
      </c>
      <c r="AU181" s="165" t="s">
        <v>80</v>
      </c>
      <c r="AY181" s="164" t="s">
        <v>125</v>
      </c>
      <c r="BK181" s="166">
        <f>SUM(BK182:BK184)</f>
        <v>0</v>
      </c>
    </row>
    <row r="182" spans="1:65" s="2" customFormat="1" ht="24.2" customHeight="1">
      <c r="A182" s="35"/>
      <c r="B182" s="36"/>
      <c r="C182" s="169" t="s">
        <v>7</v>
      </c>
      <c r="D182" s="169" t="s">
        <v>128</v>
      </c>
      <c r="E182" s="170" t="s">
        <v>276</v>
      </c>
      <c r="F182" s="171" t="s">
        <v>277</v>
      </c>
      <c r="G182" s="172" t="s">
        <v>147</v>
      </c>
      <c r="H182" s="173">
        <v>42.84</v>
      </c>
      <c r="I182" s="174"/>
      <c r="J182" s="175">
        <f>ROUND(I182*H182,2)</f>
        <v>0</v>
      </c>
      <c r="K182" s="171" t="s">
        <v>132</v>
      </c>
      <c r="L182" s="40"/>
      <c r="M182" s="176" t="s">
        <v>19</v>
      </c>
      <c r="N182" s="177" t="s">
        <v>47</v>
      </c>
      <c r="O182" s="65"/>
      <c r="P182" s="178">
        <f>O182*H182</f>
        <v>0</v>
      </c>
      <c r="Q182" s="178">
        <v>0.00013</v>
      </c>
      <c r="R182" s="178">
        <f>Q182*H182</f>
        <v>0.0055692</v>
      </c>
      <c r="S182" s="178">
        <v>0</v>
      </c>
      <c r="T182" s="17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133</v>
      </c>
      <c r="AT182" s="180" t="s">
        <v>128</v>
      </c>
      <c r="AU182" s="180" t="s">
        <v>134</v>
      </c>
      <c r="AY182" s="18" t="s">
        <v>125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18" t="s">
        <v>134</v>
      </c>
      <c r="BK182" s="181">
        <f>ROUND(I182*H182,2)</f>
        <v>0</v>
      </c>
      <c r="BL182" s="18" t="s">
        <v>133</v>
      </c>
      <c r="BM182" s="180" t="s">
        <v>278</v>
      </c>
    </row>
    <row r="183" spans="1:47" s="2" customFormat="1" ht="11.25">
      <c r="A183" s="35"/>
      <c r="B183" s="36"/>
      <c r="C183" s="37"/>
      <c r="D183" s="182" t="s">
        <v>136</v>
      </c>
      <c r="E183" s="37"/>
      <c r="F183" s="183" t="s">
        <v>279</v>
      </c>
      <c r="G183" s="37"/>
      <c r="H183" s="37"/>
      <c r="I183" s="184"/>
      <c r="J183" s="37"/>
      <c r="K183" s="37"/>
      <c r="L183" s="40"/>
      <c r="M183" s="185"/>
      <c r="N183" s="18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134</v>
      </c>
    </row>
    <row r="184" spans="2:51" s="13" customFormat="1" ht="11.25">
      <c r="B184" s="187"/>
      <c r="C184" s="188"/>
      <c r="D184" s="189" t="s">
        <v>138</v>
      </c>
      <c r="E184" s="190" t="s">
        <v>19</v>
      </c>
      <c r="F184" s="191" t="s">
        <v>280</v>
      </c>
      <c r="G184" s="188"/>
      <c r="H184" s="192">
        <v>42.84</v>
      </c>
      <c r="I184" s="193"/>
      <c r="J184" s="188"/>
      <c r="K184" s="188"/>
      <c r="L184" s="194"/>
      <c r="M184" s="195"/>
      <c r="N184" s="196"/>
      <c r="O184" s="196"/>
      <c r="P184" s="196"/>
      <c r="Q184" s="196"/>
      <c r="R184" s="196"/>
      <c r="S184" s="196"/>
      <c r="T184" s="197"/>
      <c r="AT184" s="198" t="s">
        <v>138</v>
      </c>
      <c r="AU184" s="198" t="s">
        <v>134</v>
      </c>
      <c r="AV184" s="13" t="s">
        <v>134</v>
      </c>
      <c r="AW184" s="13" t="s">
        <v>36</v>
      </c>
      <c r="AX184" s="13" t="s">
        <v>80</v>
      </c>
      <c r="AY184" s="198" t="s">
        <v>125</v>
      </c>
    </row>
    <row r="185" spans="2:63" s="12" customFormat="1" ht="22.9" customHeight="1">
      <c r="B185" s="153"/>
      <c r="C185" s="154"/>
      <c r="D185" s="155" t="s">
        <v>74</v>
      </c>
      <c r="E185" s="167" t="s">
        <v>281</v>
      </c>
      <c r="F185" s="167" t="s">
        <v>282</v>
      </c>
      <c r="G185" s="154"/>
      <c r="H185" s="154"/>
      <c r="I185" s="157"/>
      <c r="J185" s="168">
        <f>BK185</f>
        <v>0</v>
      </c>
      <c r="K185" s="154"/>
      <c r="L185" s="159"/>
      <c r="M185" s="160"/>
      <c r="N185" s="161"/>
      <c r="O185" s="161"/>
      <c r="P185" s="162">
        <f>SUM(P186:P188)</f>
        <v>0</v>
      </c>
      <c r="Q185" s="161"/>
      <c r="R185" s="162">
        <f>SUM(R186:R188)</f>
        <v>0.0059976</v>
      </c>
      <c r="S185" s="161"/>
      <c r="T185" s="163">
        <f>SUM(T186:T188)</f>
        <v>0</v>
      </c>
      <c r="AR185" s="164" t="s">
        <v>80</v>
      </c>
      <c r="AT185" s="165" t="s">
        <v>74</v>
      </c>
      <c r="AU185" s="165" t="s">
        <v>80</v>
      </c>
      <c r="AY185" s="164" t="s">
        <v>125</v>
      </c>
      <c r="BK185" s="166">
        <f>SUM(BK186:BK188)</f>
        <v>0</v>
      </c>
    </row>
    <row r="186" spans="1:65" s="2" customFormat="1" ht="24.2" customHeight="1">
      <c r="A186" s="35"/>
      <c r="B186" s="36"/>
      <c r="C186" s="169" t="s">
        <v>283</v>
      </c>
      <c r="D186" s="169" t="s">
        <v>128</v>
      </c>
      <c r="E186" s="170" t="s">
        <v>284</v>
      </c>
      <c r="F186" s="171" t="s">
        <v>285</v>
      </c>
      <c r="G186" s="172" t="s">
        <v>147</v>
      </c>
      <c r="H186" s="173">
        <v>42.84</v>
      </c>
      <c r="I186" s="174"/>
      <c r="J186" s="175">
        <f>ROUND(I186*H186,2)</f>
        <v>0</v>
      </c>
      <c r="K186" s="171" t="s">
        <v>132</v>
      </c>
      <c r="L186" s="40"/>
      <c r="M186" s="176" t="s">
        <v>19</v>
      </c>
      <c r="N186" s="177" t="s">
        <v>47</v>
      </c>
      <c r="O186" s="65"/>
      <c r="P186" s="178">
        <f>O186*H186</f>
        <v>0</v>
      </c>
      <c r="Q186" s="178">
        <v>0.00014</v>
      </c>
      <c r="R186" s="178">
        <f>Q186*H186</f>
        <v>0.0059976</v>
      </c>
      <c r="S186" s="178">
        <v>0</v>
      </c>
      <c r="T186" s="17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0" t="s">
        <v>133</v>
      </c>
      <c r="AT186" s="180" t="s">
        <v>128</v>
      </c>
      <c r="AU186" s="180" t="s">
        <v>134</v>
      </c>
      <c r="AY186" s="18" t="s">
        <v>125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8" t="s">
        <v>134</v>
      </c>
      <c r="BK186" s="181">
        <f>ROUND(I186*H186,2)</f>
        <v>0</v>
      </c>
      <c r="BL186" s="18" t="s">
        <v>133</v>
      </c>
      <c r="BM186" s="180" t="s">
        <v>286</v>
      </c>
    </row>
    <row r="187" spans="1:47" s="2" customFormat="1" ht="11.25">
      <c r="A187" s="35"/>
      <c r="B187" s="36"/>
      <c r="C187" s="37"/>
      <c r="D187" s="182" t="s">
        <v>136</v>
      </c>
      <c r="E187" s="37"/>
      <c r="F187" s="183" t="s">
        <v>287</v>
      </c>
      <c r="G187" s="37"/>
      <c r="H187" s="37"/>
      <c r="I187" s="184"/>
      <c r="J187" s="37"/>
      <c r="K187" s="37"/>
      <c r="L187" s="40"/>
      <c r="M187" s="185"/>
      <c r="N187" s="186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136</v>
      </c>
      <c r="AU187" s="18" t="s">
        <v>134</v>
      </c>
    </row>
    <row r="188" spans="2:51" s="13" customFormat="1" ht="11.25">
      <c r="B188" s="187"/>
      <c r="C188" s="188"/>
      <c r="D188" s="189" t="s">
        <v>138</v>
      </c>
      <c r="E188" s="190" t="s">
        <v>19</v>
      </c>
      <c r="F188" s="191" t="s">
        <v>280</v>
      </c>
      <c r="G188" s="188"/>
      <c r="H188" s="192">
        <v>42.84</v>
      </c>
      <c r="I188" s="193"/>
      <c r="J188" s="188"/>
      <c r="K188" s="188"/>
      <c r="L188" s="194"/>
      <c r="M188" s="195"/>
      <c r="N188" s="196"/>
      <c r="O188" s="196"/>
      <c r="P188" s="196"/>
      <c r="Q188" s="196"/>
      <c r="R188" s="196"/>
      <c r="S188" s="196"/>
      <c r="T188" s="197"/>
      <c r="AT188" s="198" t="s">
        <v>138</v>
      </c>
      <c r="AU188" s="198" t="s">
        <v>134</v>
      </c>
      <c r="AV188" s="13" t="s">
        <v>134</v>
      </c>
      <c r="AW188" s="13" t="s">
        <v>36</v>
      </c>
      <c r="AX188" s="13" t="s">
        <v>80</v>
      </c>
      <c r="AY188" s="198" t="s">
        <v>125</v>
      </c>
    </row>
    <row r="189" spans="2:63" s="12" customFormat="1" ht="22.9" customHeight="1">
      <c r="B189" s="153"/>
      <c r="C189" s="154"/>
      <c r="D189" s="155" t="s">
        <v>74</v>
      </c>
      <c r="E189" s="167" t="s">
        <v>288</v>
      </c>
      <c r="F189" s="167" t="s">
        <v>289</v>
      </c>
      <c r="G189" s="154"/>
      <c r="H189" s="154"/>
      <c r="I189" s="157"/>
      <c r="J189" s="168">
        <f>BK189</f>
        <v>0</v>
      </c>
      <c r="K189" s="154"/>
      <c r="L189" s="159"/>
      <c r="M189" s="160"/>
      <c r="N189" s="161"/>
      <c r="O189" s="161"/>
      <c r="P189" s="162">
        <f>SUM(P190:P252)</f>
        <v>0</v>
      </c>
      <c r="Q189" s="161"/>
      <c r="R189" s="162">
        <f>SUM(R190:R252)</f>
        <v>0.115334</v>
      </c>
      <c r="S189" s="161"/>
      <c r="T189" s="163">
        <f>SUM(T190:T252)</f>
        <v>11.75616954</v>
      </c>
      <c r="AR189" s="164" t="s">
        <v>80</v>
      </c>
      <c r="AT189" s="165" t="s">
        <v>74</v>
      </c>
      <c r="AU189" s="165" t="s">
        <v>80</v>
      </c>
      <c r="AY189" s="164" t="s">
        <v>125</v>
      </c>
      <c r="BK189" s="166">
        <f>SUM(BK190:BK252)</f>
        <v>0</v>
      </c>
    </row>
    <row r="190" spans="1:65" s="2" customFormat="1" ht="16.5" customHeight="1">
      <c r="A190" s="35"/>
      <c r="B190" s="36"/>
      <c r="C190" s="169" t="s">
        <v>290</v>
      </c>
      <c r="D190" s="169" t="s">
        <v>128</v>
      </c>
      <c r="E190" s="170" t="s">
        <v>291</v>
      </c>
      <c r="F190" s="171" t="s">
        <v>292</v>
      </c>
      <c r="G190" s="172" t="s">
        <v>293</v>
      </c>
      <c r="H190" s="173">
        <v>1</v>
      </c>
      <c r="I190" s="174"/>
      <c r="J190" s="175">
        <f>ROUND(I190*H190,2)</f>
        <v>0</v>
      </c>
      <c r="K190" s="171" t="s">
        <v>132</v>
      </c>
      <c r="L190" s="40"/>
      <c r="M190" s="176" t="s">
        <v>19</v>
      </c>
      <c r="N190" s="177" t="s">
        <v>47</v>
      </c>
      <c r="O190" s="65"/>
      <c r="P190" s="178">
        <f>O190*H190</f>
        <v>0</v>
      </c>
      <c r="Q190" s="178">
        <v>0</v>
      </c>
      <c r="R190" s="178">
        <f>Q190*H190</f>
        <v>0</v>
      </c>
      <c r="S190" s="178">
        <v>0.0342</v>
      </c>
      <c r="T190" s="179">
        <f>S190*H190</f>
        <v>0.0342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133</v>
      </c>
      <c r="AT190" s="180" t="s">
        <v>128</v>
      </c>
      <c r="AU190" s="180" t="s">
        <v>134</v>
      </c>
      <c r="AY190" s="18" t="s">
        <v>125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18" t="s">
        <v>134</v>
      </c>
      <c r="BK190" s="181">
        <f>ROUND(I190*H190,2)</f>
        <v>0</v>
      </c>
      <c r="BL190" s="18" t="s">
        <v>133</v>
      </c>
      <c r="BM190" s="180" t="s">
        <v>294</v>
      </c>
    </row>
    <row r="191" spans="1:47" s="2" customFormat="1" ht="11.25">
      <c r="A191" s="35"/>
      <c r="B191" s="36"/>
      <c r="C191" s="37"/>
      <c r="D191" s="182" t="s">
        <v>136</v>
      </c>
      <c r="E191" s="37"/>
      <c r="F191" s="183" t="s">
        <v>295</v>
      </c>
      <c r="G191" s="37"/>
      <c r="H191" s="37"/>
      <c r="I191" s="184"/>
      <c r="J191" s="37"/>
      <c r="K191" s="37"/>
      <c r="L191" s="40"/>
      <c r="M191" s="185"/>
      <c r="N191" s="186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136</v>
      </c>
      <c r="AU191" s="18" t="s">
        <v>134</v>
      </c>
    </row>
    <row r="192" spans="1:65" s="2" customFormat="1" ht="16.5" customHeight="1">
      <c r="A192" s="35"/>
      <c r="B192" s="36"/>
      <c r="C192" s="169" t="s">
        <v>296</v>
      </c>
      <c r="D192" s="169" t="s">
        <v>128</v>
      </c>
      <c r="E192" s="170" t="s">
        <v>297</v>
      </c>
      <c r="F192" s="171" t="s">
        <v>298</v>
      </c>
      <c r="G192" s="172" t="s">
        <v>293</v>
      </c>
      <c r="H192" s="173">
        <v>1</v>
      </c>
      <c r="I192" s="174"/>
      <c r="J192" s="175">
        <f>ROUND(I192*H192,2)</f>
        <v>0</v>
      </c>
      <c r="K192" s="171" t="s">
        <v>132</v>
      </c>
      <c r="L192" s="40"/>
      <c r="M192" s="176" t="s">
        <v>19</v>
      </c>
      <c r="N192" s="177" t="s">
        <v>47</v>
      </c>
      <c r="O192" s="65"/>
      <c r="P192" s="178">
        <f>O192*H192</f>
        <v>0</v>
      </c>
      <c r="Q192" s="178">
        <v>0</v>
      </c>
      <c r="R192" s="178">
        <f>Q192*H192</f>
        <v>0</v>
      </c>
      <c r="S192" s="178">
        <v>0.01946</v>
      </c>
      <c r="T192" s="179">
        <f>S192*H192</f>
        <v>0.01946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133</v>
      </c>
      <c r="AT192" s="180" t="s">
        <v>128</v>
      </c>
      <c r="AU192" s="180" t="s">
        <v>134</v>
      </c>
      <c r="AY192" s="18" t="s">
        <v>125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18" t="s">
        <v>134</v>
      </c>
      <c r="BK192" s="181">
        <f>ROUND(I192*H192,2)</f>
        <v>0</v>
      </c>
      <c r="BL192" s="18" t="s">
        <v>133</v>
      </c>
      <c r="BM192" s="180" t="s">
        <v>299</v>
      </c>
    </row>
    <row r="193" spans="1:47" s="2" customFormat="1" ht="11.25">
      <c r="A193" s="35"/>
      <c r="B193" s="36"/>
      <c r="C193" s="37"/>
      <c r="D193" s="182" t="s">
        <v>136</v>
      </c>
      <c r="E193" s="37"/>
      <c r="F193" s="183" t="s">
        <v>300</v>
      </c>
      <c r="G193" s="37"/>
      <c r="H193" s="37"/>
      <c r="I193" s="184"/>
      <c r="J193" s="37"/>
      <c r="K193" s="37"/>
      <c r="L193" s="40"/>
      <c r="M193" s="185"/>
      <c r="N193" s="18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136</v>
      </c>
      <c r="AU193" s="18" t="s">
        <v>134</v>
      </c>
    </row>
    <row r="194" spans="1:65" s="2" customFormat="1" ht="16.5" customHeight="1">
      <c r="A194" s="35"/>
      <c r="B194" s="36"/>
      <c r="C194" s="169" t="s">
        <v>301</v>
      </c>
      <c r="D194" s="169" t="s">
        <v>128</v>
      </c>
      <c r="E194" s="170" t="s">
        <v>302</v>
      </c>
      <c r="F194" s="171" t="s">
        <v>303</v>
      </c>
      <c r="G194" s="172" t="s">
        <v>293</v>
      </c>
      <c r="H194" s="173">
        <v>2</v>
      </c>
      <c r="I194" s="174"/>
      <c r="J194" s="175">
        <f>ROUND(I194*H194,2)</f>
        <v>0</v>
      </c>
      <c r="K194" s="171" t="s">
        <v>132</v>
      </c>
      <c r="L194" s="40"/>
      <c r="M194" s="176" t="s">
        <v>19</v>
      </c>
      <c r="N194" s="177" t="s">
        <v>47</v>
      </c>
      <c r="O194" s="65"/>
      <c r="P194" s="178">
        <f>O194*H194</f>
        <v>0</v>
      </c>
      <c r="Q194" s="178">
        <v>0</v>
      </c>
      <c r="R194" s="178">
        <f>Q194*H194</f>
        <v>0</v>
      </c>
      <c r="S194" s="178">
        <v>0.00156</v>
      </c>
      <c r="T194" s="179">
        <f>S194*H194</f>
        <v>0.00312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133</v>
      </c>
      <c r="AT194" s="180" t="s">
        <v>128</v>
      </c>
      <c r="AU194" s="180" t="s">
        <v>134</v>
      </c>
      <c r="AY194" s="18" t="s">
        <v>125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18" t="s">
        <v>134</v>
      </c>
      <c r="BK194" s="181">
        <f>ROUND(I194*H194,2)</f>
        <v>0</v>
      </c>
      <c r="BL194" s="18" t="s">
        <v>133</v>
      </c>
      <c r="BM194" s="180" t="s">
        <v>304</v>
      </c>
    </row>
    <row r="195" spans="1:47" s="2" customFormat="1" ht="11.25">
      <c r="A195" s="35"/>
      <c r="B195" s="36"/>
      <c r="C195" s="37"/>
      <c r="D195" s="182" t="s">
        <v>136</v>
      </c>
      <c r="E195" s="37"/>
      <c r="F195" s="183" t="s">
        <v>305</v>
      </c>
      <c r="G195" s="37"/>
      <c r="H195" s="37"/>
      <c r="I195" s="184"/>
      <c r="J195" s="37"/>
      <c r="K195" s="37"/>
      <c r="L195" s="40"/>
      <c r="M195" s="185"/>
      <c r="N195" s="18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136</v>
      </c>
      <c r="AU195" s="18" t="s">
        <v>134</v>
      </c>
    </row>
    <row r="196" spans="1:65" s="2" customFormat="1" ht="16.5" customHeight="1">
      <c r="A196" s="35"/>
      <c r="B196" s="36"/>
      <c r="C196" s="169" t="s">
        <v>306</v>
      </c>
      <c r="D196" s="169" t="s">
        <v>128</v>
      </c>
      <c r="E196" s="170" t="s">
        <v>307</v>
      </c>
      <c r="F196" s="171" t="s">
        <v>308</v>
      </c>
      <c r="G196" s="172" t="s">
        <v>147</v>
      </c>
      <c r="H196" s="173">
        <v>42.83</v>
      </c>
      <c r="I196" s="174"/>
      <c r="J196" s="175">
        <f>ROUND(I196*H196,2)</f>
        <v>0</v>
      </c>
      <c r="K196" s="171" t="s">
        <v>132</v>
      </c>
      <c r="L196" s="40"/>
      <c r="M196" s="176" t="s">
        <v>19</v>
      </c>
      <c r="N196" s="177" t="s">
        <v>47</v>
      </c>
      <c r="O196" s="65"/>
      <c r="P196" s="178">
        <f>O196*H196</f>
        <v>0</v>
      </c>
      <c r="Q196" s="178">
        <v>0</v>
      </c>
      <c r="R196" s="178">
        <f>Q196*H196</f>
        <v>0</v>
      </c>
      <c r="S196" s="178">
        <v>0.03</v>
      </c>
      <c r="T196" s="179">
        <f>S196*H196</f>
        <v>1.2849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133</v>
      </c>
      <c r="AT196" s="180" t="s">
        <v>128</v>
      </c>
      <c r="AU196" s="180" t="s">
        <v>134</v>
      </c>
      <c r="AY196" s="18" t="s">
        <v>125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18" t="s">
        <v>134</v>
      </c>
      <c r="BK196" s="181">
        <f>ROUND(I196*H196,2)</f>
        <v>0</v>
      </c>
      <c r="BL196" s="18" t="s">
        <v>133</v>
      </c>
      <c r="BM196" s="180" t="s">
        <v>309</v>
      </c>
    </row>
    <row r="197" spans="1:47" s="2" customFormat="1" ht="11.25">
      <c r="A197" s="35"/>
      <c r="B197" s="36"/>
      <c r="C197" s="37"/>
      <c r="D197" s="182" t="s">
        <v>136</v>
      </c>
      <c r="E197" s="37"/>
      <c r="F197" s="183" t="s">
        <v>310</v>
      </c>
      <c r="G197" s="37"/>
      <c r="H197" s="37"/>
      <c r="I197" s="184"/>
      <c r="J197" s="37"/>
      <c r="K197" s="37"/>
      <c r="L197" s="40"/>
      <c r="M197" s="185"/>
      <c r="N197" s="186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136</v>
      </c>
      <c r="AU197" s="18" t="s">
        <v>134</v>
      </c>
    </row>
    <row r="198" spans="2:51" s="13" customFormat="1" ht="11.25">
      <c r="B198" s="187"/>
      <c r="C198" s="188"/>
      <c r="D198" s="189" t="s">
        <v>138</v>
      </c>
      <c r="E198" s="190" t="s">
        <v>19</v>
      </c>
      <c r="F198" s="191" t="s">
        <v>165</v>
      </c>
      <c r="G198" s="188"/>
      <c r="H198" s="192">
        <v>42.83</v>
      </c>
      <c r="I198" s="193"/>
      <c r="J198" s="188"/>
      <c r="K198" s="188"/>
      <c r="L198" s="194"/>
      <c r="M198" s="195"/>
      <c r="N198" s="196"/>
      <c r="O198" s="196"/>
      <c r="P198" s="196"/>
      <c r="Q198" s="196"/>
      <c r="R198" s="196"/>
      <c r="S198" s="196"/>
      <c r="T198" s="197"/>
      <c r="AT198" s="198" t="s">
        <v>138</v>
      </c>
      <c r="AU198" s="198" t="s">
        <v>134</v>
      </c>
      <c r="AV198" s="13" t="s">
        <v>134</v>
      </c>
      <c r="AW198" s="13" t="s">
        <v>36</v>
      </c>
      <c r="AX198" s="13" t="s">
        <v>80</v>
      </c>
      <c r="AY198" s="198" t="s">
        <v>125</v>
      </c>
    </row>
    <row r="199" spans="1:65" s="2" customFormat="1" ht="16.5" customHeight="1">
      <c r="A199" s="35"/>
      <c r="B199" s="36"/>
      <c r="C199" s="169" t="s">
        <v>311</v>
      </c>
      <c r="D199" s="169" t="s">
        <v>128</v>
      </c>
      <c r="E199" s="170" t="s">
        <v>312</v>
      </c>
      <c r="F199" s="171" t="s">
        <v>313</v>
      </c>
      <c r="G199" s="172" t="s">
        <v>147</v>
      </c>
      <c r="H199" s="173">
        <v>42.83</v>
      </c>
      <c r="I199" s="174"/>
      <c r="J199" s="175">
        <f>ROUND(I199*H199,2)</f>
        <v>0</v>
      </c>
      <c r="K199" s="171" t="s">
        <v>132</v>
      </c>
      <c r="L199" s="40"/>
      <c r="M199" s="176" t="s">
        <v>19</v>
      </c>
      <c r="N199" s="177" t="s">
        <v>47</v>
      </c>
      <c r="O199" s="65"/>
      <c r="P199" s="178">
        <f>O199*H199</f>
        <v>0</v>
      </c>
      <c r="Q199" s="178">
        <v>0</v>
      </c>
      <c r="R199" s="178">
        <f>Q199*H199</f>
        <v>0</v>
      </c>
      <c r="S199" s="178">
        <v>0.018</v>
      </c>
      <c r="T199" s="179">
        <f>S199*H199</f>
        <v>0.77094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0" t="s">
        <v>133</v>
      </c>
      <c r="AT199" s="180" t="s">
        <v>128</v>
      </c>
      <c r="AU199" s="180" t="s">
        <v>134</v>
      </c>
      <c r="AY199" s="18" t="s">
        <v>125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18" t="s">
        <v>134</v>
      </c>
      <c r="BK199" s="181">
        <f>ROUND(I199*H199,2)</f>
        <v>0</v>
      </c>
      <c r="BL199" s="18" t="s">
        <v>133</v>
      </c>
      <c r="BM199" s="180" t="s">
        <v>314</v>
      </c>
    </row>
    <row r="200" spans="1:47" s="2" customFormat="1" ht="11.25">
      <c r="A200" s="35"/>
      <c r="B200" s="36"/>
      <c r="C200" s="37"/>
      <c r="D200" s="182" t="s">
        <v>136</v>
      </c>
      <c r="E200" s="37"/>
      <c r="F200" s="183" t="s">
        <v>315</v>
      </c>
      <c r="G200" s="37"/>
      <c r="H200" s="37"/>
      <c r="I200" s="184"/>
      <c r="J200" s="37"/>
      <c r="K200" s="37"/>
      <c r="L200" s="40"/>
      <c r="M200" s="185"/>
      <c r="N200" s="18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136</v>
      </c>
      <c r="AU200" s="18" t="s">
        <v>134</v>
      </c>
    </row>
    <row r="201" spans="1:65" s="2" customFormat="1" ht="16.5" customHeight="1">
      <c r="A201" s="35"/>
      <c r="B201" s="36"/>
      <c r="C201" s="169" t="s">
        <v>316</v>
      </c>
      <c r="D201" s="169" t="s">
        <v>128</v>
      </c>
      <c r="E201" s="170" t="s">
        <v>317</v>
      </c>
      <c r="F201" s="171" t="s">
        <v>318</v>
      </c>
      <c r="G201" s="172" t="s">
        <v>147</v>
      </c>
      <c r="H201" s="173">
        <v>115.334</v>
      </c>
      <c r="I201" s="174"/>
      <c r="J201" s="175">
        <f>ROUND(I201*H201,2)</f>
        <v>0</v>
      </c>
      <c r="K201" s="171" t="s">
        <v>132</v>
      </c>
      <c r="L201" s="40"/>
      <c r="M201" s="176" t="s">
        <v>19</v>
      </c>
      <c r="N201" s="177" t="s">
        <v>47</v>
      </c>
      <c r="O201" s="65"/>
      <c r="P201" s="178">
        <f>O201*H201</f>
        <v>0</v>
      </c>
      <c r="Q201" s="178">
        <v>0.001</v>
      </c>
      <c r="R201" s="178">
        <f>Q201*H201</f>
        <v>0.115334</v>
      </c>
      <c r="S201" s="178">
        <v>0.00031</v>
      </c>
      <c r="T201" s="179">
        <f>S201*H201</f>
        <v>0.03575354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133</v>
      </c>
      <c r="AT201" s="180" t="s">
        <v>128</v>
      </c>
      <c r="AU201" s="180" t="s">
        <v>134</v>
      </c>
      <c r="AY201" s="18" t="s">
        <v>125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18" t="s">
        <v>134</v>
      </c>
      <c r="BK201" s="181">
        <f>ROUND(I201*H201,2)</f>
        <v>0</v>
      </c>
      <c r="BL201" s="18" t="s">
        <v>133</v>
      </c>
      <c r="BM201" s="180" t="s">
        <v>319</v>
      </c>
    </row>
    <row r="202" spans="1:47" s="2" customFormat="1" ht="11.25">
      <c r="A202" s="35"/>
      <c r="B202" s="36"/>
      <c r="C202" s="37"/>
      <c r="D202" s="182" t="s">
        <v>136</v>
      </c>
      <c r="E202" s="37"/>
      <c r="F202" s="183" t="s">
        <v>320</v>
      </c>
      <c r="G202" s="37"/>
      <c r="H202" s="37"/>
      <c r="I202" s="184"/>
      <c r="J202" s="37"/>
      <c r="K202" s="37"/>
      <c r="L202" s="40"/>
      <c r="M202" s="185"/>
      <c r="N202" s="186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136</v>
      </c>
      <c r="AU202" s="18" t="s">
        <v>134</v>
      </c>
    </row>
    <row r="203" spans="2:51" s="13" customFormat="1" ht="11.25">
      <c r="B203" s="187"/>
      <c r="C203" s="188"/>
      <c r="D203" s="189" t="s">
        <v>138</v>
      </c>
      <c r="E203" s="190" t="s">
        <v>19</v>
      </c>
      <c r="F203" s="191" t="s">
        <v>321</v>
      </c>
      <c r="G203" s="188"/>
      <c r="H203" s="192">
        <v>70.81</v>
      </c>
      <c r="I203" s="193"/>
      <c r="J203" s="188"/>
      <c r="K203" s="188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138</v>
      </c>
      <c r="AU203" s="198" t="s">
        <v>134</v>
      </c>
      <c r="AV203" s="13" t="s">
        <v>134</v>
      </c>
      <c r="AW203" s="13" t="s">
        <v>36</v>
      </c>
      <c r="AX203" s="13" t="s">
        <v>75</v>
      </c>
      <c r="AY203" s="198" t="s">
        <v>125</v>
      </c>
    </row>
    <row r="204" spans="2:51" s="13" customFormat="1" ht="11.25">
      <c r="B204" s="187"/>
      <c r="C204" s="188"/>
      <c r="D204" s="189" t="s">
        <v>138</v>
      </c>
      <c r="E204" s="190" t="s">
        <v>19</v>
      </c>
      <c r="F204" s="191" t="s">
        <v>322</v>
      </c>
      <c r="G204" s="188"/>
      <c r="H204" s="192">
        <v>71.144</v>
      </c>
      <c r="I204" s="193"/>
      <c r="J204" s="188"/>
      <c r="K204" s="188"/>
      <c r="L204" s="194"/>
      <c r="M204" s="195"/>
      <c r="N204" s="196"/>
      <c r="O204" s="196"/>
      <c r="P204" s="196"/>
      <c r="Q204" s="196"/>
      <c r="R204" s="196"/>
      <c r="S204" s="196"/>
      <c r="T204" s="197"/>
      <c r="AT204" s="198" t="s">
        <v>138</v>
      </c>
      <c r="AU204" s="198" t="s">
        <v>134</v>
      </c>
      <c r="AV204" s="13" t="s">
        <v>134</v>
      </c>
      <c r="AW204" s="13" t="s">
        <v>36</v>
      </c>
      <c r="AX204" s="13" t="s">
        <v>75</v>
      </c>
      <c r="AY204" s="198" t="s">
        <v>125</v>
      </c>
    </row>
    <row r="205" spans="2:51" s="13" customFormat="1" ht="11.25">
      <c r="B205" s="187"/>
      <c r="C205" s="188"/>
      <c r="D205" s="189" t="s">
        <v>138</v>
      </c>
      <c r="E205" s="190" t="s">
        <v>19</v>
      </c>
      <c r="F205" s="191" t="s">
        <v>323</v>
      </c>
      <c r="G205" s="188"/>
      <c r="H205" s="192">
        <v>25.46</v>
      </c>
      <c r="I205" s="193"/>
      <c r="J205" s="188"/>
      <c r="K205" s="188"/>
      <c r="L205" s="194"/>
      <c r="M205" s="195"/>
      <c r="N205" s="196"/>
      <c r="O205" s="196"/>
      <c r="P205" s="196"/>
      <c r="Q205" s="196"/>
      <c r="R205" s="196"/>
      <c r="S205" s="196"/>
      <c r="T205" s="197"/>
      <c r="AT205" s="198" t="s">
        <v>138</v>
      </c>
      <c r="AU205" s="198" t="s">
        <v>134</v>
      </c>
      <c r="AV205" s="13" t="s">
        <v>134</v>
      </c>
      <c r="AW205" s="13" t="s">
        <v>36</v>
      </c>
      <c r="AX205" s="13" t="s">
        <v>75</v>
      </c>
      <c r="AY205" s="198" t="s">
        <v>125</v>
      </c>
    </row>
    <row r="206" spans="2:51" s="13" customFormat="1" ht="11.25">
      <c r="B206" s="187"/>
      <c r="C206" s="188"/>
      <c r="D206" s="189" t="s">
        <v>138</v>
      </c>
      <c r="E206" s="190" t="s">
        <v>19</v>
      </c>
      <c r="F206" s="191" t="s">
        <v>324</v>
      </c>
      <c r="G206" s="188"/>
      <c r="H206" s="192">
        <v>-52.08</v>
      </c>
      <c r="I206" s="193"/>
      <c r="J206" s="188"/>
      <c r="K206" s="188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138</v>
      </c>
      <c r="AU206" s="198" t="s">
        <v>134</v>
      </c>
      <c r="AV206" s="13" t="s">
        <v>134</v>
      </c>
      <c r="AW206" s="13" t="s">
        <v>36</v>
      </c>
      <c r="AX206" s="13" t="s">
        <v>75</v>
      </c>
      <c r="AY206" s="198" t="s">
        <v>125</v>
      </c>
    </row>
    <row r="207" spans="2:51" s="14" customFormat="1" ht="11.25">
      <c r="B207" s="199"/>
      <c r="C207" s="200"/>
      <c r="D207" s="189" t="s">
        <v>138</v>
      </c>
      <c r="E207" s="201" t="s">
        <v>19</v>
      </c>
      <c r="F207" s="202" t="s">
        <v>202</v>
      </c>
      <c r="G207" s="200"/>
      <c r="H207" s="203">
        <v>115.33400000000002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138</v>
      </c>
      <c r="AU207" s="209" t="s">
        <v>134</v>
      </c>
      <c r="AV207" s="14" t="s">
        <v>133</v>
      </c>
      <c r="AW207" s="14" t="s">
        <v>36</v>
      </c>
      <c r="AX207" s="14" t="s">
        <v>80</v>
      </c>
      <c r="AY207" s="209" t="s">
        <v>125</v>
      </c>
    </row>
    <row r="208" spans="1:65" s="2" customFormat="1" ht="24.2" customHeight="1">
      <c r="A208" s="35"/>
      <c r="B208" s="36"/>
      <c r="C208" s="169" t="s">
        <v>325</v>
      </c>
      <c r="D208" s="169" t="s">
        <v>128</v>
      </c>
      <c r="E208" s="170" t="s">
        <v>326</v>
      </c>
      <c r="F208" s="171" t="s">
        <v>327</v>
      </c>
      <c r="G208" s="172" t="s">
        <v>147</v>
      </c>
      <c r="H208" s="173">
        <v>4.32</v>
      </c>
      <c r="I208" s="174"/>
      <c r="J208" s="175">
        <f>ROUND(I208*H208,2)</f>
        <v>0</v>
      </c>
      <c r="K208" s="171" t="s">
        <v>132</v>
      </c>
      <c r="L208" s="40"/>
      <c r="M208" s="176" t="s">
        <v>19</v>
      </c>
      <c r="N208" s="177" t="s">
        <v>47</v>
      </c>
      <c r="O208" s="65"/>
      <c r="P208" s="178">
        <f>O208*H208</f>
        <v>0</v>
      </c>
      <c r="Q208" s="178">
        <v>0</v>
      </c>
      <c r="R208" s="178">
        <f>Q208*H208</f>
        <v>0</v>
      </c>
      <c r="S208" s="178">
        <v>0.131</v>
      </c>
      <c r="T208" s="179">
        <f>S208*H208</f>
        <v>0.5659200000000001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133</v>
      </c>
      <c r="AT208" s="180" t="s">
        <v>128</v>
      </c>
      <c r="AU208" s="180" t="s">
        <v>134</v>
      </c>
      <c r="AY208" s="18" t="s">
        <v>125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18" t="s">
        <v>134</v>
      </c>
      <c r="BK208" s="181">
        <f>ROUND(I208*H208,2)</f>
        <v>0</v>
      </c>
      <c r="BL208" s="18" t="s">
        <v>133</v>
      </c>
      <c r="BM208" s="180" t="s">
        <v>328</v>
      </c>
    </row>
    <row r="209" spans="1:47" s="2" customFormat="1" ht="11.25">
      <c r="A209" s="35"/>
      <c r="B209" s="36"/>
      <c r="C209" s="37"/>
      <c r="D209" s="182" t="s">
        <v>136</v>
      </c>
      <c r="E209" s="37"/>
      <c r="F209" s="183" t="s">
        <v>329</v>
      </c>
      <c r="G209" s="37"/>
      <c r="H209" s="37"/>
      <c r="I209" s="184"/>
      <c r="J209" s="37"/>
      <c r="K209" s="37"/>
      <c r="L209" s="40"/>
      <c r="M209" s="185"/>
      <c r="N209" s="186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136</v>
      </c>
      <c r="AU209" s="18" t="s">
        <v>134</v>
      </c>
    </row>
    <row r="210" spans="2:51" s="13" customFormat="1" ht="11.25">
      <c r="B210" s="187"/>
      <c r="C210" s="188"/>
      <c r="D210" s="189" t="s">
        <v>138</v>
      </c>
      <c r="E210" s="190" t="s">
        <v>19</v>
      </c>
      <c r="F210" s="191" t="s">
        <v>330</v>
      </c>
      <c r="G210" s="188"/>
      <c r="H210" s="192">
        <v>4.32</v>
      </c>
      <c r="I210" s="193"/>
      <c r="J210" s="188"/>
      <c r="K210" s="188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138</v>
      </c>
      <c r="AU210" s="198" t="s">
        <v>134</v>
      </c>
      <c r="AV210" s="13" t="s">
        <v>134</v>
      </c>
      <c r="AW210" s="13" t="s">
        <v>36</v>
      </c>
      <c r="AX210" s="13" t="s">
        <v>80</v>
      </c>
      <c r="AY210" s="198" t="s">
        <v>125</v>
      </c>
    </row>
    <row r="211" spans="1:65" s="2" customFormat="1" ht="21.75" customHeight="1">
      <c r="A211" s="35"/>
      <c r="B211" s="36"/>
      <c r="C211" s="169" t="s">
        <v>331</v>
      </c>
      <c r="D211" s="169" t="s">
        <v>128</v>
      </c>
      <c r="E211" s="170" t="s">
        <v>332</v>
      </c>
      <c r="F211" s="171" t="s">
        <v>333</v>
      </c>
      <c r="G211" s="172" t="s">
        <v>218</v>
      </c>
      <c r="H211" s="173">
        <v>4.283</v>
      </c>
      <c r="I211" s="174"/>
      <c r="J211" s="175">
        <f>ROUND(I211*H211,2)</f>
        <v>0</v>
      </c>
      <c r="K211" s="171" t="s">
        <v>132</v>
      </c>
      <c r="L211" s="40"/>
      <c r="M211" s="176" t="s">
        <v>19</v>
      </c>
      <c r="N211" s="177" t="s">
        <v>47</v>
      </c>
      <c r="O211" s="65"/>
      <c r="P211" s="178">
        <f>O211*H211</f>
        <v>0</v>
      </c>
      <c r="Q211" s="178">
        <v>0</v>
      </c>
      <c r="R211" s="178">
        <f>Q211*H211</f>
        <v>0</v>
      </c>
      <c r="S211" s="178">
        <v>1.4</v>
      </c>
      <c r="T211" s="179">
        <f>S211*H211</f>
        <v>5.9962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0" t="s">
        <v>133</v>
      </c>
      <c r="AT211" s="180" t="s">
        <v>128</v>
      </c>
      <c r="AU211" s="180" t="s">
        <v>134</v>
      </c>
      <c r="AY211" s="18" t="s">
        <v>125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18" t="s">
        <v>134</v>
      </c>
      <c r="BK211" s="181">
        <f>ROUND(I211*H211,2)</f>
        <v>0</v>
      </c>
      <c r="BL211" s="18" t="s">
        <v>133</v>
      </c>
      <c r="BM211" s="180" t="s">
        <v>334</v>
      </c>
    </row>
    <row r="212" spans="1:47" s="2" customFormat="1" ht="11.25">
      <c r="A212" s="35"/>
      <c r="B212" s="36"/>
      <c r="C212" s="37"/>
      <c r="D212" s="182" t="s">
        <v>136</v>
      </c>
      <c r="E212" s="37"/>
      <c r="F212" s="183" t="s">
        <v>335</v>
      </c>
      <c r="G212" s="37"/>
      <c r="H212" s="37"/>
      <c r="I212" s="184"/>
      <c r="J212" s="37"/>
      <c r="K212" s="37"/>
      <c r="L212" s="40"/>
      <c r="M212" s="185"/>
      <c r="N212" s="186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136</v>
      </c>
      <c r="AU212" s="18" t="s">
        <v>134</v>
      </c>
    </row>
    <row r="213" spans="2:51" s="13" customFormat="1" ht="11.25">
      <c r="B213" s="187"/>
      <c r="C213" s="188"/>
      <c r="D213" s="189" t="s">
        <v>138</v>
      </c>
      <c r="E213" s="190" t="s">
        <v>19</v>
      </c>
      <c r="F213" s="191" t="s">
        <v>336</v>
      </c>
      <c r="G213" s="188"/>
      <c r="H213" s="192">
        <v>1.948</v>
      </c>
      <c r="I213" s="193"/>
      <c r="J213" s="188"/>
      <c r="K213" s="188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138</v>
      </c>
      <c r="AU213" s="198" t="s">
        <v>134</v>
      </c>
      <c r="AV213" s="13" t="s">
        <v>134</v>
      </c>
      <c r="AW213" s="13" t="s">
        <v>36</v>
      </c>
      <c r="AX213" s="13" t="s">
        <v>75</v>
      </c>
      <c r="AY213" s="198" t="s">
        <v>125</v>
      </c>
    </row>
    <row r="214" spans="2:51" s="13" customFormat="1" ht="11.25">
      <c r="B214" s="187"/>
      <c r="C214" s="188"/>
      <c r="D214" s="189" t="s">
        <v>138</v>
      </c>
      <c r="E214" s="190" t="s">
        <v>19</v>
      </c>
      <c r="F214" s="191" t="s">
        <v>337</v>
      </c>
      <c r="G214" s="188"/>
      <c r="H214" s="192">
        <v>1.964</v>
      </c>
      <c r="I214" s="193"/>
      <c r="J214" s="188"/>
      <c r="K214" s="188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138</v>
      </c>
      <c r="AU214" s="198" t="s">
        <v>134</v>
      </c>
      <c r="AV214" s="13" t="s">
        <v>134</v>
      </c>
      <c r="AW214" s="13" t="s">
        <v>36</v>
      </c>
      <c r="AX214" s="13" t="s">
        <v>75</v>
      </c>
      <c r="AY214" s="198" t="s">
        <v>125</v>
      </c>
    </row>
    <row r="215" spans="2:51" s="13" customFormat="1" ht="11.25">
      <c r="B215" s="187"/>
      <c r="C215" s="188"/>
      <c r="D215" s="189" t="s">
        <v>138</v>
      </c>
      <c r="E215" s="190" t="s">
        <v>19</v>
      </c>
      <c r="F215" s="191" t="s">
        <v>338</v>
      </c>
      <c r="G215" s="188"/>
      <c r="H215" s="192">
        <v>0.371</v>
      </c>
      <c r="I215" s="193"/>
      <c r="J215" s="188"/>
      <c r="K215" s="188"/>
      <c r="L215" s="194"/>
      <c r="M215" s="195"/>
      <c r="N215" s="196"/>
      <c r="O215" s="196"/>
      <c r="P215" s="196"/>
      <c r="Q215" s="196"/>
      <c r="R215" s="196"/>
      <c r="S215" s="196"/>
      <c r="T215" s="197"/>
      <c r="AT215" s="198" t="s">
        <v>138</v>
      </c>
      <c r="AU215" s="198" t="s">
        <v>134</v>
      </c>
      <c r="AV215" s="13" t="s">
        <v>134</v>
      </c>
      <c r="AW215" s="13" t="s">
        <v>36</v>
      </c>
      <c r="AX215" s="13" t="s">
        <v>75</v>
      </c>
      <c r="AY215" s="198" t="s">
        <v>125</v>
      </c>
    </row>
    <row r="216" spans="2:51" s="14" customFormat="1" ht="11.25">
      <c r="B216" s="199"/>
      <c r="C216" s="200"/>
      <c r="D216" s="189" t="s">
        <v>138</v>
      </c>
      <c r="E216" s="201" t="s">
        <v>19</v>
      </c>
      <c r="F216" s="202" t="s">
        <v>202</v>
      </c>
      <c r="G216" s="200"/>
      <c r="H216" s="203">
        <v>4.2829999999999995</v>
      </c>
      <c r="I216" s="204"/>
      <c r="J216" s="200"/>
      <c r="K216" s="200"/>
      <c r="L216" s="205"/>
      <c r="M216" s="206"/>
      <c r="N216" s="207"/>
      <c r="O216" s="207"/>
      <c r="P216" s="207"/>
      <c r="Q216" s="207"/>
      <c r="R216" s="207"/>
      <c r="S216" s="207"/>
      <c r="T216" s="208"/>
      <c r="AT216" s="209" t="s">
        <v>138</v>
      </c>
      <c r="AU216" s="209" t="s">
        <v>134</v>
      </c>
      <c r="AV216" s="14" t="s">
        <v>133</v>
      </c>
      <c r="AW216" s="14" t="s">
        <v>36</v>
      </c>
      <c r="AX216" s="14" t="s">
        <v>80</v>
      </c>
      <c r="AY216" s="209" t="s">
        <v>125</v>
      </c>
    </row>
    <row r="217" spans="1:65" s="2" customFormat="1" ht="24.2" customHeight="1">
      <c r="A217" s="35"/>
      <c r="B217" s="36"/>
      <c r="C217" s="169" t="s">
        <v>339</v>
      </c>
      <c r="D217" s="169" t="s">
        <v>128</v>
      </c>
      <c r="E217" s="170" t="s">
        <v>340</v>
      </c>
      <c r="F217" s="171" t="s">
        <v>341</v>
      </c>
      <c r="G217" s="172" t="s">
        <v>147</v>
      </c>
      <c r="H217" s="173">
        <v>5.516</v>
      </c>
      <c r="I217" s="174"/>
      <c r="J217" s="175">
        <f>ROUND(I217*H217,2)</f>
        <v>0</v>
      </c>
      <c r="K217" s="171" t="s">
        <v>132</v>
      </c>
      <c r="L217" s="40"/>
      <c r="M217" s="176" t="s">
        <v>19</v>
      </c>
      <c r="N217" s="177" t="s">
        <v>47</v>
      </c>
      <c r="O217" s="65"/>
      <c r="P217" s="178">
        <f>O217*H217</f>
        <v>0</v>
      </c>
      <c r="Q217" s="178">
        <v>0</v>
      </c>
      <c r="R217" s="178">
        <f>Q217*H217</f>
        <v>0</v>
      </c>
      <c r="S217" s="178">
        <v>0.076</v>
      </c>
      <c r="T217" s="179">
        <f>S217*H217</f>
        <v>0.419216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0" t="s">
        <v>133</v>
      </c>
      <c r="AT217" s="180" t="s">
        <v>128</v>
      </c>
      <c r="AU217" s="180" t="s">
        <v>134</v>
      </c>
      <c r="AY217" s="18" t="s">
        <v>125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18" t="s">
        <v>134</v>
      </c>
      <c r="BK217" s="181">
        <f>ROUND(I217*H217,2)</f>
        <v>0</v>
      </c>
      <c r="BL217" s="18" t="s">
        <v>133</v>
      </c>
      <c r="BM217" s="180" t="s">
        <v>342</v>
      </c>
    </row>
    <row r="218" spans="1:47" s="2" customFormat="1" ht="11.25">
      <c r="A218" s="35"/>
      <c r="B218" s="36"/>
      <c r="C218" s="37"/>
      <c r="D218" s="182" t="s">
        <v>136</v>
      </c>
      <c r="E218" s="37"/>
      <c r="F218" s="183" t="s">
        <v>343</v>
      </c>
      <c r="G218" s="37"/>
      <c r="H218" s="37"/>
      <c r="I218" s="184"/>
      <c r="J218" s="37"/>
      <c r="K218" s="37"/>
      <c r="L218" s="40"/>
      <c r="M218" s="185"/>
      <c r="N218" s="186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136</v>
      </c>
      <c r="AU218" s="18" t="s">
        <v>134</v>
      </c>
    </row>
    <row r="219" spans="2:51" s="13" customFormat="1" ht="11.25">
      <c r="B219" s="187"/>
      <c r="C219" s="188"/>
      <c r="D219" s="189" t="s">
        <v>138</v>
      </c>
      <c r="E219" s="190" t="s">
        <v>19</v>
      </c>
      <c r="F219" s="191" t="s">
        <v>344</v>
      </c>
      <c r="G219" s="188"/>
      <c r="H219" s="192">
        <v>2.364</v>
      </c>
      <c r="I219" s="193"/>
      <c r="J219" s="188"/>
      <c r="K219" s="188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138</v>
      </c>
      <c r="AU219" s="198" t="s">
        <v>134</v>
      </c>
      <c r="AV219" s="13" t="s">
        <v>134</v>
      </c>
      <c r="AW219" s="13" t="s">
        <v>36</v>
      </c>
      <c r="AX219" s="13" t="s">
        <v>75</v>
      </c>
      <c r="AY219" s="198" t="s">
        <v>125</v>
      </c>
    </row>
    <row r="220" spans="2:51" s="13" customFormat="1" ht="11.25">
      <c r="B220" s="187"/>
      <c r="C220" s="188"/>
      <c r="D220" s="189" t="s">
        <v>138</v>
      </c>
      <c r="E220" s="190" t="s">
        <v>19</v>
      </c>
      <c r="F220" s="191" t="s">
        <v>345</v>
      </c>
      <c r="G220" s="188"/>
      <c r="H220" s="192">
        <v>3.152</v>
      </c>
      <c r="I220" s="193"/>
      <c r="J220" s="188"/>
      <c r="K220" s="188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138</v>
      </c>
      <c r="AU220" s="198" t="s">
        <v>134</v>
      </c>
      <c r="AV220" s="13" t="s">
        <v>134</v>
      </c>
      <c r="AW220" s="13" t="s">
        <v>36</v>
      </c>
      <c r="AX220" s="13" t="s">
        <v>75</v>
      </c>
      <c r="AY220" s="198" t="s">
        <v>125</v>
      </c>
    </row>
    <row r="221" spans="2:51" s="14" customFormat="1" ht="11.25">
      <c r="B221" s="199"/>
      <c r="C221" s="200"/>
      <c r="D221" s="189" t="s">
        <v>138</v>
      </c>
      <c r="E221" s="201" t="s">
        <v>19</v>
      </c>
      <c r="F221" s="202" t="s">
        <v>202</v>
      </c>
      <c r="G221" s="200"/>
      <c r="H221" s="203">
        <v>5.516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138</v>
      </c>
      <c r="AU221" s="209" t="s">
        <v>134</v>
      </c>
      <c r="AV221" s="14" t="s">
        <v>133</v>
      </c>
      <c r="AW221" s="14" t="s">
        <v>36</v>
      </c>
      <c r="AX221" s="14" t="s">
        <v>80</v>
      </c>
      <c r="AY221" s="209" t="s">
        <v>125</v>
      </c>
    </row>
    <row r="222" spans="1:65" s="2" customFormat="1" ht="21.75" customHeight="1">
      <c r="A222" s="35"/>
      <c r="B222" s="36"/>
      <c r="C222" s="169" t="s">
        <v>268</v>
      </c>
      <c r="D222" s="169" t="s">
        <v>128</v>
      </c>
      <c r="E222" s="170" t="s">
        <v>346</v>
      </c>
      <c r="F222" s="171" t="s">
        <v>347</v>
      </c>
      <c r="G222" s="172" t="s">
        <v>131</v>
      </c>
      <c r="H222" s="173">
        <v>4</v>
      </c>
      <c r="I222" s="174"/>
      <c r="J222" s="175">
        <f>ROUND(I222*H222,2)</f>
        <v>0</v>
      </c>
      <c r="K222" s="171" t="s">
        <v>132</v>
      </c>
      <c r="L222" s="40"/>
      <c r="M222" s="176" t="s">
        <v>19</v>
      </c>
      <c r="N222" s="177" t="s">
        <v>47</v>
      </c>
      <c r="O222" s="65"/>
      <c r="P222" s="178">
        <f>O222*H222</f>
        <v>0</v>
      </c>
      <c r="Q222" s="178">
        <v>0</v>
      </c>
      <c r="R222" s="178">
        <f>Q222*H222</f>
        <v>0</v>
      </c>
      <c r="S222" s="178">
        <v>0.009</v>
      </c>
      <c r="T222" s="179">
        <f>S222*H222</f>
        <v>0.036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133</v>
      </c>
      <c r="AT222" s="180" t="s">
        <v>128</v>
      </c>
      <c r="AU222" s="180" t="s">
        <v>134</v>
      </c>
      <c r="AY222" s="18" t="s">
        <v>125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18" t="s">
        <v>134</v>
      </c>
      <c r="BK222" s="181">
        <f>ROUND(I222*H222,2)</f>
        <v>0</v>
      </c>
      <c r="BL222" s="18" t="s">
        <v>133</v>
      </c>
      <c r="BM222" s="180" t="s">
        <v>348</v>
      </c>
    </row>
    <row r="223" spans="1:47" s="2" customFormat="1" ht="11.25">
      <c r="A223" s="35"/>
      <c r="B223" s="36"/>
      <c r="C223" s="37"/>
      <c r="D223" s="182" t="s">
        <v>136</v>
      </c>
      <c r="E223" s="37"/>
      <c r="F223" s="183" t="s">
        <v>349</v>
      </c>
      <c r="G223" s="37"/>
      <c r="H223" s="37"/>
      <c r="I223" s="184"/>
      <c r="J223" s="37"/>
      <c r="K223" s="37"/>
      <c r="L223" s="40"/>
      <c r="M223" s="185"/>
      <c r="N223" s="186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136</v>
      </c>
      <c r="AU223" s="18" t="s">
        <v>134</v>
      </c>
    </row>
    <row r="224" spans="2:51" s="13" customFormat="1" ht="11.25">
      <c r="B224" s="187"/>
      <c r="C224" s="188"/>
      <c r="D224" s="189" t="s">
        <v>138</v>
      </c>
      <c r="E224" s="190" t="s">
        <v>19</v>
      </c>
      <c r="F224" s="191" t="s">
        <v>350</v>
      </c>
      <c r="G224" s="188"/>
      <c r="H224" s="192">
        <v>4</v>
      </c>
      <c r="I224" s="193"/>
      <c r="J224" s="188"/>
      <c r="K224" s="188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138</v>
      </c>
      <c r="AU224" s="198" t="s">
        <v>134</v>
      </c>
      <c r="AV224" s="13" t="s">
        <v>134</v>
      </c>
      <c r="AW224" s="13" t="s">
        <v>36</v>
      </c>
      <c r="AX224" s="13" t="s">
        <v>80</v>
      </c>
      <c r="AY224" s="198" t="s">
        <v>125</v>
      </c>
    </row>
    <row r="225" spans="1:65" s="2" customFormat="1" ht="21.75" customHeight="1">
      <c r="A225" s="35"/>
      <c r="B225" s="36"/>
      <c r="C225" s="169" t="s">
        <v>351</v>
      </c>
      <c r="D225" s="169" t="s">
        <v>128</v>
      </c>
      <c r="E225" s="170" t="s">
        <v>352</v>
      </c>
      <c r="F225" s="171" t="s">
        <v>353</v>
      </c>
      <c r="G225" s="172" t="s">
        <v>131</v>
      </c>
      <c r="H225" s="173">
        <v>6</v>
      </c>
      <c r="I225" s="174"/>
      <c r="J225" s="175">
        <f>ROUND(I225*H225,2)</f>
        <v>0</v>
      </c>
      <c r="K225" s="171" t="s">
        <v>132</v>
      </c>
      <c r="L225" s="40"/>
      <c r="M225" s="176" t="s">
        <v>19</v>
      </c>
      <c r="N225" s="177" t="s">
        <v>47</v>
      </c>
      <c r="O225" s="65"/>
      <c r="P225" s="178">
        <f>O225*H225</f>
        <v>0</v>
      </c>
      <c r="Q225" s="178">
        <v>0</v>
      </c>
      <c r="R225" s="178">
        <f>Q225*H225</f>
        <v>0</v>
      </c>
      <c r="S225" s="178">
        <v>0.019</v>
      </c>
      <c r="T225" s="179">
        <f>S225*H225</f>
        <v>0.11399999999999999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133</v>
      </c>
      <c r="AT225" s="180" t="s">
        <v>128</v>
      </c>
      <c r="AU225" s="180" t="s">
        <v>134</v>
      </c>
      <c r="AY225" s="18" t="s">
        <v>125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18" t="s">
        <v>134</v>
      </c>
      <c r="BK225" s="181">
        <f>ROUND(I225*H225,2)</f>
        <v>0</v>
      </c>
      <c r="BL225" s="18" t="s">
        <v>133</v>
      </c>
      <c r="BM225" s="180" t="s">
        <v>354</v>
      </c>
    </row>
    <row r="226" spans="1:47" s="2" customFormat="1" ht="11.25">
      <c r="A226" s="35"/>
      <c r="B226" s="36"/>
      <c r="C226" s="37"/>
      <c r="D226" s="182" t="s">
        <v>136</v>
      </c>
      <c r="E226" s="37"/>
      <c r="F226" s="183" t="s">
        <v>355</v>
      </c>
      <c r="G226" s="37"/>
      <c r="H226" s="37"/>
      <c r="I226" s="184"/>
      <c r="J226" s="37"/>
      <c r="K226" s="37"/>
      <c r="L226" s="40"/>
      <c r="M226" s="185"/>
      <c r="N226" s="18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136</v>
      </c>
      <c r="AU226" s="18" t="s">
        <v>134</v>
      </c>
    </row>
    <row r="227" spans="2:51" s="13" customFormat="1" ht="11.25">
      <c r="B227" s="187"/>
      <c r="C227" s="188"/>
      <c r="D227" s="189" t="s">
        <v>138</v>
      </c>
      <c r="E227" s="190" t="s">
        <v>19</v>
      </c>
      <c r="F227" s="191" t="s">
        <v>356</v>
      </c>
      <c r="G227" s="188"/>
      <c r="H227" s="192">
        <v>6</v>
      </c>
      <c r="I227" s="193"/>
      <c r="J227" s="188"/>
      <c r="K227" s="188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138</v>
      </c>
      <c r="AU227" s="198" t="s">
        <v>134</v>
      </c>
      <c r="AV227" s="13" t="s">
        <v>134</v>
      </c>
      <c r="AW227" s="13" t="s">
        <v>36</v>
      </c>
      <c r="AX227" s="13" t="s">
        <v>80</v>
      </c>
      <c r="AY227" s="198" t="s">
        <v>125</v>
      </c>
    </row>
    <row r="228" spans="1:65" s="2" customFormat="1" ht="21.75" customHeight="1">
      <c r="A228" s="35"/>
      <c r="B228" s="36"/>
      <c r="C228" s="169" t="s">
        <v>357</v>
      </c>
      <c r="D228" s="169" t="s">
        <v>128</v>
      </c>
      <c r="E228" s="170" t="s">
        <v>358</v>
      </c>
      <c r="F228" s="171" t="s">
        <v>359</v>
      </c>
      <c r="G228" s="172" t="s">
        <v>147</v>
      </c>
      <c r="H228" s="173">
        <v>42.83</v>
      </c>
      <c r="I228" s="174"/>
      <c r="J228" s="175">
        <f>ROUND(I228*H228,2)</f>
        <v>0</v>
      </c>
      <c r="K228" s="171" t="s">
        <v>132</v>
      </c>
      <c r="L228" s="40"/>
      <c r="M228" s="176" t="s">
        <v>19</v>
      </c>
      <c r="N228" s="177" t="s">
        <v>47</v>
      </c>
      <c r="O228" s="65"/>
      <c r="P228" s="178">
        <f>O228*H228</f>
        <v>0</v>
      </c>
      <c r="Q228" s="178">
        <v>0</v>
      </c>
      <c r="R228" s="178">
        <f>Q228*H228</f>
        <v>0</v>
      </c>
      <c r="S228" s="178">
        <v>0.004</v>
      </c>
      <c r="T228" s="179">
        <f>S228*H228</f>
        <v>0.17132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133</v>
      </c>
      <c r="AT228" s="180" t="s">
        <v>128</v>
      </c>
      <c r="AU228" s="180" t="s">
        <v>134</v>
      </c>
      <c r="AY228" s="18" t="s">
        <v>125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18" t="s">
        <v>134</v>
      </c>
      <c r="BK228" s="181">
        <f>ROUND(I228*H228,2)</f>
        <v>0</v>
      </c>
      <c r="BL228" s="18" t="s">
        <v>133</v>
      </c>
      <c r="BM228" s="180" t="s">
        <v>360</v>
      </c>
    </row>
    <row r="229" spans="1:47" s="2" customFormat="1" ht="11.25">
      <c r="A229" s="35"/>
      <c r="B229" s="36"/>
      <c r="C229" s="37"/>
      <c r="D229" s="182" t="s">
        <v>136</v>
      </c>
      <c r="E229" s="37"/>
      <c r="F229" s="183" t="s">
        <v>361</v>
      </c>
      <c r="G229" s="37"/>
      <c r="H229" s="37"/>
      <c r="I229" s="184"/>
      <c r="J229" s="37"/>
      <c r="K229" s="37"/>
      <c r="L229" s="40"/>
      <c r="M229" s="185"/>
      <c r="N229" s="186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136</v>
      </c>
      <c r="AU229" s="18" t="s">
        <v>134</v>
      </c>
    </row>
    <row r="230" spans="2:51" s="13" customFormat="1" ht="11.25">
      <c r="B230" s="187"/>
      <c r="C230" s="188"/>
      <c r="D230" s="189" t="s">
        <v>138</v>
      </c>
      <c r="E230" s="190" t="s">
        <v>19</v>
      </c>
      <c r="F230" s="191" t="s">
        <v>165</v>
      </c>
      <c r="G230" s="188"/>
      <c r="H230" s="192">
        <v>42.83</v>
      </c>
      <c r="I230" s="193"/>
      <c r="J230" s="188"/>
      <c r="K230" s="188"/>
      <c r="L230" s="194"/>
      <c r="M230" s="195"/>
      <c r="N230" s="196"/>
      <c r="O230" s="196"/>
      <c r="P230" s="196"/>
      <c r="Q230" s="196"/>
      <c r="R230" s="196"/>
      <c r="S230" s="196"/>
      <c r="T230" s="197"/>
      <c r="AT230" s="198" t="s">
        <v>138</v>
      </c>
      <c r="AU230" s="198" t="s">
        <v>134</v>
      </c>
      <c r="AV230" s="13" t="s">
        <v>134</v>
      </c>
      <c r="AW230" s="13" t="s">
        <v>36</v>
      </c>
      <c r="AX230" s="13" t="s">
        <v>80</v>
      </c>
      <c r="AY230" s="198" t="s">
        <v>125</v>
      </c>
    </row>
    <row r="231" spans="1:65" s="2" customFormat="1" ht="24.2" customHeight="1">
      <c r="A231" s="35"/>
      <c r="B231" s="36"/>
      <c r="C231" s="169" t="s">
        <v>362</v>
      </c>
      <c r="D231" s="169" t="s">
        <v>128</v>
      </c>
      <c r="E231" s="170" t="s">
        <v>363</v>
      </c>
      <c r="F231" s="171" t="s">
        <v>364</v>
      </c>
      <c r="G231" s="172" t="s">
        <v>147</v>
      </c>
      <c r="H231" s="173">
        <v>72.504</v>
      </c>
      <c r="I231" s="174"/>
      <c r="J231" s="175">
        <f>ROUND(I231*H231,2)</f>
        <v>0</v>
      </c>
      <c r="K231" s="171" t="s">
        <v>132</v>
      </c>
      <c r="L231" s="40"/>
      <c r="M231" s="176" t="s">
        <v>19</v>
      </c>
      <c r="N231" s="177" t="s">
        <v>47</v>
      </c>
      <c r="O231" s="65"/>
      <c r="P231" s="178">
        <f>O231*H231</f>
        <v>0</v>
      </c>
      <c r="Q231" s="178">
        <v>0</v>
      </c>
      <c r="R231" s="178">
        <f>Q231*H231</f>
        <v>0</v>
      </c>
      <c r="S231" s="178">
        <v>0.01</v>
      </c>
      <c r="T231" s="179">
        <f>S231*H231</f>
        <v>0.72504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0" t="s">
        <v>133</v>
      </c>
      <c r="AT231" s="180" t="s">
        <v>128</v>
      </c>
      <c r="AU231" s="180" t="s">
        <v>134</v>
      </c>
      <c r="AY231" s="18" t="s">
        <v>125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18" t="s">
        <v>134</v>
      </c>
      <c r="BK231" s="181">
        <f>ROUND(I231*H231,2)</f>
        <v>0</v>
      </c>
      <c r="BL231" s="18" t="s">
        <v>133</v>
      </c>
      <c r="BM231" s="180" t="s">
        <v>365</v>
      </c>
    </row>
    <row r="232" spans="1:47" s="2" customFormat="1" ht="11.25">
      <c r="A232" s="35"/>
      <c r="B232" s="36"/>
      <c r="C232" s="37"/>
      <c r="D232" s="182" t="s">
        <v>136</v>
      </c>
      <c r="E232" s="37"/>
      <c r="F232" s="183" t="s">
        <v>366</v>
      </c>
      <c r="G232" s="37"/>
      <c r="H232" s="37"/>
      <c r="I232" s="184"/>
      <c r="J232" s="37"/>
      <c r="K232" s="37"/>
      <c r="L232" s="40"/>
      <c r="M232" s="185"/>
      <c r="N232" s="186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136</v>
      </c>
      <c r="AU232" s="18" t="s">
        <v>134</v>
      </c>
    </row>
    <row r="233" spans="2:51" s="13" customFormat="1" ht="11.25">
      <c r="B233" s="187"/>
      <c r="C233" s="188"/>
      <c r="D233" s="189" t="s">
        <v>138</v>
      </c>
      <c r="E233" s="190" t="s">
        <v>19</v>
      </c>
      <c r="F233" s="191" t="s">
        <v>192</v>
      </c>
      <c r="G233" s="188"/>
      <c r="H233" s="192">
        <v>51.33</v>
      </c>
      <c r="I233" s="193"/>
      <c r="J233" s="188"/>
      <c r="K233" s="188"/>
      <c r="L233" s="194"/>
      <c r="M233" s="195"/>
      <c r="N233" s="196"/>
      <c r="O233" s="196"/>
      <c r="P233" s="196"/>
      <c r="Q233" s="196"/>
      <c r="R233" s="196"/>
      <c r="S233" s="196"/>
      <c r="T233" s="197"/>
      <c r="AT233" s="198" t="s">
        <v>138</v>
      </c>
      <c r="AU233" s="198" t="s">
        <v>134</v>
      </c>
      <c r="AV233" s="13" t="s">
        <v>134</v>
      </c>
      <c r="AW233" s="13" t="s">
        <v>36</v>
      </c>
      <c r="AX233" s="13" t="s">
        <v>75</v>
      </c>
      <c r="AY233" s="198" t="s">
        <v>125</v>
      </c>
    </row>
    <row r="234" spans="2:51" s="13" customFormat="1" ht="11.25">
      <c r="B234" s="187"/>
      <c r="C234" s="188"/>
      <c r="D234" s="189" t="s">
        <v>138</v>
      </c>
      <c r="E234" s="190" t="s">
        <v>19</v>
      </c>
      <c r="F234" s="191" t="s">
        <v>193</v>
      </c>
      <c r="G234" s="188"/>
      <c r="H234" s="192">
        <v>51.504</v>
      </c>
      <c r="I234" s="193"/>
      <c r="J234" s="188"/>
      <c r="K234" s="188"/>
      <c r="L234" s="194"/>
      <c r="M234" s="195"/>
      <c r="N234" s="196"/>
      <c r="O234" s="196"/>
      <c r="P234" s="196"/>
      <c r="Q234" s="196"/>
      <c r="R234" s="196"/>
      <c r="S234" s="196"/>
      <c r="T234" s="197"/>
      <c r="AT234" s="198" t="s">
        <v>138</v>
      </c>
      <c r="AU234" s="198" t="s">
        <v>134</v>
      </c>
      <c r="AV234" s="13" t="s">
        <v>134</v>
      </c>
      <c r="AW234" s="13" t="s">
        <v>36</v>
      </c>
      <c r="AX234" s="13" t="s">
        <v>75</v>
      </c>
      <c r="AY234" s="198" t="s">
        <v>125</v>
      </c>
    </row>
    <row r="235" spans="2:51" s="13" customFormat="1" ht="11.25">
      <c r="B235" s="187"/>
      <c r="C235" s="188"/>
      <c r="D235" s="189" t="s">
        <v>138</v>
      </c>
      <c r="E235" s="190" t="s">
        <v>19</v>
      </c>
      <c r="F235" s="191" t="s">
        <v>194</v>
      </c>
      <c r="G235" s="188"/>
      <c r="H235" s="192">
        <v>21.75</v>
      </c>
      <c r="I235" s="193"/>
      <c r="J235" s="188"/>
      <c r="K235" s="188"/>
      <c r="L235" s="194"/>
      <c r="M235" s="195"/>
      <c r="N235" s="196"/>
      <c r="O235" s="196"/>
      <c r="P235" s="196"/>
      <c r="Q235" s="196"/>
      <c r="R235" s="196"/>
      <c r="S235" s="196"/>
      <c r="T235" s="197"/>
      <c r="AT235" s="198" t="s">
        <v>138</v>
      </c>
      <c r="AU235" s="198" t="s">
        <v>134</v>
      </c>
      <c r="AV235" s="13" t="s">
        <v>134</v>
      </c>
      <c r="AW235" s="13" t="s">
        <v>36</v>
      </c>
      <c r="AX235" s="13" t="s">
        <v>75</v>
      </c>
      <c r="AY235" s="198" t="s">
        <v>125</v>
      </c>
    </row>
    <row r="236" spans="2:51" s="15" customFormat="1" ht="11.25">
      <c r="B236" s="210"/>
      <c r="C236" s="211"/>
      <c r="D236" s="189" t="s">
        <v>138</v>
      </c>
      <c r="E236" s="212" t="s">
        <v>19</v>
      </c>
      <c r="F236" s="213" t="s">
        <v>195</v>
      </c>
      <c r="G236" s="211"/>
      <c r="H236" s="214">
        <v>124.584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138</v>
      </c>
      <c r="AU236" s="220" t="s">
        <v>134</v>
      </c>
      <c r="AV236" s="15" t="s">
        <v>126</v>
      </c>
      <c r="AW236" s="15" t="s">
        <v>36</v>
      </c>
      <c r="AX236" s="15" t="s">
        <v>75</v>
      </c>
      <c r="AY236" s="220" t="s">
        <v>125</v>
      </c>
    </row>
    <row r="237" spans="2:51" s="13" customFormat="1" ht="11.25">
      <c r="B237" s="187"/>
      <c r="C237" s="188"/>
      <c r="D237" s="189" t="s">
        <v>138</v>
      </c>
      <c r="E237" s="190" t="s">
        <v>19</v>
      </c>
      <c r="F237" s="191" t="s">
        <v>196</v>
      </c>
      <c r="G237" s="188"/>
      <c r="H237" s="192">
        <v>-1.62</v>
      </c>
      <c r="I237" s="193"/>
      <c r="J237" s="188"/>
      <c r="K237" s="188"/>
      <c r="L237" s="194"/>
      <c r="M237" s="195"/>
      <c r="N237" s="196"/>
      <c r="O237" s="196"/>
      <c r="P237" s="196"/>
      <c r="Q237" s="196"/>
      <c r="R237" s="196"/>
      <c r="S237" s="196"/>
      <c r="T237" s="197"/>
      <c r="AT237" s="198" t="s">
        <v>138</v>
      </c>
      <c r="AU237" s="198" t="s">
        <v>134</v>
      </c>
      <c r="AV237" s="13" t="s">
        <v>134</v>
      </c>
      <c r="AW237" s="13" t="s">
        <v>36</v>
      </c>
      <c r="AX237" s="13" t="s">
        <v>75</v>
      </c>
      <c r="AY237" s="198" t="s">
        <v>125</v>
      </c>
    </row>
    <row r="238" spans="2:51" s="13" customFormat="1" ht="11.25">
      <c r="B238" s="187"/>
      <c r="C238" s="188"/>
      <c r="D238" s="189" t="s">
        <v>138</v>
      </c>
      <c r="E238" s="190" t="s">
        <v>19</v>
      </c>
      <c r="F238" s="191" t="s">
        <v>197</v>
      </c>
      <c r="G238" s="188"/>
      <c r="H238" s="192">
        <v>-15</v>
      </c>
      <c r="I238" s="193"/>
      <c r="J238" s="188"/>
      <c r="K238" s="188"/>
      <c r="L238" s="194"/>
      <c r="M238" s="195"/>
      <c r="N238" s="196"/>
      <c r="O238" s="196"/>
      <c r="P238" s="196"/>
      <c r="Q238" s="196"/>
      <c r="R238" s="196"/>
      <c r="S238" s="196"/>
      <c r="T238" s="197"/>
      <c r="AT238" s="198" t="s">
        <v>138</v>
      </c>
      <c r="AU238" s="198" t="s">
        <v>134</v>
      </c>
      <c r="AV238" s="13" t="s">
        <v>134</v>
      </c>
      <c r="AW238" s="13" t="s">
        <v>36</v>
      </c>
      <c r="AX238" s="13" t="s">
        <v>75</v>
      </c>
      <c r="AY238" s="198" t="s">
        <v>125</v>
      </c>
    </row>
    <row r="239" spans="2:51" s="15" customFormat="1" ht="11.25">
      <c r="B239" s="210"/>
      <c r="C239" s="211"/>
      <c r="D239" s="189" t="s">
        <v>138</v>
      </c>
      <c r="E239" s="212" t="s">
        <v>19</v>
      </c>
      <c r="F239" s="213" t="s">
        <v>198</v>
      </c>
      <c r="G239" s="211"/>
      <c r="H239" s="214">
        <v>-16.62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138</v>
      </c>
      <c r="AU239" s="220" t="s">
        <v>134</v>
      </c>
      <c r="AV239" s="15" t="s">
        <v>126</v>
      </c>
      <c r="AW239" s="15" t="s">
        <v>36</v>
      </c>
      <c r="AX239" s="15" t="s">
        <v>75</v>
      </c>
      <c r="AY239" s="220" t="s">
        <v>125</v>
      </c>
    </row>
    <row r="240" spans="2:51" s="13" customFormat="1" ht="11.25">
      <c r="B240" s="187"/>
      <c r="C240" s="188"/>
      <c r="D240" s="189" t="s">
        <v>138</v>
      </c>
      <c r="E240" s="190" t="s">
        <v>19</v>
      </c>
      <c r="F240" s="191" t="s">
        <v>199</v>
      </c>
      <c r="G240" s="188"/>
      <c r="H240" s="192">
        <v>-17.7</v>
      </c>
      <c r="I240" s="193"/>
      <c r="J240" s="188"/>
      <c r="K240" s="188"/>
      <c r="L240" s="194"/>
      <c r="M240" s="195"/>
      <c r="N240" s="196"/>
      <c r="O240" s="196"/>
      <c r="P240" s="196"/>
      <c r="Q240" s="196"/>
      <c r="R240" s="196"/>
      <c r="S240" s="196"/>
      <c r="T240" s="197"/>
      <c r="AT240" s="198" t="s">
        <v>138</v>
      </c>
      <c r="AU240" s="198" t="s">
        <v>134</v>
      </c>
      <c r="AV240" s="13" t="s">
        <v>134</v>
      </c>
      <c r="AW240" s="13" t="s">
        <v>36</v>
      </c>
      <c r="AX240" s="13" t="s">
        <v>75</v>
      </c>
      <c r="AY240" s="198" t="s">
        <v>125</v>
      </c>
    </row>
    <row r="241" spans="2:51" s="13" customFormat="1" ht="11.25">
      <c r="B241" s="187"/>
      <c r="C241" s="188"/>
      <c r="D241" s="189" t="s">
        <v>138</v>
      </c>
      <c r="E241" s="190" t="s">
        <v>19</v>
      </c>
      <c r="F241" s="191" t="s">
        <v>200</v>
      </c>
      <c r="G241" s="188"/>
      <c r="H241" s="192">
        <v>-17.76</v>
      </c>
      <c r="I241" s="193"/>
      <c r="J241" s="188"/>
      <c r="K241" s="188"/>
      <c r="L241" s="194"/>
      <c r="M241" s="195"/>
      <c r="N241" s="196"/>
      <c r="O241" s="196"/>
      <c r="P241" s="196"/>
      <c r="Q241" s="196"/>
      <c r="R241" s="196"/>
      <c r="S241" s="196"/>
      <c r="T241" s="197"/>
      <c r="AT241" s="198" t="s">
        <v>138</v>
      </c>
      <c r="AU241" s="198" t="s">
        <v>134</v>
      </c>
      <c r="AV241" s="13" t="s">
        <v>134</v>
      </c>
      <c r="AW241" s="13" t="s">
        <v>36</v>
      </c>
      <c r="AX241" s="13" t="s">
        <v>75</v>
      </c>
      <c r="AY241" s="198" t="s">
        <v>125</v>
      </c>
    </row>
    <row r="242" spans="2:51" s="15" customFormat="1" ht="11.25">
      <c r="B242" s="210"/>
      <c r="C242" s="211"/>
      <c r="D242" s="189" t="s">
        <v>138</v>
      </c>
      <c r="E242" s="212" t="s">
        <v>19</v>
      </c>
      <c r="F242" s="213" t="s">
        <v>201</v>
      </c>
      <c r="G242" s="211"/>
      <c r="H242" s="214">
        <v>-35.46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138</v>
      </c>
      <c r="AU242" s="220" t="s">
        <v>134</v>
      </c>
      <c r="AV242" s="15" t="s">
        <v>126</v>
      </c>
      <c r="AW242" s="15" t="s">
        <v>36</v>
      </c>
      <c r="AX242" s="15" t="s">
        <v>75</v>
      </c>
      <c r="AY242" s="220" t="s">
        <v>125</v>
      </c>
    </row>
    <row r="243" spans="2:51" s="14" customFormat="1" ht="11.25">
      <c r="B243" s="199"/>
      <c r="C243" s="200"/>
      <c r="D243" s="189" t="s">
        <v>138</v>
      </c>
      <c r="E243" s="201" t="s">
        <v>19</v>
      </c>
      <c r="F243" s="202" t="s">
        <v>202</v>
      </c>
      <c r="G243" s="200"/>
      <c r="H243" s="203">
        <v>72.50399999999999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138</v>
      </c>
      <c r="AU243" s="209" t="s">
        <v>134</v>
      </c>
      <c r="AV243" s="14" t="s">
        <v>133</v>
      </c>
      <c r="AW243" s="14" t="s">
        <v>36</v>
      </c>
      <c r="AX243" s="14" t="s">
        <v>80</v>
      </c>
      <c r="AY243" s="209" t="s">
        <v>125</v>
      </c>
    </row>
    <row r="244" spans="1:65" s="2" customFormat="1" ht="24.2" customHeight="1">
      <c r="A244" s="35"/>
      <c r="B244" s="36"/>
      <c r="C244" s="169" t="s">
        <v>367</v>
      </c>
      <c r="D244" s="169" t="s">
        <v>128</v>
      </c>
      <c r="E244" s="170" t="s">
        <v>368</v>
      </c>
      <c r="F244" s="171" t="s">
        <v>369</v>
      </c>
      <c r="G244" s="172" t="s">
        <v>147</v>
      </c>
      <c r="H244" s="173">
        <v>34.35</v>
      </c>
      <c r="I244" s="174"/>
      <c r="J244" s="175">
        <f>ROUND(I244*H244,2)</f>
        <v>0</v>
      </c>
      <c r="K244" s="171" t="s">
        <v>132</v>
      </c>
      <c r="L244" s="40"/>
      <c r="M244" s="176" t="s">
        <v>19</v>
      </c>
      <c r="N244" s="177" t="s">
        <v>47</v>
      </c>
      <c r="O244" s="65"/>
      <c r="P244" s="178">
        <f>O244*H244</f>
        <v>0</v>
      </c>
      <c r="Q244" s="178">
        <v>0</v>
      </c>
      <c r="R244" s="178">
        <f>Q244*H244</f>
        <v>0</v>
      </c>
      <c r="S244" s="178">
        <v>0.046</v>
      </c>
      <c r="T244" s="179">
        <f>S244*H244</f>
        <v>1.5801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0" t="s">
        <v>133</v>
      </c>
      <c r="AT244" s="180" t="s">
        <v>128</v>
      </c>
      <c r="AU244" s="180" t="s">
        <v>134</v>
      </c>
      <c r="AY244" s="18" t="s">
        <v>125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18" t="s">
        <v>134</v>
      </c>
      <c r="BK244" s="181">
        <f>ROUND(I244*H244,2)</f>
        <v>0</v>
      </c>
      <c r="BL244" s="18" t="s">
        <v>133</v>
      </c>
      <c r="BM244" s="180" t="s">
        <v>370</v>
      </c>
    </row>
    <row r="245" spans="1:47" s="2" customFormat="1" ht="11.25">
      <c r="A245" s="35"/>
      <c r="B245" s="36"/>
      <c r="C245" s="37"/>
      <c r="D245" s="182" t="s">
        <v>136</v>
      </c>
      <c r="E245" s="37"/>
      <c r="F245" s="183" t="s">
        <v>371</v>
      </c>
      <c r="G245" s="37"/>
      <c r="H245" s="37"/>
      <c r="I245" s="184"/>
      <c r="J245" s="37"/>
      <c r="K245" s="37"/>
      <c r="L245" s="40"/>
      <c r="M245" s="185"/>
      <c r="N245" s="186"/>
      <c r="O245" s="65"/>
      <c r="P245" s="65"/>
      <c r="Q245" s="65"/>
      <c r="R245" s="65"/>
      <c r="S245" s="65"/>
      <c r="T245" s="66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8" t="s">
        <v>136</v>
      </c>
      <c r="AU245" s="18" t="s">
        <v>134</v>
      </c>
    </row>
    <row r="246" spans="2:51" s="13" customFormat="1" ht="11.25">
      <c r="B246" s="187"/>
      <c r="C246" s="188"/>
      <c r="D246" s="189" t="s">
        <v>138</v>
      </c>
      <c r="E246" s="190" t="s">
        <v>19</v>
      </c>
      <c r="F246" s="191" t="s">
        <v>171</v>
      </c>
      <c r="G246" s="188"/>
      <c r="H246" s="192">
        <v>1.62</v>
      </c>
      <c r="I246" s="193"/>
      <c r="J246" s="188"/>
      <c r="K246" s="188"/>
      <c r="L246" s="194"/>
      <c r="M246" s="195"/>
      <c r="N246" s="196"/>
      <c r="O246" s="196"/>
      <c r="P246" s="196"/>
      <c r="Q246" s="196"/>
      <c r="R246" s="196"/>
      <c r="S246" s="196"/>
      <c r="T246" s="197"/>
      <c r="AT246" s="198" t="s">
        <v>138</v>
      </c>
      <c r="AU246" s="198" t="s">
        <v>134</v>
      </c>
      <c r="AV246" s="13" t="s">
        <v>134</v>
      </c>
      <c r="AW246" s="13" t="s">
        <v>36</v>
      </c>
      <c r="AX246" s="13" t="s">
        <v>75</v>
      </c>
      <c r="AY246" s="198" t="s">
        <v>125</v>
      </c>
    </row>
    <row r="247" spans="2:51" s="13" customFormat="1" ht="11.25">
      <c r="B247" s="187"/>
      <c r="C247" s="188"/>
      <c r="D247" s="189" t="s">
        <v>138</v>
      </c>
      <c r="E247" s="190" t="s">
        <v>19</v>
      </c>
      <c r="F247" s="191" t="s">
        <v>172</v>
      </c>
      <c r="G247" s="188"/>
      <c r="H247" s="192">
        <v>15</v>
      </c>
      <c r="I247" s="193"/>
      <c r="J247" s="188"/>
      <c r="K247" s="188"/>
      <c r="L247" s="194"/>
      <c r="M247" s="195"/>
      <c r="N247" s="196"/>
      <c r="O247" s="196"/>
      <c r="P247" s="196"/>
      <c r="Q247" s="196"/>
      <c r="R247" s="196"/>
      <c r="S247" s="196"/>
      <c r="T247" s="197"/>
      <c r="AT247" s="198" t="s">
        <v>138</v>
      </c>
      <c r="AU247" s="198" t="s">
        <v>134</v>
      </c>
      <c r="AV247" s="13" t="s">
        <v>134</v>
      </c>
      <c r="AW247" s="13" t="s">
        <v>36</v>
      </c>
      <c r="AX247" s="13" t="s">
        <v>75</v>
      </c>
      <c r="AY247" s="198" t="s">
        <v>125</v>
      </c>
    </row>
    <row r="248" spans="2:51" s="15" customFormat="1" ht="11.25">
      <c r="B248" s="210"/>
      <c r="C248" s="211"/>
      <c r="D248" s="189" t="s">
        <v>138</v>
      </c>
      <c r="E248" s="212" t="s">
        <v>19</v>
      </c>
      <c r="F248" s="213" t="s">
        <v>198</v>
      </c>
      <c r="G248" s="211"/>
      <c r="H248" s="214">
        <v>16.62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138</v>
      </c>
      <c r="AU248" s="220" t="s">
        <v>134</v>
      </c>
      <c r="AV248" s="15" t="s">
        <v>126</v>
      </c>
      <c r="AW248" s="15" t="s">
        <v>36</v>
      </c>
      <c r="AX248" s="15" t="s">
        <v>75</v>
      </c>
      <c r="AY248" s="220" t="s">
        <v>125</v>
      </c>
    </row>
    <row r="249" spans="2:51" s="13" customFormat="1" ht="11.25">
      <c r="B249" s="187"/>
      <c r="C249" s="188"/>
      <c r="D249" s="189" t="s">
        <v>138</v>
      </c>
      <c r="E249" s="190" t="s">
        <v>19</v>
      </c>
      <c r="F249" s="191" t="s">
        <v>372</v>
      </c>
      <c r="G249" s="188"/>
      <c r="H249" s="192">
        <v>8.85</v>
      </c>
      <c r="I249" s="193"/>
      <c r="J249" s="188"/>
      <c r="K249" s="188"/>
      <c r="L249" s="194"/>
      <c r="M249" s="195"/>
      <c r="N249" s="196"/>
      <c r="O249" s="196"/>
      <c r="P249" s="196"/>
      <c r="Q249" s="196"/>
      <c r="R249" s="196"/>
      <c r="S249" s="196"/>
      <c r="T249" s="197"/>
      <c r="AT249" s="198" t="s">
        <v>138</v>
      </c>
      <c r="AU249" s="198" t="s">
        <v>134</v>
      </c>
      <c r="AV249" s="13" t="s">
        <v>134</v>
      </c>
      <c r="AW249" s="13" t="s">
        <v>36</v>
      </c>
      <c r="AX249" s="13" t="s">
        <v>75</v>
      </c>
      <c r="AY249" s="198" t="s">
        <v>125</v>
      </c>
    </row>
    <row r="250" spans="2:51" s="13" customFormat="1" ht="11.25">
      <c r="B250" s="187"/>
      <c r="C250" s="188"/>
      <c r="D250" s="189" t="s">
        <v>138</v>
      </c>
      <c r="E250" s="190" t="s">
        <v>19</v>
      </c>
      <c r="F250" s="191" t="s">
        <v>373</v>
      </c>
      <c r="G250" s="188"/>
      <c r="H250" s="192">
        <v>8.88</v>
      </c>
      <c r="I250" s="193"/>
      <c r="J250" s="188"/>
      <c r="K250" s="188"/>
      <c r="L250" s="194"/>
      <c r="M250" s="195"/>
      <c r="N250" s="196"/>
      <c r="O250" s="196"/>
      <c r="P250" s="196"/>
      <c r="Q250" s="196"/>
      <c r="R250" s="196"/>
      <c r="S250" s="196"/>
      <c r="T250" s="197"/>
      <c r="AT250" s="198" t="s">
        <v>138</v>
      </c>
      <c r="AU250" s="198" t="s">
        <v>134</v>
      </c>
      <c r="AV250" s="13" t="s">
        <v>134</v>
      </c>
      <c r="AW250" s="13" t="s">
        <v>36</v>
      </c>
      <c r="AX250" s="13" t="s">
        <v>75</v>
      </c>
      <c r="AY250" s="198" t="s">
        <v>125</v>
      </c>
    </row>
    <row r="251" spans="2:51" s="15" customFormat="1" ht="11.25">
      <c r="B251" s="210"/>
      <c r="C251" s="211"/>
      <c r="D251" s="189" t="s">
        <v>138</v>
      </c>
      <c r="E251" s="212" t="s">
        <v>19</v>
      </c>
      <c r="F251" s="213" t="s">
        <v>201</v>
      </c>
      <c r="G251" s="211"/>
      <c r="H251" s="214">
        <v>17.73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138</v>
      </c>
      <c r="AU251" s="220" t="s">
        <v>134</v>
      </c>
      <c r="AV251" s="15" t="s">
        <v>126</v>
      </c>
      <c r="AW251" s="15" t="s">
        <v>36</v>
      </c>
      <c r="AX251" s="15" t="s">
        <v>75</v>
      </c>
      <c r="AY251" s="220" t="s">
        <v>125</v>
      </c>
    </row>
    <row r="252" spans="2:51" s="14" customFormat="1" ht="11.25">
      <c r="B252" s="199"/>
      <c r="C252" s="200"/>
      <c r="D252" s="189" t="s">
        <v>138</v>
      </c>
      <c r="E252" s="201" t="s">
        <v>19</v>
      </c>
      <c r="F252" s="202" t="s">
        <v>202</v>
      </c>
      <c r="G252" s="200"/>
      <c r="H252" s="203">
        <v>34.35</v>
      </c>
      <c r="I252" s="204"/>
      <c r="J252" s="200"/>
      <c r="K252" s="200"/>
      <c r="L252" s="205"/>
      <c r="M252" s="206"/>
      <c r="N252" s="207"/>
      <c r="O252" s="207"/>
      <c r="P252" s="207"/>
      <c r="Q252" s="207"/>
      <c r="R252" s="207"/>
      <c r="S252" s="207"/>
      <c r="T252" s="208"/>
      <c r="AT252" s="209" t="s">
        <v>138</v>
      </c>
      <c r="AU252" s="209" t="s">
        <v>134</v>
      </c>
      <c r="AV252" s="14" t="s">
        <v>133</v>
      </c>
      <c r="AW252" s="14" t="s">
        <v>36</v>
      </c>
      <c r="AX252" s="14" t="s">
        <v>80</v>
      </c>
      <c r="AY252" s="209" t="s">
        <v>125</v>
      </c>
    </row>
    <row r="253" spans="2:63" s="12" customFormat="1" ht="22.9" customHeight="1">
      <c r="B253" s="153"/>
      <c r="C253" s="154"/>
      <c r="D253" s="155" t="s">
        <v>74</v>
      </c>
      <c r="E253" s="167" t="s">
        <v>374</v>
      </c>
      <c r="F253" s="167" t="s">
        <v>375</v>
      </c>
      <c r="G253" s="154"/>
      <c r="H253" s="154"/>
      <c r="I253" s="157"/>
      <c r="J253" s="168">
        <f>BK253</f>
        <v>0</v>
      </c>
      <c r="K253" s="154"/>
      <c r="L253" s="159"/>
      <c r="M253" s="160"/>
      <c r="N253" s="161"/>
      <c r="O253" s="161"/>
      <c r="P253" s="162">
        <f>SUM(P254:P263)</f>
        <v>0</v>
      </c>
      <c r="Q253" s="161"/>
      <c r="R253" s="162">
        <f>SUM(R254:R263)</f>
        <v>0</v>
      </c>
      <c r="S253" s="161"/>
      <c r="T253" s="163">
        <f>SUM(T254:T263)</f>
        <v>0</v>
      </c>
      <c r="AR253" s="164" t="s">
        <v>80</v>
      </c>
      <c r="AT253" s="165" t="s">
        <v>74</v>
      </c>
      <c r="AU253" s="165" t="s">
        <v>80</v>
      </c>
      <c r="AY253" s="164" t="s">
        <v>125</v>
      </c>
      <c r="BK253" s="166">
        <f>SUM(BK254:BK263)</f>
        <v>0</v>
      </c>
    </row>
    <row r="254" spans="1:65" s="2" customFormat="1" ht="24.2" customHeight="1">
      <c r="A254" s="35"/>
      <c r="B254" s="36"/>
      <c r="C254" s="169" t="s">
        <v>376</v>
      </c>
      <c r="D254" s="169" t="s">
        <v>128</v>
      </c>
      <c r="E254" s="170" t="s">
        <v>377</v>
      </c>
      <c r="F254" s="171" t="s">
        <v>378</v>
      </c>
      <c r="G254" s="172" t="s">
        <v>236</v>
      </c>
      <c r="H254" s="173">
        <v>11.757</v>
      </c>
      <c r="I254" s="174"/>
      <c r="J254" s="175">
        <f>ROUND(I254*H254,2)</f>
        <v>0</v>
      </c>
      <c r="K254" s="171" t="s">
        <v>132</v>
      </c>
      <c r="L254" s="40"/>
      <c r="M254" s="176" t="s">
        <v>19</v>
      </c>
      <c r="N254" s="177" t="s">
        <v>47</v>
      </c>
      <c r="O254" s="65"/>
      <c r="P254" s="178">
        <f>O254*H254</f>
        <v>0</v>
      </c>
      <c r="Q254" s="178">
        <v>0</v>
      </c>
      <c r="R254" s="178">
        <f>Q254*H254</f>
        <v>0</v>
      </c>
      <c r="S254" s="178">
        <v>0</v>
      </c>
      <c r="T254" s="17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133</v>
      </c>
      <c r="AT254" s="180" t="s">
        <v>128</v>
      </c>
      <c r="AU254" s="180" t="s">
        <v>134</v>
      </c>
      <c r="AY254" s="18" t="s">
        <v>125</v>
      </c>
      <c r="BE254" s="181">
        <f>IF(N254="základní",J254,0)</f>
        <v>0</v>
      </c>
      <c r="BF254" s="181">
        <f>IF(N254="snížená",J254,0)</f>
        <v>0</v>
      </c>
      <c r="BG254" s="181">
        <f>IF(N254="zákl. přenesená",J254,0)</f>
        <v>0</v>
      </c>
      <c r="BH254" s="181">
        <f>IF(N254="sníž. přenesená",J254,0)</f>
        <v>0</v>
      </c>
      <c r="BI254" s="181">
        <f>IF(N254="nulová",J254,0)</f>
        <v>0</v>
      </c>
      <c r="BJ254" s="18" t="s">
        <v>134</v>
      </c>
      <c r="BK254" s="181">
        <f>ROUND(I254*H254,2)</f>
        <v>0</v>
      </c>
      <c r="BL254" s="18" t="s">
        <v>133</v>
      </c>
      <c r="BM254" s="180" t="s">
        <v>379</v>
      </c>
    </row>
    <row r="255" spans="1:47" s="2" customFormat="1" ht="11.25">
      <c r="A255" s="35"/>
      <c r="B255" s="36"/>
      <c r="C255" s="37"/>
      <c r="D255" s="182" t="s">
        <v>136</v>
      </c>
      <c r="E255" s="37"/>
      <c r="F255" s="183" t="s">
        <v>380</v>
      </c>
      <c r="G255" s="37"/>
      <c r="H255" s="37"/>
      <c r="I255" s="184"/>
      <c r="J255" s="37"/>
      <c r="K255" s="37"/>
      <c r="L255" s="40"/>
      <c r="M255" s="185"/>
      <c r="N255" s="186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136</v>
      </c>
      <c r="AU255" s="18" t="s">
        <v>134</v>
      </c>
    </row>
    <row r="256" spans="1:65" s="2" customFormat="1" ht="21.75" customHeight="1">
      <c r="A256" s="35"/>
      <c r="B256" s="36"/>
      <c r="C256" s="169" t="s">
        <v>381</v>
      </c>
      <c r="D256" s="169" t="s">
        <v>128</v>
      </c>
      <c r="E256" s="170" t="s">
        <v>382</v>
      </c>
      <c r="F256" s="171" t="s">
        <v>383</v>
      </c>
      <c r="G256" s="172" t="s">
        <v>236</v>
      </c>
      <c r="H256" s="173">
        <v>11.757</v>
      </c>
      <c r="I256" s="174"/>
      <c r="J256" s="175">
        <f>ROUND(I256*H256,2)</f>
        <v>0</v>
      </c>
      <c r="K256" s="171" t="s">
        <v>132</v>
      </c>
      <c r="L256" s="40"/>
      <c r="M256" s="176" t="s">
        <v>19</v>
      </c>
      <c r="N256" s="177" t="s">
        <v>47</v>
      </c>
      <c r="O256" s="65"/>
      <c r="P256" s="178">
        <f>O256*H256</f>
        <v>0</v>
      </c>
      <c r="Q256" s="178">
        <v>0</v>
      </c>
      <c r="R256" s="178">
        <f>Q256*H256</f>
        <v>0</v>
      </c>
      <c r="S256" s="178">
        <v>0</v>
      </c>
      <c r="T256" s="17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0" t="s">
        <v>133</v>
      </c>
      <c r="AT256" s="180" t="s">
        <v>128</v>
      </c>
      <c r="AU256" s="180" t="s">
        <v>134</v>
      </c>
      <c r="AY256" s="18" t="s">
        <v>125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18" t="s">
        <v>134</v>
      </c>
      <c r="BK256" s="181">
        <f>ROUND(I256*H256,2)</f>
        <v>0</v>
      </c>
      <c r="BL256" s="18" t="s">
        <v>133</v>
      </c>
      <c r="BM256" s="180" t="s">
        <v>384</v>
      </c>
    </row>
    <row r="257" spans="1:47" s="2" customFormat="1" ht="11.25">
      <c r="A257" s="35"/>
      <c r="B257" s="36"/>
      <c r="C257" s="37"/>
      <c r="D257" s="182" t="s">
        <v>136</v>
      </c>
      <c r="E257" s="37"/>
      <c r="F257" s="183" t="s">
        <v>385</v>
      </c>
      <c r="G257" s="37"/>
      <c r="H257" s="37"/>
      <c r="I257" s="184"/>
      <c r="J257" s="37"/>
      <c r="K257" s="37"/>
      <c r="L257" s="40"/>
      <c r="M257" s="185"/>
      <c r="N257" s="186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136</v>
      </c>
      <c r="AU257" s="18" t="s">
        <v>134</v>
      </c>
    </row>
    <row r="258" spans="1:65" s="2" customFormat="1" ht="24.2" customHeight="1">
      <c r="A258" s="35"/>
      <c r="B258" s="36"/>
      <c r="C258" s="169" t="s">
        <v>386</v>
      </c>
      <c r="D258" s="169" t="s">
        <v>128</v>
      </c>
      <c r="E258" s="170" t="s">
        <v>387</v>
      </c>
      <c r="F258" s="171" t="s">
        <v>388</v>
      </c>
      <c r="G258" s="172" t="s">
        <v>236</v>
      </c>
      <c r="H258" s="173">
        <v>223.383</v>
      </c>
      <c r="I258" s="174"/>
      <c r="J258" s="175">
        <f>ROUND(I258*H258,2)</f>
        <v>0</v>
      </c>
      <c r="K258" s="171" t="s">
        <v>132</v>
      </c>
      <c r="L258" s="40"/>
      <c r="M258" s="176" t="s">
        <v>19</v>
      </c>
      <c r="N258" s="177" t="s">
        <v>47</v>
      </c>
      <c r="O258" s="65"/>
      <c r="P258" s="178">
        <f>O258*H258</f>
        <v>0</v>
      </c>
      <c r="Q258" s="178">
        <v>0</v>
      </c>
      <c r="R258" s="178">
        <f>Q258*H258</f>
        <v>0</v>
      </c>
      <c r="S258" s="178">
        <v>0</v>
      </c>
      <c r="T258" s="17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0" t="s">
        <v>133</v>
      </c>
      <c r="AT258" s="180" t="s">
        <v>128</v>
      </c>
      <c r="AU258" s="180" t="s">
        <v>134</v>
      </c>
      <c r="AY258" s="18" t="s">
        <v>125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18" t="s">
        <v>134</v>
      </c>
      <c r="BK258" s="181">
        <f>ROUND(I258*H258,2)</f>
        <v>0</v>
      </c>
      <c r="BL258" s="18" t="s">
        <v>133</v>
      </c>
      <c r="BM258" s="180" t="s">
        <v>389</v>
      </c>
    </row>
    <row r="259" spans="1:47" s="2" customFormat="1" ht="11.25">
      <c r="A259" s="35"/>
      <c r="B259" s="36"/>
      <c r="C259" s="37"/>
      <c r="D259" s="182" t="s">
        <v>136</v>
      </c>
      <c r="E259" s="37"/>
      <c r="F259" s="183" t="s">
        <v>390</v>
      </c>
      <c r="G259" s="37"/>
      <c r="H259" s="37"/>
      <c r="I259" s="184"/>
      <c r="J259" s="37"/>
      <c r="K259" s="37"/>
      <c r="L259" s="40"/>
      <c r="M259" s="185"/>
      <c r="N259" s="186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8" t="s">
        <v>136</v>
      </c>
      <c r="AU259" s="18" t="s">
        <v>134</v>
      </c>
    </row>
    <row r="260" spans="2:51" s="13" customFormat="1" ht="11.25">
      <c r="B260" s="187"/>
      <c r="C260" s="188"/>
      <c r="D260" s="189" t="s">
        <v>138</v>
      </c>
      <c r="E260" s="188"/>
      <c r="F260" s="191" t="s">
        <v>391</v>
      </c>
      <c r="G260" s="188"/>
      <c r="H260" s="192">
        <v>223.383</v>
      </c>
      <c r="I260" s="193"/>
      <c r="J260" s="188"/>
      <c r="K260" s="188"/>
      <c r="L260" s="194"/>
      <c r="M260" s="195"/>
      <c r="N260" s="196"/>
      <c r="O260" s="196"/>
      <c r="P260" s="196"/>
      <c r="Q260" s="196"/>
      <c r="R260" s="196"/>
      <c r="S260" s="196"/>
      <c r="T260" s="197"/>
      <c r="AT260" s="198" t="s">
        <v>138</v>
      </c>
      <c r="AU260" s="198" t="s">
        <v>134</v>
      </c>
      <c r="AV260" s="13" t="s">
        <v>134</v>
      </c>
      <c r="AW260" s="13" t="s">
        <v>4</v>
      </c>
      <c r="AX260" s="13" t="s">
        <v>80</v>
      </c>
      <c r="AY260" s="198" t="s">
        <v>125</v>
      </c>
    </row>
    <row r="261" spans="1:65" s="2" customFormat="1" ht="21.75" customHeight="1">
      <c r="A261" s="35"/>
      <c r="B261" s="36"/>
      <c r="C261" s="221" t="s">
        <v>392</v>
      </c>
      <c r="D261" s="221" t="s">
        <v>265</v>
      </c>
      <c r="E261" s="222" t="s">
        <v>393</v>
      </c>
      <c r="F261" s="223" t="s">
        <v>394</v>
      </c>
      <c r="G261" s="224" t="s">
        <v>236</v>
      </c>
      <c r="H261" s="225">
        <v>3.192</v>
      </c>
      <c r="I261" s="226"/>
      <c r="J261" s="227">
        <f>ROUND(I261*H261,2)</f>
        <v>0</v>
      </c>
      <c r="K261" s="223" t="s">
        <v>132</v>
      </c>
      <c r="L261" s="228"/>
      <c r="M261" s="229" t="s">
        <v>19</v>
      </c>
      <c r="N261" s="230" t="s">
        <v>47</v>
      </c>
      <c r="O261" s="65"/>
      <c r="P261" s="178">
        <f>O261*H261</f>
        <v>0</v>
      </c>
      <c r="Q261" s="178">
        <v>0</v>
      </c>
      <c r="R261" s="178">
        <f>Q261*H261</f>
        <v>0</v>
      </c>
      <c r="S261" s="178">
        <v>0</v>
      </c>
      <c r="T261" s="17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80" t="s">
        <v>179</v>
      </c>
      <c r="AT261" s="180" t="s">
        <v>265</v>
      </c>
      <c r="AU261" s="180" t="s">
        <v>134</v>
      </c>
      <c r="AY261" s="18" t="s">
        <v>125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18" t="s">
        <v>134</v>
      </c>
      <c r="BK261" s="181">
        <f>ROUND(I261*H261,2)</f>
        <v>0</v>
      </c>
      <c r="BL261" s="18" t="s">
        <v>133</v>
      </c>
      <c r="BM261" s="180" t="s">
        <v>395</v>
      </c>
    </row>
    <row r="262" spans="1:65" s="2" customFormat="1" ht="16.5" customHeight="1">
      <c r="A262" s="35"/>
      <c r="B262" s="36"/>
      <c r="C262" s="221" t="s">
        <v>396</v>
      </c>
      <c r="D262" s="221" t="s">
        <v>265</v>
      </c>
      <c r="E262" s="222" t="s">
        <v>397</v>
      </c>
      <c r="F262" s="223" t="s">
        <v>398</v>
      </c>
      <c r="G262" s="224" t="s">
        <v>236</v>
      </c>
      <c r="H262" s="225">
        <v>2.056</v>
      </c>
      <c r="I262" s="226"/>
      <c r="J262" s="227">
        <f>ROUND(I262*H262,2)</f>
        <v>0</v>
      </c>
      <c r="K262" s="223" t="s">
        <v>132</v>
      </c>
      <c r="L262" s="228"/>
      <c r="M262" s="229" t="s">
        <v>19</v>
      </c>
      <c r="N262" s="230" t="s">
        <v>47</v>
      </c>
      <c r="O262" s="65"/>
      <c r="P262" s="178">
        <f>O262*H262</f>
        <v>0</v>
      </c>
      <c r="Q262" s="178">
        <v>0</v>
      </c>
      <c r="R262" s="178">
        <f>Q262*H262</f>
        <v>0</v>
      </c>
      <c r="S262" s="178">
        <v>0</v>
      </c>
      <c r="T262" s="17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0" t="s">
        <v>179</v>
      </c>
      <c r="AT262" s="180" t="s">
        <v>265</v>
      </c>
      <c r="AU262" s="180" t="s">
        <v>134</v>
      </c>
      <c r="AY262" s="18" t="s">
        <v>125</v>
      </c>
      <c r="BE262" s="181">
        <f>IF(N262="základní",J262,0)</f>
        <v>0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18" t="s">
        <v>134</v>
      </c>
      <c r="BK262" s="181">
        <f>ROUND(I262*H262,2)</f>
        <v>0</v>
      </c>
      <c r="BL262" s="18" t="s">
        <v>133</v>
      </c>
      <c r="BM262" s="180" t="s">
        <v>399</v>
      </c>
    </row>
    <row r="263" spans="1:65" s="2" customFormat="1" ht="16.5" customHeight="1">
      <c r="A263" s="35"/>
      <c r="B263" s="36"/>
      <c r="C263" s="221" t="s">
        <v>400</v>
      </c>
      <c r="D263" s="221" t="s">
        <v>265</v>
      </c>
      <c r="E263" s="222" t="s">
        <v>401</v>
      </c>
      <c r="F263" s="223" t="s">
        <v>402</v>
      </c>
      <c r="G263" s="224" t="s">
        <v>236</v>
      </c>
      <c r="H263" s="225">
        <v>6.509</v>
      </c>
      <c r="I263" s="226"/>
      <c r="J263" s="227">
        <f>ROUND(I263*H263,2)</f>
        <v>0</v>
      </c>
      <c r="K263" s="223" t="s">
        <v>132</v>
      </c>
      <c r="L263" s="228"/>
      <c r="M263" s="229" t="s">
        <v>19</v>
      </c>
      <c r="N263" s="230" t="s">
        <v>47</v>
      </c>
      <c r="O263" s="65"/>
      <c r="P263" s="178">
        <f>O263*H263</f>
        <v>0</v>
      </c>
      <c r="Q263" s="178">
        <v>0</v>
      </c>
      <c r="R263" s="178">
        <f>Q263*H263</f>
        <v>0</v>
      </c>
      <c r="S263" s="178">
        <v>0</v>
      </c>
      <c r="T263" s="17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0" t="s">
        <v>179</v>
      </c>
      <c r="AT263" s="180" t="s">
        <v>265</v>
      </c>
      <c r="AU263" s="180" t="s">
        <v>134</v>
      </c>
      <c r="AY263" s="18" t="s">
        <v>125</v>
      </c>
      <c r="BE263" s="181">
        <f>IF(N263="základní",J263,0)</f>
        <v>0</v>
      </c>
      <c r="BF263" s="181">
        <f>IF(N263="snížená",J263,0)</f>
        <v>0</v>
      </c>
      <c r="BG263" s="181">
        <f>IF(N263="zákl. přenesená",J263,0)</f>
        <v>0</v>
      </c>
      <c r="BH263" s="181">
        <f>IF(N263="sníž. přenesená",J263,0)</f>
        <v>0</v>
      </c>
      <c r="BI263" s="181">
        <f>IF(N263="nulová",J263,0)</f>
        <v>0</v>
      </c>
      <c r="BJ263" s="18" t="s">
        <v>134</v>
      </c>
      <c r="BK263" s="181">
        <f>ROUND(I263*H263,2)</f>
        <v>0</v>
      </c>
      <c r="BL263" s="18" t="s">
        <v>133</v>
      </c>
      <c r="BM263" s="180" t="s">
        <v>403</v>
      </c>
    </row>
    <row r="264" spans="2:63" s="12" customFormat="1" ht="22.9" customHeight="1">
      <c r="B264" s="153"/>
      <c r="C264" s="154"/>
      <c r="D264" s="155" t="s">
        <v>74</v>
      </c>
      <c r="E264" s="167" t="s">
        <v>404</v>
      </c>
      <c r="F264" s="167" t="s">
        <v>405</v>
      </c>
      <c r="G264" s="154"/>
      <c r="H264" s="154"/>
      <c r="I264" s="157"/>
      <c r="J264" s="168">
        <f>BK264</f>
        <v>0</v>
      </c>
      <c r="K264" s="154"/>
      <c r="L264" s="159"/>
      <c r="M264" s="160"/>
      <c r="N264" s="161"/>
      <c r="O264" s="161"/>
      <c r="P264" s="162">
        <f>SUM(P265:P266)</f>
        <v>0</v>
      </c>
      <c r="Q264" s="161"/>
      <c r="R264" s="162">
        <f>SUM(R265:R266)</f>
        <v>0</v>
      </c>
      <c r="S264" s="161"/>
      <c r="T264" s="163">
        <f>SUM(T265:T266)</f>
        <v>0</v>
      </c>
      <c r="AR264" s="164" t="s">
        <v>80</v>
      </c>
      <c r="AT264" s="165" t="s">
        <v>74</v>
      </c>
      <c r="AU264" s="165" t="s">
        <v>80</v>
      </c>
      <c r="AY264" s="164" t="s">
        <v>125</v>
      </c>
      <c r="BK264" s="166">
        <f>SUM(BK265:BK266)</f>
        <v>0</v>
      </c>
    </row>
    <row r="265" spans="1:65" s="2" customFormat="1" ht="33" customHeight="1">
      <c r="A265" s="35"/>
      <c r="B265" s="36"/>
      <c r="C265" s="169" t="s">
        <v>406</v>
      </c>
      <c r="D265" s="169" t="s">
        <v>128</v>
      </c>
      <c r="E265" s="170" t="s">
        <v>407</v>
      </c>
      <c r="F265" s="171" t="s">
        <v>408</v>
      </c>
      <c r="G265" s="172" t="s">
        <v>236</v>
      </c>
      <c r="H265" s="173">
        <v>10.208</v>
      </c>
      <c r="I265" s="174"/>
      <c r="J265" s="175">
        <f>ROUND(I265*H265,2)</f>
        <v>0</v>
      </c>
      <c r="K265" s="171" t="s">
        <v>132</v>
      </c>
      <c r="L265" s="40"/>
      <c r="M265" s="176" t="s">
        <v>19</v>
      </c>
      <c r="N265" s="177" t="s">
        <v>47</v>
      </c>
      <c r="O265" s="65"/>
      <c r="P265" s="178">
        <f>O265*H265</f>
        <v>0</v>
      </c>
      <c r="Q265" s="178">
        <v>0</v>
      </c>
      <c r="R265" s="178">
        <f>Q265*H265</f>
        <v>0</v>
      </c>
      <c r="S265" s="178">
        <v>0</v>
      </c>
      <c r="T265" s="17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0" t="s">
        <v>133</v>
      </c>
      <c r="AT265" s="180" t="s">
        <v>128</v>
      </c>
      <c r="AU265" s="180" t="s">
        <v>134</v>
      </c>
      <c r="AY265" s="18" t="s">
        <v>125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18" t="s">
        <v>134</v>
      </c>
      <c r="BK265" s="181">
        <f>ROUND(I265*H265,2)</f>
        <v>0</v>
      </c>
      <c r="BL265" s="18" t="s">
        <v>133</v>
      </c>
      <c r="BM265" s="180" t="s">
        <v>409</v>
      </c>
    </row>
    <row r="266" spans="1:47" s="2" customFormat="1" ht="11.25">
      <c r="A266" s="35"/>
      <c r="B266" s="36"/>
      <c r="C266" s="37"/>
      <c r="D266" s="182" t="s">
        <v>136</v>
      </c>
      <c r="E266" s="37"/>
      <c r="F266" s="183" t="s">
        <v>410</v>
      </c>
      <c r="G266" s="37"/>
      <c r="H266" s="37"/>
      <c r="I266" s="184"/>
      <c r="J266" s="37"/>
      <c r="K266" s="37"/>
      <c r="L266" s="40"/>
      <c r="M266" s="185"/>
      <c r="N266" s="186"/>
      <c r="O266" s="65"/>
      <c r="P266" s="65"/>
      <c r="Q266" s="65"/>
      <c r="R266" s="65"/>
      <c r="S266" s="65"/>
      <c r="T266" s="66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136</v>
      </c>
      <c r="AU266" s="18" t="s">
        <v>134</v>
      </c>
    </row>
    <row r="267" spans="2:63" s="12" customFormat="1" ht="25.9" customHeight="1">
      <c r="B267" s="153"/>
      <c r="C267" s="154"/>
      <c r="D267" s="155" t="s">
        <v>74</v>
      </c>
      <c r="E267" s="156" t="s">
        <v>411</v>
      </c>
      <c r="F267" s="156" t="s">
        <v>412</v>
      </c>
      <c r="G267" s="154"/>
      <c r="H267" s="154"/>
      <c r="I267" s="157"/>
      <c r="J267" s="158">
        <f>BK267</f>
        <v>0</v>
      </c>
      <c r="K267" s="154"/>
      <c r="L267" s="159"/>
      <c r="M267" s="160"/>
      <c r="N267" s="161"/>
      <c r="O267" s="161"/>
      <c r="P267" s="162">
        <f>P268+P280+P294+P308+P331+P340+P347+P368+P380+P405+P421+P436</f>
        <v>0</v>
      </c>
      <c r="Q267" s="161"/>
      <c r="R267" s="162">
        <f>R268+R280+R294+R308+R331+R340+R347+R368+R380+R405+R421+R436</f>
        <v>1.3704858</v>
      </c>
      <c r="S267" s="161"/>
      <c r="T267" s="163">
        <f>T268+T280+T294+T308+T331+T340+T347+T368+T380+T405+T421+T436</f>
        <v>0</v>
      </c>
      <c r="AR267" s="164" t="s">
        <v>134</v>
      </c>
      <c r="AT267" s="165" t="s">
        <v>74</v>
      </c>
      <c r="AU267" s="165" t="s">
        <v>75</v>
      </c>
      <c r="AY267" s="164" t="s">
        <v>125</v>
      </c>
      <c r="BK267" s="166">
        <f>BK268+BK280+BK294+BK308+BK331+BK340+BK347+BK368+BK380+BK405+BK421+BK436</f>
        <v>0</v>
      </c>
    </row>
    <row r="268" spans="2:63" s="12" customFormat="1" ht="22.9" customHeight="1">
      <c r="B268" s="153"/>
      <c r="C268" s="154"/>
      <c r="D268" s="155" t="s">
        <v>74</v>
      </c>
      <c r="E268" s="167" t="s">
        <v>413</v>
      </c>
      <c r="F268" s="167" t="s">
        <v>414</v>
      </c>
      <c r="G268" s="154"/>
      <c r="H268" s="154"/>
      <c r="I268" s="157"/>
      <c r="J268" s="168">
        <f>BK268</f>
        <v>0</v>
      </c>
      <c r="K268" s="154"/>
      <c r="L268" s="159"/>
      <c r="M268" s="160"/>
      <c r="N268" s="161"/>
      <c r="O268" s="161"/>
      <c r="P268" s="162">
        <f>SUM(P269:P279)</f>
        <v>0</v>
      </c>
      <c r="Q268" s="161"/>
      <c r="R268" s="162">
        <f>SUM(R269:R279)</f>
        <v>0.16300852</v>
      </c>
      <c r="S268" s="161"/>
      <c r="T268" s="163">
        <f>SUM(T269:T279)</f>
        <v>0</v>
      </c>
      <c r="AR268" s="164" t="s">
        <v>134</v>
      </c>
      <c r="AT268" s="165" t="s">
        <v>74</v>
      </c>
      <c r="AU268" s="165" t="s">
        <v>80</v>
      </c>
      <c r="AY268" s="164" t="s">
        <v>125</v>
      </c>
      <c r="BK268" s="166">
        <f>SUM(BK269:BK279)</f>
        <v>0</v>
      </c>
    </row>
    <row r="269" spans="1:65" s="2" customFormat="1" ht="24.2" customHeight="1">
      <c r="A269" s="35"/>
      <c r="B269" s="36"/>
      <c r="C269" s="169" t="s">
        <v>415</v>
      </c>
      <c r="D269" s="169" t="s">
        <v>128</v>
      </c>
      <c r="E269" s="170" t="s">
        <v>416</v>
      </c>
      <c r="F269" s="171" t="s">
        <v>417</v>
      </c>
      <c r="G269" s="172" t="s">
        <v>147</v>
      </c>
      <c r="H269" s="173">
        <v>42.83</v>
      </c>
      <c r="I269" s="174"/>
      <c r="J269" s="175">
        <f>ROUND(I269*H269,2)</f>
        <v>0</v>
      </c>
      <c r="K269" s="171" t="s">
        <v>132</v>
      </c>
      <c r="L269" s="40"/>
      <c r="M269" s="176" t="s">
        <v>19</v>
      </c>
      <c r="N269" s="177" t="s">
        <v>47</v>
      </c>
      <c r="O269" s="65"/>
      <c r="P269" s="178">
        <f>O269*H269</f>
        <v>0</v>
      </c>
      <c r="Q269" s="178">
        <v>0</v>
      </c>
      <c r="R269" s="178">
        <f>Q269*H269</f>
        <v>0</v>
      </c>
      <c r="S269" s="178">
        <v>0</v>
      </c>
      <c r="T269" s="179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243</v>
      </c>
      <c r="AT269" s="180" t="s">
        <v>128</v>
      </c>
      <c r="AU269" s="180" t="s">
        <v>134</v>
      </c>
      <c r="AY269" s="18" t="s">
        <v>125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18" t="s">
        <v>134</v>
      </c>
      <c r="BK269" s="181">
        <f>ROUND(I269*H269,2)</f>
        <v>0</v>
      </c>
      <c r="BL269" s="18" t="s">
        <v>243</v>
      </c>
      <c r="BM269" s="180" t="s">
        <v>418</v>
      </c>
    </row>
    <row r="270" spans="1:47" s="2" customFormat="1" ht="11.25">
      <c r="A270" s="35"/>
      <c r="B270" s="36"/>
      <c r="C270" s="37"/>
      <c r="D270" s="182" t="s">
        <v>136</v>
      </c>
      <c r="E270" s="37"/>
      <c r="F270" s="183" t="s">
        <v>419</v>
      </c>
      <c r="G270" s="37"/>
      <c r="H270" s="37"/>
      <c r="I270" s="184"/>
      <c r="J270" s="37"/>
      <c r="K270" s="37"/>
      <c r="L270" s="40"/>
      <c r="M270" s="185"/>
      <c r="N270" s="186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136</v>
      </c>
      <c r="AU270" s="18" t="s">
        <v>134</v>
      </c>
    </row>
    <row r="271" spans="2:51" s="13" customFormat="1" ht="11.25">
      <c r="B271" s="187"/>
      <c r="C271" s="188"/>
      <c r="D271" s="189" t="s">
        <v>138</v>
      </c>
      <c r="E271" s="190" t="s">
        <v>19</v>
      </c>
      <c r="F271" s="191" t="s">
        <v>165</v>
      </c>
      <c r="G271" s="188"/>
      <c r="H271" s="192">
        <v>42.83</v>
      </c>
      <c r="I271" s="193"/>
      <c r="J271" s="188"/>
      <c r="K271" s="188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138</v>
      </c>
      <c r="AU271" s="198" t="s">
        <v>134</v>
      </c>
      <c r="AV271" s="13" t="s">
        <v>134</v>
      </c>
      <c r="AW271" s="13" t="s">
        <v>36</v>
      </c>
      <c r="AX271" s="13" t="s">
        <v>80</v>
      </c>
      <c r="AY271" s="198" t="s">
        <v>125</v>
      </c>
    </row>
    <row r="272" spans="1:65" s="2" customFormat="1" ht="16.5" customHeight="1">
      <c r="A272" s="35"/>
      <c r="B272" s="36"/>
      <c r="C272" s="221" t="s">
        <v>420</v>
      </c>
      <c r="D272" s="221" t="s">
        <v>265</v>
      </c>
      <c r="E272" s="222" t="s">
        <v>421</v>
      </c>
      <c r="F272" s="223" t="s">
        <v>422</v>
      </c>
      <c r="G272" s="224" t="s">
        <v>147</v>
      </c>
      <c r="H272" s="225">
        <v>43.687</v>
      </c>
      <c r="I272" s="226"/>
      <c r="J272" s="227">
        <f>ROUND(I272*H272,2)</f>
        <v>0</v>
      </c>
      <c r="K272" s="223" t="s">
        <v>132</v>
      </c>
      <c r="L272" s="228"/>
      <c r="M272" s="229" t="s">
        <v>19</v>
      </c>
      <c r="N272" s="230" t="s">
        <v>47</v>
      </c>
      <c r="O272" s="65"/>
      <c r="P272" s="178">
        <f>O272*H272</f>
        <v>0</v>
      </c>
      <c r="Q272" s="178">
        <v>0.003</v>
      </c>
      <c r="R272" s="178">
        <f>Q272*H272</f>
        <v>0.13106099999999998</v>
      </c>
      <c r="S272" s="178">
        <v>0</v>
      </c>
      <c r="T272" s="17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0" t="s">
        <v>268</v>
      </c>
      <c r="AT272" s="180" t="s">
        <v>265</v>
      </c>
      <c r="AU272" s="180" t="s">
        <v>134</v>
      </c>
      <c r="AY272" s="18" t="s">
        <v>125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18" t="s">
        <v>134</v>
      </c>
      <c r="BK272" s="181">
        <f>ROUND(I272*H272,2)</f>
        <v>0</v>
      </c>
      <c r="BL272" s="18" t="s">
        <v>243</v>
      </c>
      <c r="BM272" s="180" t="s">
        <v>423</v>
      </c>
    </row>
    <row r="273" spans="2:51" s="13" customFormat="1" ht="11.25">
      <c r="B273" s="187"/>
      <c r="C273" s="188"/>
      <c r="D273" s="189" t="s">
        <v>138</v>
      </c>
      <c r="E273" s="188"/>
      <c r="F273" s="191" t="s">
        <v>424</v>
      </c>
      <c r="G273" s="188"/>
      <c r="H273" s="192">
        <v>43.687</v>
      </c>
      <c r="I273" s="193"/>
      <c r="J273" s="188"/>
      <c r="K273" s="188"/>
      <c r="L273" s="194"/>
      <c r="M273" s="195"/>
      <c r="N273" s="196"/>
      <c r="O273" s="196"/>
      <c r="P273" s="196"/>
      <c r="Q273" s="196"/>
      <c r="R273" s="196"/>
      <c r="S273" s="196"/>
      <c r="T273" s="197"/>
      <c r="AT273" s="198" t="s">
        <v>138</v>
      </c>
      <c r="AU273" s="198" t="s">
        <v>134</v>
      </c>
      <c r="AV273" s="13" t="s">
        <v>134</v>
      </c>
      <c r="AW273" s="13" t="s">
        <v>4</v>
      </c>
      <c r="AX273" s="13" t="s">
        <v>80</v>
      </c>
      <c r="AY273" s="198" t="s">
        <v>125</v>
      </c>
    </row>
    <row r="274" spans="1:65" s="2" customFormat="1" ht="24.2" customHeight="1">
      <c r="A274" s="35"/>
      <c r="B274" s="36"/>
      <c r="C274" s="169" t="s">
        <v>425</v>
      </c>
      <c r="D274" s="169" t="s">
        <v>128</v>
      </c>
      <c r="E274" s="170" t="s">
        <v>426</v>
      </c>
      <c r="F274" s="171" t="s">
        <v>427</v>
      </c>
      <c r="G274" s="172" t="s">
        <v>147</v>
      </c>
      <c r="H274" s="173">
        <v>42.83</v>
      </c>
      <c r="I274" s="174"/>
      <c r="J274" s="175">
        <f>ROUND(I274*H274,2)</f>
        <v>0</v>
      </c>
      <c r="K274" s="171" t="s">
        <v>132</v>
      </c>
      <c r="L274" s="40"/>
      <c r="M274" s="176" t="s">
        <v>19</v>
      </c>
      <c r="N274" s="177" t="s">
        <v>47</v>
      </c>
      <c r="O274" s="65"/>
      <c r="P274" s="178">
        <f>O274*H274</f>
        <v>0</v>
      </c>
      <c r="Q274" s="178">
        <v>0</v>
      </c>
      <c r="R274" s="178">
        <f>Q274*H274</f>
        <v>0</v>
      </c>
      <c r="S274" s="178">
        <v>0</v>
      </c>
      <c r="T274" s="17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0" t="s">
        <v>243</v>
      </c>
      <c r="AT274" s="180" t="s">
        <v>128</v>
      </c>
      <c r="AU274" s="180" t="s">
        <v>134</v>
      </c>
      <c r="AY274" s="18" t="s">
        <v>125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18" t="s">
        <v>134</v>
      </c>
      <c r="BK274" s="181">
        <f>ROUND(I274*H274,2)</f>
        <v>0</v>
      </c>
      <c r="BL274" s="18" t="s">
        <v>243</v>
      </c>
      <c r="BM274" s="180" t="s">
        <v>428</v>
      </c>
    </row>
    <row r="275" spans="1:47" s="2" customFormat="1" ht="11.25">
      <c r="A275" s="35"/>
      <c r="B275" s="36"/>
      <c r="C275" s="37"/>
      <c r="D275" s="182" t="s">
        <v>136</v>
      </c>
      <c r="E275" s="37"/>
      <c r="F275" s="183" t="s">
        <v>429</v>
      </c>
      <c r="G275" s="37"/>
      <c r="H275" s="37"/>
      <c r="I275" s="184"/>
      <c r="J275" s="37"/>
      <c r="K275" s="37"/>
      <c r="L275" s="40"/>
      <c r="M275" s="185"/>
      <c r="N275" s="186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136</v>
      </c>
      <c r="AU275" s="18" t="s">
        <v>134</v>
      </c>
    </row>
    <row r="276" spans="1:65" s="2" customFormat="1" ht="16.5" customHeight="1">
      <c r="A276" s="35"/>
      <c r="B276" s="36"/>
      <c r="C276" s="221" t="s">
        <v>430</v>
      </c>
      <c r="D276" s="221" t="s">
        <v>265</v>
      </c>
      <c r="E276" s="222" t="s">
        <v>431</v>
      </c>
      <c r="F276" s="223" t="s">
        <v>432</v>
      </c>
      <c r="G276" s="224" t="s">
        <v>147</v>
      </c>
      <c r="H276" s="225">
        <v>49.918</v>
      </c>
      <c r="I276" s="226"/>
      <c r="J276" s="227">
        <f>ROUND(I276*H276,2)</f>
        <v>0</v>
      </c>
      <c r="K276" s="223" t="s">
        <v>132</v>
      </c>
      <c r="L276" s="228"/>
      <c r="M276" s="229" t="s">
        <v>19</v>
      </c>
      <c r="N276" s="230" t="s">
        <v>47</v>
      </c>
      <c r="O276" s="65"/>
      <c r="P276" s="178">
        <f>O276*H276</f>
        <v>0</v>
      </c>
      <c r="Q276" s="178">
        <v>0.00064</v>
      </c>
      <c r="R276" s="178">
        <f>Q276*H276</f>
        <v>0.03194752</v>
      </c>
      <c r="S276" s="178">
        <v>0</v>
      </c>
      <c r="T276" s="17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0" t="s">
        <v>268</v>
      </c>
      <c r="AT276" s="180" t="s">
        <v>265</v>
      </c>
      <c r="AU276" s="180" t="s">
        <v>134</v>
      </c>
      <c r="AY276" s="18" t="s">
        <v>125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18" t="s">
        <v>134</v>
      </c>
      <c r="BK276" s="181">
        <f>ROUND(I276*H276,2)</f>
        <v>0</v>
      </c>
      <c r="BL276" s="18" t="s">
        <v>243</v>
      </c>
      <c r="BM276" s="180" t="s">
        <v>433</v>
      </c>
    </row>
    <row r="277" spans="2:51" s="13" customFormat="1" ht="11.25">
      <c r="B277" s="187"/>
      <c r="C277" s="188"/>
      <c r="D277" s="189" t="s">
        <v>138</v>
      </c>
      <c r="E277" s="188"/>
      <c r="F277" s="191" t="s">
        <v>434</v>
      </c>
      <c r="G277" s="188"/>
      <c r="H277" s="192">
        <v>49.918</v>
      </c>
      <c r="I277" s="193"/>
      <c r="J277" s="188"/>
      <c r="K277" s="188"/>
      <c r="L277" s="194"/>
      <c r="M277" s="195"/>
      <c r="N277" s="196"/>
      <c r="O277" s="196"/>
      <c r="P277" s="196"/>
      <c r="Q277" s="196"/>
      <c r="R277" s="196"/>
      <c r="S277" s="196"/>
      <c r="T277" s="197"/>
      <c r="AT277" s="198" t="s">
        <v>138</v>
      </c>
      <c r="AU277" s="198" t="s">
        <v>134</v>
      </c>
      <c r="AV277" s="13" t="s">
        <v>134</v>
      </c>
      <c r="AW277" s="13" t="s">
        <v>4</v>
      </c>
      <c r="AX277" s="13" t="s">
        <v>80</v>
      </c>
      <c r="AY277" s="198" t="s">
        <v>125</v>
      </c>
    </row>
    <row r="278" spans="1:65" s="2" customFormat="1" ht="24.2" customHeight="1">
      <c r="A278" s="35"/>
      <c r="B278" s="36"/>
      <c r="C278" s="169" t="s">
        <v>435</v>
      </c>
      <c r="D278" s="169" t="s">
        <v>128</v>
      </c>
      <c r="E278" s="170" t="s">
        <v>436</v>
      </c>
      <c r="F278" s="171" t="s">
        <v>437</v>
      </c>
      <c r="G278" s="172" t="s">
        <v>236</v>
      </c>
      <c r="H278" s="173">
        <v>0.163</v>
      </c>
      <c r="I278" s="174"/>
      <c r="J278" s="175">
        <f>ROUND(I278*H278,2)</f>
        <v>0</v>
      </c>
      <c r="K278" s="171" t="s">
        <v>132</v>
      </c>
      <c r="L278" s="40"/>
      <c r="M278" s="176" t="s">
        <v>19</v>
      </c>
      <c r="N278" s="177" t="s">
        <v>47</v>
      </c>
      <c r="O278" s="65"/>
      <c r="P278" s="178">
        <f>O278*H278</f>
        <v>0</v>
      </c>
      <c r="Q278" s="178">
        <v>0</v>
      </c>
      <c r="R278" s="178">
        <f>Q278*H278</f>
        <v>0</v>
      </c>
      <c r="S278" s="178">
        <v>0</v>
      </c>
      <c r="T278" s="17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0" t="s">
        <v>243</v>
      </c>
      <c r="AT278" s="180" t="s">
        <v>128</v>
      </c>
      <c r="AU278" s="180" t="s">
        <v>134</v>
      </c>
      <c r="AY278" s="18" t="s">
        <v>125</v>
      </c>
      <c r="BE278" s="181">
        <f>IF(N278="základní",J278,0)</f>
        <v>0</v>
      </c>
      <c r="BF278" s="181">
        <f>IF(N278="snížená",J278,0)</f>
        <v>0</v>
      </c>
      <c r="BG278" s="181">
        <f>IF(N278="zákl. přenesená",J278,0)</f>
        <v>0</v>
      </c>
      <c r="BH278" s="181">
        <f>IF(N278="sníž. přenesená",J278,0)</f>
        <v>0</v>
      </c>
      <c r="BI278" s="181">
        <f>IF(N278="nulová",J278,0)</f>
        <v>0</v>
      </c>
      <c r="BJ278" s="18" t="s">
        <v>134</v>
      </c>
      <c r="BK278" s="181">
        <f>ROUND(I278*H278,2)</f>
        <v>0</v>
      </c>
      <c r="BL278" s="18" t="s">
        <v>243</v>
      </c>
      <c r="BM278" s="180" t="s">
        <v>438</v>
      </c>
    </row>
    <row r="279" spans="1:47" s="2" customFormat="1" ht="11.25">
      <c r="A279" s="35"/>
      <c r="B279" s="36"/>
      <c r="C279" s="37"/>
      <c r="D279" s="182" t="s">
        <v>136</v>
      </c>
      <c r="E279" s="37"/>
      <c r="F279" s="183" t="s">
        <v>439</v>
      </c>
      <c r="G279" s="37"/>
      <c r="H279" s="37"/>
      <c r="I279" s="184"/>
      <c r="J279" s="37"/>
      <c r="K279" s="37"/>
      <c r="L279" s="40"/>
      <c r="M279" s="185"/>
      <c r="N279" s="186"/>
      <c r="O279" s="65"/>
      <c r="P279" s="65"/>
      <c r="Q279" s="65"/>
      <c r="R279" s="65"/>
      <c r="S279" s="65"/>
      <c r="T279" s="66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136</v>
      </c>
      <c r="AU279" s="18" t="s">
        <v>134</v>
      </c>
    </row>
    <row r="280" spans="2:63" s="12" customFormat="1" ht="22.9" customHeight="1">
      <c r="B280" s="153"/>
      <c r="C280" s="154"/>
      <c r="D280" s="155" t="s">
        <v>74</v>
      </c>
      <c r="E280" s="167" t="s">
        <v>440</v>
      </c>
      <c r="F280" s="167" t="s">
        <v>441</v>
      </c>
      <c r="G280" s="154"/>
      <c r="H280" s="154"/>
      <c r="I280" s="157"/>
      <c r="J280" s="168">
        <f>BK280</f>
        <v>0</v>
      </c>
      <c r="K280" s="154"/>
      <c r="L280" s="159"/>
      <c r="M280" s="160"/>
      <c r="N280" s="161"/>
      <c r="O280" s="161"/>
      <c r="P280" s="162">
        <f>SUM(P281:P293)</f>
        <v>0</v>
      </c>
      <c r="Q280" s="161"/>
      <c r="R280" s="162">
        <f>SUM(R281:R293)</f>
        <v>0.00608</v>
      </c>
      <c r="S280" s="161"/>
      <c r="T280" s="163">
        <f>SUM(T281:T293)</f>
        <v>0</v>
      </c>
      <c r="AR280" s="164" t="s">
        <v>134</v>
      </c>
      <c r="AT280" s="165" t="s">
        <v>74</v>
      </c>
      <c r="AU280" s="165" t="s">
        <v>80</v>
      </c>
      <c r="AY280" s="164" t="s">
        <v>125</v>
      </c>
      <c r="BK280" s="166">
        <f>SUM(BK281:BK293)</f>
        <v>0</v>
      </c>
    </row>
    <row r="281" spans="1:65" s="2" customFormat="1" ht="16.5" customHeight="1">
      <c r="A281" s="35"/>
      <c r="B281" s="36"/>
      <c r="C281" s="169" t="s">
        <v>442</v>
      </c>
      <c r="D281" s="169" t="s">
        <v>128</v>
      </c>
      <c r="E281" s="170" t="s">
        <v>443</v>
      </c>
      <c r="F281" s="171" t="s">
        <v>444</v>
      </c>
      <c r="G281" s="172" t="s">
        <v>445</v>
      </c>
      <c r="H281" s="173">
        <v>4</v>
      </c>
      <c r="I281" s="174"/>
      <c r="J281" s="175">
        <f>ROUND(I281*H281,2)</f>
        <v>0</v>
      </c>
      <c r="K281" s="171" t="s">
        <v>446</v>
      </c>
      <c r="L281" s="40"/>
      <c r="M281" s="176" t="s">
        <v>19</v>
      </c>
      <c r="N281" s="177" t="s">
        <v>47</v>
      </c>
      <c r="O281" s="65"/>
      <c r="P281" s="178">
        <f>O281*H281</f>
        <v>0</v>
      </c>
      <c r="Q281" s="178">
        <v>0</v>
      </c>
      <c r="R281" s="178">
        <f>Q281*H281</f>
        <v>0</v>
      </c>
      <c r="S281" s="178">
        <v>0</v>
      </c>
      <c r="T281" s="179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0" t="s">
        <v>243</v>
      </c>
      <c r="AT281" s="180" t="s">
        <v>128</v>
      </c>
      <c r="AU281" s="180" t="s">
        <v>134</v>
      </c>
      <c r="AY281" s="18" t="s">
        <v>125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18" t="s">
        <v>134</v>
      </c>
      <c r="BK281" s="181">
        <f>ROUND(I281*H281,2)</f>
        <v>0</v>
      </c>
      <c r="BL281" s="18" t="s">
        <v>243</v>
      </c>
      <c r="BM281" s="180" t="s">
        <v>447</v>
      </c>
    </row>
    <row r="282" spans="1:65" s="2" customFormat="1" ht="16.5" customHeight="1">
      <c r="A282" s="35"/>
      <c r="B282" s="36"/>
      <c r="C282" s="169" t="s">
        <v>448</v>
      </c>
      <c r="D282" s="169" t="s">
        <v>128</v>
      </c>
      <c r="E282" s="170" t="s">
        <v>449</v>
      </c>
      <c r="F282" s="171" t="s">
        <v>450</v>
      </c>
      <c r="G282" s="172" t="s">
        <v>131</v>
      </c>
      <c r="H282" s="173">
        <v>8</v>
      </c>
      <c r="I282" s="174"/>
      <c r="J282" s="175">
        <f>ROUND(I282*H282,2)</f>
        <v>0</v>
      </c>
      <c r="K282" s="171" t="s">
        <v>132</v>
      </c>
      <c r="L282" s="40"/>
      <c r="M282" s="176" t="s">
        <v>19</v>
      </c>
      <c r="N282" s="177" t="s">
        <v>47</v>
      </c>
      <c r="O282" s="65"/>
      <c r="P282" s="178">
        <f>O282*H282</f>
        <v>0</v>
      </c>
      <c r="Q282" s="178">
        <v>0.00048</v>
      </c>
      <c r="R282" s="178">
        <f>Q282*H282</f>
        <v>0.00384</v>
      </c>
      <c r="S282" s="178">
        <v>0</v>
      </c>
      <c r="T282" s="17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0" t="s">
        <v>243</v>
      </c>
      <c r="AT282" s="180" t="s">
        <v>128</v>
      </c>
      <c r="AU282" s="180" t="s">
        <v>134</v>
      </c>
      <c r="AY282" s="18" t="s">
        <v>125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18" t="s">
        <v>134</v>
      </c>
      <c r="BK282" s="181">
        <f>ROUND(I282*H282,2)</f>
        <v>0</v>
      </c>
      <c r="BL282" s="18" t="s">
        <v>243</v>
      </c>
      <c r="BM282" s="180" t="s">
        <v>451</v>
      </c>
    </row>
    <row r="283" spans="1:47" s="2" customFormat="1" ht="11.25">
      <c r="A283" s="35"/>
      <c r="B283" s="36"/>
      <c r="C283" s="37"/>
      <c r="D283" s="182" t="s">
        <v>136</v>
      </c>
      <c r="E283" s="37"/>
      <c r="F283" s="183" t="s">
        <v>452</v>
      </c>
      <c r="G283" s="37"/>
      <c r="H283" s="37"/>
      <c r="I283" s="184"/>
      <c r="J283" s="37"/>
      <c r="K283" s="37"/>
      <c r="L283" s="40"/>
      <c r="M283" s="185"/>
      <c r="N283" s="186"/>
      <c r="O283" s="65"/>
      <c r="P283" s="65"/>
      <c r="Q283" s="65"/>
      <c r="R283" s="65"/>
      <c r="S283" s="65"/>
      <c r="T283" s="66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136</v>
      </c>
      <c r="AU283" s="18" t="s">
        <v>134</v>
      </c>
    </row>
    <row r="284" spans="1:65" s="2" customFormat="1" ht="16.5" customHeight="1">
      <c r="A284" s="35"/>
      <c r="B284" s="36"/>
      <c r="C284" s="169" t="s">
        <v>453</v>
      </c>
      <c r="D284" s="169" t="s">
        <v>128</v>
      </c>
      <c r="E284" s="170" t="s">
        <v>454</v>
      </c>
      <c r="F284" s="171" t="s">
        <v>455</v>
      </c>
      <c r="G284" s="172" t="s">
        <v>131</v>
      </c>
      <c r="H284" s="173">
        <v>1</v>
      </c>
      <c r="I284" s="174"/>
      <c r="J284" s="175">
        <f>ROUND(I284*H284,2)</f>
        <v>0</v>
      </c>
      <c r="K284" s="171" t="s">
        <v>132</v>
      </c>
      <c r="L284" s="40"/>
      <c r="M284" s="176" t="s">
        <v>19</v>
      </c>
      <c r="N284" s="177" t="s">
        <v>47</v>
      </c>
      <c r="O284" s="65"/>
      <c r="P284" s="178">
        <f>O284*H284</f>
        <v>0</v>
      </c>
      <c r="Q284" s="178">
        <v>0.00224</v>
      </c>
      <c r="R284" s="178">
        <f>Q284*H284</f>
        <v>0.00224</v>
      </c>
      <c r="S284" s="178">
        <v>0</v>
      </c>
      <c r="T284" s="179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0" t="s">
        <v>243</v>
      </c>
      <c r="AT284" s="180" t="s">
        <v>128</v>
      </c>
      <c r="AU284" s="180" t="s">
        <v>134</v>
      </c>
      <c r="AY284" s="18" t="s">
        <v>125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18" t="s">
        <v>134</v>
      </c>
      <c r="BK284" s="181">
        <f>ROUND(I284*H284,2)</f>
        <v>0</v>
      </c>
      <c r="BL284" s="18" t="s">
        <v>243</v>
      </c>
      <c r="BM284" s="180" t="s">
        <v>456</v>
      </c>
    </row>
    <row r="285" spans="1:47" s="2" customFormat="1" ht="11.25">
      <c r="A285" s="35"/>
      <c r="B285" s="36"/>
      <c r="C285" s="37"/>
      <c r="D285" s="182" t="s">
        <v>136</v>
      </c>
      <c r="E285" s="37"/>
      <c r="F285" s="183" t="s">
        <v>457</v>
      </c>
      <c r="G285" s="37"/>
      <c r="H285" s="37"/>
      <c r="I285" s="184"/>
      <c r="J285" s="37"/>
      <c r="K285" s="37"/>
      <c r="L285" s="40"/>
      <c r="M285" s="185"/>
      <c r="N285" s="186"/>
      <c r="O285" s="65"/>
      <c r="P285" s="65"/>
      <c r="Q285" s="65"/>
      <c r="R285" s="65"/>
      <c r="S285" s="65"/>
      <c r="T285" s="66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136</v>
      </c>
      <c r="AU285" s="18" t="s">
        <v>134</v>
      </c>
    </row>
    <row r="286" spans="1:65" s="2" customFormat="1" ht="16.5" customHeight="1">
      <c r="A286" s="35"/>
      <c r="B286" s="36"/>
      <c r="C286" s="169" t="s">
        <v>458</v>
      </c>
      <c r="D286" s="169" t="s">
        <v>128</v>
      </c>
      <c r="E286" s="170" t="s">
        <v>459</v>
      </c>
      <c r="F286" s="171" t="s">
        <v>460</v>
      </c>
      <c r="G286" s="172" t="s">
        <v>261</v>
      </c>
      <c r="H286" s="173">
        <v>3</v>
      </c>
      <c r="I286" s="174"/>
      <c r="J286" s="175">
        <f>ROUND(I286*H286,2)</f>
        <v>0</v>
      </c>
      <c r="K286" s="171" t="s">
        <v>132</v>
      </c>
      <c r="L286" s="40"/>
      <c r="M286" s="176" t="s">
        <v>19</v>
      </c>
      <c r="N286" s="177" t="s">
        <v>47</v>
      </c>
      <c r="O286" s="65"/>
      <c r="P286" s="178">
        <f>O286*H286</f>
        <v>0</v>
      </c>
      <c r="Q286" s="178">
        <v>0</v>
      </c>
      <c r="R286" s="178">
        <f>Q286*H286</f>
        <v>0</v>
      </c>
      <c r="S286" s="178">
        <v>0</v>
      </c>
      <c r="T286" s="17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243</v>
      </c>
      <c r="AT286" s="180" t="s">
        <v>128</v>
      </c>
      <c r="AU286" s="180" t="s">
        <v>134</v>
      </c>
      <c r="AY286" s="18" t="s">
        <v>125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18" t="s">
        <v>134</v>
      </c>
      <c r="BK286" s="181">
        <f>ROUND(I286*H286,2)</f>
        <v>0</v>
      </c>
      <c r="BL286" s="18" t="s">
        <v>243</v>
      </c>
      <c r="BM286" s="180" t="s">
        <v>461</v>
      </c>
    </row>
    <row r="287" spans="1:47" s="2" customFormat="1" ht="11.25">
      <c r="A287" s="35"/>
      <c r="B287" s="36"/>
      <c r="C287" s="37"/>
      <c r="D287" s="182" t="s">
        <v>136</v>
      </c>
      <c r="E287" s="37"/>
      <c r="F287" s="183" t="s">
        <v>462</v>
      </c>
      <c r="G287" s="37"/>
      <c r="H287" s="37"/>
      <c r="I287" s="184"/>
      <c r="J287" s="37"/>
      <c r="K287" s="37"/>
      <c r="L287" s="40"/>
      <c r="M287" s="185"/>
      <c r="N287" s="186"/>
      <c r="O287" s="65"/>
      <c r="P287" s="65"/>
      <c r="Q287" s="65"/>
      <c r="R287" s="65"/>
      <c r="S287" s="65"/>
      <c r="T287" s="66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136</v>
      </c>
      <c r="AU287" s="18" t="s">
        <v>134</v>
      </c>
    </row>
    <row r="288" spans="1:65" s="2" customFormat="1" ht="16.5" customHeight="1">
      <c r="A288" s="35"/>
      <c r="B288" s="36"/>
      <c r="C288" s="169" t="s">
        <v>463</v>
      </c>
      <c r="D288" s="169" t="s">
        <v>128</v>
      </c>
      <c r="E288" s="170" t="s">
        <v>464</v>
      </c>
      <c r="F288" s="171" t="s">
        <v>465</v>
      </c>
      <c r="G288" s="172" t="s">
        <v>261</v>
      </c>
      <c r="H288" s="173">
        <v>1</v>
      </c>
      <c r="I288" s="174"/>
      <c r="J288" s="175">
        <f>ROUND(I288*H288,2)</f>
        <v>0</v>
      </c>
      <c r="K288" s="171" t="s">
        <v>132</v>
      </c>
      <c r="L288" s="40"/>
      <c r="M288" s="176" t="s">
        <v>19</v>
      </c>
      <c r="N288" s="177" t="s">
        <v>47</v>
      </c>
      <c r="O288" s="65"/>
      <c r="P288" s="178">
        <f>O288*H288</f>
        <v>0</v>
      </c>
      <c r="Q288" s="178">
        <v>0</v>
      </c>
      <c r="R288" s="178">
        <f>Q288*H288</f>
        <v>0</v>
      </c>
      <c r="S288" s="178">
        <v>0</v>
      </c>
      <c r="T288" s="17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0" t="s">
        <v>243</v>
      </c>
      <c r="AT288" s="180" t="s">
        <v>128</v>
      </c>
      <c r="AU288" s="180" t="s">
        <v>134</v>
      </c>
      <c r="AY288" s="18" t="s">
        <v>125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18" t="s">
        <v>134</v>
      </c>
      <c r="BK288" s="181">
        <f>ROUND(I288*H288,2)</f>
        <v>0</v>
      </c>
      <c r="BL288" s="18" t="s">
        <v>243</v>
      </c>
      <c r="BM288" s="180" t="s">
        <v>466</v>
      </c>
    </row>
    <row r="289" spans="1:47" s="2" customFormat="1" ht="11.25">
      <c r="A289" s="35"/>
      <c r="B289" s="36"/>
      <c r="C289" s="37"/>
      <c r="D289" s="182" t="s">
        <v>136</v>
      </c>
      <c r="E289" s="37"/>
      <c r="F289" s="183" t="s">
        <v>467</v>
      </c>
      <c r="G289" s="37"/>
      <c r="H289" s="37"/>
      <c r="I289" s="184"/>
      <c r="J289" s="37"/>
      <c r="K289" s="37"/>
      <c r="L289" s="40"/>
      <c r="M289" s="185"/>
      <c r="N289" s="186"/>
      <c r="O289" s="65"/>
      <c r="P289" s="65"/>
      <c r="Q289" s="65"/>
      <c r="R289" s="65"/>
      <c r="S289" s="65"/>
      <c r="T289" s="66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8" t="s">
        <v>136</v>
      </c>
      <c r="AU289" s="18" t="s">
        <v>134</v>
      </c>
    </row>
    <row r="290" spans="1:65" s="2" customFormat="1" ht="16.5" customHeight="1">
      <c r="A290" s="35"/>
      <c r="B290" s="36"/>
      <c r="C290" s="169" t="s">
        <v>468</v>
      </c>
      <c r="D290" s="169" t="s">
        <v>128</v>
      </c>
      <c r="E290" s="170" t="s">
        <v>469</v>
      </c>
      <c r="F290" s="171" t="s">
        <v>470</v>
      </c>
      <c r="G290" s="172" t="s">
        <v>131</v>
      </c>
      <c r="H290" s="173">
        <v>9</v>
      </c>
      <c r="I290" s="174"/>
      <c r="J290" s="175">
        <f>ROUND(I290*H290,2)</f>
        <v>0</v>
      </c>
      <c r="K290" s="171" t="s">
        <v>132</v>
      </c>
      <c r="L290" s="40"/>
      <c r="M290" s="176" t="s">
        <v>19</v>
      </c>
      <c r="N290" s="177" t="s">
        <v>47</v>
      </c>
      <c r="O290" s="65"/>
      <c r="P290" s="178">
        <f>O290*H290</f>
        <v>0</v>
      </c>
      <c r="Q290" s="178">
        <v>0</v>
      </c>
      <c r="R290" s="178">
        <f>Q290*H290</f>
        <v>0</v>
      </c>
      <c r="S290" s="178">
        <v>0</v>
      </c>
      <c r="T290" s="17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243</v>
      </c>
      <c r="AT290" s="180" t="s">
        <v>128</v>
      </c>
      <c r="AU290" s="180" t="s">
        <v>134</v>
      </c>
      <c r="AY290" s="18" t="s">
        <v>125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18" t="s">
        <v>134</v>
      </c>
      <c r="BK290" s="181">
        <f>ROUND(I290*H290,2)</f>
        <v>0</v>
      </c>
      <c r="BL290" s="18" t="s">
        <v>243</v>
      </c>
      <c r="BM290" s="180" t="s">
        <v>471</v>
      </c>
    </row>
    <row r="291" spans="1:47" s="2" customFormat="1" ht="11.25">
      <c r="A291" s="35"/>
      <c r="B291" s="36"/>
      <c r="C291" s="37"/>
      <c r="D291" s="182" t="s">
        <v>136</v>
      </c>
      <c r="E291" s="37"/>
      <c r="F291" s="183" t="s">
        <v>472</v>
      </c>
      <c r="G291" s="37"/>
      <c r="H291" s="37"/>
      <c r="I291" s="184"/>
      <c r="J291" s="37"/>
      <c r="K291" s="37"/>
      <c r="L291" s="40"/>
      <c r="M291" s="185"/>
      <c r="N291" s="18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136</v>
      </c>
      <c r="AU291" s="18" t="s">
        <v>134</v>
      </c>
    </row>
    <row r="292" spans="1:65" s="2" customFormat="1" ht="24.2" customHeight="1">
      <c r="A292" s="35"/>
      <c r="B292" s="36"/>
      <c r="C292" s="169" t="s">
        <v>473</v>
      </c>
      <c r="D292" s="169" t="s">
        <v>128</v>
      </c>
      <c r="E292" s="170" t="s">
        <v>474</v>
      </c>
      <c r="F292" s="171" t="s">
        <v>475</v>
      </c>
      <c r="G292" s="172" t="s">
        <v>236</v>
      </c>
      <c r="H292" s="173">
        <v>0.006</v>
      </c>
      <c r="I292" s="174"/>
      <c r="J292" s="175">
        <f>ROUND(I292*H292,2)</f>
        <v>0</v>
      </c>
      <c r="K292" s="171" t="s">
        <v>132</v>
      </c>
      <c r="L292" s="40"/>
      <c r="M292" s="176" t="s">
        <v>19</v>
      </c>
      <c r="N292" s="177" t="s">
        <v>47</v>
      </c>
      <c r="O292" s="65"/>
      <c r="P292" s="178">
        <f>O292*H292</f>
        <v>0</v>
      </c>
      <c r="Q292" s="178">
        <v>0</v>
      </c>
      <c r="R292" s="178">
        <f>Q292*H292</f>
        <v>0</v>
      </c>
      <c r="S292" s="178">
        <v>0</v>
      </c>
      <c r="T292" s="179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0" t="s">
        <v>243</v>
      </c>
      <c r="AT292" s="180" t="s">
        <v>128</v>
      </c>
      <c r="AU292" s="180" t="s">
        <v>134</v>
      </c>
      <c r="AY292" s="18" t="s">
        <v>125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18" t="s">
        <v>134</v>
      </c>
      <c r="BK292" s="181">
        <f>ROUND(I292*H292,2)</f>
        <v>0</v>
      </c>
      <c r="BL292" s="18" t="s">
        <v>243</v>
      </c>
      <c r="BM292" s="180" t="s">
        <v>476</v>
      </c>
    </row>
    <row r="293" spans="1:47" s="2" customFormat="1" ht="11.25">
      <c r="A293" s="35"/>
      <c r="B293" s="36"/>
      <c r="C293" s="37"/>
      <c r="D293" s="182" t="s">
        <v>136</v>
      </c>
      <c r="E293" s="37"/>
      <c r="F293" s="183" t="s">
        <v>477</v>
      </c>
      <c r="G293" s="37"/>
      <c r="H293" s="37"/>
      <c r="I293" s="184"/>
      <c r="J293" s="37"/>
      <c r="K293" s="37"/>
      <c r="L293" s="40"/>
      <c r="M293" s="185"/>
      <c r="N293" s="186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136</v>
      </c>
      <c r="AU293" s="18" t="s">
        <v>134</v>
      </c>
    </row>
    <row r="294" spans="2:63" s="12" customFormat="1" ht="22.9" customHeight="1">
      <c r="B294" s="153"/>
      <c r="C294" s="154"/>
      <c r="D294" s="155" t="s">
        <v>74</v>
      </c>
      <c r="E294" s="167" t="s">
        <v>478</v>
      </c>
      <c r="F294" s="167" t="s">
        <v>479</v>
      </c>
      <c r="G294" s="154"/>
      <c r="H294" s="154"/>
      <c r="I294" s="157"/>
      <c r="J294" s="168">
        <f>BK294</f>
        <v>0</v>
      </c>
      <c r="K294" s="154"/>
      <c r="L294" s="159"/>
      <c r="M294" s="160"/>
      <c r="N294" s="161"/>
      <c r="O294" s="161"/>
      <c r="P294" s="162">
        <f>SUM(P295:P307)</f>
        <v>0</v>
      </c>
      <c r="Q294" s="161"/>
      <c r="R294" s="162">
        <f>SUM(R295:R307)</f>
        <v>0.0222</v>
      </c>
      <c r="S294" s="161"/>
      <c r="T294" s="163">
        <f>SUM(T295:T307)</f>
        <v>0</v>
      </c>
      <c r="AR294" s="164" t="s">
        <v>134</v>
      </c>
      <c r="AT294" s="165" t="s">
        <v>74</v>
      </c>
      <c r="AU294" s="165" t="s">
        <v>80</v>
      </c>
      <c r="AY294" s="164" t="s">
        <v>125</v>
      </c>
      <c r="BK294" s="166">
        <f>SUM(BK295:BK307)</f>
        <v>0</v>
      </c>
    </row>
    <row r="295" spans="1:65" s="2" customFormat="1" ht="16.5" customHeight="1">
      <c r="A295" s="35"/>
      <c r="B295" s="36"/>
      <c r="C295" s="169" t="s">
        <v>480</v>
      </c>
      <c r="D295" s="169" t="s">
        <v>128</v>
      </c>
      <c r="E295" s="170" t="s">
        <v>481</v>
      </c>
      <c r="F295" s="171" t="s">
        <v>482</v>
      </c>
      <c r="G295" s="172" t="s">
        <v>445</v>
      </c>
      <c r="H295" s="173">
        <v>4</v>
      </c>
      <c r="I295" s="174"/>
      <c r="J295" s="175">
        <f>ROUND(I295*H295,2)</f>
        <v>0</v>
      </c>
      <c r="K295" s="171" t="s">
        <v>446</v>
      </c>
      <c r="L295" s="40"/>
      <c r="M295" s="176" t="s">
        <v>19</v>
      </c>
      <c r="N295" s="177" t="s">
        <v>47</v>
      </c>
      <c r="O295" s="65"/>
      <c r="P295" s="178">
        <f>O295*H295</f>
        <v>0</v>
      </c>
      <c r="Q295" s="178">
        <v>0</v>
      </c>
      <c r="R295" s="178">
        <f>Q295*H295</f>
        <v>0</v>
      </c>
      <c r="S295" s="178">
        <v>0</v>
      </c>
      <c r="T295" s="17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0" t="s">
        <v>243</v>
      </c>
      <c r="AT295" s="180" t="s">
        <v>128</v>
      </c>
      <c r="AU295" s="180" t="s">
        <v>134</v>
      </c>
      <c r="AY295" s="18" t="s">
        <v>125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18" t="s">
        <v>134</v>
      </c>
      <c r="BK295" s="181">
        <f>ROUND(I295*H295,2)</f>
        <v>0</v>
      </c>
      <c r="BL295" s="18" t="s">
        <v>243</v>
      </c>
      <c r="BM295" s="180" t="s">
        <v>483</v>
      </c>
    </row>
    <row r="296" spans="1:65" s="2" customFormat="1" ht="21.75" customHeight="1">
      <c r="A296" s="35"/>
      <c r="B296" s="36"/>
      <c r="C296" s="169" t="s">
        <v>484</v>
      </c>
      <c r="D296" s="169" t="s">
        <v>128</v>
      </c>
      <c r="E296" s="170" t="s">
        <v>485</v>
      </c>
      <c r="F296" s="171" t="s">
        <v>486</v>
      </c>
      <c r="G296" s="172" t="s">
        <v>131</v>
      </c>
      <c r="H296" s="173">
        <v>20</v>
      </c>
      <c r="I296" s="174"/>
      <c r="J296" s="175">
        <f>ROUND(I296*H296,2)</f>
        <v>0</v>
      </c>
      <c r="K296" s="171" t="s">
        <v>132</v>
      </c>
      <c r="L296" s="40"/>
      <c r="M296" s="176" t="s">
        <v>19</v>
      </c>
      <c r="N296" s="177" t="s">
        <v>47</v>
      </c>
      <c r="O296" s="65"/>
      <c r="P296" s="178">
        <f>O296*H296</f>
        <v>0</v>
      </c>
      <c r="Q296" s="178">
        <v>0.00084</v>
      </c>
      <c r="R296" s="178">
        <f>Q296*H296</f>
        <v>0.016800000000000002</v>
      </c>
      <c r="S296" s="178">
        <v>0</v>
      </c>
      <c r="T296" s="17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0" t="s">
        <v>243</v>
      </c>
      <c r="AT296" s="180" t="s">
        <v>128</v>
      </c>
      <c r="AU296" s="180" t="s">
        <v>134</v>
      </c>
      <c r="AY296" s="18" t="s">
        <v>125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18" t="s">
        <v>134</v>
      </c>
      <c r="BK296" s="181">
        <f>ROUND(I296*H296,2)</f>
        <v>0</v>
      </c>
      <c r="BL296" s="18" t="s">
        <v>243</v>
      </c>
      <c r="BM296" s="180" t="s">
        <v>487</v>
      </c>
    </row>
    <row r="297" spans="1:47" s="2" customFormat="1" ht="11.25">
      <c r="A297" s="35"/>
      <c r="B297" s="36"/>
      <c r="C297" s="37"/>
      <c r="D297" s="182" t="s">
        <v>136</v>
      </c>
      <c r="E297" s="37"/>
      <c r="F297" s="183" t="s">
        <v>488</v>
      </c>
      <c r="G297" s="37"/>
      <c r="H297" s="37"/>
      <c r="I297" s="184"/>
      <c r="J297" s="37"/>
      <c r="K297" s="37"/>
      <c r="L297" s="40"/>
      <c r="M297" s="185"/>
      <c r="N297" s="186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136</v>
      </c>
      <c r="AU297" s="18" t="s">
        <v>134</v>
      </c>
    </row>
    <row r="298" spans="1:65" s="2" customFormat="1" ht="24.2" customHeight="1">
      <c r="A298" s="35"/>
      <c r="B298" s="36"/>
      <c r="C298" s="169" t="s">
        <v>489</v>
      </c>
      <c r="D298" s="169" t="s">
        <v>128</v>
      </c>
      <c r="E298" s="170" t="s">
        <v>490</v>
      </c>
      <c r="F298" s="171" t="s">
        <v>491</v>
      </c>
      <c r="G298" s="172" t="s">
        <v>131</v>
      </c>
      <c r="H298" s="173">
        <v>20</v>
      </c>
      <c r="I298" s="174"/>
      <c r="J298" s="175">
        <f>ROUND(I298*H298,2)</f>
        <v>0</v>
      </c>
      <c r="K298" s="171" t="s">
        <v>132</v>
      </c>
      <c r="L298" s="40"/>
      <c r="M298" s="176" t="s">
        <v>19</v>
      </c>
      <c r="N298" s="177" t="s">
        <v>47</v>
      </c>
      <c r="O298" s="65"/>
      <c r="P298" s="178">
        <f>O298*H298</f>
        <v>0</v>
      </c>
      <c r="Q298" s="178">
        <v>7E-05</v>
      </c>
      <c r="R298" s="178">
        <f>Q298*H298</f>
        <v>0.0013999999999999998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243</v>
      </c>
      <c r="AT298" s="180" t="s">
        <v>128</v>
      </c>
      <c r="AU298" s="180" t="s">
        <v>134</v>
      </c>
      <c r="AY298" s="18" t="s">
        <v>125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18" t="s">
        <v>134</v>
      </c>
      <c r="BK298" s="181">
        <f>ROUND(I298*H298,2)</f>
        <v>0</v>
      </c>
      <c r="BL298" s="18" t="s">
        <v>243</v>
      </c>
      <c r="BM298" s="180" t="s">
        <v>492</v>
      </c>
    </row>
    <row r="299" spans="1:47" s="2" customFormat="1" ht="11.25">
      <c r="A299" s="35"/>
      <c r="B299" s="36"/>
      <c r="C299" s="37"/>
      <c r="D299" s="182" t="s">
        <v>136</v>
      </c>
      <c r="E299" s="37"/>
      <c r="F299" s="183" t="s">
        <v>493</v>
      </c>
      <c r="G299" s="37"/>
      <c r="H299" s="37"/>
      <c r="I299" s="184"/>
      <c r="J299" s="37"/>
      <c r="K299" s="37"/>
      <c r="L299" s="40"/>
      <c r="M299" s="185"/>
      <c r="N299" s="18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136</v>
      </c>
      <c r="AU299" s="18" t="s">
        <v>134</v>
      </c>
    </row>
    <row r="300" spans="1:65" s="2" customFormat="1" ht="16.5" customHeight="1">
      <c r="A300" s="35"/>
      <c r="B300" s="36"/>
      <c r="C300" s="169" t="s">
        <v>494</v>
      </c>
      <c r="D300" s="169" t="s">
        <v>128</v>
      </c>
      <c r="E300" s="170" t="s">
        <v>495</v>
      </c>
      <c r="F300" s="171" t="s">
        <v>496</v>
      </c>
      <c r="G300" s="172" t="s">
        <v>261</v>
      </c>
      <c r="H300" s="173">
        <v>9</v>
      </c>
      <c r="I300" s="174"/>
      <c r="J300" s="175">
        <f>ROUND(I300*H300,2)</f>
        <v>0</v>
      </c>
      <c r="K300" s="171" t="s">
        <v>132</v>
      </c>
      <c r="L300" s="40"/>
      <c r="M300" s="176" t="s">
        <v>19</v>
      </c>
      <c r="N300" s="177" t="s">
        <v>47</v>
      </c>
      <c r="O300" s="65"/>
      <c r="P300" s="178">
        <f>O300*H300</f>
        <v>0</v>
      </c>
      <c r="Q300" s="178">
        <v>0</v>
      </c>
      <c r="R300" s="178">
        <f>Q300*H300</f>
        <v>0</v>
      </c>
      <c r="S300" s="178">
        <v>0</v>
      </c>
      <c r="T300" s="17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0" t="s">
        <v>243</v>
      </c>
      <c r="AT300" s="180" t="s">
        <v>128</v>
      </c>
      <c r="AU300" s="180" t="s">
        <v>134</v>
      </c>
      <c r="AY300" s="18" t="s">
        <v>125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18" t="s">
        <v>134</v>
      </c>
      <c r="BK300" s="181">
        <f>ROUND(I300*H300,2)</f>
        <v>0</v>
      </c>
      <c r="BL300" s="18" t="s">
        <v>243</v>
      </c>
      <c r="BM300" s="180" t="s">
        <v>497</v>
      </c>
    </row>
    <row r="301" spans="1:47" s="2" customFormat="1" ht="11.25">
      <c r="A301" s="35"/>
      <c r="B301" s="36"/>
      <c r="C301" s="37"/>
      <c r="D301" s="182" t="s">
        <v>136</v>
      </c>
      <c r="E301" s="37"/>
      <c r="F301" s="183" t="s">
        <v>498</v>
      </c>
      <c r="G301" s="37"/>
      <c r="H301" s="37"/>
      <c r="I301" s="184"/>
      <c r="J301" s="37"/>
      <c r="K301" s="37"/>
      <c r="L301" s="40"/>
      <c r="M301" s="185"/>
      <c r="N301" s="186"/>
      <c r="O301" s="65"/>
      <c r="P301" s="65"/>
      <c r="Q301" s="65"/>
      <c r="R301" s="65"/>
      <c r="S301" s="65"/>
      <c r="T301" s="66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136</v>
      </c>
      <c r="AU301" s="18" t="s">
        <v>134</v>
      </c>
    </row>
    <row r="302" spans="1:65" s="2" customFormat="1" ht="24.2" customHeight="1">
      <c r="A302" s="35"/>
      <c r="B302" s="36"/>
      <c r="C302" s="169" t="s">
        <v>499</v>
      </c>
      <c r="D302" s="169" t="s">
        <v>128</v>
      </c>
      <c r="E302" s="170" t="s">
        <v>500</v>
      </c>
      <c r="F302" s="171" t="s">
        <v>501</v>
      </c>
      <c r="G302" s="172" t="s">
        <v>131</v>
      </c>
      <c r="H302" s="173">
        <v>20</v>
      </c>
      <c r="I302" s="174"/>
      <c r="J302" s="175">
        <f>ROUND(I302*H302,2)</f>
        <v>0</v>
      </c>
      <c r="K302" s="171" t="s">
        <v>132</v>
      </c>
      <c r="L302" s="40"/>
      <c r="M302" s="176" t="s">
        <v>19</v>
      </c>
      <c r="N302" s="177" t="s">
        <v>47</v>
      </c>
      <c r="O302" s="65"/>
      <c r="P302" s="178">
        <f>O302*H302</f>
        <v>0</v>
      </c>
      <c r="Q302" s="178">
        <v>0.00019</v>
      </c>
      <c r="R302" s="178">
        <f>Q302*H302</f>
        <v>0.0038000000000000004</v>
      </c>
      <c r="S302" s="178">
        <v>0</v>
      </c>
      <c r="T302" s="17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0" t="s">
        <v>243</v>
      </c>
      <c r="AT302" s="180" t="s">
        <v>128</v>
      </c>
      <c r="AU302" s="180" t="s">
        <v>134</v>
      </c>
      <c r="AY302" s="18" t="s">
        <v>125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18" t="s">
        <v>134</v>
      </c>
      <c r="BK302" s="181">
        <f>ROUND(I302*H302,2)</f>
        <v>0</v>
      </c>
      <c r="BL302" s="18" t="s">
        <v>243</v>
      </c>
      <c r="BM302" s="180" t="s">
        <v>502</v>
      </c>
    </row>
    <row r="303" spans="1:47" s="2" customFormat="1" ht="11.25">
      <c r="A303" s="35"/>
      <c r="B303" s="36"/>
      <c r="C303" s="37"/>
      <c r="D303" s="182" t="s">
        <v>136</v>
      </c>
      <c r="E303" s="37"/>
      <c r="F303" s="183" t="s">
        <v>503</v>
      </c>
      <c r="G303" s="37"/>
      <c r="H303" s="37"/>
      <c r="I303" s="184"/>
      <c r="J303" s="37"/>
      <c r="K303" s="37"/>
      <c r="L303" s="40"/>
      <c r="M303" s="185"/>
      <c r="N303" s="186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136</v>
      </c>
      <c r="AU303" s="18" t="s">
        <v>134</v>
      </c>
    </row>
    <row r="304" spans="1:65" s="2" customFormat="1" ht="21.75" customHeight="1">
      <c r="A304" s="35"/>
      <c r="B304" s="36"/>
      <c r="C304" s="169" t="s">
        <v>158</v>
      </c>
      <c r="D304" s="169" t="s">
        <v>128</v>
      </c>
      <c r="E304" s="170" t="s">
        <v>504</v>
      </c>
      <c r="F304" s="171" t="s">
        <v>505</v>
      </c>
      <c r="G304" s="172" t="s">
        <v>131</v>
      </c>
      <c r="H304" s="173">
        <v>20</v>
      </c>
      <c r="I304" s="174"/>
      <c r="J304" s="175">
        <f>ROUND(I304*H304,2)</f>
        <v>0</v>
      </c>
      <c r="K304" s="171" t="s">
        <v>132</v>
      </c>
      <c r="L304" s="40"/>
      <c r="M304" s="176" t="s">
        <v>19</v>
      </c>
      <c r="N304" s="177" t="s">
        <v>47</v>
      </c>
      <c r="O304" s="65"/>
      <c r="P304" s="178">
        <f>O304*H304</f>
        <v>0</v>
      </c>
      <c r="Q304" s="178">
        <v>1E-05</v>
      </c>
      <c r="R304" s="178">
        <f>Q304*H304</f>
        <v>0.0002</v>
      </c>
      <c r="S304" s="178">
        <v>0</v>
      </c>
      <c r="T304" s="17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0" t="s">
        <v>243</v>
      </c>
      <c r="AT304" s="180" t="s">
        <v>128</v>
      </c>
      <c r="AU304" s="180" t="s">
        <v>134</v>
      </c>
      <c r="AY304" s="18" t="s">
        <v>125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18" t="s">
        <v>134</v>
      </c>
      <c r="BK304" s="181">
        <f>ROUND(I304*H304,2)</f>
        <v>0</v>
      </c>
      <c r="BL304" s="18" t="s">
        <v>243</v>
      </c>
      <c r="BM304" s="180" t="s">
        <v>506</v>
      </c>
    </row>
    <row r="305" spans="1:47" s="2" customFormat="1" ht="11.25">
      <c r="A305" s="35"/>
      <c r="B305" s="36"/>
      <c r="C305" s="37"/>
      <c r="D305" s="182" t="s">
        <v>136</v>
      </c>
      <c r="E305" s="37"/>
      <c r="F305" s="183" t="s">
        <v>507</v>
      </c>
      <c r="G305" s="37"/>
      <c r="H305" s="37"/>
      <c r="I305" s="184"/>
      <c r="J305" s="37"/>
      <c r="K305" s="37"/>
      <c r="L305" s="40"/>
      <c r="M305" s="185"/>
      <c r="N305" s="186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136</v>
      </c>
      <c r="AU305" s="18" t="s">
        <v>134</v>
      </c>
    </row>
    <row r="306" spans="1:65" s="2" customFormat="1" ht="24.2" customHeight="1">
      <c r="A306" s="35"/>
      <c r="B306" s="36"/>
      <c r="C306" s="169" t="s">
        <v>508</v>
      </c>
      <c r="D306" s="169" t="s">
        <v>128</v>
      </c>
      <c r="E306" s="170" t="s">
        <v>509</v>
      </c>
      <c r="F306" s="171" t="s">
        <v>510</v>
      </c>
      <c r="G306" s="172" t="s">
        <v>236</v>
      </c>
      <c r="H306" s="173">
        <v>0.022</v>
      </c>
      <c r="I306" s="174"/>
      <c r="J306" s="175">
        <f>ROUND(I306*H306,2)</f>
        <v>0</v>
      </c>
      <c r="K306" s="171" t="s">
        <v>132</v>
      </c>
      <c r="L306" s="40"/>
      <c r="M306" s="176" t="s">
        <v>19</v>
      </c>
      <c r="N306" s="177" t="s">
        <v>47</v>
      </c>
      <c r="O306" s="65"/>
      <c r="P306" s="178">
        <f>O306*H306</f>
        <v>0</v>
      </c>
      <c r="Q306" s="178">
        <v>0</v>
      </c>
      <c r="R306" s="178">
        <f>Q306*H306</f>
        <v>0</v>
      </c>
      <c r="S306" s="178">
        <v>0</v>
      </c>
      <c r="T306" s="179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0" t="s">
        <v>243</v>
      </c>
      <c r="AT306" s="180" t="s">
        <v>128</v>
      </c>
      <c r="AU306" s="180" t="s">
        <v>134</v>
      </c>
      <c r="AY306" s="18" t="s">
        <v>125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18" t="s">
        <v>134</v>
      </c>
      <c r="BK306" s="181">
        <f>ROUND(I306*H306,2)</f>
        <v>0</v>
      </c>
      <c r="BL306" s="18" t="s">
        <v>243</v>
      </c>
      <c r="BM306" s="180" t="s">
        <v>511</v>
      </c>
    </row>
    <row r="307" spans="1:47" s="2" customFormat="1" ht="11.25">
      <c r="A307" s="35"/>
      <c r="B307" s="36"/>
      <c r="C307" s="37"/>
      <c r="D307" s="182" t="s">
        <v>136</v>
      </c>
      <c r="E307" s="37"/>
      <c r="F307" s="183" t="s">
        <v>512</v>
      </c>
      <c r="G307" s="37"/>
      <c r="H307" s="37"/>
      <c r="I307" s="184"/>
      <c r="J307" s="37"/>
      <c r="K307" s="37"/>
      <c r="L307" s="40"/>
      <c r="M307" s="185"/>
      <c r="N307" s="186"/>
      <c r="O307" s="65"/>
      <c r="P307" s="65"/>
      <c r="Q307" s="65"/>
      <c r="R307" s="65"/>
      <c r="S307" s="65"/>
      <c r="T307" s="66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8" t="s">
        <v>136</v>
      </c>
      <c r="AU307" s="18" t="s">
        <v>134</v>
      </c>
    </row>
    <row r="308" spans="2:63" s="12" customFormat="1" ht="22.9" customHeight="1">
      <c r="B308" s="153"/>
      <c r="C308" s="154"/>
      <c r="D308" s="155" t="s">
        <v>74</v>
      </c>
      <c r="E308" s="167" t="s">
        <v>513</v>
      </c>
      <c r="F308" s="167" t="s">
        <v>514</v>
      </c>
      <c r="G308" s="154"/>
      <c r="H308" s="154"/>
      <c r="I308" s="157"/>
      <c r="J308" s="168">
        <f>BK308</f>
        <v>0</v>
      </c>
      <c r="K308" s="154"/>
      <c r="L308" s="159"/>
      <c r="M308" s="160"/>
      <c r="N308" s="161"/>
      <c r="O308" s="161"/>
      <c r="P308" s="162">
        <f>SUM(P309:P330)</f>
        <v>0</v>
      </c>
      <c r="Q308" s="161"/>
      <c r="R308" s="162">
        <f>SUM(R309:R330)</f>
        <v>0.09319</v>
      </c>
      <c r="S308" s="161"/>
      <c r="T308" s="163">
        <f>SUM(T309:T330)</f>
        <v>0</v>
      </c>
      <c r="AR308" s="164" t="s">
        <v>134</v>
      </c>
      <c r="AT308" s="165" t="s">
        <v>74</v>
      </c>
      <c r="AU308" s="165" t="s">
        <v>80</v>
      </c>
      <c r="AY308" s="164" t="s">
        <v>125</v>
      </c>
      <c r="BK308" s="166">
        <f>SUM(BK309:BK330)</f>
        <v>0</v>
      </c>
    </row>
    <row r="309" spans="1:65" s="2" customFormat="1" ht="21.75" customHeight="1">
      <c r="A309" s="35"/>
      <c r="B309" s="36"/>
      <c r="C309" s="169" t="s">
        <v>213</v>
      </c>
      <c r="D309" s="169" t="s">
        <v>128</v>
      </c>
      <c r="E309" s="170" t="s">
        <v>515</v>
      </c>
      <c r="F309" s="171" t="s">
        <v>516</v>
      </c>
      <c r="G309" s="172" t="s">
        <v>293</v>
      </c>
      <c r="H309" s="173">
        <v>1</v>
      </c>
      <c r="I309" s="174"/>
      <c r="J309" s="175">
        <f>ROUND(I309*H309,2)</f>
        <v>0</v>
      </c>
      <c r="K309" s="171" t="s">
        <v>132</v>
      </c>
      <c r="L309" s="40"/>
      <c r="M309" s="176" t="s">
        <v>19</v>
      </c>
      <c r="N309" s="177" t="s">
        <v>47</v>
      </c>
      <c r="O309" s="65"/>
      <c r="P309" s="178">
        <f>O309*H309</f>
        <v>0</v>
      </c>
      <c r="Q309" s="178">
        <v>0.01657</v>
      </c>
      <c r="R309" s="178">
        <f>Q309*H309</f>
        <v>0.01657</v>
      </c>
      <c r="S309" s="178">
        <v>0</v>
      </c>
      <c r="T309" s="17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80" t="s">
        <v>243</v>
      </c>
      <c r="AT309" s="180" t="s">
        <v>128</v>
      </c>
      <c r="AU309" s="180" t="s">
        <v>134</v>
      </c>
      <c r="AY309" s="18" t="s">
        <v>125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18" t="s">
        <v>134</v>
      </c>
      <c r="BK309" s="181">
        <f>ROUND(I309*H309,2)</f>
        <v>0</v>
      </c>
      <c r="BL309" s="18" t="s">
        <v>243</v>
      </c>
      <c r="BM309" s="180" t="s">
        <v>517</v>
      </c>
    </row>
    <row r="310" spans="1:47" s="2" customFormat="1" ht="11.25">
      <c r="A310" s="35"/>
      <c r="B310" s="36"/>
      <c r="C310" s="37"/>
      <c r="D310" s="182" t="s">
        <v>136</v>
      </c>
      <c r="E310" s="37"/>
      <c r="F310" s="183" t="s">
        <v>518</v>
      </c>
      <c r="G310" s="37"/>
      <c r="H310" s="37"/>
      <c r="I310" s="184"/>
      <c r="J310" s="37"/>
      <c r="K310" s="37"/>
      <c r="L310" s="40"/>
      <c r="M310" s="185"/>
      <c r="N310" s="186"/>
      <c r="O310" s="65"/>
      <c r="P310" s="65"/>
      <c r="Q310" s="65"/>
      <c r="R310" s="65"/>
      <c r="S310" s="65"/>
      <c r="T310" s="66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136</v>
      </c>
      <c r="AU310" s="18" t="s">
        <v>134</v>
      </c>
    </row>
    <row r="311" spans="1:65" s="2" customFormat="1" ht="21.75" customHeight="1">
      <c r="A311" s="35"/>
      <c r="B311" s="36"/>
      <c r="C311" s="169" t="s">
        <v>256</v>
      </c>
      <c r="D311" s="169" t="s">
        <v>128</v>
      </c>
      <c r="E311" s="170" t="s">
        <v>519</v>
      </c>
      <c r="F311" s="171" t="s">
        <v>520</v>
      </c>
      <c r="G311" s="172" t="s">
        <v>293</v>
      </c>
      <c r="H311" s="173">
        <v>1</v>
      </c>
      <c r="I311" s="174"/>
      <c r="J311" s="175">
        <f>ROUND(I311*H311,2)</f>
        <v>0</v>
      </c>
      <c r="K311" s="171" t="s">
        <v>132</v>
      </c>
      <c r="L311" s="40"/>
      <c r="M311" s="176" t="s">
        <v>19</v>
      </c>
      <c r="N311" s="177" t="s">
        <v>47</v>
      </c>
      <c r="O311" s="65"/>
      <c r="P311" s="178">
        <f>O311*H311</f>
        <v>0</v>
      </c>
      <c r="Q311" s="178">
        <v>0.01497</v>
      </c>
      <c r="R311" s="178">
        <f>Q311*H311</f>
        <v>0.01497</v>
      </c>
      <c r="S311" s="178">
        <v>0</v>
      </c>
      <c r="T311" s="17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0" t="s">
        <v>243</v>
      </c>
      <c r="AT311" s="180" t="s">
        <v>128</v>
      </c>
      <c r="AU311" s="180" t="s">
        <v>134</v>
      </c>
      <c r="AY311" s="18" t="s">
        <v>125</v>
      </c>
      <c r="BE311" s="181">
        <f>IF(N311="základní",J311,0)</f>
        <v>0</v>
      </c>
      <c r="BF311" s="181">
        <f>IF(N311="snížená",J311,0)</f>
        <v>0</v>
      </c>
      <c r="BG311" s="181">
        <f>IF(N311="zákl. přenesená",J311,0)</f>
        <v>0</v>
      </c>
      <c r="BH311" s="181">
        <f>IF(N311="sníž. přenesená",J311,0)</f>
        <v>0</v>
      </c>
      <c r="BI311" s="181">
        <f>IF(N311="nulová",J311,0)</f>
        <v>0</v>
      </c>
      <c r="BJ311" s="18" t="s">
        <v>134</v>
      </c>
      <c r="BK311" s="181">
        <f>ROUND(I311*H311,2)</f>
        <v>0</v>
      </c>
      <c r="BL311" s="18" t="s">
        <v>243</v>
      </c>
      <c r="BM311" s="180" t="s">
        <v>521</v>
      </c>
    </row>
    <row r="312" spans="1:47" s="2" customFormat="1" ht="11.25">
      <c r="A312" s="35"/>
      <c r="B312" s="36"/>
      <c r="C312" s="37"/>
      <c r="D312" s="182" t="s">
        <v>136</v>
      </c>
      <c r="E312" s="37"/>
      <c r="F312" s="183" t="s">
        <v>522</v>
      </c>
      <c r="G312" s="37"/>
      <c r="H312" s="37"/>
      <c r="I312" s="184"/>
      <c r="J312" s="37"/>
      <c r="K312" s="37"/>
      <c r="L312" s="40"/>
      <c r="M312" s="185"/>
      <c r="N312" s="186"/>
      <c r="O312" s="65"/>
      <c r="P312" s="65"/>
      <c r="Q312" s="65"/>
      <c r="R312" s="65"/>
      <c r="S312" s="65"/>
      <c r="T312" s="66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136</v>
      </c>
      <c r="AU312" s="18" t="s">
        <v>134</v>
      </c>
    </row>
    <row r="313" spans="1:65" s="2" customFormat="1" ht="16.5" customHeight="1">
      <c r="A313" s="35"/>
      <c r="B313" s="36"/>
      <c r="C313" s="169" t="s">
        <v>523</v>
      </c>
      <c r="D313" s="169" t="s">
        <v>128</v>
      </c>
      <c r="E313" s="170" t="s">
        <v>524</v>
      </c>
      <c r="F313" s="171" t="s">
        <v>525</v>
      </c>
      <c r="G313" s="172" t="s">
        <v>293</v>
      </c>
      <c r="H313" s="173">
        <v>1</v>
      </c>
      <c r="I313" s="174"/>
      <c r="J313" s="175">
        <f>ROUND(I313*H313,2)</f>
        <v>0</v>
      </c>
      <c r="K313" s="171" t="s">
        <v>132</v>
      </c>
      <c r="L313" s="40"/>
      <c r="M313" s="176" t="s">
        <v>19</v>
      </c>
      <c r="N313" s="177" t="s">
        <v>47</v>
      </c>
      <c r="O313" s="65"/>
      <c r="P313" s="178">
        <f>O313*H313</f>
        <v>0</v>
      </c>
      <c r="Q313" s="178">
        <v>0.01079</v>
      </c>
      <c r="R313" s="178">
        <f>Q313*H313</f>
        <v>0.01079</v>
      </c>
      <c r="S313" s="178">
        <v>0</v>
      </c>
      <c r="T313" s="17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0" t="s">
        <v>243</v>
      </c>
      <c r="AT313" s="180" t="s">
        <v>128</v>
      </c>
      <c r="AU313" s="180" t="s">
        <v>134</v>
      </c>
      <c r="AY313" s="18" t="s">
        <v>125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18" t="s">
        <v>134</v>
      </c>
      <c r="BK313" s="181">
        <f>ROUND(I313*H313,2)</f>
        <v>0</v>
      </c>
      <c r="BL313" s="18" t="s">
        <v>243</v>
      </c>
      <c r="BM313" s="180" t="s">
        <v>526</v>
      </c>
    </row>
    <row r="314" spans="1:47" s="2" customFormat="1" ht="11.25">
      <c r="A314" s="35"/>
      <c r="B314" s="36"/>
      <c r="C314" s="37"/>
      <c r="D314" s="182" t="s">
        <v>136</v>
      </c>
      <c r="E314" s="37"/>
      <c r="F314" s="183" t="s">
        <v>527</v>
      </c>
      <c r="G314" s="37"/>
      <c r="H314" s="37"/>
      <c r="I314" s="184"/>
      <c r="J314" s="37"/>
      <c r="K314" s="37"/>
      <c r="L314" s="40"/>
      <c r="M314" s="185"/>
      <c r="N314" s="186"/>
      <c r="O314" s="65"/>
      <c r="P314" s="65"/>
      <c r="Q314" s="65"/>
      <c r="R314" s="65"/>
      <c r="S314" s="65"/>
      <c r="T314" s="66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136</v>
      </c>
      <c r="AU314" s="18" t="s">
        <v>134</v>
      </c>
    </row>
    <row r="315" spans="1:65" s="2" customFormat="1" ht="24.2" customHeight="1">
      <c r="A315" s="35"/>
      <c r="B315" s="36"/>
      <c r="C315" s="169" t="s">
        <v>528</v>
      </c>
      <c r="D315" s="169" t="s">
        <v>128</v>
      </c>
      <c r="E315" s="170" t="s">
        <v>529</v>
      </c>
      <c r="F315" s="171" t="s">
        <v>530</v>
      </c>
      <c r="G315" s="172" t="s">
        <v>293</v>
      </c>
      <c r="H315" s="173">
        <v>1</v>
      </c>
      <c r="I315" s="174"/>
      <c r="J315" s="175">
        <f>ROUND(I315*H315,2)</f>
        <v>0</v>
      </c>
      <c r="K315" s="171" t="s">
        <v>132</v>
      </c>
      <c r="L315" s="40"/>
      <c r="M315" s="176" t="s">
        <v>19</v>
      </c>
      <c r="N315" s="177" t="s">
        <v>47</v>
      </c>
      <c r="O315" s="65"/>
      <c r="P315" s="178">
        <f>O315*H315</f>
        <v>0</v>
      </c>
      <c r="Q315" s="178">
        <v>0.03247</v>
      </c>
      <c r="R315" s="178">
        <f>Q315*H315</f>
        <v>0.03247</v>
      </c>
      <c r="S315" s="178">
        <v>0</v>
      </c>
      <c r="T315" s="17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0" t="s">
        <v>243</v>
      </c>
      <c r="AT315" s="180" t="s">
        <v>128</v>
      </c>
      <c r="AU315" s="180" t="s">
        <v>134</v>
      </c>
      <c r="AY315" s="18" t="s">
        <v>125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18" t="s">
        <v>134</v>
      </c>
      <c r="BK315" s="181">
        <f>ROUND(I315*H315,2)</f>
        <v>0</v>
      </c>
      <c r="BL315" s="18" t="s">
        <v>243</v>
      </c>
      <c r="BM315" s="180" t="s">
        <v>531</v>
      </c>
    </row>
    <row r="316" spans="1:47" s="2" customFormat="1" ht="11.25">
      <c r="A316" s="35"/>
      <c r="B316" s="36"/>
      <c r="C316" s="37"/>
      <c r="D316" s="182" t="s">
        <v>136</v>
      </c>
      <c r="E316" s="37"/>
      <c r="F316" s="183" t="s">
        <v>532</v>
      </c>
      <c r="G316" s="37"/>
      <c r="H316" s="37"/>
      <c r="I316" s="184"/>
      <c r="J316" s="37"/>
      <c r="K316" s="37"/>
      <c r="L316" s="40"/>
      <c r="M316" s="185"/>
      <c r="N316" s="186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136</v>
      </c>
      <c r="AU316" s="18" t="s">
        <v>134</v>
      </c>
    </row>
    <row r="317" spans="1:65" s="2" customFormat="1" ht="16.5" customHeight="1">
      <c r="A317" s="35"/>
      <c r="B317" s="36"/>
      <c r="C317" s="169" t="s">
        <v>533</v>
      </c>
      <c r="D317" s="169" t="s">
        <v>128</v>
      </c>
      <c r="E317" s="170" t="s">
        <v>534</v>
      </c>
      <c r="F317" s="171" t="s">
        <v>535</v>
      </c>
      <c r="G317" s="172" t="s">
        <v>293</v>
      </c>
      <c r="H317" s="173">
        <v>1</v>
      </c>
      <c r="I317" s="174"/>
      <c r="J317" s="175">
        <f>ROUND(I317*H317,2)</f>
        <v>0</v>
      </c>
      <c r="K317" s="171" t="s">
        <v>132</v>
      </c>
      <c r="L317" s="40"/>
      <c r="M317" s="176" t="s">
        <v>19</v>
      </c>
      <c r="N317" s="177" t="s">
        <v>47</v>
      </c>
      <c r="O317" s="65"/>
      <c r="P317" s="178">
        <f>O317*H317</f>
        <v>0</v>
      </c>
      <c r="Q317" s="178">
        <v>0.01066</v>
      </c>
      <c r="R317" s="178">
        <f>Q317*H317</f>
        <v>0.01066</v>
      </c>
      <c r="S317" s="178">
        <v>0</v>
      </c>
      <c r="T317" s="17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0" t="s">
        <v>243</v>
      </c>
      <c r="AT317" s="180" t="s">
        <v>128</v>
      </c>
      <c r="AU317" s="180" t="s">
        <v>134</v>
      </c>
      <c r="AY317" s="18" t="s">
        <v>125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18" t="s">
        <v>134</v>
      </c>
      <c r="BK317" s="181">
        <f>ROUND(I317*H317,2)</f>
        <v>0</v>
      </c>
      <c r="BL317" s="18" t="s">
        <v>243</v>
      </c>
      <c r="BM317" s="180" t="s">
        <v>536</v>
      </c>
    </row>
    <row r="318" spans="1:47" s="2" customFormat="1" ht="11.25">
      <c r="A318" s="35"/>
      <c r="B318" s="36"/>
      <c r="C318" s="37"/>
      <c r="D318" s="182" t="s">
        <v>136</v>
      </c>
      <c r="E318" s="37"/>
      <c r="F318" s="183" t="s">
        <v>537</v>
      </c>
      <c r="G318" s="37"/>
      <c r="H318" s="37"/>
      <c r="I318" s="184"/>
      <c r="J318" s="37"/>
      <c r="K318" s="37"/>
      <c r="L318" s="40"/>
      <c r="M318" s="185"/>
      <c r="N318" s="186"/>
      <c r="O318" s="65"/>
      <c r="P318" s="65"/>
      <c r="Q318" s="65"/>
      <c r="R318" s="65"/>
      <c r="S318" s="65"/>
      <c r="T318" s="66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T318" s="18" t="s">
        <v>136</v>
      </c>
      <c r="AU318" s="18" t="s">
        <v>134</v>
      </c>
    </row>
    <row r="319" spans="1:65" s="2" customFormat="1" ht="16.5" customHeight="1">
      <c r="A319" s="35"/>
      <c r="B319" s="36"/>
      <c r="C319" s="169" t="s">
        <v>538</v>
      </c>
      <c r="D319" s="169" t="s">
        <v>128</v>
      </c>
      <c r="E319" s="170" t="s">
        <v>539</v>
      </c>
      <c r="F319" s="171" t="s">
        <v>540</v>
      </c>
      <c r="G319" s="172" t="s">
        <v>293</v>
      </c>
      <c r="H319" s="173">
        <v>5</v>
      </c>
      <c r="I319" s="174"/>
      <c r="J319" s="175">
        <f>ROUND(I319*H319,2)</f>
        <v>0</v>
      </c>
      <c r="K319" s="171" t="s">
        <v>132</v>
      </c>
      <c r="L319" s="40"/>
      <c r="M319" s="176" t="s">
        <v>19</v>
      </c>
      <c r="N319" s="177" t="s">
        <v>47</v>
      </c>
      <c r="O319" s="65"/>
      <c r="P319" s="178">
        <f>O319*H319</f>
        <v>0</v>
      </c>
      <c r="Q319" s="178">
        <v>0.00024</v>
      </c>
      <c r="R319" s="178">
        <f>Q319*H319</f>
        <v>0.0012000000000000001</v>
      </c>
      <c r="S319" s="178">
        <v>0</v>
      </c>
      <c r="T319" s="179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80" t="s">
        <v>243</v>
      </c>
      <c r="AT319" s="180" t="s">
        <v>128</v>
      </c>
      <c r="AU319" s="180" t="s">
        <v>134</v>
      </c>
      <c r="AY319" s="18" t="s">
        <v>125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18" t="s">
        <v>134</v>
      </c>
      <c r="BK319" s="181">
        <f>ROUND(I319*H319,2)</f>
        <v>0</v>
      </c>
      <c r="BL319" s="18" t="s">
        <v>243</v>
      </c>
      <c r="BM319" s="180" t="s">
        <v>541</v>
      </c>
    </row>
    <row r="320" spans="1:47" s="2" customFormat="1" ht="11.25">
      <c r="A320" s="35"/>
      <c r="B320" s="36"/>
      <c r="C320" s="37"/>
      <c r="D320" s="182" t="s">
        <v>136</v>
      </c>
      <c r="E320" s="37"/>
      <c r="F320" s="183" t="s">
        <v>542</v>
      </c>
      <c r="G320" s="37"/>
      <c r="H320" s="37"/>
      <c r="I320" s="184"/>
      <c r="J320" s="37"/>
      <c r="K320" s="37"/>
      <c r="L320" s="40"/>
      <c r="M320" s="185"/>
      <c r="N320" s="186"/>
      <c r="O320" s="65"/>
      <c r="P320" s="65"/>
      <c r="Q320" s="65"/>
      <c r="R320" s="65"/>
      <c r="S320" s="65"/>
      <c r="T320" s="66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136</v>
      </c>
      <c r="AU320" s="18" t="s">
        <v>134</v>
      </c>
    </row>
    <row r="321" spans="1:65" s="2" customFormat="1" ht="16.5" customHeight="1">
      <c r="A321" s="35"/>
      <c r="B321" s="36"/>
      <c r="C321" s="169" t="s">
        <v>543</v>
      </c>
      <c r="D321" s="169" t="s">
        <v>128</v>
      </c>
      <c r="E321" s="170" t="s">
        <v>544</v>
      </c>
      <c r="F321" s="171" t="s">
        <v>545</v>
      </c>
      <c r="G321" s="172" t="s">
        <v>261</v>
      </c>
      <c r="H321" s="173">
        <v>1</v>
      </c>
      <c r="I321" s="174"/>
      <c r="J321" s="175">
        <f>ROUND(I321*H321,2)</f>
        <v>0</v>
      </c>
      <c r="K321" s="171" t="s">
        <v>132</v>
      </c>
      <c r="L321" s="40"/>
      <c r="M321" s="176" t="s">
        <v>19</v>
      </c>
      <c r="N321" s="177" t="s">
        <v>47</v>
      </c>
      <c r="O321" s="65"/>
      <c r="P321" s="178">
        <f>O321*H321</f>
        <v>0</v>
      </c>
      <c r="Q321" s="178">
        <v>0.00109</v>
      </c>
      <c r="R321" s="178">
        <f>Q321*H321</f>
        <v>0.00109</v>
      </c>
      <c r="S321" s="178">
        <v>0</v>
      </c>
      <c r="T321" s="17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0" t="s">
        <v>243</v>
      </c>
      <c r="AT321" s="180" t="s">
        <v>128</v>
      </c>
      <c r="AU321" s="180" t="s">
        <v>134</v>
      </c>
      <c r="AY321" s="18" t="s">
        <v>125</v>
      </c>
      <c r="BE321" s="181">
        <f>IF(N321="základní",J321,0)</f>
        <v>0</v>
      </c>
      <c r="BF321" s="181">
        <f>IF(N321="snížená",J321,0)</f>
        <v>0</v>
      </c>
      <c r="BG321" s="181">
        <f>IF(N321="zákl. přenesená",J321,0)</f>
        <v>0</v>
      </c>
      <c r="BH321" s="181">
        <f>IF(N321="sníž. přenesená",J321,0)</f>
        <v>0</v>
      </c>
      <c r="BI321" s="181">
        <f>IF(N321="nulová",J321,0)</f>
        <v>0</v>
      </c>
      <c r="BJ321" s="18" t="s">
        <v>134</v>
      </c>
      <c r="BK321" s="181">
        <f>ROUND(I321*H321,2)</f>
        <v>0</v>
      </c>
      <c r="BL321" s="18" t="s">
        <v>243</v>
      </c>
      <c r="BM321" s="180" t="s">
        <v>546</v>
      </c>
    </row>
    <row r="322" spans="1:47" s="2" customFormat="1" ht="11.25">
      <c r="A322" s="35"/>
      <c r="B322" s="36"/>
      <c r="C322" s="37"/>
      <c r="D322" s="182" t="s">
        <v>136</v>
      </c>
      <c r="E322" s="37"/>
      <c r="F322" s="183" t="s">
        <v>547</v>
      </c>
      <c r="G322" s="37"/>
      <c r="H322" s="37"/>
      <c r="I322" s="184"/>
      <c r="J322" s="37"/>
      <c r="K322" s="37"/>
      <c r="L322" s="40"/>
      <c r="M322" s="185"/>
      <c r="N322" s="186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136</v>
      </c>
      <c r="AU322" s="18" t="s">
        <v>134</v>
      </c>
    </row>
    <row r="323" spans="1:65" s="2" customFormat="1" ht="16.5" customHeight="1">
      <c r="A323" s="35"/>
      <c r="B323" s="36"/>
      <c r="C323" s="169" t="s">
        <v>548</v>
      </c>
      <c r="D323" s="169" t="s">
        <v>128</v>
      </c>
      <c r="E323" s="170" t="s">
        <v>549</v>
      </c>
      <c r="F323" s="171" t="s">
        <v>550</v>
      </c>
      <c r="G323" s="172" t="s">
        <v>293</v>
      </c>
      <c r="H323" s="173">
        <v>1</v>
      </c>
      <c r="I323" s="174"/>
      <c r="J323" s="175">
        <f>ROUND(I323*H323,2)</f>
        <v>0</v>
      </c>
      <c r="K323" s="171" t="s">
        <v>132</v>
      </c>
      <c r="L323" s="40"/>
      <c r="M323" s="176" t="s">
        <v>19</v>
      </c>
      <c r="N323" s="177" t="s">
        <v>47</v>
      </c>
      <c r="O323" s="65"/>
      <c r="P323" s="178">
        <f>O323*H323</f>
        <v>0</v>
      </c>
      <c r="Q323" s="178">
        <v>0.0018</v>
      </c>
      <c r="R323" s="178">
        <f>Q323*H323</f>
        <v>0.0018</v>
      </c>
      <c r="S323" s="178">
        <v>0</v>
      </c>
      <c r="T323" s="179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80" t="s">
        <v>243</v>
      </c>
      <c r="AT323" s="180" t="s">
        <v>128</v>
      </c>
      <c r="AU323" s="180" t="s">
        <v>134</v>
      </c>
      <c r="AY323" s="18" t="s">
        <v>125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18" t="s">
        <v>134</v>
      </c>
      <c r="BK323" s="181">
        <f>ROUND(I323*H323,2)</f>
        <v>0</v>
      </c>
      <c r="BL323" s="18" t="s">
        <v>243</v>
      </c>
      <c r="BM323" s="180" t="s">
        <v>551</v>
      </c>
    </row>
    <row r="324" spans="1:47" s="2" customFormat="1" ht="11.25">
      <c r="A324" s="35"/>
      <c r="B324" s="36"/>
      <c r="C324" s="37"/>
      <c r="D324" s="182" t="s">
        <v>136</v>
      </c>
      <c r="E324" s="37"/>
      <c r="F324" s="183" t="s">
        <v>552</v>
      </c>
      <c r="G324" s="37"/>
      <c r="H324" s="37"/>
      <c r="I324" s="184"/>
      <c r="J324" s="37"/>
      <c r="K324" s="37"/>
      <c r="L324" s="40"/>
      <c r="M324" s="185"/>
      <c r="N324" s="186"/>
      <c r="O324" s="65"/>
      <c r="P324" s="65"/>
      <c r="Q324" s="65"/>
      <c r="R324" s="65"/>
      <c r="S324" s="65"/>
      <c r="T324" s="66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136</v>
      </c>
      <c r="AU324" s="18" t="s">
        <v>134</v>
      </c>
    </row>
    <row r="325" spans="1:65" s="2" customFormat="1" ht="16.5" customHeight="1">
      <c r="A325" s="35"/>
      <c r="B325" s="36"/>
      <c r="C325" s="169" t="s">
        <v>553</v>
      </c>
      <c r="D325" s="169" t="s">
        <v>128</v>
      </c>
      <c r="E325" s="170" t="s">
        <v>554</v>
      </c>
      <c r="F325" s="171" t="s">
        <v>555</v>
      </c>
      <c r="G325" s="172" t="s">
        <v>293</v>
      </c>
      <c r="H325" s="173">
        <v>1</v>
      </c>
      <c r="I325" s="174"/>
      <c r="J325" s="175">
        <f>ROUND(I325*H325,2)</f>
        <v>0</v>
      </c>
      <c r="K325" s="171" t="s">
        <v>132</v>
      </c>
      <c r="L325" s="40"/>
      <c r="M325" s="176" t="s">
        <v>19</v>
      </c>
      <c r="N325" s="177" t="s">
        <v>47</v>
      </c>
      <c r="O325" s="65"/>
      <c r="P325" s="178">
        <f>O325*H325</f>
        <v>0</v>
      </c>
      <c r="Q325" s="178">
        <v>0.0018</v>
      </c>
      <c r="R325" s="178">
        <f>Q325*H325</f>
        <v>0.0018</v>
      </c>
      <c r="S325" s="178">
        <v>0</v>
      </c>
      <c r="T325" s="17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0" t="s">
        <v>243</v>
      </c>
      <c r="AT325" s="180" t="s">
        <v>128</v>
      </c>
      <c r="AU325" s="180" t="s">
        <v>134</v>
      </c>
      <c r="AY325" s="18" t="s">
        <v>125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18" t="s">
        <v>134</v>
      </c>
      <c r="BK325" s="181">
        <f>ROUND(I325*H325,2)</f>
        <v>0</v>
      </c>
      <c r="BL325" s="18" t="s">
        <v>243</v>
      </c>
      <c r="BM325" s="180" t="s">
        <v>556</v>
      </c>
    </row>
    <row r="326" spans="1:47" s="2" customFormat="1" ht="11.25">
      <c r="A326" s="35"/>
      <c r="B326" s="36"/>
      <c r="C326" s="37"/>
      <c r="D326" s="182" t="s">
        <v>136</v>
      </c>
      <c r="E326" s="37"/>
      <c r="F326" s="183" t="s">
        <v>557</v>
      </c>
      <c r="G326" s="37"/>
      <c r="H326" s="37"/>
      <c r="I326" s="184"/>
      <c r="J326" s="37"/>
      <c r="K326" s="37"/>
      <c r="L326" s="40"/>
      <c r="M326" s="185"/>
      <c r="N326" s="186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136</v>
      </c>
      <c r="AU326" s="18" t="s">
        <v>134</v>
      </c>
    </row>
    <row r="327" spans="1:65" s="2" customFormat="1" ht="16.5" customHeight="1">
      <c r="A327" s="35"/>
      <c r="B327" s="36"/>
      <c r="C327" s="169" t="s">
        <v>558</v>
      </c>
      <c r="D327" s="169" t="s">
        <v>128</v>
      </c>
      <c r="E327" s="170" t="s">
        <v>559</v>
      </c>
      <c r="F327" s="171" t="s">
        <v>560</v>
      </c>
      <c r="G327" s="172" t="s">
        <v>293</v>
      </c>
      <c r="H327" s="173">
        <v>1</v>
      </c>
      <c r="I327" s="174"/>
      <c r="J327" s="175">
        <f>ROUND(I327*H327,2)</f>
        <v>0</v>
      </c>
      <c r="K327" s="171" t="s">
        <v>132</v>
      </c>
      <c r="L327" s="40"/>
      <c r="M327" s="176" t="s">
        <v>19</v>
      </c>
      <c r="N327" s="177" t="s">
        <v>47</v>
      </c>
      <c r="O327" s="65"/>
      <c r="P327" s="178">
        <f>O327*H327</f>
        <v>0</v>
      </c>
      <c r="Q327" s="178">
        <v>0.00184</v>
      </c>
      <c r="R327" s="178">
        <f>Q327*H327</f>
        <v>0.00184</v>
      </c>
      <c r="S327" s="178">
        <v>0</v>
      </c>
      <c r="T327" s="179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0" t="s">
        <v>243</v>
      </c>
      <c r="AT327" s="180" t="s">
        <v>128</v>
      </c>
      <c r="AU327" s="180" t="s">
        <v>134</v>
      </c>
      <c r="AY327" s="18" t="s">
        <v>125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18" t="s">
        <v>134</v>
      </c>
      <c r="BK327" s="181">
        <f>ROUND(I327*H327,2)</f>
        <v>0</v>
      </c>
      <c r="BL327" s="18" t="s">
        <v>243</v>
      </c>
      <c r="BM327" s="180" t="s">
        <v>561</v>
      </c>
    </row>
    <row r="328" spans="1:47" s="2" customFormat="1" ht="11.25">
      <c r="A328" s="35"/>
      <c r="B328" s="36"/>
      <c r="C328" s="37"/>
      <c r="D328" s="182" t="s">
        <v>136</v>
      </c>
      <c r="E328" s="37"/>
      <c r="F328" s="183" t="s">
        <v>562</v>
      </c>
      <c r="G328" s="37"/>
      <c r="H328" s="37"/>
      <c r="I328" s="184"/>
      <c r="J328" s="37"/>
      <c r="K328" s="37"/>
      <c r="L328" s="40"/>
      <c r="M328" s="185"/>
      <c r="N328" s="186"/>
      <c r="O328" s="65"/>
      <c r="P328" s="65"/>
      <c r="Q328" s="65"/>
      <c r="R328" s="65"/>
      <c r="S328" s="65"/>
      <c r="T328" s="66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136</v>
      </c>
      <c r="AU328" s="18" t="s">
        <v>134</v>
      </c>
    </row>
    <row r="329" spans="1:65" s="2" customFormat="1" ht="24.2" customHeight="1">
      <c r="A329" s="35"/>
      <c r="B329" s="36"/>
      <c r="C329" s="169" t="s">
        <v>563</v>
      </c>
      <c r="D329" s="169" t="s">
        <v>128</v>
      </c>
      <c r="E329" s="170" t="s">
        <v>564</v>
      </c>
      <c r="F329" s="171" t="s">
        <v>565</v>
      </c>
      <c r="G329" s="172" t="s">
        <v>236</v>
      </c>
      <c r="H329" s="173">
        <v>0.093</v>
      </c>
      <c r="I329" s="174"/>
      <c r="J329" s="175">
        <f>ROUND(I329*H329,2)</f>
        <v>0</v>
      </c>
      <c r="K329" s="171" t="s">
        <v>132</v>
      </c>
      <c r="L329" s="40"/>
      <c r="M329" s="176" t="s">
        <v>19</v>
      </c>
      <c r="N329" s="177" t="s">
        <v>47</v>
      </c>
      <c r="O329" s="65"/>
      <c r="P329" s="178">
        <f>O329*H329</f>
        <v>0</v>
      </c>
      <c r="Q329" s="178">
        <v>0</v>
      </c>
      <c r="R329" s="178">
        <f>Q329*H329</f>
        <v>0</v>
      </c>
      <c r="S329" s="178">
        <v>0</v>
      </c>
      <c r="T329" s="17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80" t="s">
        <v>243</v>
      </c>
      <c r="AT329" s="180" t="s">
        <v>128</v>
      </c>
      <c r="AU329" s="180" t="s">
        <v>134</v>
      </c>
      <c r="AY329" s="18" t="s">
        <v>125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18" t="s">
        <v>134</v>
      </c>
      <c r="BK329" s="181">
        <f>ROUND(I329*H329,2)</f>
        <v>0</v>
      </c>
      <c r="BL329" s="18" t="s">
        <v>243</v>
      </c>
      <c r="BM329" s="180" t="s">
        <v>566</v>
      </c>
    </row>
    <row r="330" spans="1:47" s="2" customFormat="1" ht="11.25">
      <c r="A330" s="35"/>
      <c r="B330" s="36"/>
      <c r="C330" s="37"/>
      <c r="D330" s="182" t="s">
        <v>136</v>
      </c>
      <c r="E330" s="37"/>
      <c r="F330" s="183" t="s">
        <v>567</v>
      </c>
      <c r="G330" s="37"/>
      <c r="H330" s="37"/>
      <c r="I330" s="184"/>
      <c r="J330" s="37"/>
      <c r="K330" s="37"/>
      <c r="L330" s="40"/>
      <c r="M330" s="185"/>
      <c r="N330" s="186"/>
      <c r="O330" s="65"/>
      <c r="P330" s="65"/>
      <c r="Q330" s="65"/>
      <c r="R330" s="65"/>
      <c r="S330" s="65"/>
      <c r="T330" s="66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8" t="s">
        <v>136</v>
      </c>
      <c r="AU330" s="18" t="s">
        <v>134</v>
      </c>
    </row>
    <row r="331" spans="2:63" s="12" customFormat="1" ht="22.9" customHeight="1">
      <c r="B331" s="153"/>
      <c r="C331" s="154"/>
      <c r="D331" s="155" t="s">
        <v>74</v>
      </c>
      <c r="E331" s="167" t="s">
        <v>568</v>
      </c>
      <c r="F331" s="167" t="s">
        <v>569</v>
      </c>
      <c r="G331" s="154"/>
      <c r="H331" s="154"/>
      <c r="I331" s="157"/>
      <c r="J331" s="168">
        <f>BK331</f>
        <v>0</v>
      </c>
      <c r="K331" s="154"/>
      <c r="L331" s="159"/>
      <c r="M331" s="160"/>
      <c r="N331" s="161"/>
      <c r="O331" s="161"/>
      <c r="P331" s="162">
        <f>SUM(P332:P339)</f>
        <v>0</v>
      </c>
      <c r="Q331" s="161"/>
      <c r="R331" s="162">
        <f>SUM(R332:R339)</f>
        <v>0</v>
      </c>
      <c r="S331" s="161"/>
      <c r="T331" s="163">
        <f>SUM(T332:T339)</f>
        <v>0</v>
      </c>
      <c r="AR331" s="164" t="s">
        <v>134</v>
      </c>
      <c r="AT331" s="165" t="s">
        <v>74</v>
      </c>
      <c r="AU331" s="165" t="s">
        <v>80</v>
      </c>
      <c r="AY331" s="164" t="s">
        <v>125</v>
      </c>
      <c r="BK331" s="166">
        <f>SUM(BK332:BK339)</f>
        <v>0</v>
      </c>
    </row>
    <row r="332" spans="1:65" s="2" customFormat="1" ht="16.5" customHeight="1">
      <c r="A332" s="35"/>
      <c r="B332" s="36"/>
      <c r="C332" s="169" t="s">
        <v>570</v>
      </c>
      <c r="D332" s="169" t="s">
        <v>128</v>
      </c>
      <c r="E332" s="170" t="s">
        <v>571</v>
      </c>
      <c r="F332" s="171" t="s">
        <v>572</v>
      </c>
      <c r="G332" s="172" t="s">
        <v>445</v>
      </c>
      <c r="H332" s="173">
        <v>1</v>
      </c>
      <c r="I332" s="174"/>
      <c r="J332" s="175">
        <f>ROUND(I332*H332,2)</f>
        <v>0</v>
      </c>
      <c r="K332" s="171" t="s">
        <v>446</v>
      </c>
      <c r="L332" s="40"/>
      <c r="M332" s="176" t="s">
        <v>19</v>
      </c>
      <c r="N332" s="177" t="s">
        <v>47</v>
      </c>
      <c r="O332" s="65"/>
      <c r="P332" s="178">
        <f>O332*H332</f>
        <v>0</v>
      </c>
      <c r="Q332" s="178">
        <v>0</v>
      </c>
      <c r="R332" s="178">
        <f>Q332*H332</f>
        <v>0</v>
      </c>
      <c r="S332" s="178">
        <v>0</v>
      </c>
      <c r="T332" s="179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80" t="s">
        <v>243</v>
      </c>
      <c r="AT332" s="180" t="s">
        <v>128</v>
      </c>
      <c r="AU332" s="180" t="s">
        <v>134</v>
      </c>
      <c r="AY332" s="18" t="s">
        <v>125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18" t="s">
        <v>134</v>
      </c>
      <c r="BK332" s="181">
        <f>ROUND(I332*H332,2)</f>
        <v>0</v>
      </c>
      <c r="BL332" s="18" t="s">
        <v>243</v>
      </c>
      <c r="BM332" s="180" t="s">
        <v>573</v>
      </c>
    </row>
    <row r="333" spans="1:47" s="2" customFormat="1" ht="19.5">
      <c r="A333" s="35"/>
      <c r="B333" s="36"/>
      <c r="C333" s="37"/>
      <c r="D333" s="189" t="s">
        <v>574</v>
      </c>
      <c r="E333" s="37"/>
      <c r="F333" s="231" t="s">
        <v>575</v>
      </c>
      <c r="G333" s="37"/>
      <c r="H333" s="37"/>
      <c r="I333" s="184"/>
      <c r="J333" s="37"/>
      <c r="K333" s="37"/>
      <c r="L333" s="40"/>
      <c r="M333" s="185"/>
      <c r="N333" s="186"/>
      <c r="O333" s="65"/>
      <c r="P333" s="65"/>
      <c r="Q333" s="65"/>
      <c r="R333" s="65"/>
      <c r="S333" s="65"/>
      <c r="T333" s="66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574</v>
      </c>
      <c r="AU333" s="18" t="s">
        <v>134</v>
      </c>
    </row>
    <row r="334" spans="1:65" s="2" customFormat="1" ht="16.5" customHeight="1">
      <c r="A334" s="35"/>
      <c r="B334" s="36"/>
      <c r="C334" s="169" t="s">
        <v>576</v>
      </c>
      <c r="D334" s="169" t="s">
        <v>128</v>
      </c>
      <c r="E334" s="170" t="s">
        <v>577</v>
      </c>
      <c r="F334" s="171" t="s">
        <v>578</v>
      </c>
      <c r="G334" s="172" t="s">
        <v>261</v>
      </c>
      <c r="H334" s="173">
        <v>2</v>
      </c>
      <c r="I334" s="174"/>
      <c r="J334" s="175">
        <f>ROUND(I334*H334,2)</f>
        <v>0</v>
      </c>
      <c r="K334" s="171" t="s">
        <v>446</v>
      </c>
      <c r="L334" s="40"/>
      <c r="M334" s="176" t="s">
        <v>19</v>
      </c>
      <c r="N334" s="177" t="s">
        <v>47</v>
      </c>
      <c r="O334" s="65"/>
      <c r="P334" s="178">
        <f>O334*H334</f>
        <v>0</v>
      </c>
      <c r="Q334" s="178">
        <v>0</v>
      </c>
      <c r="R334" s="178">
        <f>Q334*H334</f>
        <v>0</v>
      </c>
      <c r="S334" s="178">
        <v>0</v>
      </c>
      <c r="T334" s="17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0" t="s">
        <v>243</v>
      </c>
      <c r="AT334" s="180" t="s">
        <v>128</v>
      </c>
      <c r="AU334" s="180" t="s">
        <v>134</v>
      </c>
      <c r="AY334" s="18" t="s">
        <v>125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18" t="s">
        <v>134</v>
      </c>
      <c r="BK334" s="181">
        <f>ROUND(I334*H334,2)</f>
        <v>0</v>
      </c>
      <c r="BL334" s="18" t="s">
        <v>243</v>
      </c>
      <c r="BM334" s="180" t="s">
        <v>579</v>
      </c>
    </row>
    <row r="335" spans="1:65" s="2" customFormat="1" ht="16.5" customHeight="1">
      <c r="A335" s="35"/>
      <c r="B335" s="36"/>
      <c r="C335" s="221" t="s">
        <v>580</v>
      </c>
      <c r="D335" s="221" t="s">
        <v>265</v>
      </c>
      <c r="E335" s="222" t="s">
        <v>581</v>
      </c>
      <c r="F335" s="223" t="s">
        <v>582</v>
      </c>
      <c r="G335" s="224" t="s">
        <v>261</v>
      </c>
      <c r="H335" s="225">
        <v>1</v>
      </c>
      <c r="I335" s="226"/>
      <c r="J335" s="227">
        <f>ROUND(I335*H335,2)</f>
        <v>0</v>
      </c>
      <c r="K335" s="223" t="s">
        <v>446</v>
      </c>
      <c r="L335" s="228"/>
      <c r="M335" s="229" t="s">
        <v>19</v>
      </c>
      <c r="N335" s="230" t="s">
        <v>47</v>
      </c>
      <c r="O335" s="65"/>
      <c r="P335" s="178">
        <f>O335*H335</f>
        <v>0</v>
      </c>
      <c r="Q335" s="178">
        <v>0</v>
      </c>
      <c r="R335" s="178">
        <f>Q335*H335</f>
        <v>0</v>
      </c>
      <c r="S335" s="178">
        <v>0</v>
      </c>
      <c r="T335" s="179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0" t="s">
        <v>268</v>
      </c>
      <c r="AT335" s="180" t="s">
        <v>265</v>
      </c>
      <c r="AU335" s="180" t="s">
        <v>134</v>
      </c>
      <c r="AY335" s="18" t="s">
        <v>125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18" t="s">
        <v>134</v>
      </c>
      <c r="BK335" s="181">
        <f>ROUND(I335*H335,2)</f>
        <v>0</v>
      </c>
      <c r="BL335" s="18" t="s">
        <v>243</v>
      </c>
      <c r="BM335" s="180" t="s">
        <v>583</v>
      </c>
    </row>
    <row r="336" spans="1:65" s="2" customFormat="1" ht="24.2" customHeight="1">
      <c r="A336" s="35"/>
      <c r="B336" s="36"/>
      <c r="C336" s="169" t="s">
        <v>584</v>
      </c>
      <c r="D336" s="169" t="s">
        <v>128</v>
      </c>
      <c r="E336" s="170" t="s">
        <v>585</v>
      </c>
      <c r="F336" s="171" t="s">
        <v>586</v>
      </c>
      <c r="G336" s="172" t="s">
        <v>261</v>
      </c>
      <c r="H336" s="173">
        <v>1</v>
      </c>
      <c r="I336" s="174"/>
      <c r="J336" s="175">
        <f>ROUND(I336*H336,2)</f>
        <v>0</v>
      </c>
      <c r="K336" s="171" t="s">
        <v>132</v>
      </c>
      <c r="L336" s="40"/>
      <c r="M336" s="176" t="s">
        <v>19</v>
      </c>
      <c r="N336" s="177" t="s">
        <v>47</v>
      </c>
      <c r="O336" s="65"/>
      <c r="P336" s="178">
        <f>O336*H336</f>
        <v>0</v>
      </c>
      <c r="Q336" s="178">
        <v>0</v>
      </c>
      <c r="R336" s="178">
        <f>Q336*H336</f>
        <v>0</v>
      </c>
      <c r="S336" s="178">
        <v>0</v>
      </c>
      <c r="T336" s="17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0" t="s">
        <v>243</v>
      </c>
      <c r="AT336" s="180" t="s">
        <v>128</v>
      </c>
      <c r="AU336" s="180" t="s">
        <v>134</v>
      </c>
      <c r="AY336" s="18" t="s">
        <v>125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18" t="s">
        <v>134</v>
      </c>
      <c r="BK336" s="181">
        <f>ROUND(I336*H336,2)</f>
        <v>0</v>
      </c>
      <c r="BL336" s="18" t="s">
        <v>243</v>
      </c>
      <c r="BM336" s="180" t="s">
        <v>587</v>
      </c>
    </row>
    <row r="337" spans="1:47" s="2" customFormat="1" ht="11.25">
      <c r="A337" s="35"/>
      <c r="B337" s="36"/>
      <c r="C337" s="37"/>
      <c r="D337" s="182" t="s">
        <v>136</v>
      </c>
      <c r="E337" s="37"/>
      <c r="F337" s="183" t="s">
        <v>588</v>
      </c>
      <c r="G337" s="37"/>
      <c r="H337" s="37"/>
      <c r="I337" s="184"/>
      <c r="J337" s="37"/>
      <c r="K337" s="37"/>
      <c r="L337" s="40"/>
      <c r="M337" s="185"/>
      <c r="N337" s="186"/>
      <c r="O337" s="65"/>
      <c r="P337" s="65"/>
      <c r="Q337" s="65"/>
      <c r="R337" s="65"/>
      <c r="S337" s="65"/>
      <c r="T337" s="66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136</v>
      </c>
      <c r="AU337" s="18" t="s">
        <v>134</v>
      </c>
    </row>
    <row r="338" spans="1:65" s="2" customFormat="1" ht="24.2" customHeight="1">
      <c r="A338" s="35"/>
      <c r="B338" s="36"/>
      <c r="C338" s="169" t="s">
        <v>589</v>
      </c>
      <c r="D338" s="169" t="s">
        <v>128</v>
      </c>
      <c r="E338" s="170" t="s">
        <v>590</v>
      </c>
      <c r="F338" s="171" t="s">
        <v>591</v>
      </c>
      <c r="G338" s="172" t="s">
        <v>592</v>
      </c>
      <c r="H338" s="232"/>
      <c r="I338" s="174"/>
      <c r="J338" s="175">
        <f>ROUND(I338*H338,2)</f>
        <v>0</v>
      </c>
      <c r="K338" s="171" t="s">
        <v>132</v>
      </c>
      <c r="L338" s="40"/>
      <c r="M338" s="176" t="s">
        <v>19</v>
      </c>
      <c r="N338" s="177" t="s">
        <v>47</v>
      </c>
      <c r="O338" s="65"/>
      <c r="P338" s="178">
        <f>O338*H338</f>
        <v>0</v>
      </c>
      <c r="Q338" s="178">
        <v>0</v>
      </c>
      <c r="R338" s="178">
        <f>Q338*H338</f>
        <v>0</v>
      </c>
      <c r="S338" s="178">
        <v>0</v>
      </c>
      <c r="T338" s="179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0" t="s">
        <v>243</v>
      </c>
      <c r="AT338" s="180" t="s">
        <v>128</v>
      </c>
      <c r="AU338" s="180" t="s">
        <v>134</v>
      </c>
      <c r="AY338" s="18" t="s">
        <v>125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18" t="s">
        <v>134</v>
      </c>
      <c r="BK338" s="181">
        <f>ROUND(I338*H338,2)</f>
        <v>0</v>
      </c>
      <c r="BL338" s="18" t="s">
        <v>243</v>
      </c>
      <c r="BM338" s="180" t="s">
        <v>593</v>
      </c>
    </row>
    <row r="339" spans="1:47" s="2" customFormat="1" ht="11.25">
      <c r="A339" s="35"/>
      <c r="B339" s="36"/>
      <c r="C339" s="37"/>
      <c r="D339" s="182" t="s">
        <v>136</v>
      </c>
      <c r="E339" s="37"/>
      <c r="F339" s="183" t="s">
        <v>594</v>
      </c>
      <c r="G339" s="37"/>
      <c r="H339" s="37"/>
      <c r="I339" s="184"/>
      <c r="J339" s="37"/>
      <c r="K339" s="37"/>
      <c r="L339" s="40"/>
      <c r="M339" s="185"/>
      <c r="N339" s="186"/>
      <c r="O339" s="65"/>
      <c r="P339" s="65"/>
      <c r="Q339" s="65"/>
      <c r="R339" s="65"/>
      <c r="S339" s="65"/>
      <c r="T339" s="66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8" t="s">
        <v>136</v>
      </c>
      <c r="AU339" s="18" t="s">
        <v>134</v>
      </c>
    </row>
    <row r="340" spans="2:63" s="12" customFormat="1" ht="22.9" customHeight="1">
      <c r="B340" s="153"/>
      <c r="C340" s="154"/>
      <c r="D340" s="155" t="s">
        <v>74</v>
      </c>
      <c r="E340" s="167" t="s">
        <v>595</v>
      </c>
      <c r="F340" s="167" t="s">
        <v>596</v>
      </c>
      <c r="G340" s="154"/>
      <c r="H340" s="154"/>
      <c r="I340" s="157"/>
      <c r="J340" s="168">
        <f>BK340</f>
        <v>0</v>
      </c>
      <c r="K340" s="154"/>
      <c r="L340" s="159"/>
      <c r="M340" s="160"/>
      <c r="N340" s="161"/>
      <c r="O340" s="161"/>
      <c r="P340" s="162">
        <f>SUM(P341:P346)</f>
        <v>0</v>
      </c>
      <c r="Q340" s="161"/>
      <c r="R340" s="162">
        <f>SUM(R341:R346)</f>
        <v>0.0004</v>
      </c>
      <c r="S340" s="161"/>
      <c r="T340" s="163">
        <f>SUM(T341:T346)</f>
        <v>0</v>
      </c>
      <c r="AR340" s="164" t="s">
        <v>134</v>
      </c>
      <c r="AT340" s="165" t="s">
        <v>74</v>
      </c>
      <c r="AU340" s="165" t="s">
        <v>80</v>
      </c>
      <c r="AY340" s="164" t="s">
        <v>125</v>
      </c>
      <c r="BK340" s="166">
        <f>SUM(BK341:BK346)</f>
        <v>0</v>
      </c>
    </row>
    <row r="341" spans="1:65" s="2" customFormat="1" ht="16.5" customHeight="1">
      <c r="A341" s="35"/>
      <c r="B341" s="36"/>
      <c r="C341" s="169" t="s">
        <v>597</v>
      </c>
      <c r="D341" s="169" t="s">
        <v>128</v>
      </c>
      <c r="E341" s="170" t="s">
        <v>598</v>
      </c>
      <c r="F341" s="171" t="s">
        <v>599</v>
      </c>
      <c r="G341" s="172" t="s">
        <v>445</v>
      </c>
      <c r="H341" s="173">
        <v>1</v>
      </c>
      <c r="I341" s="174"/>
      <c r="J341" s="175">
        <f>ROUND(I341*H341,2)</f>
        <v>0</v>
      </c>
      <c r="K341" s="171" t="s">
        <v>446</v>
      </c>
      <c r="L341" s="40"/>
      <c r="M341" s="176" t="s">
        <v>19</v>
      </c>
      <c r="N341" s="177" t="s">
        <v>47</v>
      </c>
      <c r="O341" s="65"/>
      <c r="P341" s="178">
        <f>O341*H341</f>
        <v>0</v>
      </c>
      <c r="Q341" s="178">
        <v>0</v>
      </c>
      <c r="R341" s="178">
        <f>Q341*H341</f>
        <v>0</v>
      </c>
      <c r="S341" s="178">
        <v>0</v>
      </c>
      <c r="T341" s="17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0" t="s">
        <v>243</v>
      </c>
      <c r="AT341" s="180" t="s">
        <v>128</v>
      </c>
      <c r="AU341" s="180" t="s">
        <v>134</v>
      </c>
      <c r="AY341" s="18" t="s">
        <v>125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18" t="s">
        <v>134</v>
      </c>
      <c r="BK341" s="181">
        <f>ROUND(I341*H341,2)</f>
        <v>0</v>
      </c>
      <c r="BL341" s="18" t="s">
        <v>243</v>
      </c>
      <c r="BM341" s="180" t="s">
        <v>600</v>
      </c>
    </row>
    <row r="342" spans="1:65" s="2" customFormat="1" ht="16.5" customHeight="1">
      <c r="A342" s="35"/>
      <c r="B342" s="36"/>
      <c r="C342" s="169" t="s">
        <v>601</v>
      </c>
      <c r="D342" s="169" t="s">
        <v>128</v>
      </c>
      <c r="E342" s="170" t="s">
        <v>602</v>
      </c>
      <c r="F342" s="171" t="s">
        <v>603</v>
      </c>
      <c r="G342" s="172" t="s">
        <v>261</v>
      </c>
      <c r="H342" s="173">
        <v>1</v>
      </c>
      <c r="I342" s="174"/>
      <c r="J342" s="175">
        <f>ROUND(I342*H342,2)</f>
        <v>0</v>
      </c>
      <c r="K342" s="171" t="s">
        <v>132</v>
      </c>
      <c r="L342" s="40"/>
      <c r="M342" s="176" t="s">
        <v>19</v>
      </c>
      <c r="N342" s="177" t="s">
        <v>47</v>
      </c>
      <c r="O342" s="65"/>
      <c r="P342" s="178">
        <f>O342*H342</f>
        <v>0</v>
      </c>
      <c r="Q342" s="178">
        <v>0</v>
      </c>
      <c r="R342" s="178">
        <f>Q342*H342</f>
        <v>0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243</v>
      </c>
      <c r="AT342" s="180" t="s">
        <v>128</v>
      </c>
      <c r="AU342" s="180" t="s">
        <v>134</v>
      </c>
      <c r="AY342" s="18" t="s">
        <v>125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18" t="s">
        <v>134</v>
      </c>
      <c r="BK342" s="181">
        <f>ROUND(I342*H342,2)</f>
        <v>0</v>
      </c>
      <c r="BL342" s="18" t="s">
        <v>243</v>
      </c>
      <c r="BM342" s="180" t="s">
        <v>604</v>
      </c>
    </row>
    <row r="343" spans="1:47" s="2" customFormat="1" ht="11.25">
      <c r="A343" s="35"/>
      <c r="B343" s="36"/>
      <c r="C343" s="37"/>
      <c r="D343" s="182" t="s">
        <v>136</v>
      </c>
      <c r="E343" s="37"/>
      <c r="F343" s="183" t="s">
        <v>605</v>
      </c>
      <c r="G343" s="37"/>
      <c r="H343" s="37"/>
      <c r="I343" s="184"/>
      <c r="J343" s="37"/>
      <c r="K343" s="37"/>
      <c r="L343" s="40"/>
      <c r="M343" s="185"/>
      <c r="N343" s="186"/>
      <c r="O343" s="65"/>
      <c r="P343" s="65"/>
      <c r="Q343" s="65"/>
      <c r="R343" s="65"/>
      <c r="S343" s="65"/>
      <c r="T343" s="66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136</v>
      </c>
      <c r="AU343" s="18" t="s">
        <v>134</v>
      </c>
    </row>
    <row r="344" spans="1:65" s="2" customFormat="1" ht="16.5" customHeight="1">
      <c r="A344" s="35"/>
      <c r="B344" s="36"/>
      <c r="C344" s="221" t="s">
        <v>606</v>
      </c>
      <c r="D344" s="221" t="s">
        <v>265</v>
      </c>
      <c r="E344" s="222" t="s">
        <v>607</v>
      </c>
      <c r="F344" s="223" t="s">
        <v>608</v>
      </c>
      <c r="G344" s="224" t="s">
        <v>261</v>
      </c>
      <c r="H344" s="225">
        <v>1</v>
      </c>
      <c r="I344" s="226"/>
      <c r="J344" s="227">
        <f>ROUND(I344*H344,2)</f>
        <v>0</v>
      </c>
      <c r="K344" s="223" t="s">
        <v>132</v>
      </c>
      <c r="L344" s="228"/>
      <c r="M344" s="229" t="s">
        <v>19</v>
      </c>
      <c r="N344" s="230" t="s">
        <v>47</v>
      </c>
      <c r="O344" s="65"/>
      <c r="P344" s="178">
        <f>O344*H344</f>
        <v>0</v>
      </c>
      <c r="Q344" s="178">
        <v>0.0004</v>
      </c>
      <c r="R344" s="178">
        <f>Q344*H344</f>
        <v>0.0004</v>
      </c>
      <c r="S344" s="178">
        <v>0</v>
      </c>
      <c r="T344" s="17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0" t="s">
        <v>268</v>
      </c>
      <c r="AT344" s="180" t="s">
        <v>265</v>
      </c>
      <c r="AU344" s="180" t="s">
        <v>134</v>
      </c>
      <c r="AY344" s="18" t="s">
        <v>125</v>
      </c>
      <c r="BE344" s="181">
        <f>IF(N344="základní",J344,0)</f>
        <v>0</v>
      </c>
      <c r="BF344" s="181">
        <f>IF(N344="snížená",J344,0)</f>
        <v>0</v>
      </c>
      <c r="BG344" s="181">
        <f>IF(N344="zákl. přenesená",J344,0)</f>
        <v>0</v>
      </c>
      <c r="BH344" s="181">
        <f>IF(N344="sníž. přenesená",J344,0)</f>
        <v>0</v>
      </c>
      <c r="BI344" s="181">
        <f>IF(N344="nulová",J344,0)</f>
        <v>0</v>
      </c>
      <c r="BJ344" s="18" t="s">
        <v>134</v>
      </c>
      <c r="BK344" s="181">
        <f>ROUND(I344*H344,2)</f>
        <v>0</v>
      </c>
      <c r="BL344" s="18" t="s">
        <v>243</v>
      </c>
      <c r="BM344" s="180" t="s">
        <v>609</v>
      </c>
    </row>
    <row r="345" spans="1:65" s="2" customFormat="1" ht="24.2" customHeight="1">
      <c r="A345" s="35"/>
      <c r="B345" s="36"/>
      <c r="C345" s="169" t="s">
        <v>610</v>
      </c>
      <c r="D345" s="169" t="s">
        <v>128</v>
      </c>
      <c r="E345" s="170" t="s">
        <v>611</v>
      </c>
      <c r="F345" s="171" t="s">
        <v>612</v>
      </c>
      <c r="G345" s="172" t="s">
        <v>592</v>
      </c>
      <c r="H345" s="232"/>
      <c r="I345" s="174"/>
      <c r="J345" s="175">
        <f>ROUND(I345*H345,2)</f>
        <v>0</v>
      </c>
      <c r="K345" s="171" t="s">
        <v>132</v>
      </c>
      <c r="L345" s="40"/>
      <c r="M345" s="176" t="s">
        <v>19</v>
      </c>
      <c r="N345" s="177" t="s">
        <v>47</v>
      </c>
      <c r="O345" s="65"/>
      <c r="P345" s="178">
        <f>O345*H345</f>
        <v>0</v>
      </c>
      <c r="Q345" s="178">
        <v>0</v>
      </c>
      <c r="R345" s="178">
        <f>Q345*H345</f>
        <v>0</v>
      </c>
      <c r="S345" s="178">
        <v>0</v>
      </c>
      <c r="T345" s="179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0" t="s">
        <v>243</v>
      </c>
      <c r="AT345" s="180" t="s">
        <v>128</v>
      </c>
      <c r="AU345" s="180" t="s">
        <v>134</v>
      </c>
      <c r="AY345" s="18" t="s">
        <v>125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18" t="s">
        <v>134</v>
      </c>
      <c r="BK345" s="181">
        <f>ROUND(I345*H345,2)</f>
        <v>0</v>
      </c>
      <c r="BL345" s="18" t="s">
        <v>243</v>
      </c>
      <c r="BM345" s="180" t="s">
        <v>613</v>
      </c>
    </row>
    <row r="346" spans="1:47" s="2" customFormat="1" ht="11.25">
      <c r="A346" s="35"/>
      <c r="B346" s="36"/>
      <c r="C346" s="37"/>
      <c r="D346" s="182" t="s">
        <v>136</v>
      </c>
      <c r="E346" s="37"/>
      <c r="F346" s="183" t="s">
        <v>614</v>
      </c>
      <c r="G346" s="37"/>
      <c r="H346" s="37"/>
      <c r="I346" s="184"/>
      <c r="J346" s="37"/>
      <c r="K346" s="37"/>
      <c r="L346" s="40"/>
      <c r="M346" s="185"/>
      <c r="N346" s="186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136</v>
      </c>
      <c r="AU346" s="18" t="s">
        <v>134</v>
      </c>
    </row>
    <row r="347" spans="2:63" s="12" customFormat="1" ht="22.9" customHeight="1">
      <c r="B347" s="153"/>
      <c r="C347" s="154"/>
      <c r="D347" s="155" t="s">
        <v>74</v>
      </c>
      <c r="E347" s="167" t="s">
        <v>615</v>
      </c>
      <c r="F347" s="167" t="s">
        <v>616</v>
      </c>
      <c r="G347" s="154"/>
      <c r="H347" s="154"/>
      <c r="I347" s="157"/>
      <c r="J347" s="168">
        <f>BK347</f>
        <v>0</v>
      </c>
      <c r="K347" s="154"/>
      <c r="L347" s="159"/>
      <c r="M347" s="160"/>
      <c r="N347" s="161"/>
      <c r="O347" s="161"/>
      <c r="P347" s="162">
        <f>SUM(P348:P367)</f>
        <v>0</v>
      </c>
      <c r="Q347" s="161"/>
      <c r="R347" s="162">
        <f>SUM(R348:R367)</f>
        <v>0.27242510000000003</v>
      </c>
      <c r="S347" s="161"/>
      <c r="T347" s="163">
        <f>SUM(T348:T367)</f>
        <v>0</v>
      </c>
      <c r="AR347" s="164" t="s">
        <v>134</v>
      </c>
      <c r="AT347" s="165" t="s">
        <v>74</v>
      </c>
      <c r="AU347" s="165" t="s">
        <v>80</v>
      </c>
      <c r="AY347" s="164" t="s">
        <v>125</v>
      </c>
      <c r="BK347" s="166">
        <f>SUM(BK348:BK367)</f>
        <v>0</v>
      </c>
    </row>
    <row r="348" spans="1:65" s="2" customFormat="1" ht="24.2" customHeight="1">
      <c r="A348" s="35"/>
      <c r="B348" s="36"/>
      <c r="C348" s="169" t="s">
        <v>617</v>
      </c>
      <c r="D348" s="169" t="s">
        <v>128</v>
      </c>
      <c r="E348" s="170" t="s">
        <v>618</v>
      </c>
      <c r="F348" s="171" t="s">
        <v>619</v>
      </c>
      <c r="G348" s="172" t="s">
        <v>261</v>
      </c>
      <c r="H348" s="173">
        <v>3</v>
      </c>
      <c r="I348" s="174"/>
      <c r="J348" s="175">
        <f>ROUND(I348*H348,2)</f>
        <v>0</v>
      </c>
      <c r="K348" s="171" t="s">
        <v>132</v>
      </c>
      <c r="L348" s="40"/>
      <c r="M348" s="176" t="s">
        <v>19</v>
      </c>
      <c r="N348" s="177" t="s">
        <v>47</v>
      </c>
      <c r="O348" s="65"/>
      <c r="P348" s="178">
        <f>O348*H348</f>
        <v>0</v>
      </c>
      <c r="Q348" s="178">
        <v>0</v>
      </c>
      <c r="R348" s="178">
        <f>Q348*H348</f>
        <v>0</v>
      </c>
      <c r="S348" s="178">
        <v>0</v>
      </c>
      <c r="T348" s="17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0" t="s">
        <v>243</v>
      </c>
      <c r="AT348" s="180" t="s">
        <v>128</v>
      </c>
      <c r="AU348" s="180" t="s">
        <v>134</v>
      </c>
      <c r="AY348" s="18" t="s">
        <v>125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18" t="s">
        <v>134</v>
      </c>
      <c r="BK348" s="181">
        <f>ROUND(I348*H348,2)</f>
        <v>0</v>
      </c>
      <c r="BL348" s="18" t="s">
        <v>243</v>
      </c>
      <c r="BM348" s="180" t="s">
        <v>620</v>
      </c>
    </row>
    <row r="349" spans="1:47" s="2" customFormat="1" ht="11.25">
      <c r="A349" s="35"/>
      <c r="B349" s="36"/>
      <c r="C349" s="37"/>
      <c r="D349" s="182" t="s">
        <v>136</v>
      </c>
      <c r="E349" s="37"/>
      <c r="F349" s="183" t="s">
        <v>621</v>
      </c>
      <c r="G349" s="37"/>
      <c r="H349" s="37"/>
      <c r="I349" s="184"/>
      <c r="J349" s="37"/>
      <c r="K349" s="37"/>
      <c r="L349" s="40"/>
      <c r="M349" s="185"/>
      <c r="N349" s="186"/>
      <c r="O349" s="65"/>
      <c r="P349" s="65"/>
      <c r="Q349" s="65"/>
      <c r="R349" s="65"/>
      <c r="S349" s="65"/>
      <c r="T349" s="66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136</v>
      </c>
      <c r="AU349" s="18" t="s">
        <v>134</v>
      </c>
    </row>
    <row r="350" spans="1:65" s="2" customFormat="1" ht="16.5" customHeight="1">
      <c r="A350" s="35"/>
      <c r="B350" s="36"/>
      <c r="C350" s="221" t="s">
        <v>622</v>
      </c>
      <c r="D350" s="221" t="s">
        <v>265</v>
      </c>
      <c r="E350" s="222" t="s">
        <v>623</v>
      </c>
      <c r="F350" s="223" t="s">
        <v>624</v>
      </c>
      <c r="G350" s="224" t="s">
        <v>261</v>
      </c>
      <c r="H350" s="225">
        <v>1</v>
      </c>
      <c r="I350" s="226"/>
      <c r="J350" s="227">
        <f>ROUND(I350*H350,2)</f>
        <v>0</v>
      </c>
      <c r="K350" s="223" t="s">
        <v>132</v>
      </c>
      <c r="L350" s="228"/>
      <c r="M350" s="229" t="s">
        <v>19</v>
      </c>
      <c r="N350" s="230" t="s">
        <v>47</v>
      </c>
      <c r="O350" s="65"/>
      <c r="P350" s="178">
        <f>O350*H350</f>
        <v>0</v>
      </c>
      <c r="Q350" s="178">
        <v>0.013</v>
      </c>
      <c r="R350" s="178">
        <f>Q350*H350</f>
        <v>0.013</v>
      </c>
      <c r="S350" s="178">
        <v>0</v>
      </c>
      <c r="T350" s="179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0" t="s">
        <v>268</v>
      </c>
      <c r="AT350" s="180" t="s">
        <v>265</v>
      </c>
      <c r="AU350" s="180" t="s">
        <v>134</v>
      </c>
      <c r="AY350" s="18" t="s">
        <v>125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18" t="s">
        <v>134</v>
      </c>
      <c r="BK350" s="181">
        <f>ROUND(I350*H350,2)</f>
        <v>0</v>
      </c>
      <c r="BL350" s="18" t="s">
        <v>243</v>
      </c>
      <c r="BM350" s="180" t="s">
        <v>625</v>
      </c>
    </row>
    <row r="351" spans="1:65" s="2" customFormat="1" ht="16.5" customHeight="1">
      <c r="A351" s="35"/>
      <c r="B351" s="36"/>
      <c r="C351" s="221" t="s">
        <v>626</v>
      </c>
      <c r="D351" s="221" t="s">
        <v>265</v>
      </c>
      <c r="E351" s="222" t="s">
        <v>627</v>
      </c>
      <c r="F351" s="223" t="s">
        <v>628</v>
      </c>
      <c r="G351" s="224" t="s">
        <v>261</v>
      </c>
      <c r="H351" s="225">
        <v>1</v>
      </c>
      <c r="I351" s="226"/>
      <c r="J351" s="227">
        <f>ROUND(I351*H351,2)</f>
        <v>0</v>
      </c>
      <c r="K351" s="223" t="s">
        <v>132</v>
      </c>
      <c r="L351" s="228"/>
      <c r="M351" s="229" t="s">
        <v>19</v>
      </c>
      <c r="N351" s="230" t="s">
        <v>47</v>
      </c>
      <c r="O351" s="65"/>
      <c r="P351" s="178">
        <f>O351*H351</f>
        <v>0</v>
      </c>
      <c r="Q351" s="178">
        <v>0.016</v>
      </c>
      <c r="R351" s="178">
        <f>Q351*H351</f>
        <v>0.016</v>
      </c>
      <c r="S351" s="178">
        <v>0</v>
      </c>
      <c r="T351" s="179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0" t="s">
        <v>268</v>
      </c>
      <c r="AT351" s="180" t="s">
        <v>265</v>
      </c>
      <c r="AU351" s="180" t="s">
        <v>134</v>
      </c>
      <c r="AY351" s="18" t="s">
        <v>125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18" t="s">
        <v>134</v>
      </c>
      <c r="BK351" s="181">
        <f>ROUND(I351*H351,2)</f>
        <v>0</v>
      </c>
      <c r="BL351" s="18" t="s">
        <v>243</v>
      </c>
      <c r="BM351" s="180" t="s">
        <v>629</v>
      </c>
    </row>
    <row r="352" spans="1:65" s="2" customFormat="1" ht="21.75" customHeight="1">
      <c r="A352" s="35"/>
      <c r="B352" s="36"/>
      <c r="C352" s="221" t="s">
        <v>630</v>
      </c>
      <c r="D352" s="221" t="s">
        <v>265</v>
      </c>
      <c r="E352" s="222" t="s">
        <v>631</v>
      </c>
      <c r="F352" s="223" t="s">
        <v>632</v>
      </c>
      <c r="G352" s="224" t="s">
        <v>261</v>
      </c>
      <c r="H352" s="225">
        <v>1</v>
      </c>
      <c r="I352" s="226"/>
      <c r="J352" s="227">
        <f>ROUND(I352*H352,2)</f>
        <v>0</v>
      </c>
      <c r="K352" s="223" t="s">
        <v>132</v>
      </c>
      <c r="L352" s="228"/>
      <c r="M352" s="229" t="s">
        <v>19</v>
      </c>
      <c r="N352" s="230" t="s">
        <v>47</v>
      </c>
      <c r="O352" s="65"/>
      <c r="P352" s="178">
        <f>O352*H352</f>
        <v>0</v>
      </c>
      <c r="Q352" s="178">
        <v>0.038</v>
      </c>
      <c r="R352" s="178">
        <f>Q352*H352</f>
        <v>0.038</v>
      </c>
      <c r="S352" s="178">
        <v>0</v>
      </c>
      <c r="T352" s="179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0" t="s">
        <v>268</v>
      </c>
      <c r="AT352" s="180" t="s">
        <v>265</v>
      </c>
      <c r="AU352" s="180" t="s">
        <v>134</v>
      </c>
      <c r="AY352" s="18" t="s">
        <v>125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18" t="s">
        <v>134</v>
      </c>
      <c r="BK352" s="181">
        <f>ROUND(I352*H352,2)</f>
        <v>0</v>
      </c>
      <c r="BL352" s="18" t="s">
        <v>243</v>
      </c>
      <c r="BM352" s="180" t="s">
        <v>633</v>
      </c>
    </row>
    <row r="353" spans="1:65" s="2" customFormat="1" ht="16.5" customHeight="1">
      <c r="A353" s="35"/>
      <c r="B353" s="36"/>
      <c r="C353" s="169" t="s">
        <v>634</v>
      </c>
      <c r="D353" s="169" t="s">
        <v>128</v>
      </c>
      <c r="E353" s="170" t="s">
        <v>635</v>
      </c>
      <c r="F353" s="171" t="s">
        <v>636</v>
      </c>
      <c r="G353" s="172" t="s">
        <v>261</v>
      </c>
      <c r="H353" s="173">
        <v>3</v>
      </c>
      <c r="I353" s="174"/>
      <c r="J353" s="175">
        <f>ROUND(I353*H353,2)</f>
        <v>0</v>
      </c>
      <c r="K353" s="171" t="s">
        <v>132</v>
      </c>
      <c r="L353" s="40"/>
      <c r="M353" s="176" t="s">
        <v>19</v>
      </c>
      <c r="N353" s="177" t="s">
        <v>47</v>
      </c>
      <c r="O353" s="65"/>
      <c r="P353" s="178">
        <f>O353*H353</f>
        <v>0</v>
      </c>
      <c r="Q353" s="178">
        <v>0</v>
      </c>
      <c r="R353" s="178">
        <f>Q353*H353</f>
        <v>0</v>
      </c>
      <c r="S353" s="178">
        <v>0</v>
      </c>
      <c r="T353" s="17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243</v>
      </c>
      <c r="AT353" s="180" t="s">
        <v>128</v>
      </c>
      <c r="AU353" s="180" t="s">
        <v>134</v>
      </c>
      <c r="AY353" s="18" t="s">
        <v>125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18" t="s">
        <v>134</v>
      </c>
      <c r="BK353" s="181">
        <f>ROUND(I353*H353,2)</f>
        <v>0</v>
      </c>
      <c r="BL353" s="18" t="s">
        <v>243</v>
      </c>
      <c r="BM353" s="180" t="s">
        <v>637</v>
      </c>
    </row>
    <row r="354" spans="1:47" s="2" customFormat="1" ht="11.25">
      <c r="A354" s="35"/>
      <c r="B354" s="36"/>
      <c r="C354" s="37"/>
      <c r="D354" s="182" t="s">
        <v>136</v>
      </c>
      <c r="E354" s="37"/>
      <c r="F354" s="183" t="s">
        <v>638</v>
      </c>
      <c r="G354" s="37"/>
      <c r="H354" s="37"/>
      <c r="I354" s="184"/>
      <c r="J354" s="37"/>
      <c r="K354" s="37"/>
      <c r="L354" s="40"/>
      <c r="M354" s="185"/>
      <c r="N354" s="186"/>
      <c r="O354" s="65"/>
      <c r="P354" s="65"/>
      <c r="Q354" s="65"/>
      <c r="R354" s="65"/>
      <c r="S354" s="65"/>
      <c r="T354" s="6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136</v>
      </c>
      <c r="AU354" s="18" t="s">
        <v>134</v>
      </c>
    </row>
    <row r="355" spans="1:65" s="2" customFormat="1" ht="16.5" customHeight="1">
      <c r="A355" s="35"/>
      <c r="B355" s="36"/>
      <c r="C355" s="221" t="s">
        <v>639</v>
      </c>
      <c r="D355" s="221" t="s">
        <v>265</v>
      </c>
      <c r="E355" s="222" t="s">
        <v>640</v>
      </c>
      <c r="F355" s="223" t="s">
        <v>641</v>
      </c>
      <c r="G355" s="224" t="s">
        <v>261</v>
      </c>
      <c r="H355" s="225">
        <v>1</v>
      </c>
      <c r="I355" s="226"/>
      <c r="J355" s="227">
        <f>ROUND(I355*H355,2)</f>
        <v>0</v>
      </c>
      <c r="K355" s="223" t="s">
        <v>132</v>
      </c>
      <c r="L355" s="228"/>
      <c r="M355" s="229" t="s">
        <v>19</v>
      </c>
      <c r="N355" s="230" t="s">
        <v>47</v>
      </c>
      <c r="O355" s="65"/>
      <c r="P355" s="178">
        <f>O355*H355</f>
        <v>0</v>
      </c>
      <c r="Q355" s="178">
        <v>0.0021</v>
      </c>
      <c r="R355" s="178">
        <f>Q355*H355</f>
        <v>0.0021</v>
      </c>
      <c r="S355" s="178">
        <v>0</v>
      </c>
      <c r="T355" s="179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0" t="s">
        <v>268</v>
      </c>
      <c r="AT355" s="180" t="s">
        <v>265</v>
      </c>
      <c r="AU355" s="180" t="s">
        <v>134</v>
      </c>
      <c r="AY355" s="18" t="s">
        <v>125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18" t="s">
        <v>134</v>
      </c>
      <c r="BK355" s="181">
        <f>ROUND(I355*H355,2)</f>
        <v>0</v>
      </c>
      <c r="BL355" s="18" t="s">
        <v>243</v>
      </c>
      <c r="BM355" s="180" t="s">
        <v>642</v>
      </c>
    </row>
    <row r="356" spans="1:65" s="2" customFormat="1" ht="16.5" customHeight="1">
      <c r="A356" s="35"/>
      <c r="B356" s="36"/>
      <c r="C356" s="221" t="s">
        <v>643</v>
      </c>
      <c r="D356" s="221" t="s">
        <v>265</v>
      </c>
      <c r="E356" s="222" t="s">
        <v>644</v>
      </c>
      <c r="F356" s="223" t="s">
        <v>645</v>
      </c>
      <c r="G356" s="224" t="s">
        <v>261</v>
      </c>
      <c r="H356" s="225">
        <v>2</v>
      </c>
      <c r="I356" s="226"/>
      <c r="J356" s="227">
        <f>ROUND(I356*H356,2)</f>
        <v>0</v>
      </c>
      <c r="K356" s="223" t="s">
        <v>132</v>
      </c>
      <c r="L356" s="228"/>
      <c r="M356" s="229" t="s">
        <v>19</v>
      </c>
      <c r="N356" s="230" t="s">
        <v>47</v>
      </c>
      <c r="O356" s="65"/>
      <c r="P356" s="178">
        <f>O356*H356</f>
        <v>0</v>
      </c>
      <c r="Q356" s="178">
        <v>0.0012</v>
      </c>
      <c r="R356" s="178">
        <f>Q356*H356</f>
        <v>0.0024</v>
      </c>
      <c r="S356" s="178">
        <v>0</v>
      </c>
      <c r="T356" s="179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0" t="s">
        <v>268</v>
      </c>
      <c r="AT356" s="180" t="s">
        <v>265</v>
      </c>
      <c r="AU356" s="180" t="s">
        <v>134</v>
      </c>
      <c r="AY356" s="18" t="s">
        <v>125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18" t="s">
        <v>134</v>
      </c>
      <c r="BK356" s="181">
        <f>ROUND(I356*H356,2)</f>
        <v>0</v>
      </c>
      <c r="BL356" s="18" t="s">
        <v>243</v>
      </c>
      <c r="BM356" s="180" t="s">
        <v>646</v>
      </c>
    </row>
    <row r="357" spans="1:65" s="2" customFormat="1" ht="16.5" customHeight="1">
      <c r="A357" s="35"/>
      <c r="B357" s="36"/>
      <c r="C357" s="169" t="s">
        <v>647</v>
      </c>
      <c r="D357" s="169" t="s">
        <v>128</v>
      </c>
      <c r="E357" s="170" t="s">
        <v>648</v>
      </c>
      <c r="F357" s="171" t="s">
        <v>649</v>
      </c>
      <c r="G357" s="172" t="s">
        <v>261</v>
      </c>
      <c r="H357" s="173">
        <v>1</v>
      </c>
      <c r="I357" s="174"/>
      <c r="J357" s="175">
        <f>ROUND(I357*H357,2)</f>
        <v>0</v>
      </c>
      <c r="K357" s="171" t="s">
        <v>132</v>
      </c>
      <c r="L357" s="40"/>
      <c r="M357" s="176" t="s">
        <v>19</v>
      </c>
      <c r="N357" s="177" t="s">
        <v>47</v>
      </c>
      <c r="O357" s="65"/>
      <c r="P357" s="178">
        <f>O357*H357</f>
        <v>0</v>
      </c>
      <c r="Q357" s="178">
        <v>0</v>
      </c>
      <c r="R357" s="178">
        <f>Q357*H357</f>
        <v>0</v>
      </c>
      <c r="S357" s="178">
        <v>0</v>
      </c>
      <c r="T357" s="179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0" t="s">
        <v>243</v>
      </c>
      <c r="AT357" s="180" t="s">
        <v>128</v>
      </c>
      <c r="AU357" s="180" t="s">
        <v>134</v>
      </c>
      <c r="AY357" s="18" t="s">
        <v>125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18" t="s">
        <v>134</v>
      </c>
      <c r="BK357" s="181">
        <f>ROUND(I357*H357,2)</f>
        <v>0</v>
      </c>
      <c r="BL357" s="18" t="s">
        <v>243</v>
      </c>
      <c r="BM357" s="180" t="s">
        <v>650</v>
      </c>
    </row>
    <row r="358" spans="1:47" s="2" customFormat="1" ht="11.25">
      <c r="A358" s="35"/>
      <c r="B358" s="36"/>
      <c r="C358" s="37"/>
      <c r="D358" s="182" t="s">
        <v>136</v>
      </c>
      <c r="E358" s="37"/>
      <c r="F358" s="183" t="s">
        <v>651</v>
      </c>
      <c r="G358" s="37"/>
      <c r="H358" s="37"/>
      <c r="I358" s="184"/>
      <c r="J358" s="37"/>
      <c r="K358" s="37"/>
      <c r="L358" s="40"/>
      <c r="M358" s="185"/>
      <c r="N358" s="186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136</v>
      </c>
      <c r="AU358" s="18" t="s">
        <v>134</v>
      </c>
    </row>
    <row r="359" spans="1:65" s="2" customFormat="1" ht="16.5" customHeight="1">
      <c r="A359" s="35"/>
      <c r="B359" s="36"/>
      <c r="C359" s="221" t="s">
        <v>652</v>
      </c>
      <c r="D359" s="221" t="s">
        <v>265</v>
      </c>
      <c r="E359" s="222" t="s">
        <v>653</v>
      </c>
      <c r="F359" s="223" t="s">
        <v>654</v>
      </c>
      <c r="G359" s="224" t="s">
        <v>261</v>
      </c>
      <c r="H359" s="225">
        <v>1</v>
      </c>
      <c r="I359" s="226"/>
      <c r="J359" s="227">
        <f>ROUND(I359*H359,2)</f>
        <v>0</v>
      </c>
      <c r="K359" s="223" t="s">
        <v>132</v>
      </c>
      <c r="L359" s="228"/>
      <c r="M359" s="229" t="s">
        <v>19</v>
      </c>
      <c r="N359" s="230" t="s">
        <v>47</v>
      </c>
      <c r="O359" s="65"/>
      <c r="P359" s="178">
        <f>O359*H359</f>
        <v>0</v>
      </c>
      <c r="Q359" s="178">
        <v>0.00092</v>
      </c>
      <c r="R359" s="178">
        <f>Q359*H359</f>
        <v>0.00092</v>
      </c>
      <c r="S359" s="178">
        <v>0</v>
      </c>
      <c r="T359" s="179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0" t="s">
        <v>268</v>
      </c>
      <c r="AT359" s="180" t="s">
        <v>265</v>
      </c>
      <c r="AU359" s="180" t="s">
        <v>134</v>
      </c>
      <c r="AY359" s="18" t="s">
        <v>125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18" t="s">
        <v>134</v>
      </c>
      <c r="BK359" s="181">
        <f>ROUND(I359*H359,2)</f>
        <v>0</v>
      </c>
      <c r="BL359" s="18" t="s">
        <v>243</v>
      </c>
      <c r="BM359" s="180" t="s">
        <v>655</v>
      </c>
    </row>
    <row r="360" spans="1:65" s="2" customFormat="1" ht="24.2" customHeight="1">
      <c r="A360" s="35"/>
      <c r="B360" s="36"/>
      <c r="C360" s="221" t="s">
        <v>656</v>
      </c>
      <c r="D360" s="221" t="s">
        <v>265</v>
      </c>
      <c r="E360" s="222" t="s">
        <v>657</v>
      </c>
      <c r="F360" s="223" t="s">
        <v>658</v>
      </c>
      <c r="G360" s="224" t="s">
        <v>659</v>
      </c>
      <c r="H360" s="225">
        <v>0.03</v>
      </c>
      <c r="I360" s="226"/>
      <c r="J360" s="227">
        <f>ROUND(I360*H360,2)</f>
        <v>0</v>
      </c>
      <c r="K360" s="223" t="s">
        <v>132</v>
      </c>
      <c r="L360" s="228"/>
      <c r="M360" s="229" t="s">
        <v>19</v>
      </c>
      <c r="N360" s="230" t="s">
        <v>47</v>
      </c>
      <c r="O360" s="65"/>
      <c r="P360" s="178">
        <f>O360*H360</f>
        <v>0</v>
      </c>
      <c r="Q360" s="178">
        <v>0</v>
      </c>
      <c r="R360" s="178">
        <f>Q360*H360</f>
        <v>0</v>
      </c>
      <c r="S360" s="178">
        <v>0</v>
      </c>
      <c r="T360" s="179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0" t="s">
        <v>268</v>
      </c>
      <c r="AT360" s="180" t="s">
        <v>265</v>
      </c>
      <c r="AU360" s="180" t="s">
        <v>134</v>
      </c>
      <c r="AY360" s="18" t="s">
        <v>125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18" t="s">
        <v>134</v>
      </c>
      <c r="BK360" s="181">
        <f>ROUND(I360*H360,2)</f>
        <v>0</v>
      </c>
      <c r="BL360" s="18" t="s">
        <v>243</v>
      </c>
      <c r="BM360" s="180" t="s">
        <v>660</v>
      </c>
    </row>
    <row r="361" spans="2:51" s="13" customFormat="1" ht="11.25">
      <c r="B361" s="187"/>
      <c r="C361" s="188"/>
      <c r="D361" s="189" t="s">
        <v>138</v>
      </c>
      <c r="E361" s="188"/>
      <c r="F361" s="191" t="s">
        <v>661</v>
      </c>
      <c r="G361" s="188"/>
      <c r="H361" s="192">
        <v>0.03</v>
      </c>
      <c r="I361" s="193"/>
      <c r="J361" s="188"/>
      <c r="K361" s="188"/>
      <c r="L361" s="194"/>
      <c r="M361" s="195"/>
      <c r="N361" s="196"/>
      <c r="O361" s="196"/>
      <c r="P361" s="196"/>
      <c r="Q361" s="196"/>
      <c r="R361" s="196"/>
      <c r="S361" s="196"/>
      <c r="T361" s="197"/>
      <c r="AT361" s="198" t="s">
        <v>138</v>
      </c>
      <c r="AU361" s="198" t="s">
        <v>134</v>
      </c>
      <c r="AV361" s="13" t="s">
        <v>134</v>
      </c>
      <c r="AW361" s="13" t="s">
        <v>4</v>
      </c>
      <c r="AX361" s="13" t="s">
        <v>80</v>
      </c>
      <c r="AY361" s="198" t="s">
        <v>125</v>
      </c>
    </row>
    <row r="362" spans="1:65" s="2" customFormat="1" ht="24.2" customHeight="1">
      <c r="A362" s="35"/>
      <c r="B362" s="36"/>
      <c r="C362" s="221" t="s">
        <v>662</v>
      </c>
      <c r="D362" s="221" t="s">
        <v>265</v>
      </c>
      <c r="E362" s="222" t="s">
        <v>663</v>
      </c>
      <c r="F362" s="223" t="s">
        <v>664</v>
      </c>
      <c r="G362" s="224" t="s">
        <v>659</v>
      </c>
      <c r="H362" s="225">
        <v>0.03</v>
      </c>
      <c r="I362" s="226"/>
      <c r="J362" s="227">
        <f>ROUND(I362*H362,2)</f>
        <v>0</v>
      </c>
      <c r="K362" s="223" t="s">
        <v>132</v>
      </c>
      <c r="L362" s="228"/>
      <c r="M362" s="229" t="s">
        <v>19</v>
      </c>
      <c r="N362" s="230" t="s">
        <v>47</v>
      </c>
      <c r="O362" s="65"/>
      <c r="P362" s="178">
        <f>O362*H362</f>
        <v>0</v>
      </c>
      <c r="Q362" s="178">
        <v>0.00017</v>
      </c>
      <c r="R362" s="178">
        <f>Q362*H362</f>
        <v>5.1E-06</v>
      </c>
      <c r="S362" s="178">
        <v>0</v>
      </c>
      <c r="T362" s="179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0" t="s">
        <v>268</v>
      </c>
      <c r="AT362" s="180" t="s">
        <v>265</v>
      </c>
      <c r="AU362" s="180" t="s">
        <v>134</v>
      </c>
      <c r="AY362" s="18" t="s">
        <v>125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18" t="s">
        <v>134</v>
      </c>
      <c r="BK362" s="181">
        <f>ROUND(I362*H362,2)</f>
        <v>0</v>
      </c>
      <c r="BL362" s="18" t="s">
        <v>243</v>
      </c>
      <c r="BM362" s="180" t="s">
        <v>665</v>
      </c>
    </row>
    <row r="363" spans="2:51" s="13" customFormat="1" ht="11.25">
      <c r="B363" s="187"/>
      <c r="C363" s="188"/>
      <c r="D363" s="189" t="s">
        <v>138</v>
      </c>
      <c r="E363" s="188"/>
      <c r="F363" s="191" t="s">
        <v>661</v>
      </c>
      <c r="G363" s="188"/>
      <c r="H363" s="192">
        <v>0.03</v>
      </c>
      <c r="I363" s="193"/>
      <c r="J363" s="188"/>
      <c r="K363" s="188"/>
      <c r="L363" s="194"/>
      <c r="M363" s="195"/>
      <c r="N363" s="196"/>
      <c r="O363" s="196"/>
      <c r="P363" s="196"/>
      <c r="Q363" s="196"/>
      <c r="R363" s="196"/>
      <c r="S363" s="196"/>
      <c r="T363" s="197"/>
      <c r="AT363" s="198" t="s">
        <v>138</v>
      </c>
      <c r="AU363" s="198" t="s">
        <v>134</v>
      </c>
      <c r="AV363" s="13" t="s">
        <v>134</v>
      </c>
      <c r="AW363" s="13" t="s">
        <v>4</v>
      </c>
      <c r="AX363" s="13" t="s">
        <v>80</v>
      </c>
      <c r="AY363" s="198" t="s">
        <v>125</v>
      </c>
    </row>
    <row r="364" spans="1:65" s="2" customFormat="1" ht="16.5" customHeight="1">
      <c r="A364" s="35"/>
      <c r="B364" s="36"/>
      <c r="C364" s="169" t="s">
        <v>274</v>
      </c>
      <c r="D364" s="169" t="s">
        <v>128</v>
      </c>
      <c r="E364" s="170" t="s">
        <v>666</v>
      </c>
      <c r="F364" s="171" t="s">
        <v>667</v>
      </c>
      <c r="G364" s="172" t="s">
        <v>261</v>
      </c>
      <c r="H364" s="173">
        <v>1</v>
      </c>
      <c r="I364" s="174"/>
      <c r="J364" s="175">
        <f>ROUND(I364*H364,2)</f>
        <v>0</v>
      </c>
      <c r="K364" s="171" t="s">
        <v>446</v>
      </c>
      <c r="L364" s="40"/>
      <c r="M364" s="176" t="s">
        <v>19</v>
      </c>
      <c r="N364" s="177" t="s">
        <v>47</v>
      </c>
      <c r="O364" s="65"/>
      <c r="P364" s="178">
        <f>O364*H364</f>
        <v>0</v>
      </c>
      <c r="Q364" s="178">
        <v>0.2</v>
      </c>
      <c r="R364" s="178">
        <f>Q364*H364</f>
        <v>0.2</v>
      </c>
      <c r="S364" s="178">
        <v>0</v>
      </c>
      <c r="T364" s="179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0" t="s">
        <v>243</v>
      </c>
      <c r="AT364" s="180" t="s">
        <v>128</v>
      </c>
      <c r="AU364" s="180" t="s">
        <v>134</v>
      </c>
      <c r="AY364" s="18" t="s">
        <v>125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18" t="s">
        <v>134</v>
      </c>
      <c r="BK364" s="181">
        <f>ROUND(I364*H364,2)</f>
        <v>0</v>
      </c>
      <c r="BL364" s="18" t="s">
        <v>243</v>
      </c>
      <c r="BM364" s="180" t="s">
        <v>668</v>
      </c>
    </row>
    <row r="365" spans="1:47" s="2" customFormat="1" ht="39">
      <c r="A365" s="35"/>
      <c r="B365" s="36"/>
      <c r="C365" s="37"/>
      <c r="D365" s="189" t="s">
        <v>574</v>
      </c>
      <c r="E365" s="37"/>
      <c r="F365" s="231" t="s">
        <v>669</v>
      </c>
      <c r="G365" s="37"/>
      <c r="H365" s="37"/>
      <c r="I365" s="184"/>
      <c r="J365" s="37"/>
      <c r="K365" s="37"/>
      <c r="L365" s="40"/>
      <c r="M365" s="185"/>
      <c r="N365" s="186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574</v>
      </c>
      <c r="AU365" s="18" t="s">
        <v>134</v>
      </c>
    </row>
    <row r="366" spans="1:65" s="2" customFormat="1" ht="24.2" customHeight="1">
      <c r="A366" s="35"/>
      <c r="B366" s="36"/>
      <c r="C366" s="169" t="s">
        <v>281</v>
      </c>
      <c r="D366" s="169" t="s">
        <v>128</v>
      </c>
      <c r="E366" s="170" t="s">
        <v>670</v>
      </c>
      <c r="F366" s="171" t="s">
        <v>671</v>
      </c>
      <c r="G366" s="172" t="s">
        <v>236</v>
      </c>
      <c r="H366" s="173">
        <v>0.272</v>
      </c>
      <c r="I366" s="174"/>
      <c r="J366" s="175">
        <f>ROUND(I366*H366,2)</f>
        <v>0</v>
      </c>
      <c r="K366" s="171" t="s">
        <v>132</v>
      </c>
      <c r="L366" s="40"/>
      <c r="M366" s="176" t="s">
        <v>19</v>
      </c>
      <c r="N366" s="177" t="s">
        <v>47</v>
      </c>
      <c r="O366" s="65"/>
      <c r="P366" s="178">
        <f>O366*H366</f>
        <v>0</v>
      </c>
      <c r="Q366" s="178">
        <v>0</v>
      </c>
      <c r="R366" s="178">
        <f>Q366*H366</f>
        <v>0</v>
      </c>
      <c r="S366" s="178">
        <v>0</v>
      </c>
      <c r="T366" s="179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0" t="s">
        <v>243</v>
      </c>
      <c r="AT366" s="180" t="s">
        <v>128</v>
      </c>
      <c r="AU366" s="180" t="s">
        <v>134</v>
      </c>
      <c r="AY366" s="18" t="s">
        <v>125</v>
      </c>
      <c r="BE366" s="181">
        <f>IF(N366="základní",J366,0)</f>
        <v>0</v>
      </c>
      <c r="BF366" s="181">
        <f>IF(N366="snížená",J366,0)</f>
        <v>0</v>
      </c>
      <c r="BG366" s="181">
        <f>IF(N366="zákl. přenesená",J366,0)</f>
        <v>0</v>
      </c>
      <c r="BH366" s="181">
        <f>IF(N366="sníž. přenesená",J366,0)</f>
        <v>0</v>
      </c>
      <c r="BI366" s="181">
        <f>IF(N366="nulová",J366,0)</f>
        <v>0</v>
      </c>
      <c r="BJ366" s="18" t="s">
        <v>134</v>
      </c>
      <c r="BK366" s="181">
        <f>ROUND(I366*H366,2)</f>
        <v>0</v>
      </c>
      <c r="BL366" s="18" t="s">
        <v>243</v>
      </c>
      <c r="BM366" s="180" t="s">
        <v>672</v>
      </c>
    </row>
    <row r="367" spans="1:47" s="2" customFormat="1" ht="11.25">
      <c r="A367" s="35"/>
      <c r="B367" s="36"/>
      <c r="C367" s="37"/>
      <c r="D367" s="182" t="s">
        <v>136</v>
      </c>
      <c r="E367" s="37"/>
      <c r="F367" s="183" t="s">
        <v>673</v>
      </c>
      <c r="G367" s="37"/>
      <c r="H367" s="37"/>
      <c r="I367" s="184"/>
      <c r="J367" s="37"/>
      <c r="K367" s="37"/>
      <c r="L367" s="40"/>
      <c r="M367" s="185"/>
      <c r="N367" s="186"/>
      <c r="O367" s="65"/>
      <c r="P367" s="65"/>
      <c r="Q367" s="65"/>
      <c r="R367" s="65"/>
      <c r="S367" s="65"/>
      <c r="T367" s="66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T367" s="18" t="s">
        <v>136</v>
      </c>
      <c r="AU367" s="18" t="s">
        <v>134</v>
      </c>
    </row>
    <row r="368" spans="2:63" s="12" customFormat="1" ht="22.9" customHeight="1">
      <c r="B368" s="153"/>
      <c r="C368" s="154"/>
      <c r="D368" s="155" t="s">
        <v>74</v>
      </c>
      <c r="E368" s="167" t="s">
        <v>674</v>
      </c>
      <c r="F368" s="167" t="s">
        <v>675</v>
      </c>
      <c r="G368" s="154"/>
      <c r="H368" s="154"/>
      <c r="I368" s="157"/>
      <c r="J368" s="168">
        <f>BK368</f>
        <v>0</v>
      </c>
      <c r="K368" s="154"/>
      <c r="L368" s="159"/>
      <c r="M368" s="160"/>
      <c r="N368" s="161"/>
      <c r="O368" s="161"/>
      <c r="P368" s="162">
        <f>SUM(P369:P379)</f>
        <v>0</v>
      </c>
      <c r="Q368" s="161"/>
      <c r="R368" s="162">
        <f>SUM(R369:R379)</f>
        <v>0.11661</v>
      </c>
      <c r="S368" s="161"/>
      <c r="T368" s="163">
        <f>SUM(T369:T379)</f>
        <v>0</v>
      </c>
      <c r="AR368" s="164" t="s">
        <v>134</v>
      </c>
      <c r="AT368" s="165" t="s">
        <v>74</v>
      </c>
      <c r="AU368" s="165" t="s">
        <v>80</v>
      </c>
      <c r="AY368" s="164" t="s">
        <v>125</v>
      </c>
      <c r="BK368" s="166">
        <f>SUM(BK369:BK379)</f>
        <v>0</v>
      </c>
    </row>
    <row r="369" spans="1:65" s="2" customFormat="1" ht="24.2" customHeight="1">
      <c r="A369" s="35"/>
      <c r="B369" s="36"/>
      <c r="C369" s="169" t="s">
        <v>288</v>
      </c>
      <c r="D369" s="169" t="s">
        <v>128</v>
      </c>
      <c r="E369" s="170" t="s">
        <v>676</v>
      </c>
      <c r="F369" s="171" t="s">
        <v>677</v>
      </c>
      <c r="G369" s="172" t="s">
        <v>147</v>
      </c>
      <c r="H369" s="173">
        <v>3.71</v>
      </c>
      <c r="I369" s="174"/>
      <c r="J369" s="175">
        <f>ROUND(I369*H369,2)</f>
        <v>0</v>
      </c>
      <c r="K369" s="171" t="s">
        <v>132</v>
      </c>
      <c r="L369" s="40"/>
      <c r="M369" s="176" t="s">
        <v>19</v>
      </c>
      <c r="N369" s="177" t="s">
        <v>47</v>
      </c>
      <c r="O369" s="65"/>
      <c r="P369" s="178">
        <f>O369*H369</f>
        <v>0</v>
      </c>
      <c r="Q369" s="178">
        <v>0.0054</v>
      </c>
      <c r="R369" s="178">
        <f>Q369*H369</f>
        <v>0.020034</v>
      </c>
      <c r="S369" s="178">
        <v>0</v>
      </c>
      <c r="T369" s="17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0" t="s">
        <v>243</v>
      </c>
      <c r="AT369" s="180" t="s">
        <v>128</v>
      </c>
      <c r="AU369" s="180" t="s">
        <v>134</v>
      </c>
      <c r="AY369" s="18" t="s">
        <v>125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18" t="s">
        <v>134</v>
      </c>
      <c r="BK369" s="181">
        <f>ROUND(I369*H369,2)</f>
        <v>0</v>
      </c>
      <c r="BL369" s="18" t="s">
        <v>243</v>
      </c>
      <c r="BM369" s="180" t="s">
        <v>678</v>
      </c>
    </row>
    <row r="370" spans="1:47" s="2" customFormat="1" ht="11.25">
      <c r="A370" s="35"/>
      <c r="B370" s="36"/>
      <c r="C370" s="37"/>
      <c r="D370" s="182" t="s">
        <v>136</v>
      </c>
      <c r="E370" s="37"/>
      <c r="F370" s="183" t="s">
        <v>679</v>
      </c>
      <c r="G370" s="37"/>
      <c r="H370" s="37"/>
      <c r="I370" s="184"/>
      <c r="J370" s="37"/>
      <c r="K370" s="37"/>
      <c r="L370" s="40"/>
      <c r="M370" s="185"/>
      <c r="N370" s="186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136</v>
      </c>
      <c r="AU370" s="18" t="s">
        <v>134</v>
      </c>
    </row>
    <row r="371" spans="1:65" s="2" customFormat="1" ht="16.5" customHeight="1">
      <c r="A371" s="35"/>
      <c r="B371" s="36"/>
      <c r="C371" s="221" t="s">
        <v>680</v>
      </c>
      <c r="D371" s="221" t="s">
        <v>265</v>
      </c>
      <c r="E371" s="222" t="s">
        <v>681</v>
      </c>
      <c r="F371" s="223" t="s">
        <v>682</v>
      </c>
      <c r="G371" s="224" t="s">
        <v>147</v>
      </c>
      <c r="H371" s="225">
        <v>4.081</v>
      </c>
      <c r="I371" s="226"/>
      <c r="J371" s="227">
        <f>ROUND(I371*H371,2)</f>
        <v>0</v>
      </c>
      <c r="K371" s="223" t="s">
        <v>132</v>
      </c>
      <c r="L371" s="228"/>
      <c r="M371" s="229" t="s">
        <v>19</v>
      </c>
      <c r="N371" s="230" t="s">
        <v>47</v>
      </c>
      <c r="O371" s="65"/>
      <c r="P371" s="178">
        <f>O371*H371</f>
        <v>0</v>
      </c>
      <c r="Q371" s="178">
        <v>0.021</v>
      </c>
      <c r="R371" s="178">
        <f>Q371*H371</f>
        <v>0.08570100000000001</v>
      </c>
      <c r="S371" s="178">
        <v>0</v>
      </c>
      <c r="T371" s="179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180" t="s">
        <v>268</v>
      </c>
      <c r="AT371" s="180" t="s">
        <v>265</v>
      </c>
      <c r="AU371" s="180" t="s">
        <v>134</v>
      </c>
      <c r="AY371" s="18" t="s">
        <v>125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18" t="s">
        <v>134</v>
      </c>
      <c r="BK371" s="181">
        <f>ROUND(I371*H371,2)</f>
        <v>0</v>
      </c>
      <c r="BL371" s="18" t="s">
        <v>243</v>
      </c>
      <c r="BM371" s="180" t="s">
        <v>683</v>
      </c>
    </row>
    <row r="372" spans="2:51" s="13" customFormat="1" ht="11.25">
      <c r="B372" s="187"/>
      <c r="C372" s="188"/>
      <c r="D372" s="189" t="s">
        <v>138</v>
      </c>
      <c r="E372" s="188"/>
      <c r="F372" s="191" t="s">
        <v>684</v>
      </c>
      <c r="G372" s="188"/>
      <c r="H372" s="192">
        <v>4.081</v>
      </c>
      <c r="I372" s="193"/>
      <c r="J372" s="188"/>
      <c r="K372" s="188"/>
      <c r="L372" s="194"/>
      <c r="M372" s="195"/>
      <c r="N372" s="196"/>
      <c r="O372" s="196"/>
      <c r="P372" s="196"/>
      <c r="Q372" s="196"/>
      <c r="R372" s="196"/>
      <c r="S372" s="196"/>
      <c r="T372" s="197"/>
      <c r="AT372" s="198" t="s">
        <v>138</v>
      </c>
      <c r="AU372" s="198" t="s">
        <v>134</v>
      </c>
      <c r="AV372" s="13" t="s">
        <v>134</v>
      </c>
      <c r="AW372" s="13" t="s">
        <v>4</v>
      </c>
      <c r="AX372" s="13" t="s">
        <v>80</v>
      </c>
      <c r="AY372" s="198" t="s">
        <v>125</v>
      </c>
    </row>
    <row r="373" spans="1:65" s="2" customFormat="1" ht="16.5" customHeight="1">
      <c r="A373" s="35"/>
      <c r="B373" s="36"/>
      <c r="C373" s="169" t="s">
        <v>685</v>
      </c>
      <c r="D373" s="169" t="s">
        <v>128</v>
      </c>
      <c r="E373" s="170" t="s">
        <v>686</v>
      </c>
      <c r="F373" s="171" t="s">
        <v>687</v>
      </c>
      <c r="G373" s="172" t="s">
        <v>147</v>
      </c>
      <c r="H373" s="173">
        <v>7.25</v>
      </c>
      <c r="I373" s="174"/>
      <c r="J373" s="175">
        <f>ROUND(I373*H373,2)</f>
        <v>0</v>
      </c>
      <c r="K373" s="171" t="s">
        <v>132</v>
      </c>
      <c r="L373" s="40"/>
      <c r="M373" s="176" t="s">
        <v>19</v>
      </c>
      <c r="N373" s="177" t="s">
        <v>47</v>
      </c>
      <c r="O373" s="65"/>
      <c r="P373" s="178">
        <f>O373*H373</f>
        <v>0</v>
      </c>
      <c r="Q373" s="178">
        <v>0.0015</v>
      </c>
      <c r="R373" s="178">
        <f>Q373*H373</f>
        <v>0.010875000000000001</v>
      </c>
      <c r="S373" s="178">
        <v>0</v>
      </c>
      <c r="T373" s="17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0" t="s">
        <v>243</v>
      </c>
      <c r="AT373" s="180" t="s">
        <v>128</v>
      </c>
      <c r="AU373" s="180" t="s">
        <v>134</v>
      </c>
      <c r="AY373" s="18" t="s">
        <v>125</v>
      </c>
      <c r="BE373" s="181">
        <f>IF(N373="základní",J373,0)</f>
        <v>0</v>
      </c>
      <c r="BF373" s="181">
        <f>IF(N373="snížená",J373,0)</f>
        <v>0</v>
      </c>
      <c r="BG373" s="181">
        <f>IF(N373="zákl. přenesená",J373,0)</f>
        <v>0</v>
      </c>
      <c r="BH373" s="181">
        <f>IF(N373="sníž. přenesená",J373,0)</f>
        <v>0</v>
      </c>
      <c r="BI373" s="181">
        <f>IF(N373="nulová",J373,0)</f>
        <v>0</v>
      </c>
      <c r="BJ373" s="18" t="s">
        <v>134</v>
      </c>
      <c r="BK373" s="181">
        <f>ROUND(I373*H373,2)</f>
        <v>0</v>
      </c>
      <c r="BL373" s="18" t="s">
        <v>243</v>
      </c>
      <c r="BM373" s="180" t="s">
        <v>688</v>
      </c>
    </row>
    <row r="374" spans="1:47" s="2" customFormat="1" ht="11.25">
      <c r="A374" s="35"/>
      <c r="B374" s="36"/>
      <c r="C374" s="37"/>
      <c r="D374" s="182" t="s">
        <v>136</v>
      </c>
      <c r="E374" s="37"/>
      <c r="F374" s="183" t="s">
        <v>689</v>
      </c>
      <c r="G374" s="37"/>
      <c r="H374" s="37"/>
      <c r="I374" s="184"/>
      <c r="J374" s="37"/>
      <c r="K374" s="37"/>
      <c r="L374" s="40"/>
      <c r="M374" s="185"/>
      <c r="N374" s="186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136</v>
      </c>
      <c r="AU374" s="18" t="s">
        <v>134</v>
      </c>
    </row>
    <row r="375" spans="2:51" s="13" customFormat="1" ht="11.25">
      <c r="B375" s="187"/>
      <c r="C375" s="188"/>
      <c r="D375" s="189" t="s">
        <v>138</v>
      </c>
      <c r="E375" s="190" t="s">
        <v>19</v>
      </c>
      <c r="F375" s="191" t="s">
        <v>690</v>
      </c>
      <c r="G375" s="188"/>
      <c r="H375" s="192">
        <v>3.71</v>
      </c>
      <c r="I375" s="193"/>
      <c r="J375" s="188"/>
      <c r="K375" s="188"/>
      <c r="L375" s="194"/>
      <c r="M375" s="195"/>
      <c r="N375" s="196"/>
      <c r="O375" s="196"/>
      <c r="P375" s="196"/>
      <c r="Q375" s="196"/>
      <c r="R375" s="196"/>
      <c r="S375" s="196"/>
      <c r="T375" s="197"/>
      <c r="AT375" s="198" t="s">
        <v>138</v>
      </c>
      <c r="AU375" s="198" t="s">
        <v>134</v>
      </c>
      <c r="AV375" s="13" t="s">
        <v>134</v>
      </c>
      <c r="AW375" s="13" t="s">
        <v>36</v>
      </c>
      <c r="AX375" s="13" t="s">
        <v>75</v>
      </c>
      <c r="AY375" s="198" t="s">
        <v>125</v>
      </c>
    </row>
    <row r="376" spans="2:51" s="13" customFormat="1" ht="11.25">
      <c r="B376" s="187"/>
      <c r="C376" s="188"/>
      <c r="D376" s="189" t="s">
        <v>138</v>
      </c>
      <c r="E376" s="190" t="s">
        <v>19</v>
      </c>
      <c r="F376" s="191" t="s">
        <v>691</v>
      </c>
      <c r="G376" s="188"/>
      <c r="H376" s="192">
        <v>3.54</v>
      </c>
      <c r="I376" s="193"/>
      <c r="J376" s="188"/>
      <c r="K376" s="188"/>
      <c r="L376" s="194"/>
      <c r="M376" s="195"/>
      <c r="N376" s="196"/>
      <c r="O376" s="196"/>
      <c r="P376" s="196"/>
      <c r="Q376" s="196"/>
      <c r="R376" s="196"/>
      <c r="S376" s="196"/>
      <c r="T376" s="197"/>
      <c r="AT376" s="198" t="s">
        <v>138</v>
      </c>
      <c r="AU376" s="198" t="s">
        <v>134</v>
      </c>
      <c r="AV376" s="13" t="s">
        <v>134</v>
      </c>
      <c r="AW376" s="13" t="s">
        <v>36</v>
      </c>
      <c r="AX376" s="13" t="s">
        <v>75</v>
      </c>
      <c r="AY376" s="198" t="s">
        <v>125</v>
      </c>
    </row>
    <row r="377" spans="2:51" s="14" customFormat="1" ht="11.25">
      <c r="B377" s="199"/>
      <c r="C377" s="200"/>
      <c r="D377" s="189" t="s">
        <v>138</v>
      </c>
      <c r="E377" s="201" t="s">
        <v>19</v>
      </c>
      <c r="F377" s="202" t="s">
        <v>202</v>
      </c>
      <c r="G377" s="200"/>
      <c r="H377" s="203">
        <v>7.25</v>
      </c>
      <c r="I377" s="204"/>
      <c r="J377" s="200"/>
      <c r="K377" s="200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138</v>
      </c>
      <c r="AU377" s="209" t="s">
        <v>134</v>
      </c>
      <c r="AV377" s="14" t="s">
        <v>133</v>
      </c>
      <c r="AW377" s="14" t="s">
        <v>36</v>
      </c>
      <c r="AX377" s="14" t="s">
        <v>80</v>
      </c>
      <c r="AY377" s="209" t="s">
        <v>125</v>
      </c>
    </row>
    <row r="378" spans="1:65" s="2" customFormat="1" ht="24.2" customHeight="1">
      <c r="A378" s="35"/>
      <c r="B378" s="36"/>
      <c r="C378" s="169" t="s">
        <v>692</v>
      </c>
      <c r="D378" s="169" t="s">
        <v>128</v>
      </c>
      <c r="E378" s="170" t="s">
        <v>693</v>
      </c>
      <c r="F378" s="171" t="s">
        <v>694</v>
      </c>
      <c r="G378" s="172" t="s">
        <v>236</v>
      </c>
      <c r="H378" s="173">
        <v>0.117</v>
      </c>
      <c r="I378" s="174"/>
      <c r="J378" s="175">
        <f>ROUND(I378*H378,2)</f>
        <v>0</v>
      </c>
      <c r="K378" s="171" t="s">
        <v>132</v>
      </c>
      <c r="L378" s="40"/>
      <c r="M378" s="176" t="s">
        <v>19</v>
      </c>
      <c r="N378" s="177" t="s">
        <v>47</v>
      </c>
      <c r="O378" s="65"/>
      <c r="P378" s="178">
        <f>O378*H378</f>
        <v>0</v>
      </c>
      <c r="Q378" s="178">
        <v>0</v>
      </c>
      <c r="R378" s="178">
        <f>Q378*H378</f>
        <v>0</v>
      </c>
      <c r="S378" s="178">
        <v>0</v>
      </c>
      <c r="T378" s="179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0" t="s">
        <v>243</v>
      </c>
      <c r="AT378" s="180" t="s">
        <v>128</v>
      </c>
      <c r="AU378" s="180" t="s">
        <v>134</v>
      </c>
      <c r="AY378" s="18" t="s">
        <v>125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18" t="s">
        <v>134</v>
      </c>
      <c r="BK378" s="181">
        <f>ROUND(I378*H378,2)</f>
        <v>0</v>
      </c>
      <c r="BL378" s="18" t="s">
        <v>243</v>
      </c>
      <c r="BM378" s="180" t="s">
        <v>695</v>
      </c>
    </row>
    <row r="379" spans="1:47" s="2" customFormat="1" ht="11.25">
      <c r="A379" s="35"/>
      <c r="B379" s="36"/>
      <c r="C379" s="37"/>
      <c r="D379" s="182" t="s">
        <v>136</v>
      </c>
      <c r="E379" s="37"/>
      <c r="F379" s="183" t="s">
        <v>696</v>
      </c>
      <c r="G379" s="37"/>
      <c r="H379" s="37"/>
      <c r="I379" s="184"/>
      <c r="J379" s="37"/>
      <c r="K379" s="37"/>
      <c r="L379" s="40"/>
      <c r="M379" s="185"/>
      <c r="N379" s="186"/>
      <c r="O379" s="65"/>
      <c r="P379" s="65"/>
      <c r="Q379" s="65"/>
      <c r="R379" s="65"/>
      <c r="S379" s="65"/>
      <c r="T379" s="66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T379" s="18" t="s">
        <v>136</v>
      </c>
      <c r="AU379" s="18" t="s">
        <v>134</v>
      </c>
    </row>
    <row r="380" spans="2:63" s="12" customFormat="1" ht="22.9" customHeight="1">
      <c r="B380" s="153"/>
      <c r="C380" s="154"/>
      <c r="D380" s="155" t="s">
        <v>74</v>
      </c>
      <c r="E380" s="167" t="s">
        <v>697</v>
      </c>
      <c r="F380" s="167" t="s">
        <v>698</v>
      </c>
      <c r="G380" s="154"/>
      <c r="H380" s="154"/>
      <c r="I380" s="157"/>
      <c r="J380" s="168">
        <f>BK380</f>
        <v>0</v>
      </c>
      <c r="K380" s="154"/>
      <c r="L380" s="159"/>
      <c r="M380" s="160"/>
      <c r="N380" s="161"/>
      <c r="O380" s="161"/>
      <c r="P380" s="162">
        <f>SUM(P381:P404)</f>
        <v>0</v>
      </c>
      <c r="Q380" s="161"/>
      <c r="R380" s="162">
        <f>SUM(R381:R404)</f>
        <v>0.33497155999999995</v>
      </c>
      <c r="S380" s="161"/>
      <c r="T380" s="163">
        <f>SUM(T381:T404)</f>
        <v>0</v>
      </c>
      <c r="AR380" s="164" t="s">
        <v>134</v>
      </c>
      <c r="AT380" s="165" t="s">
        <v>74</v>
      </c>
      <c r="AU380" s="165" t="s">
        <v>80</v>
      </c>
      <c r="AY380" s="164" t="s">
        <v>125</v>
      </c>
      <c r="BK380" s="166">
        <f>SUM(BK381:BK404)</f>
        <v>0</v>
      </c>
    </row>
    <row r="381" spans="1:65" s="2" customFormat="1" ht="16.5" customHeight="1">
      <c r="A381" s="35"/>
      <c r="B381" s="36"/>
      <c r="C381" s="169" t="s">
        <v>699</v>
      </c>
      <c r="D381" s="169" t="s">
        <v>128</v>
      </c>
      <c r="E381" s="170" t="s">
        <v>700</v>
      </c>
      <c r="F381" s="171" t="s">
        <v>701</v>
      </c>
      <c r="G381" s="172" t="s">
        <v>147</v>
      </c>
      <c r="H381" s="173">
        <v>39.12</v>
      </c>
      <c r="I381" s="174"/>
      <c r="J381" s="175">
        <f>ROUND(I381*H381,2)</f>
        <v>0</v>
      </c>
      <c r="K381" s="171" t="s">
        <v>132</v>
      </c>
      <c r="L381" s="40"/>
      <c r="M381" s="176" t="s">
        <v>19</v>
      </c>
      <c r="N381" s="177" t="s">
        <v>47</v>
      </c>
      <c r="O381" s="65"/>
      <c r="P381" s="178">
        <f>O381*H381</f>
        <v>0</v>
      </c>
      <c r="Q381" s="178">
        <v>3E-05</v>
      </c>
      <c r="R381" s="178">
        <f>Q381*H381</f>
        <v>0.0011736</v>
      </c>
      <c r="S381" s="178">
        <v>0</v>
      </c>
      <c r="T381" s="179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0" t="s">
        <v>243</v>
      </c>
      <c r="AT381" s="180" t="s">
        <v>128</v>
      </c>
      <c r="AU381" s="180" t="s">
        <v>134</v>
      </c>
      <c r="AY381" s="18" t="s">
        <v>125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18" t="s">
        <v>134</v>
      </c>
      <c r="BK381" s="181">
        <f>ROUND(I381*H381,2)</f>
        <v>0</v>
      </c>
      <c r="BL381" s="18" t="s">
        <v>243</v>
      </c>
      <c r="BM381" s="180" t="s">
        <v>702</v>
      </c>
    </row>
    <row r="382" spans="1:47" s="2" customFormat="1" ht="11.25">
      <c r="A382" s="35"/>
      <c r="B382" s="36"/>
      <c r="C382" s="37"/>
      <c r="D382" s="182" t="s">
        <v>136</v>
      </c>
      <c r="E382" s="37"/>
      <c r="F382" s="183" t="s">
        <v>703</v>
      </c>
      <c r="G382" s="37"/>
      <c r="H382" s="37"/>
      <c r="I382" s="184"/>
      <c r="J382" s="37"/>
      <c r="K382" s="37"/>
      <c r="L382" s="40"/>
      <c r="M382" s="185"/>
      <c r="N382" s="186"/>
      <c r="O382" s="65"/>
      <c r="P382" s="65"/>
      <c r="Q382" s="65"/>
      <c r="R382" s="65"/>
      <c r="S382" s="65"/>
      <c r="T382" s="66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T382" s="18" t="s">
        <v>136</v>
      </c>
      <c r="AU382" s="18" t="s">
        <v>134</v>
      </c>
    </row>
    <row r="383" spans="2:51" s="13" customFormat="1" ht="11.25">
      <c r="B383" s="187"/>
      <c r="C383" s="188"/>
      <c r="D383" s="189" t="s">
        <v>138</v>
      </c>
      <c r="E383" s="190" t="s">
        <v>19</v>
      </c>
      <c r="F383" s="191" t="s">
        <v>239</v>
      </c>
      <c r="G383" s="188"/>
      <c r="H383" s="192">
        <v>19.48</v>
      </c>
      <c r="I383" s="193"/>
      <c r="J383" s="188"/>
      <c r="K383" s="188"/>
      <c r="L383" s="194"/>
      <c r="M383" s="195"/>
      <c r="N383" s="196"/>
      <c r="O383" s="196"/>
      <c r="P383" s="196"/>
      <c r="Q383" s="196"/>
      <c r="R383" s="196"/>
      <c r="S383" s="196"/>
      <c r="T383" s="197"/>
      <c r="AT383" s="198" t="s">
        <v>138</v>
      </c>
      <c r="AU383" s="198" t="s">
        <v>134</v>
      </c>
      <c r="AV383" s="13" t="s">
        <v>134</v>
      </c>
      <c r="AW383" s="13" t="s">
        <v>36</v>
      </c>
      <c r="AX383" s="13" t="s">
        <v>75</v>
      </c>
      <c r="AY383" s="198" t="s">
        <v>125</v>
      </c>
    </row>
    <row r="384" spans="2:51" s="13" customFormat="1" ht="11.25">
      <c r="B384" s="187"/>
      <c r="C384" s="188"/>
      <c r="D384" s="189" t="s">
        <v>138</v>
      </c>
      <c r="E384" s="190" t="s">
        <v>19</v>
      </c>
      <c r="F384" s="191" t="s">
        <v>240</v>
      </c>
      <c r="G384" s="188"/>
      <c r="H384" s="192">
        <v>19.64</v>
      </c>
      <c r="I384" s="193"/>
      <c r="J384" s="188"/>
      <c r="K384" s="188"/>
      <c r="L384" s="194"/>
      <c r="M384" s="195"/>
      <c r="N384" s="196"/>
      <c r="O384" s="196"/>
      <c r="P384" s="196"/>
      <c r="Q384" s="196"/>
      <c r="R384" s="196"/>
      <c r="S384" s="196"/>
      <c r="T384" s="197"/>
      <c r="AT384" s="198" t="s">
        <v>138</v>
      </c>
      <c r="AU384" s="198" t="s">
        <v>134</v>
      </c>
      <c r="AV384" s="13" t="s">
        <v>134</v>
      </c>
      <c r="AW384" s="13" t="s">
        <v>36</v>
      </c>
      <c r="AX384" s="13" t="s">
        <v>75</v>
      </c>
      <c r="AY384" s="198" t="s">
        <v>125</v>
      </c>
    </row>
    <row r="385" spans="2:51" s="14" customFormat="1" ht="11.25">
      <c r="B385" s="199"/>
      <c r="C385" s="200"/>
      <c r="D385" s="189" t="s">
        <v>138</v>
      </c>
      <c r="E385" s="201" t="s">
        <v>19</v>
      </c>
      <c r="F385" s="202" t="s">
        <v>202</v>
      </c>
      <c r="G385" s="200"/>
      <c r="H385" s="203">
        <v>39.120000000000005</v>
      </c>
      <c r="I385" s="204"/>
      <c r="J385" s="200"/>
      <c r="K385" s="200"/>
      <c r="L385" s="205"/>
      <c r="M385" s="206"/>
      <c r="N385" s="207"/>
      <c r="O385" s="207"/>
      <c r="P385" s="207"/>
      <c r="Q385" s="207"/>
      <c r="R385" s="207"/>
      <c r="S385" s="207"/>
      <c r="T385" s="208"/>
      <c r="AT385" s="209" t="s">
        <v>138</v>
      </c>
      <c r="AU385" s="209" t="s">
        <v>134</v>
      </c>
      <c r="AV385" s="14" t="s">
        <v>133</v>
      </c>
      <c r="AW385" s="14" t="s">
        <v>36</v>
      </c>
      <c r="AX385" s="14" t="s">
        <v>80</v>
      </c>
      <c r="AY385" s="209" t="s">
        <v>125</v>
      </c>
    </row>
    <row r="386" spans="1:65" s="2" customFormat="1" ht="16.5" customHeight="1">
      <c r="A386" s="35"/>
      <c r="B386" s="36"/>
      <c r="C386" s="169" t="s">
        <v>704</v>
      </c>
      <c r="D386" s="169" t="s">
        <v>128</v>
      </c>
      <c r="E386" s="170" t="s">
        <v>705</v>
      </c>
      <c r="F386" s="171" t="s">
        <v>706</v>
      </c>
      <c r="G386" s="172" t="s">
        <v>147</v>
      </c>
      <c r="H386" s="173">
        <v>39.12</v>
      </c>
      <c r="I386" s="174"/>
      <c r="J386" s="175">
        <f>ROUND(I386*H386,2)</f>
        <v>0</v>
      </c>
      <c r="K386" s="171" t="s">
        <v>132</v>
      </c>
      <c r="L386" s="40"/>
      <c r="M386" s="176" t="s">
        <v>19</v>
      </c>
      <c r="N386" s="177" t="s">
        <v>47</v>
      </c>
      <c r="O386" s="65"/>
      <c r="P386" s="178">
        <f>O386*H386</f>
        <v>0</v>
      </c>
      <c r="Q386" s="178">
        <v>0.0002</v>
      </c>
      <c r="R386" s="178">
        <f>Q386*H386</f>
        <v>0.007824</v>
      </c>
      <c r="S386" s="178">
        <v>0</v>
      </c>
      <c r="T386" s="179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0" t="s">
        <v>243</v>
      </c>
      <c r="AT386" s="180" t="s">
        <v>128</v>
      </c>
      <c r="AU386" s="180" t="s">
        <v>134</v>
      </c>
      <c r="AY386" s="18" t="s">
        <v>125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18" t="s">
        <v>134</v>
      </c>
      <c r="BK386" s="181">
        <f>ROUND(I386*H386,2)</f>
        <v>0</v>
      </c>
      <c r="BL386" s="18" t="s">
        <v>243</v>
      </c>
      <c r="BM386" s="180" t="s">
        <v>707</v>
      </c>
    </row>
    <row r="387" spans="1:47" s="2" customFormat="1" ht="11.25">
      <c r="A387" s="35"/>
      <c r="B387" s="36"/>
      <c r="C387" s="37"/>
      <c r="D387" s="182" t="s">
        <v>136</v>
      </c>
      <c r="E387" s="37"/>
      <c r="F387" s="183" t="s">
        <v>708</v>
      </c>
      <c r="G387" s="37"/>
      <c r="H387" s="37"/>
      <c r="I387" s="184"/>
      <c r="J387" s="37"/>
      <c r="K387" s="37"/>
      <c r="L387" s="40"/>
      <c r="M387" s="185"/>
      <c r="N387" s="186"/>
      <c r="O387" s="65"/>
      <c r="P387" s="65"/>
      <c r="Q387" s="65"/>
      <c r="R387" s="65"/>
      <c r="S387" s="65"/>
      <c r="T387" s="66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136</v>
      </c>
      <c r="AU387" s="18" t="s">
        <v>134</v>
      </c>
    </row>
    <row r="388" spans="1:65" s="2" customFormat="1" ht="21.75" customHeight="1">
      <c r="A388" s="35"/>
      <c r="B388" s="36"/>
      <c r="C388" s="169" t="s">
        <v>709</v>
      </c>
      <c r="D388" s="169" t="s">
        <v>128</v>
      </c>
      <c r="E388" s="170" t="s">
        <v>710</v>
      </c>
      <c r="F388" s="171" t="s">
        <v>711</v>
      </c>
      <c r="G388" s="172" t="s">
        <v>147</v>
      </c>
      <c r="H388" s="173">
        <v>39.12</v>
      </c>
      <c r="I388" s="174"/>
      <c r="J388" s="175">
        <f>ROUND(I388*H388,2)</f>
        <v>0</v>
      </c>
      <c r="K388" s="171" t="s">
        <v>132</v>
      </c>
      <c r="L388" s="40"/>
      <c r="M388" s="176" t="s">
        <v>19</v>
      </c>
      <c r="N388" s="177" t="s">
        <v>47</v>
      </c>
      <c r="O388" s="65"/>
      <c r="P388" s="178">
        <f>O388*H388</f>
        <v>0</v>
      </c>
      <c r="Q388" s="178">
        <v>0.0045</v>
      </c>
      <c r="R388" s="178">
        <f>Q388*H388</f>
        <v>0.17603999999999997</v>
      </c>
      <c r="S388" s="178">
        <v>0</v>
      </c>
      <c r="T388" s="179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0" t="s">
        <v>243</v>
      </c>
      <c r="AT388" s="180" t="s">
        <v>128</v>
      </c>
      <c r="AU388" s="180" t="s">
        <v>134</v>
      </c>
      <c r="AY388" s="18" t="s">
        <v>125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18" t="s">
        <v>134</v>
      </c>
      <c r="BK388" s="181">
        <f>ROUND(I388*H388,2)</f>
        <v>0</v>
      </c>
      <c r="BL388" s="18" t="s">
        <v>243</v>
      </c>
      <c r="BM388" s="180" t="s">
        <v>712</v>
      </c>
    </row>
    <row r="389" spans="1:47" s="2" customFormat="1" ht="11.25">
      <c r="A389" s="35"/>
      <c r="B389" s="36"/>
      <c r="C389" s="37"/>
      <c r="D389" s="182" t="s">
        <v>136</v>
      </c>
      <c r="E389" s="37"/>
      <c r="F389" s="183" t="s">
        <v>713</v>
      </c>
      <c r="G389" s="37"/>
      <c r="H389" s="37"/>
      <c r="I389" s="184"/>
      <c r="J389" s="37"/>
      <c r="K389" s="37"/>
      <c r="L389" s="40"/>
      <c r="M389" s="185"/>
      <c r="N389" s="186"/>
      <c r="O389" s="65"/>
      <c r="P389" s="65"/>
      <c r="Q389" s="65"/>
      <c r="R389" s="65"/>
      <c r="S389" s="65"/>
      <c r="T389" s="66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T389" s="18" t="s">
        <v>136</v>
      </c>
      <c r="AU389" s="18" t="s">
        <v>134</v>
      </c>
    </row>
    <row r="390" spans="1:65" s="2" customFormat="1" ht="16.5" customHeight="1">
      <c r="A390" s="35"/>
      <c r="B390" s="36"/>
      <c r="C390" s="169" t="s">
        <v>714</v>
      </c>
      <c r="D390" s="169" t="s">
        <v>128</v>
      </c>
      <c r="E390" s="170" t="s">
        <v>715</v>
      </c>
      <c r="F390" s="171" t="s">
        <v>716</v>
      </c>
      <c r="G390" s="172" t="s">
        <v>147</v>
      </c>
      <c r="H390" s="173">
        <v>39.12</v>
      </c>
      <c r="I390" s="174"/>
      <c r="J390" s="175">
        <f>ROUND(I390*H390,2)</f>
        <v>0</v>
      </c>
      <c r="K390" s="171" t="s">
        <v>132</v>
      </c>
      <c r="L390" s="40"/>
      <c r="M390" s="176" t="s">
        <v>19</v>
      </c>
      <c r="N390" s="177" t="s">
        <v>47</v>
      </c>
      <c r="O390" s="65"/>
      <c r="P390" s="178">
        <f>O390*H390</f>
        <v>0</v>
      </c>
      <c r="Q390" s="178">
        <v>0.0003</v>
      </c>
      <c r="R390" s="178">
        <f>Q390*H390</f>
        <v>0.011735999999999998</v>
      </c>
      <c r="S390" s="178">
        <v>0</v>
      </c>
      <c r="T390" s="179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0" t="s">
        <v>243</v>
      </c>
      <c r="AT390" s="180" t="s">
        <v>128</v>
      </c>
      <c r="AU390" s="180" t="s">
        <v>134</v>
      </c>
      <c r="AY390" s="18" t="s">
        <v>125</v>
      </c>
      <c r="BE390" s="181">
        <f>IF(N390="základní",J390,0)</f>
        <v>0</v>
      </c>
      <c r="BF390" s="181">
        <f>IF(N390="snížená",J390,0)</f>
        <v>0</v>
      </c>
      <c r="BG390" s="181">
        <f>IF(N390="zákl. přenesená",J390,0)</f>
        <v>0</v>
      </c>
      <c r="BH390" s="181">
        <f>IF(N390="sníž. přenesená",J390,0)</f>
        <v>0</v>
      </c>
      <c r="BI390" s="181">
        <f>IF(N390="nulová",J390,0)</f>
        <v>0</v>
      </c>
      <c r="BJ390" s="18" t="s">
        <v>134</v>
      </c>
      <c r="BK390" s="181">
        <f>ROUND(I390*H390,2)</f>
        <v>0</v>
      </c>
      <c r="BL390" s="18" t="s">
        <v>243</v>
      </c>
      <c r="BM390" s="180" t="s">
        <v>717</v>
      </c>
    </row>
    <row r="391" spans="1:47" s="2" customFormat="1" ht="11.25">
      <c r="A391" s="35"/>
      <c r="B391" s="36"/>
      <c r="C391" s="37"/>
      <c r="D391" s="182" t="s">
        <v>136</v>
      </c>
      <c r="E391" s="37"/>
      <c r="F391" s="183" t="s">
        <v>718</v>
      </c>
      <c r="G391" s="37"/>
      <c r="H391" s="37"/>
      <c r="I391" s="184"/>
      <c r="J391" s="37"/>
      <c r="K391" s="37"/>
      <c r="L391" s="40"/>
      <c r="M391" s="185"/>
      <c r="N391" s="186"/>
      <c r="O391" s="65"/>
      <c r="P391" s="65"/>
      <c r="Q391" s="65"/>
      <c r="R391" s="65"/>
      <c r="S391" s="65"/>
      <c r="T391" s="66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136</v>
      </c>
      <c r="AU391" s="18" t="s">
        <v>134</v>
      </c>
    </row>
    <row r="392" spans="1:65" s="2" customFormat="1" ht="16.5" customHeight="1">
      <c r="A392" s="35"/>
      <c r="B392" s="36"/>
      <c r="C392" s="169" t="s">
        <v>719</v>
      </c>
      <c r="D392" s="169" t="s">
        <v>128</v>
      </c>
      <c r="E392" s="170" t="s">
        <v>720</v>
      </c>
      <c r="F392" s="171" t="s">
        <v>721</v>
      </c>
      <c r="G392" s="172" t="s">
        <v>131</v>
      </c>
      <c r="H392" s="173">
        <v>20</v>
      </c>
      <c r="I392" s="174"/>
      <c r="J392" s="175">
        <f>ROUND(I392*H392,2)</f>
        <v>0</v>
      </c>
      <c r="K392" s="171" t="s">
        <v>132</v>
      </c>
      <c r="L392" s="40"/>
      <c r="M392" s="176" t="s">
        <v>19</v>
      </c>
      <c r="N392" s="177" t="s">
        <v>47</v>
      </c>
      <c r="O392" s="65"/>
      <c r="P392" s="178">
        <f>O392*H392</f>
        <v>0</v>
      </c>
      <c r="Q392" s="178">
        <v>2E-05</v>
      </c>
      <c r="R392" s="178">
        <f>Q392*H392</f>
        <v>0.0004</v>
      </c>
      <c r="S392" s="178">
        <v>0</v>
      </c>
      <c r="T392" s="179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0" t="s">
        <v>243</v>
      </c>
      <c r="AT392" s="180" t="s">
        <v>128</v>
      </c>
      <c r="AU392" s="180" t="s">
        <v>134</v>
      </c>
      <c r="AY392" s="18" t="s">
        <v>125</v>
      </c>
      <c r="BE392" s="181">
        <f>IF(N392="základní",J392,0)</f>
        <v>0</v>
      </c>
      <c r="BF392" s="181">
        <f>IF(N392="snížená",J392,0)</f>
        <v>0</v>
      </c>
      <c r="BG392" s="181">
        <f>IF(N392="zákl. přenesená",J392,0)</f>
        <v>0</v>
      </c>
      <c r="BH392" s="181">
        <f>IF(N392="sníž. přenesená",J392,0)</f>
        <v>0</v>
      </c>
      <c r="BI392" s="181">
        <f>IF(N392="nulová",J392,0)</f>
        <v>0</v>
      </c>
      <c r="BJ392" s="18" t="s">
        <v>134</v>
      </c>
      <c r="BK392" s="181">
        <f>ROUND(I392*H392,2)</f>
        <v>0</v>
      </c>
      <c r="BL392" s="18" t="s">
        <v>243</v>
      </c>
      <c r="BM392" s="180" t="s">
        <v>722</v>
      </c>
    </row>
    <row r="393" spans="1:47" s="2" customFormat="1" ht="11.25">
      <c r="A393" s="35"/>
      <c r="B393" s="36"/>
      <c r="C393" s="37"/>
      <c r="D393" s="182" t="s">
        <v>136</v>
      </c>
      <c r="E393" s="37"/>
      <c r="F393" s="183" t="s">
        <v>723</v>
      </c>
      <c r="G393" s="37"/>
      <c r="H393" s="37"/>
      <c r="I393" s="184"/>
      <c r="J393" s="37"/>
      <c r="K393" s="37"/>
      <c r="L393" s="40"/>
      <c r="M393" s="185"/>
      <c r="N393" s="186"/>
      <c r="O393" s="65"/>
      <c r="P393" s="65"/>
      <c r="Q393" s="65"/>
      <c r="R393" s="65"/>
      <c r="S393" s="65"/>
      <c r="T393" s="66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T393" s="18" t="s">
        <v>136</v>
      </c>
      <c r="AU393" s="18" t="s">
        <v>134</v>
      </c>
    </row>
    <row r="394" spans="1:65" s="2" customFormat="1" ht="16.5" customHeight="1">
      <c r="A394" s="35"/>
      <c r="B394" s="36"/>
      <c r="C394" s="221" t="s">
        <v>724</v>
      </c>
      <c r="D394" s="221" t="s">
        <v>265</v>
      </c>
      <c r="E394" s="222" t="s">
        <v>725</v>
      </c>
      <c r="F394" s="223" t="s">
        <v>726</v>
      </c>
      <c r="G394" s="224" t="s">
        <v>147</v>
      </c>
      <c r="H394" s="225">
        <v>44.988</v>
      </c>
      <c r="I394" s="226"/>
      <c r="J394" s="227">
        <f>ROUND(I394*H394,2)</f>
        <v>0</v>
      </c>
      <c r="K394" s="223" t="s">
        <v>132</v>
      </c>
      <c r="L394" s="228"/>
      <c r="M394" s="229" t="s">
        <v>19</v>
      </c>
      <c r="N394" s="230" t="s">
        <v>47</v>
      </c>
      <c r="O394" s="65"/>
      <c r="P394" s="178">
        <f>O394*H394</f>
        <v>0</v>
      </c>
      <c r="Q394" s="178">
        <v>0.00283</v>
      </c>
      <c r="R394" s="178">
        <f>Q394*H394</f>
        <v>0.12731604</v>
      </c>
      <c r="S394" s="178">
        <v>0</v>
      </c>
      <c r="T394" s="179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80" t="s">
        <v>268</v>
      </c>
      <c r="AT394" s="180" t="s">
        <v>265</v>
      </c>
      <c r="AU394" s="180" t="s">
        <v>134</v>
      </c>
      <c r="AY394" s="18" t="s">
        <v>125</v>
      </c>
      <c r="BE394" s="181">
        <f>IF(N394="základní",J394,0)</f>
        <v>0</v>
      </c>
      <c r="BF394" s="181">
        <f>IF(N394="snížená",J394,0)</f>
        <v>0</v>
      </c>
      <c r="BG394" s="181">
        <f>IF(N394="zákl. přenesená",J394,0)</f>
        <v>0</v>
      </c>
      <c r="BH394" s="181">
        <f>IF(N394="sníž. přenesená",J394,0)</f>
        <v>0</v>
      </c>
      <c r="BI394" s="181">
        <f>IF(N394="nulová",J394,0)</f>
        <v>0</v>
      </c>
      <c r="BJ394" s="18" t="s">
        <v>134</v>
      </c>
      <c r="BK394" s="181">
        <f>ROUND(I394*H394,2)</f>
        <v>0</v>
      </c>
      <c r="BL394" s="18" t="s">
        <v>243</v>
      </c>
      <c r="BM394" s="180" t="s">
        <v>727</v>
      </c>
    </row>
    <row r="395" spans="2:51" s="13" customFormat="1" ht="11.25">
      <c r="B395" s="187"/>
      <c r="C395" s="188"/>
      <c r="D395" s="189" t="s">
        <v>138</v>
      </c>
      <c r="E395" s="188"/>
      <c r="F395" s="191" t="s">
        <v>728</v>
      </c>
      <c r="G395" s="188"/>
      <c r="H395" s="192">
        <v>44.988</v>
      </c>
      <c r="I395" s="193"/>
      <c r="J395" s="188"/>
      <c r="K395" s="188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138</v>
      </c>
      <c r="AU395" s="198" t="s">
        <v>134</v>
      </c>
      <c r="AV395" s="13" t="s">
        <v>134</v>
      </c>
      <c r="AW395" s="13" t="s">
        <v>4</v>
      </c>
      <c r="AX395" s="13" t="s">
        <v>80</v>
      </c>
      <c r="AY395" s="198" t="s">
        <v>125</v>
      </c>
    </row>
    <row r="396" spans="1:65" s="2" customFormat="1" ht="16.5" customHeight="1">
      <c r="A396" s="35"/>
      <c r="B396" s="36"/>
      <c r="C396" s="169" t="s">
        <v>729</v>
      </c>
      <c r="D396" s="169" t="s">
        <v>128</v>
      </c>
      <c r="E396" s="170" t="s">
        <v>730</v>
      </c>
      <c r="F396" s="171" t="s">
        <v>731</v>
      </c>
      <c r="G396" s="172" t="s">
        <v>131</v>
      </c>
      <c r="H396" s="173">
        <v>35.46</v>
      </c>
      <c r="I396" s="174"/>
      <c r="J396" s="175">
        <f>ROUND(I396*H396,2)</f>
        <v>0</v>
      </c>
      <c r="K396" s="171" t="s">
        <v>132</v>
      </c>
      <c r="L396" s="40"/>
      <c r="M396" s="176" t="s">
        <v>19</v>
      </c>
      <c r="N396" s="177" t="s">
        <v>47</v>
      </c>
      <c r="O396" s="65"/>
      <c r="P396" s="178">
        <f>O396*H396</f>
        <v>0</v>
      </c>
      <c r="Q396" s="178">
        <v>1E-05</v>
      </c>
      <c r="R396" s="178">
        <f>Q396*H396</f>
        <v>0.00035460000000000005</v>
      </c>
      <c r="S396" s="178">
        <v>0</v>
      </c>
      <c r="T396" s="179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0" t="s">
        <v>243</v>
      </c>
      <c r="AT396" s="180" t="s">
        <v>128</v>
      </c>
      <c r="AU396" s="180" t="s">
        <v>134</v>
      </c>
      <c r="AY396" s="18" t="s">
        <v>125</v>
      </c>
      <c r="BE396" s="181">
        <f>IF(N396="základní",J396,0)</f>
        <v>0</v>
      </c>
      <c r="BF396" s="181">
        <f>IF(N396="snížená",J396,0)</f>
        <v>0</v>
      </c>
      <c r="BG396" s="181">
        <f>IF(N396="zákl. přenesená",J396,0)</f>
        <v>0</v>
      </c>
      <c r="BH396" s="181">
        <f>IF(N396="sníž. přenesená",J396,0)</f>
        <v>0</v>
      </c>
      <c r="BI396" s="181">
        <f>IF(N396="nulová",J396,0)</f>
        <v>0</v>
      </c>
      <c r="BJ396" s="18" t="s">
        <v>134</v>
      </c>
      <c r="BK396" s="181">
        <f>ROUND(I396*H396,2)</f>
        <v>0</v>
      </c>
      <c r="BL396" s="18" t="s">
        <v>243</v>
      </c>
      <c r="BM396" s="180" t="s">
        <v>732</v>
      </c>
    </row>
    <row r="397" spans="1:47" s="2" customFormat="1" ht="11.25">
      <c r="A397" s="35"/>
      <c r="B397" s="36"/>
      <c r="C397" s="37"/>
      <c r="D397" s="182" t="s">
        <v>136</v>
      </c>
      <c r="E397" s="37"/>
      <c r="F397" s="183" t="s">
        <v>733</v>
      </c>
      <c r="G397" s="37"/>
      <c r="H397" s="37"/>
      <c r="I397" s="184"/>
      <c r="J397" s="37"/>
      <c r="K397" s="37"/>
      <c r="L397" s="40"/>
      <c r="M397" s="185"/>
      <c r="N397" s="186"/>
      <c r="O397" s="65"/>
      <c r="P397" s="65"/>
      <c r="Q397" s="65"/>
      <c r="R397" s="65"/>
      <c r="S397" s="65"/>
      <c r="T397" s="66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T397" s="18" t="s">
        <v>136</v>
      </c>
      <c r="AU397" s="18" t="s">
        <v>134</v>
      </c>
    </row>
    <row r="398" spans="2:51" s="13" customFormat="1" ht="11.25">
      <c r="B398" s="187"/>
      <c r="C398" s="188"/>
      <c r="D398" s="189" t="s">
        <v>138</v>
      </c>
      <c r="E398" s="190" t="s">
        <v>19</v>
      </c>
      <c r="F398" s="191" t="s">
        <v>734</v>
      </c>
      <c r="G398" s="188"/>
      <c r="H398" s="192">
        <v>17.76</v>
      </c>
      <c r="I398" s="193"/>
      <c r="J398" s="188"/>
      <c r="K398" s="188"/>
      <c r="L398" s="194"/>
      <c r="M398" s="195"/>
      <c r="N398" s="196"/>
      <c r="O398" s="196"/>
      <c r="P398" s="196"/>
      <c r="Q398" s="196"/>
      <c r="R398" s="196"/>
      <c r="S398" s="196"/>
      <c r="T398" s="197"/>
      <c r="AT398" s="198" t="s">
        <v>138</v>
      </c>
      <c r="AU398" s="198" t="s">
        <v>134</v>
      </c>
      <c r="AV398" s="13" t="s">
        <v>134</v>
      </c>
      <c r="AW398" s="13" t="s">
        <v>36</v>
      </c>
      <c r="AX398" s="13" t="s">
        <v>75</v>
      </c>
      <c r="AY398" s="198" t="s">
        <v>125</v>
      </c>
    </row>
    <row r="399" spans="2:51" s="13" customFormat="1" ht="11.25">
      <c r="B399" s="187"/>
      <c r="C399" s="188"/>
      <c r="D399" s="189" t="s">
        <v>138</v>
      </c>
      <c r="E399" s="190" t="s">
        <v>19</v>
      </c>
      <c r="F399" s="191" t="s">
        <v>735</v>
      </c>
      <c r="G399" s="188"/>
      <c r="H399" s="192">
        <v>17.7</v>
      </c>
      <c r="I399" s="193"/>
      <c r="J399" s="188"/>
      <c r="K399" s="188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138</v>
      </c>
      <c r="AU399" s="198" t="s">
        <v>134</v>
      </c>
      <c r="AV399" s="13" t="s">
        <v>134</v>
      </c>
      <c r="AW399" s="13" t="s">
        <v>36</v>
      </c>
      <c r="AX399" s="13" t="s">
        <v>75</v>
      </c>
      <c r="AY399" s="198" t="s">
        <v>125</v>
      </c>
    </row>
    <row r="400" spans="2:51" s="14" customFormat="1" ht="11.25">
      <c r="B400" s="199"/>
      <c r="C400" s="200"/>
      <c r="D400" s="189" t="s">
        <v>138</v>
      </c>
      <c r="E400" s="201" t="s">
        <v>19</v>
      </c>
      <c r="F400" s="202" t="s">
        <v>202</v>
      </c>
      <c r="G400" s="200"/>
      <c r="H400" s="203">
        <v>35.46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138</v>
      </c>
      <c r="AU400" s="209" t="s">
        <v>134</v>
      </c>
      <c r="AV400" s="14" t="s">
        <v>133</v>
      </c>
      <c r="AW400" s="14" t="s">
        <v>36</v>
      </c>
      <c r="AX400" s="14" t="s">
        <v>80</v>
      </c>
      <c r="AY400" s="209" t="s">
        <v>125</v>
      </c>
    </row>
    <row r="401" spans="1:65" s="2" customFormat="1" ht="16.5" customHeight="1">
      <c r="A401" s="35"/>
      <c r="B401" s="36"/>
      <c r="C401" s="221" t="s">
        <v>736</v>
      </c>
      <c r="D401" s="221" t="s">
        <v>265</v>
      </c>
      <c r="E401" s="222" t="s">
        <v>737</v>
      </c>
      <c r="F401" s="223" t="s">
        <v>738</v>
      </c>
      <c r="G401" s="224" t="s">
        <v>131</v>
      </c>
      <c r="H401" s="225">
        <v>36.169</v>
      </c>
      <c r="I401" s="226"/>
      <c r="J401" s="227">
        <f>ROUND(I401*H401,2)</f>
        <v>0</v>
      </c>
      <c r="K401" s="223" t="s">
        <v>132</v>
      </c>
      <c r="L401" s="228"/>
      <c r="M401" s="229" t="s">
        <v>19</v>
      </c>
      <c r="N401" s="230" t="s">
        <v>47</v>
      </c>
      <c r="O401" s="65"/>
      <c r="P401" s="178">
        <f>O401*H401</f>
        <v>0</v>
      </c>
      <c r="Q401" s="178">
        <v>0.00028</v>
      </c>
      <c r="R401" s="178">
        <f>Q401*H401</f>
        <v>0.010127319999999999</v>
      </c>
      <c r="S401" s="178">
        <v>0</v>
      </c>
      <c r="T401" s="179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0" t="s">
        <v>268</v>
      </c>
      <c r="AT401" s="180" t="s">
        <v>265</v>
      </c>
      <c r="AU401" s="180" t="s">
        <v>134</v>
      </c>
      <c r="AY401" s="18" t="s">
        <v>125</v>
      </c>
      <c r="BE401" s="181">
        <f>IF(N401="základní",J401,0)</f>
        <v>0</v>
      </c>
      <c r="BF401" s="181">
        <f>IF(N401="snížená",J401,0)</f>
        <v>0</v>
      </c>
      <c r="BG401" s="181">
        <f>IF(N401="zákl. přenesená",J401,0)</f>
        <v>0</v>
      </c>
      <c r="BH401" s="181">
        <f>IF(N401="sníž. přenesená",J401,0)</f>
        <v>0</v>
      </c>
      <c r="BI401" s="181">
        <f>IF(N401="nulová",J401,0)</f>
        <v>0</v>
      </c>
      <c r="BJ401" s="18" t="s">
        <v>134</v>
      </c>
      <c r="BK401" s="181">
        <f>ROUND(I401*H401,2)</f>
        <v>0</v>
      </c>
      <c r="BL401" s="18" t="s">
        <v>243</v>
      </c>
      <c r="BM401" s="180" t="s">
        <v>739</v>
      </c>
    </row>
    <row r="402" spans="2:51" s="13" customFormat="1" ht="11.25">
      <c r="B402" s="187"/>
      <c r="C402" s="188"/>
      <c r="D402" s="189" t="s">
        <v>138</v>
      </c>
      <c r="E402" s="188"/>
      <c r="F402" s="191" t="s">
        <v>740</v>
      </c>
      <c r="G402" s="188"/>
      <c r="H402" s="192">
        <v>36.169</v>
      </c>
      <c r="I402" s="193"/>
      <c r="J402" s="188"/>
      <c r="K402" s="188"/>
      <c r="L402" s="194"/>
      <c r="M402" s="195"/>
      <c r="N402" s="196"/>
      <c r="O402" s="196"/>
      <c r="P402" s="196"/>
      <c r="Q402" s="196"/>
      <c r="R402" s="196"/>
      <c r="S402" s="196"/>
      <c r="T402" s="197"/>
      <c r="AT402" s="198" t="s">
        <v>138</v>
      </c>
      <c r="AU402" s="198" t="s">
        <v>134</v>
      </c>
      <c r="AV402" s="13" t="s">
        <v>134</v>
      </c>
      <c r="AW402" s="13" t="s">
        <v>4</v>
      </c>
      <c r="AX402" s="13" t="s">
        <v>80</v>
      </c>
      <c r="AY402" s="198" t="s">
        <v>125</v>
      </c>
    </row>
    <row r="403" spans="1:65" s="2" customFormat="1" ht="24.2" customHeight="1">
      <c r="A403" s="35"/>
      <c r="B403" s="36"/>
      <c r="C403" s="169" t="s">
        <v>741</v>
      </c>
      <c r="D403" s="169" t="s">
        <v>128</v>
      </c>
      <c r="E403" s="170" t="s">
        <v>742</v>
      </c>
      <c r="F403" s="171" t="s">
        <v>743</v>
      </c>
      <c r="G403" s="172" t="s">
        <v>236</v>
      </c>
      <c r="H403" s="173">
        <v>0.335</v>
      </c>
      <c r="I403" s="174"/>
      <c r="J403" s="175">
        <f>ROUND(I403*H403,2)</f>
        <v>0</v>
      </c>
      <c r="K403" s="171" t="s">
        <v>132</v>
      </c>
      <c r="L403" s="40"/>
      <c r="M403" s="176" t="s">
        <v>19</v>
      </c>
      <c r="N403" s="177" t="s">
        <v>47</v>
      </c>
      <c r="O403" s="65"/>
      <c r="P403" s="178">
        <f>O403*H403</f>
        <v>0</v>
      </c>
      <c r="Q403" s="178">
        <v>0</v>
      </c>
      <c r="R403" s="178">
        <f>Q403*H403</f>
        <v>0</v>
      </c>
      <c r="S403" s="178">
        <v>0</v>
      </c>
      <c r="T403" s="179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180" t="s">
        <v>243</v>
      </c>
      <c r="AT403" s="180" t="s">
        <v>128</v>
      </c>
      <c r="AU403" s="180" t="s">
        <v>134</v>
      </c>
      <c r="AY403" s="18" t="s">
        <v>125</v>
      </c>
      <c r="BE403" s="181">
        <f>IF(N403="základní",J403,0)</f>
        <v>0</v>
      </c>
      <c r="BF403" s="181">
        <f>IF(N403="snížená",J403,0)</f>
        <v>0</v>
      </c>
      <c r="BG403" s="181">
        <f>IF(N403="zákl. přenesená",J403,0)</f>
        <v>0</v>
      </c>
      <c r="BH403" s="181">
        <f>IF(N403="sníž. přenesená",J403,0)</f>
        <v>0</v>
      </c>
      <c r="BI403" s="181">
        <f>IF(N403="nulová",J403,0)</f>
        <v>0</v>
      </c>
      <c r="BJ403" s="18" t="s">
        <v>134</v>
      </c>
      <c r="BK403" s="181">
        <f>ROUND(I403*H403,2)</f>
        <v>0</v>
      </c>
      <c r="BL403" s="18" t="s">
        <v>243</v>
      </c>
      <c r="BM403" s="180" t="s">
        <v>744</v>
      </c>
    </row>
    <row r="404" spans="1:47" s="2" customFormat="1" ht="11.25">
      <c r="A404" s="35"/>
      <c r="B404" s="36"/>
      <c r="C404" s="37"/>
      <c r="D404" s="182" t="s">
        <v>136</v>
      </c>
      <c r="E404" s="37"/>
      <c r="F404" s="183" t="s">
        <v>745</v>
      </c>
      <c r="G404" s="37"/>
      <c r="H404" s="37"/>
      <c r="I404" s="184"/>
      <c r="J404" s="37"/>
      <c r="K404" s="37"/>
      <c r="L404" s="40"/>
      <c r="M404" s="185"/>
      <c r="N404" s="186"/>
      <c r="O404" s="65"/>
      <c r="P404" s="65"/>
      <c r="Q404" s="65"/>
      <c r="R404" s="65"/>
      <c r="S404" s="65"/>
      <c r="T404" s="66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T404" s="18" t="s">
        <v>136</v>
      </c>
      <c r="AU404" s="18" t="s">
        <v>134</v>
      </c>
    </row>
    <row r="405" spans="2:63" s="12" customFormat="1" ht="22.9" customHeight="1">
      <c r="B405" s="153"/>
      <c r="C405" s="154"/>
      <c r="D405" s="155" t="s">
        <v>74</v>
      </c>
      <c r="E405" s="167" t="s">
        <v>746</v>
      </c>
      <c r="F405" s="167" t="s">
        <v>747</v>
      </c>
      <c r="G405" s="154"/>
      <c r="H405" s="154"/>
      <c r="I405" s="157"/>
      <c r="J405" s="168">
        <f>BK405</f>
        <v>0</v>
      </c>
      <c r="K405" s="154"/>
      <c r="L405" s="159"/>
      <c r="M405" s="160"/>
      <c r="N405" s="161"/>
      <c r="O405" s="161"/>
      <c r="P405" s="162">
        <f>SUM(P406:P420)</f>
        <v>0</v>
      </c>
      <c r="Q405" s="161"/>
      <c r="R405" s="162">
        <f>SUM(R406:R420)</f>
        <v>0.3217632</v>
      </c>
      <c r="S405" s="161"/>
      <c r="T405" s="163">
        <f>SUM(T406:T420)</f>
        <v>0</v>
      </c>
      <c r="AR405" s="164" t="s">
        <v>134</v>
      </c>
      <c r="AT405" s="165" t="s">
        <v>74</v>
      </c>
      <c r="AU405" s="165" t="s">
        <v>80</v>
      </c>
      <c r="AY405" s="164" t="s">
        <v>125</v>
      </c>
      <c r="BK405" s="166">
        <f>SUM(BK406:BK420)</f>
        <v>0</v>
      </c>
    </row>
    <row r="406" spans="1:65" s="2" customFormat="1" ht="16.5" customHeight="1">
      <c r="A406" s="35"/>
      <c r="B406" s="36"/>
      <c r="C406" s="169" t="s">
        <v>748</v>
      </c>
      <c r="D406" s="169" t="s">
        <v>128</v>
      </c>
      <c r="E406" s="170" t="s">
        <v>749</v>
      </c>
      <c r="F406" s="171" t="s">
        <v>750</v>
      </c>
      <c r="G406" s="172" t="s">
        <v>147</v>
      </c>
      <c r="H406" s="173">
        <v>16.62</v>
      </c>
      <c r="I406" s="174"/>
      <c r="J406" s="175">
        <f>ROUND(I406*H406,2)</f>
        <v>0</v>
      </c>
      <c r="K406" s="171" t="s">
        <v>132</v>
      </c>
      <c r="L406" s="40"/>
      <c r="M406" s="176" t="s">
        <v>19</v>
      </c>
      <c r="N406" s="177" t="s">
        <v>47</v>
      </c>
      <c r="O406" s="65"/>
      <c r="P406" s="178">
        <f>O406*H406</f>
        <v>0</v>
      </c>
      <c r="Q406" s="178">
        <v>0.0003</v>
      </c>
      <c r="R406" s="178">
        <f>Q406*H406</f>
        <v>0.004986</v>
      </c>
      <c r="S406" s="178">
        <v>0</v>
      </c>
      <c r="T406" s="179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0" t="s">
        <v>243</v>
      </c>
      <c r="AT406" s="180" t="s">
        <v>128</v>
      </c>
      <c r="AU406" s="180" t="s">
        <v>134</v>
      </c>
      <c r="AY406" s="18" t="s">
        <v>125</v>
      </c>
      <c r="BE406" s="181">
        <f>IF(N406="základní",J406,0)</f>
        <v>0</v>
      </c>
      <c r="BF406" s="181">
        <f>IF(N406="snížená",J406,0)</f>
        <v>0</v>
      </c>
      <c r="BG406" s="181">
        <f>IF(N406="zákl. přenesená",J406,0)</f>
        <v>0</v>
      </c>
      <c r="BH406" s="181">
        <f>IF(N406="sníž. přenesená",J406,0)</f>
        <v>0</v>
      </c>
      <c r="BI406" s="181">
        <f>IF(N406="nulová",J406,0)</f>
        <v>0</v>
      </c>
      <c r="BJ406" s="18" t="s">
        <v>134</v>
      </c>
      <c r="BK406" s="181">
        <f>ROUND(I406*H406,2)</f>
        <v>0</v>
      </c>
      <c r="BL406" s="18" t="s">
        <v>243</v>
      </c>
      <c r="BM406" s="180" t="s">
        <v>751</v>
      </c>
    </row>
    <row r="407" spans="1:47" s="2" customFormat="1" ht="11.25">
      <c r="A407" s="35"/>
      <c r="B407" s="36"/>
      <c r="C407" s="37"/>
      <c r="D407" s="182" t="s">
        <v>136</v>
      </c>
      <c r="E407" s="37"/>
      <c r="F407" s="183" t="s">
        <v>752</v>
      </c>
      <c r="G407" s="37"/>
      <c r="H407" s="37"/>
      <c r="I407" s="184"/>
      <c r="J407" s="37"/>
      <c r="K407" s="37"/>
      <c r="L407" s="40"/>
      <c r="M407" s="185"/>
      <c r="N407" s="186"/>
      <c r="O407" s="65"/>
      <c r="P407" s="65"/>
      <c r="Q407" s="65"/>
      <c r="R407" s="65"/>
      <c r="S407" s="65"/>
      <c r="T407" s="66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T407" s="18" t="s">
        <v>136</v>
      </c>
      <c r="AU407" s="18" t="s">
        <v>134</v>
      </c>
    </row>
    <row r="408" spans="2:51" s="13" customFormat="1" ht="11.25">
      <c r="B408" s="187"/>
      <c r="C408" s="188"/>
      <c r="D408" s="189" t="s">
        <v>138</v>
      </c>
      <c r="E408" s="190" t="s">
        <v>19</v>
      </c>
      <c r="F408" s="191" t="s">
        <v>171</v>
      </c>
      <c r="G408" s="188"/>
      <c r="H408" s="192">
        <v>1.62</v>
      </c>
      <c r="I408" s="193"/>
      <c r="J408" s="188"/>
      <c r="K408" s="188"/>
      <c r="L408" s="194"/>
      <c r="M408" s="195"/>
      <c r="N408" s="196"/>
      <c r="O408" s="196"/>
      <c r="P408" s="196"/>
      <c r="Q408" s="196"/>
      <c r="R408" s="196"/>
      <c r="S408" s="196"/>
      <c r="T408" s="197"/>
      <c r="AT408" s="198" t="s">
        <v>138</v>
      </c>
      <c r="AU408" s="198" t="s">
        <v>134</v>
      </c>
      <c r="AV408" s="13" t="s">
        <v>134</v>
      </c>
      <c r="AW408" s="13" t="s">
        <v>36</v>
      </c>
      <c r="AX408" s="13" t="s">
        <v>75</v>
      </c>
      <c r="AY408" s="198" t="s">
        <v>125</v>
      </c>
    </row>
    <row r="409" spans="2:51" s="13" customFormat="1" ht="11.25">
      <c r="B409" s="187"/>
      <c r="C409" s="188"/>
      <c r="D409" s="189" t="s">
        <v>138</v>
      </c>
      <c r="E409" s="190" t="s">
        <v>19</v>
      </c>
      <c r="F409" s="191" t="s">
        <v>172</v>
      </c>
      <c r="G409" s="188"/>
      <c r="H409" s="192">
        <v>15</v>
      </c>
      <c r="I409" s="193"/>
      <c r="J409" s="188"/>
      <c r="K409" s="188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138</v>
      </c>
      <c r="AU409" s="198" t="s">
        <v>134</v>
      </c>
      <c r="AV409" s="13" t="s">
        <v>134</v>
      </c>
      <c r="AW409" s="13" t="s">
        <v>36</v>
      </c>
      <c r="AX409" s="13" t="s">
        <v>75</v>
      </c>
      <c r="AY409" s="198" t="s">
        <v>125</v>
      </c>
    </row>
    <row r="410" spans="2:51" s="14" customFormat="1" ht="11.25">
      <c r="B410" s="199"/>
      <c r="C410" s="200"/>
      <c r="D410" s="189" t="s">
        <v>138</v>
      </c>
      <c r="E410" s="201" t="s">
        <v>19</v>
      </c>
      <c r="F410" s="202" t="s">
        <v>202</v>
      </c>
      <c r="G410" s="200"/>
      <c r="H410" s="203">
        <v>16.62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138</v>
      </c>
      <c r="AU410" s="209" t="s">
        <v>134</v>
      </c>
      <c r="AV410" s="14" t="s">
        <v>133</v>
      </c>
      <c r="AW410" s="14" t="s">
        <v>36</v>
      </c>
      <c r="AX410" s="14" t="s">
        <v>80</v>
      </c>
      <c r="AY410" s="209" t="s">
        <v>125</v>
      </c>
    </row>
    <row r="411" spans="1:65" s="2" customFormat="1" ht="24.2" customHeight="1">
      <c r="A411" s="35"/>
      <c r="B411" s="36"/>
      <c r="C411" s="169" t="s">
        <v>753</v>
      </c>
      <c r="D411" s="169" t="s">
        <v>128</v>
      </c>
      <c r="E411" s="170" t="s">
        <v>754</v>
      </c>
      <c r="F411" s="171" t="s">
        <v>755</v>
      </c>
      <c r="G411" s="172" t="s">
        <v>147</v>
      </c>
      <c r="H411" s="173">
        <v>16.62</v>
      </c>
      <c r="I411" s="174"/>
      <c r="J411" s="175">
        <f>ROUND(I411*H411,2)</f>
        <v>0</v>
      </c>
      <c r="K411" s="171" t="s">
        <v>132</v>
      </c>
      <c r="L411" s="40"/>
      <c r="M411" s="176" t="s">
        <v>19</v>
      </c>
      <c r="N411" s="177" t="s">
        <v>47</v>
      </c>
      <c r="O411" s="65"/>
      <c r="P411" s="178">
        <f>O411*H411</f>
        <v>0</v>
      </c>
      <c r="Q411" s="178">
        <v>0.0052</v>
      </c>
      <c r="R411" s="178">
        <f>Q411*H411</f>
        <v>0.086424</v>
      </c>
      <c r="S411" s="178">
        <v>0</v>
      </c>
      <c r="T411" s="179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0" t="s">
        <v>243</v>
      </c>
      <c r="AT411" s="180" t="s">
        <v>128</v>
      </c>
      <c r="AU411" s="180" t="s">
        <v>134</v>
      </c>
      <c r="AY411" s="18" t="s">
        <v>125</v>
      </c>
      <c r="BE411" s="181">
        <f>IF(N411="základní",J411,0)</f>
        <v>0</v>
      </c>
      <c r="BF411" s="181">
        <f>IF(N411="snížená",J411,0)</f>
        <v>0</v>
      </c>
      <c r="BG411" s="181">
        <f>IF(N411="zákl. přenesená",J411,0)</f>
        <v>0</v>
      </c>
      <c r="BH411" s="181">
        <f>IF(N411="sníž. přenesená",J411,0)</f>
        <v>0</v>
      </c>
      <c r="BI411" s="181">
        <f>IF(N411="nulová",J411,0)</f>
        <v>0</v>
      </c>
      <c r="BJ411" s="18" t="s">
        <v>134</v>
      </c>
      <c r="BK411" s="181">
        <f>ROUND(I411*H411,2)</f>
        <v>0</v>
      </c>
      <c r="BL411" s="18" t="s">
        <v>243</v>
      </c>
      <c r="BM411" s="180" t="s">
        <v>756</v>
      </c>
    </row>
    <row r="412" spans="1:47" s="2" customFormat="1" ht="11.25">
      <c r="A412" s="35"/>
      <c r="B412" s="36"/>
      <c r="C412" s="37"/>
      <c r="D412" s="182" t="s">
        <v>136</v>
      </c>
      <c r="E412" s="37"/>
      <c r="F412" s="183" t="s">
        <v>757</v>
      </c>
      <c r="G412" s="37"/>
      <c r="H412" s="37"/>
      <c r="I412" s="184"/>
      <c r="J412" s="37"/>
      <c r="K412" s="37"/>
      <c r="L412" s="40"/>
      <c r="M412" s="185"/>
      <c r="N412" s="186"/>
      <c r="O412" s="65"/>
      <c r="P412" s="65"/>
      <c r="Q412" s="65"/>
      <c r="R412" s="65"/>
      <c r="S412" s="65"/>
      <c r="T412" s="66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T412" s="18" t="s">
        <v>136</v>
      </c>
      <c r="AU412" s="18" t="s">
        <v>134</v>
      </c>
    </row>
    <row r="413" spans="1:65" s="2" customFormat="1" ht="16.5" customHeight="1">
      <c r="A413" s="35"/>
      <c r="B413" s="36"/>
      <c r="C413" s="221" t="s">
        <v>758</v>
      </c>
      <c r="D413" s="221" t="s">
        <v>265</v>
      </c>
      <c r="E413" s="222" t="s">
        <v>759</v>
      </c>
      <c r="F413" s="223" t="s">
        <v>760</v>
      </c>
      <c r="G413" s="224" t="s">
        <v>147</v>
      </c>
      <c r="H413" s="225">
        <v>18.282</v>
      </c>
      <c r="I413" s="226"/>
      <c r="J413" s="227">
        <f>ROUND(I413*H413,2)</f>
        <v>0</v>
      </c>
      <c r="K413" s="223" t="s">
        <v>132</v>
      </c>
      <c r="L413" s="228"/>
      <c r="M413" s="229" t="s">
        <v>19</v>
      </c>
      <c r="N413" s="230" t="s">
        <v>47</v>
      </c>
      <c r="O413" s="65"/>
      <c r="P413" s="178">
        <f>O413*H413</f>
        <v>0</v>
      </c>
      <c r="Q413" s="178">
        <v>0.0126</v>
      </c>
      <c r="R413" s="178">
        <f>Q413*H413</f>
        <v>0.2303532</v>
      </c>
      <c r="S413" s="178">
        <v>0</v>
      </c>
      <c r="T413" s="179">
        <f>S413*H413</f>
        <v>0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R413" s="180" t="s">
        <v>268</v>
      </c>
      <c r="AT413" s="180" t="s">
        <v>265</v>
      </c>
      <c r="AU413" s="180" t="s">
        <v>134</v>
      </c>
      <c r="AY413" s="18" t="s">
        <v>125</v>
      </c>
      <c r="BE413" s="181">
        <f>IF(N413="základní",J413,0)</f>
        <v>0</v>
      </c>
      <c r="BF413" s="181">
        <f>IF(N413="snížená",J413,0)</f>
        <v>0</v>
      </c>
      <c r="BG413" s="181">
        <f>IF(N413="zákl. přenesená",J413,0)</f>
        <v>0</v>
      </c>
      <c r="BH413" s="181">
        <f>IF(N413="sníž. přenesená",J413,0)</f>
        <v>0</v>
      </c>
      <c r="BI413" s="181">
        <f>IF(N413="nulová",J413,0)</f>
        <v>0</v>
      </c>
      <c r="BJ413" s="18" t="s">
        <v>134</v>
      </c>
      <c r="BK413" s="181">
        <f>ROUND(I413*H413,2)</f>
        <v>0</v>
      </c>
      <c r="BL413" s="18" t="s">
        <v>243</v>
      </c>
      <c r="BM413" s="180" t="s">
        <v>761</v>
      </c>
    </row>
    <row r="414" spans="2:51" s="13" customFormat="1" ht="11.25">
      <c r="B414" s="187"/>
      <c r="C414" s="188"/>
      <c r="D414" s="189" t="s">
        <v>138</v>
      </c>
      <c r="E414" s="188"/>
      <c r="F414" s="191" t="s">
        <v>762</v>
      </c>
      <c r="G414" s="188"/>
      <c r="H414" s="192">
        <v>18.282</v>
      </c>
      <c r="I414" s="193"/>
      <c r="J414" s="188"/>
      <c r="K414" s="188"/>
      <c r="L414" s="194"/>
      <c r="M414" s="195"/>
      <c r="N414" s="196"/>
      <c r="O414" s="196"/>
      <c r="P414" s="196"/>
      <c r="Q414" s="196"/>
      <c r="R414" s="196"/>
      <c r="S414" s="196"/>
      <c r="T414" s="197"/>
      <c r="AT414" s="198" t="s">
        <v>138</v>
      </c>
      <c r="AU414" s="198" t="s">
        <v>134</v>
      </c>
      <c r="AV414" s="13" t="s">
        <v>134</v>
      </c>
      <c r="AW414" s="13" t="s">
        <v>4</v>
      </c>
      <c r="AX414" s="13" t="s">
        <v>80</v>
      </c>
      <c r="AY414" s="198" t="s">
        <v>125</v>
      </c>
    </row>
    <row r="415" spans="1:65" s="2" customFormat="1" ht="16.5" customHeight="1">
      <c r="A415" s="35"/>
      <c r="B415" s="36"/>
      <c r="C415" s="169" t="s">
        <v>763</v>
      </c>
      <c r="D415" s="169" t="s">
        <v>128</v>
      </c>
      <c r="E415" s="170" t="s">
        <v>764</v>
      </c>
      <c r="F415" s="171" t="s">
        <v>765</v>
      </c>
      <c r="G415" s="172" t="s">
        <v>261</v>
      </c>
      <c r="H415" s="173">
        <v>5</v>
      </c>
      <c r="I415" s="174"/>
      <c r="J415" s="175">
        <f>ROUND(I415*H415,2)</f>
        <v>0</v>
      </c>
      <c r="K415" s="171" t="s">
        <v>132</v>
      </c>
      <c r="L415" s="40"/>
      <c r="M415" s="176" t="s">
        <v>19</v>
      </c>
      <c r="N415" s="177" t="s">
        <v>47</v>
      </c>
      <c r="O415" s="65"/>
      <c r="P415" s="178">
        <f>O415*H415</f>
        <v>0</v>
      </c>
      <c r="Q415" s="178">
        <v>0</v>
      </c>
      <c r="R415" s="178">
        <f>Q415*H415</f>
        <v>0</v>
      </c>
      <c r="S415" s="178">
        <v>0</v>
      </c>
      <c r="T415" s="179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0" t="s">
        <v>243</v>
      </c>
      <c r="AT415" s="180" t="s">
        <v>128</v>
      </c>
      <c r="AU415" s="180" t="s">
        <v>134</v>
      </c>
      <c r="AY415" s="18" t="s">
        <v>125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18" t="s">
        <v>134</v>
      </c>
      <c r="BK415" s="181">
        <f>ROUND(I415*H415,2)</f>
        <v>0</v>
      </c>
      <c r="BL415" s="18" t="s">
        <v>243</v>
      </c>
      <c r="BM415" s="180" t="s">
        <v>766</v>
      </c>
    </row>
    <row r="416" spans="1:47" s="2" customFormat="1" ht="11.25">
      <c r="A416" s="35"/>
      <c r="B416" s="36"/>
      <c r="C416" s="37"/>
      <c r="D416" s="182" t="s">
        <v>136</v>
      </c>
      <c r="E416" s="37"/>
      <c r="F416" s="183" t="s">
        <v>767</v>
      </c>
      <c r="G416" s="37"/>
      <c r="H416" s="37"/>
      <c r="I416" s="184"/>
      <c r="J416" s="37"/>
      <c r="K416" s="37"/>
      <c r="L416" s="40"/>
      <c r="M416" s="185"/>
      <c r="N416" s="186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136</v>
      </c>
      <c r="AU416" s="18" t="s">
        <v>134</v>
      </c>
    </row>
    <row r="417" spans="1:65" s="2" customFormat="1" ht="16.5" customHeight="1">
      <c r="A417" s="35"/>
      <c r="B417" s="36"/>
      <c r="C417" s="169" t="s">
        <v>768</v>
      </c>
      <c r="D417" s="169" t="s">
        <v>128</v>
      </c>
      <c r="E417" s="170" t="s">
        <v>769</v>
      </c>
      <c r="F417" s="171" t="s">
        <v>770</v>
      </c>
      <c r="G417" s="172" t="s">
        <v>261</v>
      </c>
      <c r="H417" s="173">
        <v>2</v>
      </c>
      <c r="I417" s="174"/>
      <c r="J417" s="175">
        <f>ROUND(I417*H417,2)</f>
        <v>0</v>
      </c>
      <c r="K417" s="171" t="s">
        <v>132</v>
      </c>
      <c r="L417" s="40"/>
      <c r="M417" s="176" t="s">
        <v>19</v>
      </c>
      <c r="N417" s="177" t="s">
        <v>47</v>
      </c>
      <c r="O417" s="65"/>
      <c r="P417" s="178">
        <f>O417*H417</f>
        <v>0</v>
      </c>
      <c r="Q417" s="178">
        <v>0</v>
      </c>
      <c r="R417" s="178">
        <f>Q417*H417</f>
        <v>0</v>
      </c>
      <c r="S417" s="178">
        <v>0</v>
      </c>
      <c r="T417" s="179">
        <f>S417*H417</f>
        <v>0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R417" s="180" t="s">
        <v>243</v>
      </c>
      <c r="AT417" s="180" t="s">
        <v>128</v>
      </c>
      <c r="AU417" s="180" t="s">
        <v>134</v>
      </c>
      <c r="AY417" s="18" t="s">
        <v>125</v>
      </c>
      <c r="BE417" s="181">
        <f>IF(N417="základní",J417,0)</f>
        <v>0</v>
      </c>
      <c r="BF417" s="181">
        <f>IF(N417="snížená",J417,0)</f>
        <v>0</v>
      </c>
      <c r="BG417" s="181">
        <f>IF(N417="zákl. přenesená",J417,0)</f>
        <v>0</v>
      </c>
      <c r="BH417" s="181">
        <f>IF(N417="sníž. přenesená",J417,0)</f>
        <v>0</v>
      </c>
      <c r="BI417" s="181">
        <f>IF(N417="nulová",J417,0)</f>
        <v>0</v>
      </c>
      <c r="BJ417" s="18" t="s">
        <v>134</v>
      </c>
      <c r="BK417" s="181">
        <f>ROUND(I417*H417,2)</f>
        <v>0</v>
      </c>
      <c r="BL417" s="18" t="s">
        <v>243</v>
      </c>
      <c r="BM417" s="180" t="s">
        <v>771</v>
      </c>
    </row>
    <row r="418" spans="1:47" s="2" customFormat="1" ht="11.25">
      <c r="A418" s="35"/>
      <c r="B418" s="36"/>
      <c r="C418" s="37"/>
      <c r="D418" s="182" t="s">
        <v>136</v>
      </c>
      <c r="E418" s="37"/>
      <c r="F418" s="183" t="s">
        <v>772</v>
      </c>
      <c r="G418" s="37"/>
      <c r="H418" s="37"/>
      <c r="I418" s="184"/>
      <c r="J418" s="37"/>
      <c r="K418" s="37"/>
      <c r="L418" s="40"/>
      <c r="M418" s="185"/>
      <c r="N418" s="186"/>
      <c r="O418" s="65"/>
      <c r="P418" s="65"/>
      <c r="Q418" s="65"/>
      <c r="R418" s="65"/>
      <c r="S418" s="65"/>
      <c r="T418" s="66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T418" s="18" t="s">
        <v>136</v>
      </c>
      <c r="AU418" s="18" t="s">
        <v>134</v>
      </c>
    </row>
    <row r="419" spans="1:65" s="2" customFormat="1" ht="24.2" customHeight="1">
      <c r="A419" s="35"/>
      <c r="B419" s="36"/>
      <c r="C419" s="169" t="s">
        <v>773</v>
      </c>
      <c r="D419" s="169" t="s">
        <v>128</v>
      </c>
      <c r="E419" s="170" t="s">
        <v>774</v>
      </c>
      <c r="F419" s="171" t="s">
        <v>775</v>
      </c>
      <c r="G419" s="172" t="s">
        <v>236</v>
      </c>
      <c r="H419" s="173">
        <v>0.322</v>
      </c>
      <c r="I419" s="174"/>
      <c r="J419" s="175">
        <f>ROUND(I419*H419,2)</f>
        <v>0</v>
      </c>
      <c r="K419" s="171" t="s">
        <v>132</v>
      </c>
      <c r="L419" s="40"/>
      <c r="M419" s="176" t="s">
        <v>19</v>
      </c>
      <c r="N419" s="177" t="s">
        <v>47</v>
      </c>
      <c r="O419" s="65"/>
      <c r="P419" s="178">
        <f>O419*H419</f>
        <v>0</v>
      </c>
      <c r="Q419" s="178">
        <v>0</v>
      </c>
      <c r="R419" s="178">
        <f>Q419*H419</f>
        <v>0</v>
      </c>
      <c r="S419" s="178">
        <v>0</v>
      </c>
      <c r="T419" s="179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0" t="s">
        <v>243</v>
      </c>
      <c r="AT419" s="180" t="s">
        <v>128</v>
      </c>
      <c r="AU419" s="180" t="s">
        <v>134</v>
      </c>
      <c r="AY419" s="18" t="s">
        <v>125</v>
      </c>
      <c r="BE419" s="181">
        <f>IF(N419="základní",J419,0)</f>
        <v>0</v>
      </c>
      <c r="BF419" s="181">
        <f>IF(N419="snížená",J419,0)</f>
        <v>0</v>
      </c>
      <c r="BG419" s="181">
        <f>IF(N419="zákl. přenesená",J419,0)</f>
        <v>0</v>
      </c>
      <c r="BH419" s="181">
        <f>IF(N419="sníž. přenesená",J419,0)</f>
        <v>0</v>
      </c>
      <c r="BI419" s="181">
        <f>IF(N419="nulová",J419,0)</f>
        <v>0</v>
      </c>
      <c r="BJ419" s="18" t="s">
        <v>134</v>
      </c>
      <c r="BK419" s="181">
        <f>ROUND(I419*H419,2)</f>
        <v>0</v>
      </c>
      <c r="BL419" s="18" t="s">
        <v>243</v>
      </c>
      <c r="BM419" s="180" t="s">
        <v>776</v>
      </c>
    </row>
    <row r="420" spans="1:47" s="2" customFormat="1" ht="11.25">
      <c r="A420" s="35"/>
      <c r="B420" s="36"/>
      <c r="C420" s="37"/>
      <c r="D420" s="182" t="s">
        <v>136</v>
      </c>
      <c r="E420" s="37"/>
      <c r="F420" s="183" t="s">
        <v>777</v>
      </c>
      <c r="G420" s="37"/>
      <c r="H420" s="37"/>
      <c r="I420" s="184"/>
      <c r="J420" s="37"/>
      <c r="K420" s="37"/>
      <c r="L420" s="40"/>
      <c r="M420" s="185"/>
      <c r="N420" s="186"/>
      <c r="O420" s="65"/>
      <c r="P420" s="65"/>
      <c r="Q420" s="65"/>
      <c r="R420" s="65"/>
      <c r="S420" s="65"/>
      <c r="T420" s="66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136</v>
      </c>
      <c r="AU420" s="18" t="s">
        <v>134</v>
      </c>
    </row>
    <row r="421" spans="2:63" s="12" customFormat="1" ht="22.9" customHeight="1">
      <c r="B421" s="153"/>
      <c r="C421" s="154"/>
      <c r="D421" s="155" t="s">
        <v>74</v>
      </c>
      <c r="E421" s="167" t="s">
        <v>778</v>
      </c>
      <c r="F421" s="167" t="s">
        <v>779</v>
      </c>
      <c r="G421" s="154"/>
      <c r="H421" s="154"/>
      <c r="I421" s="157"/>
      <c r="J421" s="168">
        <f>BK421</f>
        <v>0</v>
      </c>
      <c r="K421" s="154"/>
      <c r="L421" s="159"/>
      <c r="M421" s="160"/>
      <c r="N421" s="161"/>
      <c r="O421" s="161"/>
      <c r="P421" s="162">
        <f>SUM(P422:P435)</f>
        <v>0</v>
      </c>
      <c r="Q421" s="161"/>
      <c r="R421" s="162">
        <f>SUM(R422:R435)</f>
        <v>0.0017772</v>
      </c>
      <c r="S421" s="161"/>
      <c r="T421" s="163">
        <f>SUM(T422:T435)</f>
        <v>0</v>
      </c>
      <c r="AR421" s="164" t="s">
        <v>134</v>
      </c>
      <c r="AT421" s="165" t="s">
        <v>74</v>
      </c>
      <c r="AU421" s="165" t="s">
        <v>80</v>
      </c>
      <c r="AY421" s="164" t="s">
        <v>125</v>
      </c>
      <c r="BK421" s="166">
        <f>SUM(BK422:BK435)</f>
        <v>0</v>
      </c>
    </row>
    <row r="422" spans="1:65" s="2" customFormat="1" ht="16.5" customHeight="1">
      <c r="A422" s="35"/>
      <c r="B422" s="36"/>
      <c r="C422" s="169" t="s">
        <v>780</v>
      </c>
      <c r="D422" s="169" t="s">
        <v>128</v>
      </c>
      <c r="E422" s="170" t="s">
        <v>781</v>
      </c>
      <c r="F422" s="171" t="s">
        <v>782</v>
      </c>
      <c r="G422" s="172" t="s">
        <v>147</v>
      </c>
      <c r="H422" s="173">
        <v>0.16</v>
      </c>
      <c r="I422" s="174"/>
      <c r="J422" s="175">
        <f>ROUND(I422*H422,2)</f>
        <v>0</v>
      </c>
      <c r="K422" s="171" t="s">
        <v>132</v>
      </c>
      <c r="L422" s="40"/>
      <c r="M422" s="176" t="s">
        <v>19</v>
      </c>
      <c r="N422" s="177" t="s">
        <v>47</v>
      </c>
      <c r="O422" s="65"/>
      <c r="P422" s="178">
        <f>O422*H422</f>
        <v>0</v>
      </c>
      <c r="Q422" s="178">
        <v>0.00017</v>
      </c>
      <c r="R422" s="178">
        <f>Q422*H422</f>
        <v>2.7200000000000004E-05</v>
      </c>
      <c r="S422" s="178">
        <v>0</v>
      </c>
      <c r="T422" s="179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0" t="s">
        <v>243</v>
      </c>
      <c r="AT422" s="180" t="s">
        <v>128</v>
      </c>
      <c r="AU422" s="180" t="s">
        <v>134</v>
      </c>
      <c r="AY422" s="18" t="s">
        <v>125</v>
      </c>
      <c r="BE422" s="181">
        <f>IF(N422="základní",J422,0)</f>
        <v>0</v>
      </c>
      <c r="BF422" s="181">
        <f>IF(N422="snížená",J422,0)</f>
        <v>0</v>
      </c>
      <c r="BG422" s="181">
        <f>IF(N422="zákl. přenesená",J422,0)</f>
        <v>0</v>
      </c>
      <c r="BH422" s="181">
        <f>IF(N422="sníž. přenesená",J422,0)</f>
        <v>0</v>
      </c>
      <c r="BI422" s="181">
        <f>IF(N422="nulová",J422,0)</f>
        <v>0</v>
      </c>
      <c r="BJ422" s="18" t="s">
        <v>134</v>
      </c>
      <c r="BK422" s="181">
        <f>ROUND(I422*H422,2)</f>
        <v>0</v>
      </c>
      <c r="BL422" s="18" t="s">
        <v>243</v>
      </c>
      <c r="BM422" s="180" t="s">
        <v>783</v>
      </c>
    </row>
    <row r="423" spans="1:47" s="2" customFormat="1" ht="11.25">
      <c r="A423" s="35"/>
      <c r="B423" s="36"/>
      <c r="C423" s="37"/>
      <c r="D423" s="182" t="s">
        <v>136</v>
      </c>
      <c r="E423" s="37"/>
      <c r="F423" s="183" t="s">
        <v>784</v>
      </c>
      <c r="G423" s="37"/>
      <c r="H423" s="37"/>
      <c r="I423" s="184"/>
      <c r="J423" s="37"/>
      <c r="K423" s="37"/>
      <c r="L423" s="40"/>
      <c r="M423" s="185"/>
      <c r="N423" s="186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136</v>
      </c>
      <c r="AU423" s="18" t="s">
        <v>134</v>
      </c>
    </row>
    <row r="424" spans="2:51" s="13" customFormat="1" ht="11.25">
      <c r="B424" s="187"/>
      <c r="C424" s="188"/>
      <c r="D424" s="189" t="s">
        <v>138</v>
      </c>
      <c r="E424" s="190" t="s">
        <v>19</v>
      </c>
      <c r="F424" s="191" t="s">
        <v>785</v>
      </c>
      <c r="G424" s="188"/>
      <c r="H424" s="192">
        <v>0.16</v>
      </c>
      <c r="I424" s="193"/>
      <c r="J424" s="188"/>
      <c r="K424" s="188"/>
      <c r="L424" s="194"/>
      <c r="M424" s="195"/>
      <c r="N424" s="196"/>
      <c r="O424" s="196"/>
      <c r="P424" s="196"/>
      <c r="Q424" s="196"/>
      <c r="R424" s="196"/>
      <c r="S424" s="196"/>
      <c r="T424" s="197"/>
      <c r="AT424" s="198" t="s">
        <v>138</v>
      </c>
      <c r="AU424" s="198" t="s">
        <v>134</v>
      </c>
      <c r="AV424" s="13" t="s">
        <v>134</v>
      </c>
      <c r="AW424" s="13" t="s">
        <v>36</v>
      </c>
      <c r="AX424" s="13" t="s">
        <v>80</v>
      </c>
      <c r="AY424" s="198" t="s">
        <v>125</v>
      </c>
    </row>
    <row r="425" spans="1:65" s="2" customFormat="1" ht="16.5" customHeight="1">
      <c r="A425" s="35"/>
      <c r="B425" s="36"/>
      <c r="C425" s="169" t="s">
        <v>786</v>
      </c>
      <c r="D425" s="169" t="s">
        <v>128</v>
      </c>
      <c r="E425" s="170" t="s">
        <v>787</v>
      </c>
      <c r="F425" s="171" t="s">
        <v>788</v>
      </c>
      <c r="G425" s="172" t="s">
        <v>147</v>
      </c>
      <c r="H425" s="173">
        <v>0.16</v>
      </c>
      <c r="I425" s="174"/>
      <c r="J425" s="175">
        <f>ROUND(I425*H425,2)</f>
        <v>0</v>
      </c>
      <c r="K425" s="171" t="s">
        <v>132</v>
      </c>
      <c r="L425" s="40"/>
      <c r="M425" s="176" t="s">
        <v>19</v>
      </c>
      <c r="N425" s="177" t="s">
        <v>47</v>
      </c>
      <c r="O425" s="65"/>
      <c r="P425" s="178">
        <f>O425*H425</f>
        <v>0</v>
      </c>
      <c r="Q425" s="178">
        <v>0.00013</v>
      </c>
      <c r="R425" s="178">
        <f>Q425*H425</f>
        <v>2.0799999999999997E-05</v>
      </c>
      <c r="S425" s="178">
        <v>0</v>
      </c>
      <c r="T425" s="179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180" t="s">
        <v>243</v>
      </c>
      <c r="AT425" s="180" t="s">
        <v>128</v>
      </c>
      <c r="AU425" s="180" t="s">
        <v>134</v>
      </c>
      <c r="AY425" s="18" t="s">
        <v>125</v>
      </c>
      <c r="BE425" s="181">
        <f>IF(N425="základní",J425,0)</f>
        <v>0</v>
      </c>
      <c r="BF425" s="181">
        <f>IF(N425="snížená",J425,0)</f>
        <v>0</v>
      </c>
      <c r="BG425" s="181">
        <f>IF(N425="zákl. přenesená",J425,0)</f>
        <v>0</v>
      </c>
      <c r="BH425" s="181">
        <f>IF(N425="sníž. přenesená",J425,0)</f>
        <v>0</v>
      </c>
      <c r="BI425" s="181">
        <f>IF(N425="nulová",J425,0)</f>
        <v>0</v>
      </c>
      <c r="BJ425" s="18" t="s">
        <v>134</v>
      </c>
      <c r="BK425" s="181">
        <f>ROUND(I425*H425,2)</f>
        <v>0</v>
      </c>
      <c r="BL425" s="18" t="s">
        <v>243</v>
      </c>
      <c r="BM425" s="180" t="s">
        <v>789</v>
      </c>
    </row>
    <row r="426" spans="1:47" s="2" customFormat="1" ht="11.25">
      <c r="A426" s="35"/>
      <c r="B426" s="36"/>
      <c r="C426" s="37"/>
      <c r="D426" s="182" t="s">
        <v>136</v>
      </c>
      <c r="E426" s="37"/>
      <c r="F426" s="183" t="s">
        <v>790</v>
      </c>
      <c r="G426" s="37"/>
      <c r="H426" s="37"/>
      <c r="I426" s="184"/>
      <c r="J426" s="37"/>
      <c r="K426" s="37"/>
      <c r="L426" s="40"/>
      <c r="M426" s="185"/>
      <c r="N426" s="186"/>
      <c r="O426" s="65"/>
      <c r="P426" s="65"/>
      <c r="Q426" s="65"/>
      <c r="R426" s="65"/>
      <c r="S426" s="65"/>
      <c r="T426" s="66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T426" s="18" t="s">
        <v>136</v>
      </c>
      <c r="AU426" s="18" t="s">
        <v>134</v>
      </c>
    </row>
    <row r="427" spans="1:65" s="2" customFormat="1" ht="16.5" customHeight="1">
      <c r="A427" s="35"/>
      <c r="B427" s="36"/>
      <c r="C427" s="169" t="s">
        <v>791</v>
      </c>
      <c r="D427" s="169" t="s">
        <v>128</v>
      </c>
      <c r="E427" s="170" t="s">
        <v>792</v>
      </c>
      <c r="F427" s="171" t="s">
        <v>793</v>
      </c>
      <c r="G427" s="172" t="s">
        <v>147</v>
      </c>
      <c r="H427" s="173">
        <v>0.16</v>
      </c>
      <c r="I427" s="174"/>
      <c r="J427" s="175">
        <f>ROUND(I427*H427,2)</f>
        <v>0</v>
      </c>
      <c r="K427" s="171" t="s">
        <v>132</v>
      </c>
      <c r="L427" s="40"/>
      <c r="M427" s="176" t="s">
        <v>19</v>
      </c>
      <c r="N427" s="177" t="s">
        <v>47</v>
      </c>
      <c r="O427" s="65"/>
      <c r="P427" s="178">
        <f>O427*H427</f>
        <v>0</v>
      </c>
      <c r="Q427" s="178">
        <v>0.00012</v>
      </c>
      <c r="R427" s="178">
        <f>Q427*H427</f>
        <v>1.9200000000000003E-05</v>
      </c>
      <c r="S427" s="178">
        <v>0</v>
      </c>
      <c r="T427" s="179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0" t="s">
        <v>243</v>
      </c>
      <c r="AT427" s="180" t="s">
        <v>128</v>
      </c>
      <c r="AU427" s="180" t="s">
        <v>134</v>
      </c>
      <c r="AY427" s="18" t="s">
        <v>125</v>
      </c>
      <c r="BE427" s="181">
        <f>IF(N427="základní",J427,0)</f>
        <v>0</v>
      </c>
      <c r="BF427" s="181">
        <f>IF(N427="snížená",J427,0)</f>
        <v>0</v>
      </c>
      <c r="BG427" s="181">
        <f>IF(N427="zákl. přenesená",J427,0)</f>
        <v>0</v>
      </c>
      <c r="BH427" s="181">
        <f>IF(N427="sníž. přenesená",J427,0)</f>
        <v>0</v>
      </c>
      <c r="BI427" s="181">
        <f>IF(N427="nulová",J427,0)</f>
        <v>0</v>
      </c>
      <c r="BJ427" s="18" t="s">
        <v>134</v>
      </c>
      <c r="BK427" s="181">
        <f>ROUND(I427*H427,2)</f>
        <v>0</v>
      </c>
      <c r="BL427" s="18" t="s">
        <v>243</v>
      </c>
      <c r="BM427" s="180" t="s">
        <v>794</v>
      </c>
    </row>
    <row r="428" spans="1:47" s="2" customFormat="1" ht="11.25">
      <c r="A428" s="35"/>
      <c r="B428" s="36"/>
      <c r="C428" s="37"/>
      <c r="D428" s="182" t="s">
        <v>136</v>
      </c>
      <c r="E428" s="37"/>
      <c r="F428" s="183" t="s">
        <v>795</v>
      </c>
      <c r="G428" s="37"/>
      <c r="H428" s="37"/>
      <c r="I428" s="184"/>
      <c r="J428" s="37"/>
      <c r="K428" s="37"/>
      <c r="L428" s="40"/>
      <c r="M428" s="185"/>
      <c r="N428" s="186"/>
      <c r="O428" s="65"/>
      <c r="P428" s="65"/>
      <c r="Q428" s="65"/>
      <c r="R428" s="65"/>
      <c r="S428" s="65"/>
      <c r="T428" s="66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T428" s="18" t="s">
        <v>136</v>
      </c>
      <c r="AU428" s="18" t="s">
        <v>134</v>
      </c>
    </row>
    <row r="429" spans="1:65" s="2" customFormat="1" ht="16.5" customHeight="1">
      <c r="A429" s="35"/>
      <c r="B429" s="36"/>
      <c r="C429" s="169" t="s">
        <v>796</v>
      </c>
      <c r="D429" s="169" t="s">
        <v>128</v>
      </c>
      <c r="E429" s="170" t="s">
        <v>797</v>
      </c>
      <c r="F429" s="171" t="s">
        <v>798</v>
      </c>
      <c r="G429" s="172" t="s">
        <v>147</v>
      </c>
      <c r="H429" s="173">
        <v>4.5</v>
      </c>
      <c r="I429" s="174"/>
      <c r="J429" s="175">
        <f>ROUND(I429*H429,2)</f>
        <v>0</v>
      </c>
      <c r="K429" s="171" t="s">
        <v>132</v>
      </c>
      <c r="L429" s="40"/>
      <c r="M429" s="176" t="s">
        <v>19</v>
      </c>
      <c r="N429" s="177" t="s">
        <v>47</v>
      </c>
      <c r="O429" s="65"/>
      <c r="P429" s="178">
        <f>O429*H429</f>
        <v>0</v>
      </c>
      <c r="Q429" s="178">
        <v>0.00014</v>
      </c>
      <c r="R429" s="178">
        <f>Q429*H429</f>
        <v>0.0006299999999999999</v>
      </c>
      <c r="S429" s="178">
        <v>0</v>
      </c>
      <c r="T429" s="179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0" t="s">
        <v>243</v>
      </c>
      <c r="AT429" s="180" t="s">
        <v>128</v>
      </c>
      <c r="AU429" s="180" t="s">
        <v>134</v>
      </c>
      <c r="AY429" s="18" t="s">
        <v>125</v>
      </c>
      <c r="BE429" s="181">
        <f>IF(N429="základní",J429,0)</f>
        <v>0</v>
      </c>
      <c r="BF429" s="181">
        <f>IF(N429="snížená",J429,0)</f>
        <v>0</v>
      </c>
      <c r="BG429" s="181">
        <f>IF(N429="zákl. přenesená",J429,0)</f>
        <v>0</v>
      </c>
      <c r="BH429" s="181">
        <f>IF(N429="sníž. přenesená",J429,0)</f>
        <v>0</v>
      </c>
      <c r="BI429" s="181">
        <f>IF(N429="nulová",J429,0)</f>
        <v>0</v>
      </c>
      <c r="BJ429" s="18" t="s">
        <v>134</v>
      </c>
      <c r="BK429" s="181">
        <f>ROUND(I429*H429,2)</f>
        <v>0</v>
      </c>
      <c r="BL429" s="18" t="s">
        <v>243</v>
      </c>
      <c r="BM429" s="180" t="s">
        <v>799</v>
      </c>
    </row>
    <row r="430" spans="1:47" s="2" customFormat="1" ht="11.25">
      <c r="A430" s="35"/>
      <c r="B430" s="36"/>
      <c r="C430" s="37"/>
      <c r="D430" s="182" t="s">
        <v>136</v>
      </c>
      <c r="E430" s="37"/>
      <c r="F430" s="183" t="s">
        <v>800</v>
      </c>
      <c r="G430" s="37"/>
      <c r="H430" s="37"/>
      <c r="I430" s="184"/>
      <c r="J430" s="37"/>
      <c r="K430" s="37"/>
      <c r="L430" s="40"/>
      <c r="M430" s="185"/>
      <c r="N430" s="186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136</v>
      </c>
      <c r="AU430" s="18" t="s">
        <v>134</v>
      </c>
    </row>
    <row r="431" spans="2:51" s="13" customFormat="1" ht="11.25">
      <c r="B431" s="187"/>
      <c r="C431" s="188"/>
      <c r="D431" s="189" t="s">
        <v>138</v>
      </c>
      <c r="E431" s="190" t="s">
        <v>19</v>
      </c>
      <c r="F431" s="191" t="s">
        <v>801</v>
      </c>
      <c r="G431" s="188"/>
      <c r="H431" s="192">
        <v>4.5</v>
      </c>
      <c r="I431" s="193"/>
      <c r="J431" s="188"/>
      <c r="K431" s="188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138</v>
      </c>
      <c r="AU431" s="198" t="s">
        <v>134</v>
      </c>
      <c r="AV431" s="13" t="s">
        <v>134</v>
      </c>
      <c r="AW431" s="13" t="s">
        <v>36</v>
      </c>
      <c r="AX431" s="13" t="s">
        <v>80</v>
      </c>
      <c r="AY431" s="198" t="s">
        <v>125</v>
      </c>
    </row>
    <row r="432" spans="1:65" s="2" customFormat="1" ht="16.5" customHeight="1">
      <c r="A432" s="35"/>
      <c r="B432" s="36"/>
      <c r="C432" s="169" t="s">
        <v>802</v>
      </c>
      <c r="D432" s="169" t="s">
        <v>128</v>
      </c>
      <c r="E432" s="170" t="s">
        <v>803</v>
      </c>
      <c r="F432" s="171" t="s">
        <v>804</v>
      </c>
      <c r="G432" s="172" t="s">
        <v>147</v>
      </c>
      <c r="H432" s="173">
        <v>4.5</v>
      </c>
      <c r="I432" s="174"/>
      <c r="J432" s="175">
        <f>ROUND(I432*H432,2)</f>
        <v>0</v>
      </c>
      <c r="K432" s="171" t="s">
        <v>132</v>
      </c>
      <c r="L432" s="40"/>
      <c r="M432" s="176" t="s">
        <v>19</v>
      </c>
      <c r="N432" s="177" t="s">
        <v>47</v>
      </c>
      <c r="O432" s="65"/>
      <c r="P432" s="178">
        <f>O432*H432</f>
        <v>0</v>
      </c>
      <c r="Q432" s="178">
        <v>0.00012</v>
      </c>
      <c r="R432" s="178">
        <f>Q432*H432</f>
        <v>0.00054</v>
      </c>
      <c r="S432" s="178">
        <v>0</v>
      </c>
      <c r="T432" s="179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0" t="s">
        <v>243</v>
      </c>
      <c r="AT432" s="180" t="s">
        <v>128</v>
      </c>
      <c r="AU432" s="180" t="s">
        <v>134</v>
      </c>
      <c r="AY432" s="18" t="s">
        <v>125</v>
      </c>
      <c r="BE432" s="181">
        <f>IF(N432="základní",J432,0)</f>
        <v>0</v>
      </c>
      <c r="BF432" s="181">
        <f>IF(N432="snížená",J432,0)</f>
        <v>0</v>
      </c>
      <c r="BG432" s="181">
        <f>IF(N432="zákl. přenesená",J432,0)</f>
        <v>0</v>
      </c>
      <c r="BH432" s="181">
        <f>IF(N432="sníž. přenesená",J432,0)</f>
        <v>0</v>
      </c>
      <c r="BI432" s="181">
        <f>IF(N432="nulová",J432,0)</f>
        <v>0</v>
      </c>
      <c r="BJ432" s="18" t="s">
        <v>134</v>
      </c>
      <c r="BK432" s="181">
        <f>ROUND(I432*H432,2)</f>
        <v>0</v>
      </c>
      <c r="BL432" s="18" t="s">
        <v>243</v>
      </c>
      <c r="BM432" s="180" t="s">
        <v>805</v>
      </c>
    </row>
    <row r="433" spans="1:47" s="2" customFormat="1" ht="11.25">
      <c r="A433" s="35"/>
      <c r="B433" s="36"/>
      <c r="C433" s="37"/>
      <c r="D433" s="182" t="s">
        <v>136</v>
      </c>
      <c r="E433" s="37"/>
      <c r="F433" s="183" t="s">
        <v>806</v>
      </c>
      <c r="G433" s="37"/>
      <c r="H433" s="37"/>
      <c r="I433" s="184"/>
      <c r="J433" s="37"/>
      <c r="K433" s="37"/>
      <c r="L433" s="40"/>
      <c r="M433" s="185"/>
      <c r="N433" s="186"/>
      <c r="O433" s="65"/>
      <c r="P433" s="65"/>
      <c r="Q433" s="65"/>
      <c r="R433" s="65"/>
      <c r="S433" s="65"/>
      <c r="T433" s="66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136</v>
      </c>
      <c r="AU433" s="18" t="s">
        <v>134</v>
      </c>
    </row>
    <row r="434" spans="1:65" s="2" customFormat="1" ht="16.5" customHeight="1">
      <c r="A434" s="35"/>
      <c r="B434" s="36"/>
      <c r="C434" s="169" t="s">
        <v>807</v>
      </c>
      <c r="D434" s="169" t="s">
        <v>128</v>
      </c>
      <c r="E434" s="170" t="s">
        <v>808</v>
      </c>
      <c r="F434" s="171" t="s">
        <v>809</v>
      </c>
      <c r="G434" s="172" t="s">
        <v>147</v>
      </c>
      <c r="H434" s="173">
        <v>4.5</v>
      </c>
      <c r="I434" s="174"/>
      <c r="J434" s="175">
        <f>ROUND(I434*H434,2)</f>
        <v>0</v>
      </c>
      <c r="K434" s="171" t="s">
        <v>132</v>
      </c>
      <c r="L434" s="40"/>
      <c r="M434" s="176" t="s">
        <v>19</v>
      </c>
      <c r="N434" s="177" t="s">
        <v>47</v>
      </c>
      <c r="O434" s="65"/>
      <c r="P434" s="178">
        <f>O434*H434</f>
        <v>0</v>
      </c>
      <c r="Q434" s="178">
        <v>0.00012</v>
      </c>
      <c r="R434" s="178">
        <f>Q434*H434</f>
        <v>0.00054</v>
      </c>
      <c r="S434" s="178">
        <v>0</v>
      </c>
      <c r="T434" s="179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0" t="s">
        <v>243</v>
      </c>
      <c r="AT434" s="180" t="s">
        <v>128</v>
      </c>
      <c r="AU434" s="180" t="s">
        <v>134</v>
      </c>
      <c r="AY434" s="18" t="s">
        <v>125</v>
      </c>
      <c r="BE434" s="181">
        <f>IF(N434="základní",J434,0)</f>
        <v>0</v>
      </c>
      <c r="BF434" s="181">
        <f>IF(N434="snížená",J434,0)</f>
        <v>0</v>
      </c>
      <c r="BG434" s="181">
        <f>IF(N434="zákl. přenesená",J434,0)</f>
        <v>0</v>
      </c>
      <c r="BH434" s="181">
        <f>IF(N434="sníž. přenesená",J434,0)</f>
        <v>0</v>
      </c>
      <c r="BI434" s="181">
        <f>IF(N434="nulová",J434,0)</f>
        <v>0</v>
      </c>
      <c r="BJ434" s="18" t="s">
        <v>134</v>
      </c>
      <c r="BK434" s="181">
        <f>ROUND(I434*H434,2)</f>
        <v>0</v>
      </c>
      <c r="BL434" s="18" t="s">
        <v>243</v>
      </c>
      <c r="BM434" s="180" t="s">
        <v>810</v>
      </c>
    </row>
    <row r="435" spans="1:47" s="2" customFormat="1" ht="11.25">
      <c r="A435" s="35"/>
      <c r="B435" s="36"/>
      <c r="C435" s="37"/>
      <c r="D435" s="182" t="s">
        <v>136</v>
      </c>
      <c r="E435" s="37"/>
      <c r="F435" s="183" t="s">
        <v>811</v>
      </c>
      <c r="G435" s="37"/>
      <c r="H435" s="37"/>
      <c r="I435" s="184"/>
      <c r="J435" s="37"/>
      <c r="K435" s="37"/>
      <c r="L435" s="40"/>
      <c r="M435" s="185"/>
      <c r="N435" s="186"/>
      <c r="O435" s="65"/>
      <c r="P435" s="65"/>
      <c r="Q435" s="65"/>
      <c r="R435" s="65"/>
      <c r="S435" s="65"/>
      <c r="T435" s="66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136</v>
      </c>
      <c r="AU435" s="18" t="s">
        <v>134</v>
      </c>
    </row>
    <row r="436" spans="2:63" s="12" customFormat="1" ht="22.9" customHeight="1">
      <c r="B436" s="153"/>
      <c r="C436" s="154"/>
      <c r="D436" s="155" t="s">
        <v>74</v>
      </c>
      <c r="E436" s="167" t="s">
        <v>812</v>
      </c>
      <c r="F436" s="167" t="s">
        <v>813</v>
      </c>
      <c r="G436" s="154"/>
      <c r="H436" s="154"/>
      <c r="I436" s="157"/>
      <c r="J436" s="168">
        <f>BK436</f>
        <v>0</v>
      </c>
      <c r="K436" s="154"/>
      <c r="L436" s="159"/>
      <c r="M436" s="160"/>
      <c r="N436" s="161"/>
      <c r="O436" s="161"/>
      <c r="P436" s="162">
        <f>SUM(P437:P443)</f>
        <v>0</v>
      </c>
      <c r="Q436" s="161"/>
      <c r="R436" s="162">
        <f>SUM(R437:R443)</f>
        <v>0.03806022</v>
      </c>
      <c r="S436" s="161"/>
      <c r="T436" s="163">
        <f>SUM(T437:T443)</f>
        <v>0</v>
      </c>
      <c r="AR436" s="164" t="s">
        <v>134</v>
      </c>
      <c r="AT436" s="165" t="s">
        <v>74</v>
      </c>
      <c r="AU436" s="165" t="s">
        <v>80</v>
      </c>
      <c r="AY436" s="164" t="s">
        <v>125</v>
      </c>
      <c r="BK436" s="166">
        <f>SUM(BK437:BK443)</f>
        <v>0</v>
      </c>
    </row>
    <row r="437" spans="1:65" s="2" customFormat="1" ht="16.5" customHeight="1">
      <c r="A437" s="35"/>
      <c r="B437" s="36"/>
      <c r="C437" s="169" t="s">
        <v>814</v>
      </c>
      <c r="D437" s="169" t="s">
        <v>128</v>
      </c>
      <c r="E437" s="170" t="s">
        <v>815</v>
      </c>
      <c r="F437" s="171" t="s">
        <v>816</v>
      </c>
      <c r="G437" s="172" t="s">
        <v>147</v>
      </c>
      <c r="H437" s="173">
        <v>115.334</v>
      </c>
      <c r="I437" s="174"/>
      <c r="J437" s="175">
        <f>ROUND(I437*H437,2)</f>
        <v>0</v>
      </c>
      <c r="K437" s="171" t="s">
        <v>132</v>
      </c>
      <c r="L437" s="40"/>
      <c r="M437" s="176" t="s">
        <v>19</v>
      </c>
      <c r="N437" s="177" t="s">
        <v>47</v>
      </c>
      <c r="O437" s="65"/>
      <c r="P437" s="178">
        <f>O437*H437</f>
        <v>0</v>
      </c>
      <c r="Q437" s="178">
        <v>0.00033</v>
      </c>
      <c r="R437" s="178">
        <f>Q437*H437</f>
        <v>0.03806022</v>
      </c>
      <c r="S437" s="178">
        <v>0</v>
      </c>
      <c r="T437" s="179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80" t="s">
        <v>243</v>
      </c>
      <c r="AT437" s="180" t="s">
        <v>128</v>
      </c>
      <c r="AU437" s="180" t="s">
        <v>134</v>
      </c>
      <c r="AY437" s="18" t="s">
        <v>125</v>
      </c>
      <c r="BE437" s="181">
        <f>IF(N437="základní",J437,0)</f>
        <v>0</v>
      </c>
      <c r="BF437" s="181">
        <f>IF(N437="snížená",J437,0)</f>
        <v>0</v>
      </c>
      <c r="BG437" s="181">
        <f>IF(N437="zákl. přenesená",J437,0)</f>
        <v>0</v>
      </c>
      <c r="BH437" s="181">
        <f>IF(N437="sníž. přenesená",J437,0)</f>
        <v>0</v>
      </c>
      <c r="BI437" s="181">
        <f>IF(N437="nulová",J437,0)</f>
        <v>0</v>
      </c>
      <c r="BJ437" s="18" t="s">
        <v>134</v>
      </c>
      <c r="BK437" s="181">
        <f>ROUND(I437*H437,2)</f>
        <v>0</v>
      </c>
      <c r="BL437" s="18" t="s">
        <v>243</v>
      </c>
      <c r="BM437" s="180" t="s">
        <v>817</v>
      </c>
    </row>
    <row r="438" spans="1:47" s="2" customFormat="1" ht="11.25">
      <c r="A438" s="35"/>
      <c r="B438" s="36"/>
      <c r="C438" s="37"/>
      <c r="D438" s="182" t="s">
        <v>136</v>
      </c>
      <c r="E438" s="37"/>
      <c r="F438" s="183" t="s">
        <v>818</v>
      </c>
      <c r="G438" s="37"/>
      <c r="H438" s="37"/>
      <c r="I438" s="184"/>
      <c r="J438" s="37"/>
      <c r="K438" s="37"/>
      <c r="L438" s="40"/>
      <c r="M438" s="185"/>
      <c r="N438" s="186"/>
      <c r="O438" s="65"/>
      <c r="P438" s="65"/>
      <c r="Q438" s="65"/>
      <c r="R438" s="65"/>
      <c r="S438" s="65"/>
      <c r="T438" s="66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8" t="s">
        <v>136</v>
      </c>
      <c r="AU438" s="18" t="s">
        <v>134</v>
      </c>
    </row>
    <row r="439" spans="2:51" s="13" customFormat="1" ht="11.25">
      <c r="B439" s="187"/>
      <c r="C439" s="188"/>
      <c r="D439" s="189" t="s">
        <v>138</v>
      </c>
      <c r="E439" s="190" t="s">
        <v>19</v>
      </c>
      <c r="F439" s="191" t="s">
        <v>321</v>
      </c>
      <c r="G439" s="188"/>
      <c r="H439" s="192">
        <v>70.81</v>
      </c>
      <c r="I439" s="193"/>
      <c r="J439" s="188"/>
      <c r="K439" s="188"/>
      <c r="L439" s="194"/>
      <c r="M439" s="195"/>
      <c r="N439" s="196"/>
      <c r="O439" s="196"/>
      <c r="P439" s="196"/>
      <c r="Q439" s="196"/>
      <c r="R439" s="196"/>
      <c r="S439" s="196"/>
      <c r="T439" s="197"/>
      <c r="AT439" s="198" t="s">
        <v>138</v>
      </c>
      <c r="AU439" s="198" t="s">
        <v>134</v>
      </c>
      <c r="AV439" s="13" t="s">
        <v>134</v>
      </c>
      <c r="AW439" s="13" t="s">
        <v>36</v>
      </c>
      <c r="AX439" s="13" t="s">
        <v>75</v>
      </c>
      <c r="AY439" s="198" t="s">
        <v>125</v>
      </c>
    </row>
    <row r="440" spans="2:51" s="13" customFormat="1" ht="11.25">
      <c r="B440" s="187"/>
      <c r="C440" s="188"/>
      <c r="D440" s="189" t="s">
        <v>138</v>
      </c>
      <c r="E440" s="190" t="s">
        <v>19</v>
      </c>
      <c r="F440" s="191" t="s">
        <v>322</v>
      </c>
      <c r="G440" s="188"/>
      <c r="H440" s="192">
        <v>71.144</v>
      </c>
      <c r="I440" s="193"/>
      <c r="J440" s="188"/>
      <c r="K440" s="188"/>
      <c r="L440" s="194"/>
      <c r="M440" s="195"/>
      <c r="N440" s="196"/>
      <c r="O440" s="196"/>
      <c r="P440" s="196"/>
      <c r="Q440" s="196"/>
      <c r="R440" s="196"/>
      <c r="S440" s="196"/>
      <c r="T440" s="197"/>
      <c r="AT440" s="198" t="s">
        <v>138</v>
      </c>
      <c r="AU440" s="198" t="s">
        <v>134</v>
      </c>
      <c r="AV440" s="13" t="s">
        <v>134</v>
      </c>
      <c r="AW440" s="13" t="s">
        <v>36</v>
      </c>
      <c r="AX440" s="13" t="s">
        <v>75</v>
      </c>
      <c r="AY440" s="198" t="s">
        <v>125</v>
      </c>
    </row>
    <row r="441" spans="2:51" s="13" customFormat="1" ht="11.25">
      <c r="B441" s="187"/>
      <c r="C441" s="188"/>
      <c r="D441" s="189" t="s">
        <v>138</v>
      </c>
      <c r="E441" s="190" t="s">
        <v>19</v>
      </c>
      <c r="F441" s="191" t="s">
        <v>323</v>
      </c>
      <c r="G441" s="188"/>
      <c r="H441" s="192">
        <v>25.46</v>
      </c>
      <c r="I441" s="193"/>
      <c r="J441" s="188"/>
      <c r="K441" s="188"/>
      <c r="L441" s="194"/>
      <c r="M441" s="195"/>
      <c r="N441" s="196"/>
      <c r="O441" s="196"/>
      <c r="P441" s="196"/>
      <c r="Q441" s="196"/>
      <c r="R441" s="196"/>
      <c r="S441" s="196"/>
      <c r="T441" s="197"/>
      <c r="AT441" s="198" t="s">
        <v>138</v>
      </c>
      <c r="AU441" s="198" t="s">
        <v>134</v>
      </c>
      <c r="AV441" s="13" t="s">
        <v>134</v>
      </c>
      <c r="AW441" s="13" t="s">
        <v>36</v>
      </c>
      <c r="AX441" s="13" t="s">
        <v>75</v>
      </c>
      <c r="AY441" s="198" t="s">
        <v>125</v>
      </c>
    </row>
    <row r="442" spans="2:51" s="13" customFormat="1" ht="11.25">
      <c r="B442" s="187"/>
      <c r="C442" s="188"/>
      <c r="D442" s="189" t="s">
        <v>138</v>
      </c>
      <c r="E442" s="190" t="s">
        <v>19</v>
      </c>
      <c r="F442" s="191" t="s">
        <v>324</v>
      </c>
      <c r="G442" s="188"/>
      <c r="H442" s="192">
        <v>-52.08</v>
      </c>
      <c r="I442" s="193"/>
      <c r="J442" s="188"/>
      <c r="K442" s="188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138</v>
      </c>
      <c r="AU442" s="198" t="s">
        <v>134</v>
      </c>
      <c r="AV442" s="13" t="s">
        <v>134</v>
      </c>
      <c r="AW442" s="13" t="s">
        <v>36</v>
      </c>
      <c r="AX442" s="13" t="s">
        <v>75</v>
      </c>
      <c r="AY442" s="198" t="s">
        <v>125</v>
      </c>
    </row>
    <row r="443" spans="2:51" s="14" customFormat="1" ht="11.25">
      <c r="B443" s="199"/>
      <c r="C443" s="200"/>
      <c r="D443" s="189" t="s">
        <v>138</v>
      </c>
      <c r="E443" s="201" t="s">
        <v>19</v>
      </c>
      <c r="F443" s="202" t="s">
        <v>202</v>
      </c>
      <c r="G443" s="200"/>
      <c r="H443" s="203">
        <v>115.33400000000002</v>
      </c>
      <c r="I443" s="204"/>
      <c r="J443" s="200"/>
      <c r="K443" s="200"/>
      <c r="L443" s="205"/>
      <c r="M443" s="233"/>
      <c r="N443" s="234"/>
      <c r="O443" s="234"/>
      <c r="P443" s="234"/>
      <c r="Q443" s="234"/>
      <c r="R443" s="234"/>
      <c r="S443" s="234"/>
      <c r="T443" s="235"/>
      <c r="AT443" s="209" t="s">
        <v>138</v>
      </c>
      <c r="AU443" s="209" t="s">
        <v>134</v>
      </c>
      <c r="AV443" s="14" t="s">
        <v>133</v>
      </c>
      <c r="AW443" s="14" t="s">
        <v>36</v>
      </c>
      <c r="AX443" s="14" t="s">
        <v>80</v>
      </c>
      <c r="AY443" s="209" t="s">
        <v>125</v>
      </c>
    </row>
    <row r="444" spans="1:31" s="2" customFormat="1" ht="6.95" customHeight="1">
      <c r="A444" s="35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40"/>
      <c r="M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</row>
  </sheetData>
  <sheetProtection algorithmName="SHA-512" hashValue="8i+yjYVGg+Sco3BdwsrmdTrdjI3+Gok3GYxe7gbWNFSFMD1qXkQT0WzDQ/BkuZgOSmZVFydgaX7jBR7vCZhwow==" saltValue="jD72FDzWqLMecnibhXzkL8CoebErsGog7Wc2tY2rUxFjlDBEXY1fIny45bOHRoDs4iBO2ezEbQT0u6dRbAfAYg==" spinCount="100000" sheet="1" objects="1" scenarios="1" formatColumns="0" formatRows="0" autoFilter="0"/>
  <autoFilter ref="C95:K443"/>
  <mergeCells count="6">
    <mergeCell ref="L2:V2"/>
    <mergeCell ref="E7:H7"/>
    <mergeCell ref="E16:H16"/>
    <mergeCell ref="E25:H25"/>
    <mergeCell ref="E46:H46"/>
    <mergeCell ref="E88:H88"/>
  </mergeCells>
  <hyperlinks>
    <hyperlink ref="F100" r:id="rId1" display="https://podminky.urs.cz/item/CS_URS_2022_01/319202212"/>
    <hyperlink ref="F103" r:id="rId2" display="https://podminky.urs.cz/item/CS_URS_2022_01/319202214"/>
    <hyperlink ref="F106" r:id="rId3" display="https://podminky.urs.cz/item/CS_URS_2022_01/346244357"/>
    <hyperlink ref="F109" r:id="rId4" display="https://podminky.urs.cz/item/CS_URS_2022_01/346244361"/>
    <hyperlink ref="F115" r:id="rId5" display="https://podminky.urs.cz/item/CS_URS_2022_01/611325416"/>
    <hyperlink ref="F118" r:id="rId6" display="https://podminky.urs.cz/item/CS_URS_2022_01/612135001"/>
    <hyperlink ref="F123" r:id="rId7" display="https://podminky.urs.cz/item/CS_URS_2022_01/612321121"/>
    <hyperlink ref="F125" r:id="rId8" display="https://podminky.urs.cz/item/CS_URS_2022_01/612324111"/>
    <hyperlink ref="F130" r:id="rId9" display="https://podminky.urs.cz/item/CS_URS_2022_01/612325417"/>
    <hyperlink ref="F143" r:id="rId10" display="https://podminky.urs.cz/item/CS_URS_2022_01/612326121"/>
    <hyperlink ref="F145" r:id="rId11" display="https://podminky.urs.cz/item/CS_URS_2022_01/612328131"/>
    <hyperlink ref="F148" r:id="rId12" display="https://podminky.urs.cz/item/CS_URS_2022_01/631311114"/>
    <hyperlink ref="F154" r:id="rId13" display="https://podminky.urs.cz/item/CS_URS_2022_01/631319011"/>
    <hyperlink ref="F156" r:id="rId14" display="https://podminky.urs.cz/item/CS_URS_2022_01/631319171"/>
    <hyperlink ref="F158" r:id="rId15" display="https://podminky.urs.cz/item/CS_URS_2022_01/631362021"/>
    <hyperlink ref="F165" r:id="rId16" display="https://podminky.urs.cz/item/CS_URS_2022_01/632481213"/>
    <hyperlink ref="F171" r:id="rId17" display="https://podminky.urs.cz/item/CS_URS_2022_01/634112116"/>
    <hyperlink ref="F178" r:id="rId18" display="https://podminky.urs.cz/item/CS_URS_2022_01/642944121"/>
    <hyperlink ref="F183" r:id="rId19" display="https://podminky.urs.cz/item/CS_URS_2022_01/949101111"/>
    <hyperlink ref="F187" r:id="rId20" display="https://podminky.urs.cz/item/CS_URS_2022_01/952905231"/>
    <hyperlink ref="F191" r:id="rId21" display="https://podminky.urs.cz/item/CS_URS_2022_01/725110814"/>
    <hyperlink ref="F193" r:id="rId22" display="https://podminky.urs.cz/item/CS_URS_2022_01/725210821"/>
    <hyperlink ref="F195" r:id="rId23" display="https://podminky.urs.cz/item/CS_URS_2022_01/725820801"/>
    <hyperlink ref="F197" r:id="rId24" display="https://podminky.urs.cz/item/CS_URS_2022_01/762526811"/>
    <hyperlink ref="F200" r:id="rId25" display="https://podminky.urs.cz/item/CS_URS_2022_01/762522811"/>
    <hyperlink ref="F202" r:id="rId26" display="https://podminky.urs.cz/item/CS_URS_2022_01/784121001"/>
    <hyperlink ref="F209" r:id="rId27" display="https://podminky.urs.cz/item/CS_URS_2022_01/962031132"/>
    <hyperlink ref="F212" r:id="rId28" display="https://podminky.urs.cz/item/CS_URS_2022_01/965082933"/>
    <hyperlink ref="F218" r:id="rId29" display="https://podminky.urs.cz/item/CS_URS_2022_01/968072455"/>
    <hyperlink ref="F223" r:id="rId30" display="https://podminky.urs.cz/item/CS_URS_2022_01/974031142"/>
    <hyperlink ref="F226" r:id="rId31" display="https://podminky.urs.cz/item/CS_URS_2022_01/974031144"/>
    <hyperlink ref="F229" r:id="rId32" display="https://podminky.urs.cz/item/CS_URS_2022_01/978011121"/>
    <hyperlink ref="F232" r:id="rId33" display="https://podminky.urs.cz/item/CS_URS_2022_01/978013141"/>
    <hyperlink ref="F245" r:id="rId34" display="https://podminky.urs.cz/item/CS_URS_2022_01/978013191"/>
    <hyperlink ref="F255" r:id="rId35" display="https://podminky.urs.cz/item/CS_URS_2022_01/997013211"/>
    <hyperlink ref="F257" r:id="rId36" display="https://podminky.urs.cz/item/CS_URS_2022_01/997013501"/>
    <hyperlink ref="F259" r:id="rId37" display="https://podminky.urs.cz/item/CS_URS_2022_01/997013509"/>
    <hyperlink ref="F266" r:id="rId38" display="https://podminky.urs.cz/item/CS_URS_2022_01/998018001"/>
    <hyperlink ref="F270" r:id="rId39" display="https://podminky.urs.cz/item/CS_URS_2022_01/713121111"/>
    <hyperlink ref="F275" r:id="rId40" display="https://podminky.urs.cz/item/CS_URS_2022_01/713191114"/>
    <hyperlink ref="F279" r:id="rId41" display="https://podminky.urs.cz/item/CS_URS_2022_01/998713101"/>
    <hyperlink ref="F283" r:id="rId42" display="https://podminky.urs.cz/item/CS_URS_2022_01/721174043"/>
    <hyperlink ref="F285" r:id="rId43" display="https://podminky.urs.cz/item/CS_URS_2022_01/721174045"/>
    <hyperlink ref="F287" r:id="rId44" display="https://podminky.urs.cz/item/CS_URS_2022_01/721194105"/>
    <hyperlink ref="F289" r:id="rId45" display="https://podminky.urs.cz/item/CS_URS_2022_01/721194109"/>
    <hyperlink ref="F291" r:id="rId46" display="https://podminky.urs.cz/item/CS_URS_2022_01/721290111"/>
    <hyperlink ref="F293" r:id="rId47" display="https://podminky.urs.cz/item/CS_URS_2022_01/998721101"/>
    <hyperlink ref="F297" r:id="rId48" display="https://podminky.urs.cz/item/CS_URS_2022_01/722174002"/>
    <hyperlink ref="F299" r:id="rId49" display="https://podminky.urs.cz/item/CS_URS_2022_01/722181231"/>
    <hyperlink ref="F301" r:id="rId50" display="https://podminky.urs.cz/item/CS_URS_2022_01/722190401"/>
    <hyperlink ref="F303" r:id="rId51" display="https://podminky.urs.cz/item/CS_URS_2022_01/722290226"/>
    <hyperlink ref="F305" r:id="rId52" display="https://podminky.urs.cz/item/CS_URS_2022_01/722290234"/>
    <hyperlink ref="F307" r:id="rId53" display="https://podminky.urs.cz/item/CS_URS_2022_01/998722101"/>
    <hyperlink ref="F310" r:id="rId54" display="https://podminky.urs.cz/item/CS_URS_2022_01/725112001"/>
    <hyperlink ref="F312" r:id="rId55" display="https://podminky.urs.cz/item/CS_URS_2022_01/725211602"/>
    <hyperlink ref="F314" r:id="rId56" display="https://podminky.urs.cz/item/CS_URS_2022_01/725241141"/>
    <hyperlink ref="F316" r:id="rId57" display="https://podminky.urs.cz/item/CS_URS_2022_01/725244522"/>
    <hyperlink ref="F318" r:id="rId58" display="https://podminky.urs.cz/item/CS_URS_2022_01/725531101"/>
    <hyperlink ref="F320" r:id="rId59" display="https://podminky.urs.cz/item/CS_URS_2022_01/725813111"/>
    <hyperlink ref="F322" r:id="rId60" display="https://podminky.urs.cz/item/CS_URS_2022_01/725813112"/>
    <hyperlink ref="F324" r:id="rId61" display="https://podminky.urs.cz/item/CS_URS_2022_01/725821325"/>
    <hyperlink ref="F326" r:id="rId62" display="https://podminky.urs.cz/item/CS_URS_2022_01/725822611"/>
    <hyperlink ref="F328" r:id="rId63" display="https://podminky.urs.cz/item/CS_URS_2022_01/725841330"/>
    <hyperlink ref="F330" r:id="rId64" display="https://podminky.urs.cz/item/CS_URS_2022_01/998725101"/>
    <hyperlink ref="F337" r:id="rId65" display="https://podminky.urs.cz/item/CS_URS_2022_01/741810001"/>
    <hyperlink ref="F339" r:id="rId66" display="https://podminky.urs.cz/item/CS_URS_2022_01/998741201"/>
    <hyperlink ref="F343" r:id="rId67" display="https://podminky.urs.cz/item/CS_URS_2022_01/751111011"/>
    <hyperlink ref="F346" r:id="rId68" display="https://podminky.urs.cz/item/CS_URS_2022_01/998751201"/>
    <hyperlink ref="F349" r:id="rId69" display="https://podminky.urs.cz/item/CS_URS_2022_01/766660001"/>
    <hyperlink ref="F354" r:id="rId70" display="https://podminky.urs.cz/item/CS_URS_2022_01/766660729"/>
    <hyperlink ref="F358" r:id="rId71" display="https://podminky.urs.cz/item/CS_URS_2022_01/766695212"/>
    <hyperlink ref="F367" r:id="rId72" display="https://podminky.urs.cz/item/CS_URS_2022_01/998766101"/>
    <hyperlink ref="F370" r:id="rId73" display="https://podminky.urs.cz/item/CS_URS_2022_01/771574115"/>
    <hyperlink ref="F374" r:id="rId74" display="https://podminky.urs.cz/item/CS_URS_2022_01/771591112"/>
    <hyperlink ref="F379" r:id="rId75" display="https://podminky.urs.cz/item/CS_URS_2022_01/998771101"/>
    <hyperlink ref="F382" r:id="rId76" display="https://podminky.urs.cz/item/CS_URS_2022_01/776121112"/>
    <hyperlink ref="F387" r:id="rId77" display="https://podminky.urs.cz/item/CS_URS_2022_01/776121321"/>
    <hyperlink ref="F389" r:id="rId78" display="https://podminky.urs.cz/item/CS_URS_2022_01/776141121"/>
    <hyperlink ref="F391" r:id="rId79" display="https://podminky.urs.cz/item/CS_URS_2022_01/776221111"/>
    <hyperlink ref="F393" r:id="rId80" display="https://podminky.urs.cz/item/CS_URS_2022_01/776223111"/>
    <hyperlink ref="F397" r:id="rId81" display="https://podminky.urs.cz/item/CS_URS_2022_01/776411111"/>
    <hyperlink ref="F404" r:id="rId82" display="https://podminky.urs.cz/item/CS_URS_2022_01/998776101"/>
    <hyperlink ref="F407" r:id="rId83" display="https://podminky.urs.cz/item/CS_URS_2022_01/781121011"/>
    <hyperlink ref="F412" r:id="rId84" display="https://podminky.urs.cz/item/CS_URS_2022_01/781474115"/>
    <hyperlink ref="F416" r:id="rId85" display="https://podminky.urs.cz/item/CS_URS_2022_01/781495141"/>
    <hyperlink ref="F418" r:id="rId86" display="https://podminky.urs.cz/item/CS_URS_2022_01/781495142"/>
    <hyperlink ref="F420" r:id="rId87" display="https://podminky.urs.cz/item/CS_URS_2022_01/998781101"/>
    <hyperlink ref="F423" r:id="rId88" display="https://podminky.urs.cz/item/CS_URS_2022_01/783113101"/>
    <hyperlink ref="F426" r:id="rId89" display="https://podminky.urs.cz/item/CS_URS_2022_01/783114101"/>
    <hyperlink ref="F428" r:id="rId90" display="https://podminky.urs.cz/item/CS_URS_2022_01/783117101"/>
    <hyperlink ref="F430" r:id="rId91" display="https://podminky.urs.cz/item/CS_URS_2022_01/783314101"/>
    <hyperlink ref="F433" r:id="rId92" display="https://podminky.urs.cz/item/CS_URS_2022_01/783315101"/>
    <hyperlink ref="F435" r:id="rId93" display="https://podminky.urs.cz/item/CS_URS_2022_01/783317101"/>
    <hyperlink ref="F438" r:id="rId94" display="https://podminky.urs.cz/item/CS_URS_2022_01/784321031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58" r:id="rId96"/>
  <headerFooter>
    <oddFooter>&amp;CStrana &amp;P z &amp;N</oddFooter>
  </headerFooter>
  <drawing r:id="rId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6" customFormat="1" ht="45" customHeight="1">
      <c r="B3" s="240"/>
      <c r="C3" s="364" t="s">
        <v>819</v>
      </c>
      <c r="D3" s="364"/>
      <c r="E3" s="364"/>
      <c r="F3" s="364"/>
      <c r="G3" s="364"/>
      <c r="H3" s="364"/>
      <c r="I3" s="364"/>
      <c r="J3" s="364"/>
      <c r="K3" s="241"/>
    </row>
    <row r="4" spans="2:11" s="1" customFormat="1" ht="25.5" customHeight="1">
      <c r="B4" s="242"/>
      <c r="C4" s="369" t="s">
        <v>820</v>
      </c>
      <c r="D4" s="369"/>
      <c r="E4" s="369"/>
      <c r="F4" s="369"/>
      <c r="G4" s="369"/>
      <c r="H4" s="369"/>
      <c r="I4" s="369"/>
      <c r="J4" s="369"/>
      <c r="K4" s="243"/>
    </row>
    <row r="5" spans="2:11" s="1" customFormat="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s="1" customFormat="1" ht="15" customHeight="1">
      <c r="B6" s="242"/>
      <c r="C6" s="368" t="s">
        <v>821</v>
      </c>
      <c r="D6" s="368"/>
      <c r="E6" s="368"/>
      <c r="F6" s="368"/>
      <c r="G6" s="368"/>
      <c r="H6" s="368"/>
      <c r="I6" s="368"/>
      <c r="J6" s="368"/>
      <c r="K6" s="243"/>
    </row>
    <row r="7" spans="2:11" s="1" customFormat="1" ht="15" customHeight="1">
      <c r="B7" s="246"/>
      <c r="C7" s="368" t="s">
        <v>822</v>
      </c>
      <c r="D7" s="368"/>
      <c r="E7" s="368"/>
      <c r="F7" s="368"/>
      <c r="G7" s="368"/>
      <c r="H7" s="368"/>
      <c r="I7" s="368"/>
      <c r="J7" s="368"/>
      <c r="K7" s="243"/>
    </row>
    <row r="8" spans="2:11" s="1" customFormat="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s="1" customFormat="1" ht="15" customHeight="1">
      <c r="B9" s="246"/>
      <c r="C9" s="368" t="s">
        <v>823</v>
      </c>
      <c r="D9" s="368"/>
      <c r="E9" s="368"/>
      <c r="F9" s="368"/>
      <c r="G9" s="368"/>
      <c r="H9" s="368"/>
      <c r="I9" s="368"/>
      <c r="J9" s="368"/>
      <c r="K9" s="243"/>
    </row>
    <row r="10" spans="2:11" s="1" customFormat="1" ht="15" customHeight="1">
      <c r="B10" s="246"/>
      <c r="C10" s="245"/>
      <c r="D10" s="368" t="s">
        <v>824</v>
      </c>
      <c r="E10" s="368"/>
      <c r="F10" s="368"/>
      <c r="G10" s="368"/>
      <c r="H10" s="368"/>
      <c r="I10" s="368"/>
      <c r="J10" s="368"/>
      <c r="K10" s="243"/>
    </row>
    <row r="11" spans="2:11" s="1" customFormat="1" ht="15" customHeight="1">
      <c r="B11" s="246"/>
      <c r="C11" s="247"/>
      <c r="D11" s="368" t="s">
        <v>825</v>
      </c>
      <c r="E11" s="368"/>
      <c r="F11" s="368"/>
      <c r="G11" s="368"/>
      <c r="H11" s="368"/>
      <c r="I11" s="368"/>
      <c r="J11" s="368"/>
      <c r="K11" s="243"/>
    </row>
    <row r="12" spans="2:11" s="1" customFormat="1" ht="15" customHeight="1">
      <c r="B12" s="246"/>
      <c r="C12" s="247"/>
      <c r="D12" s="245"/>
      <c r="E12" s="245"/>
      <c r="F12" s="245"/>
      <c r="G12" s="245"/>
      <c r="H12" s="245"/>
      <c r="I12" s="245"/>
      <c r="J12" s="245"/>
      <c r="K12" s="243"/>
    </row>
    <row r="13" spans="2:11" s="1" customFormat="1" ht="15" customHeight="1">
      <c r="B13" s="246"/>
      <c r="C13" s="247"/>
      <c r="D13" s="248" t="s">
        <v>826</v>
      </c>
      <c r="E13" s="245"/>
      <c r="F13" s="245"/>
      <c r="G13" s="245"/>
      <c r="H13" s="245"/>
      <c r="I13" s="245"/>
      <c r="J13" s="245"/>
      <c r="K13" s="243"/>
    </row>
    <row r="14" spans="2:11" s="1" customFormat="1" ht="12.75" customHeight="1">
      <c r="B14" s="246"/>
      <c r="C14" s="247"/>
      <c r="D14" s="247"/>
      <c r="E14" s="247"/>
      <c r="F14" s="247"/>
      <c r="G14" s="247"/>
      <c r="H14" s="247"/>
      <c r="I14" s="247"/>
      <c r="J14" s="247"/>
      <c r="K14" s="243"/>
    </row>
    <row r="15" spans="2:11" s="1" customFormat="1" ht="15" customHeight="1">
      <c r="B15" s="246"/>
      <c r="C15" s="247"/>
      <c r="D15" s="368" t="s">
        <v>827</v>
      </c>
      <c r="E15" s="368"/>
      <c r="F15" s="368"/>
      <c r="G15" s="368"/>
      <c r="H15" s="368"/>
      <c r="I15" s="368"/>
      <c r="J15" s="368"/>
      <c r="K15" s="243"/>
    </row>
    <row r="16" spans="2:11" s="1" customFormat="1" ht="15" customHeight="1">
      <c r="B16" s="246"/>
      <c r="C16" s="247"/>
      <c r="D16" s="368" t="s">
        <v>828</v>
      </c>
      <c r="E16" s="368"/>
      <c r="F16" s="368"/>
      <c r="G16" s="368"/>
      <c r="H16" s="368"/>
      <c r="I16" s="368"/>
      <c r="J16" s="368"/>
      <c r="K16" s="243"/>
    </row>
    <row r="17" spans="2:11" s="1" customFormat="1" ht="15" customHeight="1">
      <c r="B17" s="246"/>
      <c r="C17" s="247"/>
      <c r="D17" s="368" t="s">
        <v>829</v>
      </c>
      <c r="E17" s="368"/>
      <c r="F17" s="368"/>
      <c r="G17" s="368"/>
      <c r="H17" s="368"/>
      <c r="I17" s="368"/>
      <c r="J17" s="368"/>
      <c r="K17" s="243"/>
    </row>
    <row r="18" spans="2:11" s="1" customFormat="1" ht="15" customHeight="1">
      <c r="B18" s="246"/>
      <c r="C18" s="247"/>
      <c r="D18" s="247"/>
      <c r="E18" s="249" t="s">
        <v>79</v>
      </c>
      <c r="F18" s="368" t="s">
        <v>830</v>
      </c>
      <c r="G18" s="368"/>
      <c r="H18" s="368"/>
      <c r="I18" s="368"/>
      <c r="J18" s="368"/>
      <c r="K18" s="243"/>
    </row>
    <row r="19" spans="2:11" s="1" customFormat="1" ht="15" customHeight="1">
      <c r="B19" s="246"/>
      <c r="C19" s="247"/>
      <c r="D19" s="247"/>
      <c r="E19" s="249" t="s">
        <v>831</v>
      </c>
      <c r="F19" s="368" t="s">
        <v>832</v>
      </c>
      <c r="G19" s="368"/>
      <c r="H19" s="368"/>
      <c r="I19" s="368"/>
      <c r="J19" s="368"/>
      <c r="K19" s="243"/>
    </row>
    <row r="20" spans="2:11" s="1" customFormat="1" ht="15" customHeight="1">
      <c r="B20" s="246"/>
      <c r="C20" s="247"/>
      <c r="D20" s="247"/>
      <c r="E20" s="249" t="s">
        <v>833</v>
      </c>
      <c r="F20" s="368" t="s">
        <v>834</v>
      </c>
      <c r="G20" s="368"/>
      <c r="H20" s="368"/>
      <c r="I20" s="368"/>
      <c r="J20" s="368"/>
      <c r="K20" s="243"/>
    </row>
    <row r="21" spans="2:11" s="1" customFormat="1" ht="15" customHeight="1">
      <c r="B21" s="246"/>
      <c r="C21" s="247"/>
      <c r="D21" s="247"/>
      <c r="E21" s="249" t="s">
        <v>835</v>
      </c>
      <c r="F21" s="368" t="s">
        <v>836</v>
      </c>
      <c r="G21" s="368"/>
      <c r="H21" s="368"/>
      <c r="I21" s="368"/>
      <c r="J21" s="368"/>
      <c r="K21" s="243"/>
    </row>
    <row r="22" spans="2:11" s="1" customFormat="1" ht="15" customHeight="1">
      <c r="B22" s="246"/>
      <c r="C22" s="247"/>
      <c r="D22" s="247"/>
      <c r="E22" s="249" t="s">
        <v>837</v>
      </c>
      <c r="F22" s="368" t="s">
        <v>838</v>
      </c>
      <c r="G22" s="368"/>
      <c r="H22" s="368"/>
      <c r="I22" s="368"/>
      <c r="J22" s="368"/>
      <c r="K22" s="243"/>
    </row>
    <row r="23" spans="2:11" s="1" customFormat="1" ht="15" customHeight="1">
      <c r="B23" s="246"/>
      <c r="C23" s="247"/>
      <c r="D23" s="247"/>
      <c r="E23" s="249" t="s">
        <v>839</v>
      </c>
      <c r="F23" s="368" t="s">
        <v>840</v>
      </c>
      <c r="G23" s="368"/>
      <c r="H23" s="368"/>
      <c r="I23" s="368"/>
      <c r="J23" s="368"/>
      <c r="K23" s="243"/>
    </row>
    <row r="24" spans="2:11" s="1" customFormat="1" ht="12.75" customHeight="1">
      <c r="B24" s="246"/>
      <c r="C24" s="247"/>
      <c r="D24" s="247"/>
      <c r="E24" s="247"/>
      <c r="F24" s="247"/>
      <c r="G24" s="247"/>
      <c r="H24" s="247"/>
      <c r="I24" s="247"/>
      <c r="J24" s="247"/>
      <c r="K24" s="243"/>
    </row>
    <row r="25" spans="2:11" s="1" customFormat="1" ht="15" customHeight="1">
      <c r="B25" s="246"/>
      <c r="C25" s="368" t="s">
        <v>841</v>
      </c>
      <c r="D25" s="368"/>
      <c r="E25" s="368"/>
      <c r="F25" s="368"/>
      <c r="G25" s="368"/>
      <c r="H25" s="368"/>
      <c r="I25" s="368"/>
      <c r="J25" s="368"/>
      <c r="K25" s="243"/>
    </row>
    <row r="26" spans="2:11" s="1" customFormat="1" ht="15" customHeight="1">
      <c r="B26" s="246"/>
      <c r="C26" s="368" t="s">
        <v>842</v>
      </c>
      <c r="D26" s="368"/>
      <c r="E26" s="368"/>
      <c r="F26" s="368"/>
      <c r="G26" s="368"/>
      <c r="H26" s="368"/>
      <c r="I26" s="368"/>
      <c r="J26" s="368"/>
      <c r="K26" s="243"/>
    </row>
    <row r="27" spans="2:11" s="1" customFormat="1" ht="15" customHeight="1">
      <c r="B27" s="246"/>
      <c r="C27" s="245"/>
      <c r="D27" s="368" t="s">
        <v>843</v>
      </c>
      <c r="E27" s="368"/>
      <c r="F27" s="368"/>
      <c r="G27" s="368"/>
      <c r="H27" s="368"/>
      <c r="I27" s="368"/>
      <c r="J27" s="368"/>
      <c r="K27" s="243"/>
    </row>
    <row r="28" spans="2:11" s="1" customFormat="1" ht="15" customHeight="1">
      <c r="B28" s="246"/>
      <c r="C28" s="247"/>
      <c r="D28" s="368" t="s">
        <v>844</v>
      </c>
      <c r="E28" s="368"/>
      <c r="F28" s="368"/>
      <c r="G28" s="368"/>
      <c r="H28" s="368"/>
      <c r="I28" s="368"/>
      <c r="J28" s="368"/>
      <c r="K28" s="243"/>
    </row>
    <row r="29" spans="2:11" s="1" customFormat="1" ht="12.75" customHeight="1">
      <c r="B29" s="246"/>
      <c r="C29" s="247"/>
      <c r="D29" s="247"/>
      <c r="E29" s="247"/>
      <c r="F29" s="247"/>
      <c r="G29" s="247"/>
      <c r="H29" s="247"/>
      <c r="I29" s="247"/>
      <c r="J29" s="247"/>
      <c r="K29" s="243"/>
    </row>
    <row r="30" spans="2:11" s="1" customFormat="1" ht="15" customHeight="1">
      <c r="B30" s="246"/>
      <c r="C30" s="247"/>
      <c r="D30" s="368" t="s">
        <v>845</v>
      </c>
      <c r="E30" s="368"/>
      <c r="F30" s="368"/>
      <c r="G30" s="368"/>
      <c r="H30" s="368"/>
      <c r="I30" s="368"/>
      <c r="J30" s="368"/>
      <c r="K30" s="243"/>
    </row>
    <row r="31" spans="2:11" s="1" customFormat="1" ht="15" customHeight="1">
      <c r="B31" s="246"/>
      <c r="C31" s="247"/>
      <c r="D31" s="368" t="s">
        <v>846</v>
      </c>
      <c r="E31" s="368"/>
      <c r="F31" s="368"/>
      <c r="G31" s="368"/>
      <c r="H31" s="368"/>
      <c r="I31" s="368"/>
      <c r="J31" s="368"/>
      <c r="K31" s="243"/>
    </row>
    <row r="32" spans="2:11" s="1" customFormat="1" ht="12.75" customHeight="1">
      <c r="B32" s="246"/>
      <c r="C32" s="247"/>
      <c r="D32" s="247"/>
      <c r="E32" s="247"/>
      <c r="F32" s="247"/>
      <c r="G32" s="247"/>
      <c r="H32" s="247"/>
      <c r="I32" s="247"/>
      <c r="J32" s="247"/>
      <c r="K32" s="243"/>
    </row>
    <row r="33" spans="2:11" s="1" customFormat="1" ht="15" customHeight="1">
      <c r="B33" s="246"/>
      <c r="C33" s="247"/>
      <c r="D33" s="368" t="s">
        <v>847</v>
      </c>
      <c r="E33" s="368"/>
      <c r="F33" s="368"/>
      <c r="G33" s="368"/>
      <c r="H33" s="368"/>
      <c r="I33" s="368"/>
      <c r="J33" s="368"/>
      <c r="K33" s="243"/>
    </row>
    <row r="34" spans="2:11" s="1" customFormat="1" ht="15" customHeight="1">
      <c r="B34" s="246"/>
      <c r="C34" s="247"/>
      <c r="D34" s="368" t="s">
        <v>848</v>
      </c>
      <c r="E34" s="368"/>
      <c r="F34" s="368"/>
      <c r="G34" s="368"/>
      <c r="H34" s="368"/>
      <c r="I34" s="368"/>
      <c r="J34" s="368"/>
      <c r="K34" s="243"/>
    </row>
    <row r="35" spans="2:11" s="1" customFormat="1" ht="15" customHeight="1">
      <c r="B35" s="246"/>
      <c r="C35" s="247"/>
      <c r="D35" s="368" t="s">
        <v>849</v>
      </c>
      <c r="E35" s="368"/>
      <c r="F35" s="368"/>
      <c r="G35" s="368"/>
      <c r="H35" s="368"/>
      <c r="I35" s="368"/>
      <c r="J35" s="368"/>
      <c r="K35" s="243"/>
    </row>
    <row r="36" spans="2:11" s="1" customFormat="1" ht="15" customHeight="1">
      <c r="B36" s="246"/>
      <c r="C36" s="247"/>
      <c r="D36" s="245"/>
      <c r="E36" s="248" t="s">
        <v>111</v>
      </c>
      <c r="F36" s="245"/>
      <c r="G36" s="368" t="s">
        <v>850</v>
      </c>
      <c r="H36" s="368"/>
      <c r="I36" s="368"/>
      <c r="J36" s="368"/>
      <c r="K36" s="243"/>
    </row>
    <row r="37" spans="2:11" s="1" customFormat="1" ht="30.75" customHeight="1">
      <c r="B37" s="246"/>
      <c r="C37" s="247"/>
      <c r="D37" s="245"/>
      <c r="E37" s="248" t="s">
        <v>851</v>
      </c>
      <c r="F37" s="245"/>
      <c r="G37" s="368" t="s">
        <v>852</v>
      </c>
      <c r="H37" s="368"/>
      <c r="I37" s="368"/>
      <c r="J37" s="368"/>
      <c r="K37" s="243"/>
    </row>
    <row r="38" spans="2:11" s="1" customFormat="1" ht="15" customHeight="1">
      <c r="B38" s="246"/>
      <c r="C38" s="247"/>
      <c r="D38" s="245"/>
      <c r="E38" s="248" t="s">
        <v>56</v>
      </c>
      <c r="F38" s="245"/>
      <c r="G38" s="368" t="s">
        <v>853</v>
      </c>
      <c r="H38" s="368"/>
      <c r="I38" s="368"/>
      <c r="J38" s="368"/>
      <c r="K38" s="243"/>
    </row>
    <row r="39" spans="2:11" s="1" customFormat="1" ht="15" customHeight="1">
      <c r="B39" s="246"/>
      <c r="C39" s="247"/>
      <c r="D39" s="245"/>
      <c r="E39" s="248" t="s">
        <v>57</v>
      </c>
      <c r="F39" s="245"/>
      <c r="G39" s="368" t="s">
        <v>854</v>
      </c>
      <c r="H39" s="368"/>
      <c r="I39" s="368"/>
      <c r="J39" s="368"/>
      <c r="K39" s="243"/>
    </row>
    <row r="40" spans="2:11" s="1" customFormat="1" ht="15" customHeight="1">
      <c r="B40" s="246"/>
      <c r="C40" s="247"/>
      <c r="D40" s="245"/>
      <c r="E40" s="248" t="s">
        <v>112</v>
      </c>
      <c r="F40" s="245"/>
      <c r="G40" s="368" t="s">
        <v>855</v>
      </c>
      <c r="H40" s="368"/>
      <c r="I40" s="368"/>
      <c r="J40" s="368"/>
      <c r="K40" s="243"/>
    </row>
    <row r="41" spans="2:11" s="1" customFormat="1" ht="15" customHeight="1">
      <c r="B41" s="246"/>
      <c r="C41" s="247"/>
      <c r="D41" s="245"/>
      <c r="E41" s="248" t="s">
        <v>113</v>
      </c>
      <c r="F41" s="245"/>
      <c r="G41" s="368" t="s">
        <v>856</v>
      </c>
      <c r="H41" s="368"/>
      <c r="I41" s="368"/>
      <c r="J41" s="368"/>
      <c r="K41" s="243"/>
    </row>
    <row r="42" spans="2:11" s="1" customFormat="1" ht="15" customHeight="1">
      <c r="B42" s="246"/>
      <c r="C42" s="247"/>
      <c r="D42" s="245"/>
      <c r="E42" s="248" t="s">
        <v>857</v>
      </c>
      <c r="F42" s="245"/>
      <c r="G42" s="368" t="s">
        <v>858</v>
      </c>
      <c r="H42" s="368"/>
      <c r="I42" s="368"/>
      <c r="J42" s="368"/>
      <c r="K42" s="243"/>
    </row>
    <row r="43" spans="2:11" s="1" customFormat="1" ht="15" customHeight="1">
      <c r="B43" s="246"/>
      <c r="C43" s="247"/>
      <c r="D43" s="245"/>
      <c r="E43" s="248"/>
      <c r="F43" s="245"/>
      <c r="G43" s="368" t="s">
        <v>859</v>
      </c>
      <c r="H43" s="368"/>
      <c r="I43" s="368"/>
      <c r="J43" s="368"/>
      <c r="K43" s="243"/>
    </row>
    <row r="44" spans="2:11" s="1" customFormat="1" ht="15" customHeight="1">
      <c r="B44" s="246"/>
      <c r="C44" s="247"/>
      <c r="D44" s="245"/>
      <c r="E44" s="248" t="s">
        <v>860</v>
      </c>
      <c r="F44" s="245"/>
      <c r="G44" s="368" t="s">
        <v>861</v>
      </c>
      <c r="H44" s="368"/>
      <c r="I44" s="368"/>
      <c r="J44" s="368"/>
      <c r="K44" s="243"/>
    </row>
    <row r="45" spans="2:11" s="1" customFormat="1" ht="15" customHeight="1">
      <c r="B45" s="246"/>
      <c r="C45" s="247"/>
      <c r="D45" s="245"/>
      <c r="E45" s="248" t="s">
        <v>115</v>
      </c>
      <c r="F45" s="245"/>
      <c r="G45" s="368" t="s">
        <v>862</v>
      </c>
      <c r="H45" s="368"/>
      <c r="I45" s="368"/>
      <c r="J45" s="368"/>
      <c r="K45" s="243"/>
    </row>
    <row r="46" spans="2:11" s="1" customFormat="1" ht="12.75" customHeight="1">
      <c r="B46" s="246"/>
      <c r="C46" s="247"/>
      <c r="D46" s="245"/>
      <c r="E46" s="245"/>
      <c r="F46" s="245"/>
      <c r="G46" s="245"/>
      <c r="H46" s="245"/>
      <c r="I46" s="245"/>
      <c r="J46" s="245"/>
      <c r="K46" s="243"/>
    </row>
    <row r="47" spans="2:11" s="1" customFormat="1" ht="15" customHeight="1">
      <c r="B47" s="246"/>
      <c r="C47" s="247"/>
      <c r="D47" s="368" t="s">
        <v>863</v>
      </c>
      <c r="E47" s="368"/>
      <c r="F47" s="368"/>
      <c r="G47" s="368"/>
      <c r="H47" s="368"/>
      <c r="I47" s="368"/>
      <c r="J47" s="368"/>
      <c r="K47" s="243"/>
    </row>
    <row r="48" spans="2:11" s="1" customFormat="1" ht="15" customHeight="1">
      <c r="B48" s="246"/>
      <c r="C48" s="247"/>
      <c r="D48" s="247"/>
      <c r="E48" s="368" t="s">
        <v>864</v>
      </c>
      <c r="F48" s="368"/>
      <c r="G48" s="368"/>
      <c r="H48" s="368"/>
      <c r="I48" s="368"/>
      <c r="J48" s="368"/>
      <c r="K48" s="243"/>
    </row>
    <row r="49" spans="2:11" s="1" customFormat="1" ht="15" customHeight="1">
      <c r="B49" s="246"/>
      <c r="C49" s="247"/>
      <c r="D49" s="247"/>
      <c r="E49" s="368" t="s">
        <v>865</v>
      </c>
      <c r="F49" s="368"/>
      <c r="G49" s="368"/>
      <c r="H49" s="368"/>
      <c r="I49" s="368"/>
      <c r="J49" s="368"/>
      <c r="K49" s="243"/>
    </row>
    <row r="50" spans="2:11" s="1" customFormat="1" ht="15" customHeight="1">
      <c r="B50" s="246"/>
      <c r="C50" s="247"/>
      <c r="D50" s="247"/>
      <c r="E50" s="368" t="s">
        <v>866</v>
      </c>
      <c r="F50" s="368"/>
      <c r="G50" s="368"/>
      <c r="H50" s="368"/>
      <c r="I50" s="368"/>
      <c r="J50" s="368"/>
      <c r="K50" s="243"/>
    </row>
    <row r="51" spans="2:11" s="1" customFormat="1" ht="15" customHeight="1">
      <c r="B51" s="246"/>
      <c r="C51" s="247"/>
      <c r="D51" s="368" t="s">
        <v>867</v>
      </c>
      <c r="E51" s="368"/>
      <c r="F51" s="368"/>
      <c r="G51" s="368"/>
      <c r="H51" s="368"/>
      <c r="I51" s="368"/>
      <c r="J51" s="368"/>
      <c r="K51" s="243"/>
    </row>
    <row r="52" spans="2:11" s="1" customFormat="1" ht="25.5" customHeight="1">
      <c r="B52" s="242"/>
      <c r="C52" s="369" t="s">
        <v>868</v>
      </c>
      <c r="D52" s="369"/>
      <c r="E52" s="369"/>
      <c r="F52" s="369"/>
      <c r="G52" s="369"/>
      <c r="H52" s="369"/>
      <c r="I52" s="369"/>
      <c r="J52" s="369"/>
      <c r="K52" s="243"/>
    </row>
    <row r="53" spans="2:11" s="1" customFormat="1" ht="5.25" customHeight="1">
      <c r="B53" s="242"/>
      <c r="C53" s="244"/>
      <c r="D53" s="244"/>
      <c r="E53" s="244"/>
      <c r="F53" s="244"/>
      <c r="G53" s="244"/>
      <c r="H53" s="244"/>
      <c r="I53" s="244"/>
      <c r="J53" s="244"/>
      <c r="K53" s="243"/>
    </row>
    <row r="54" spans="2:11" s="1" customFormat="1" ht="15" customHeight="1">
      <c r="B54" s="242"/>
      <c r="C54" s="368" t="s">
        <v>869</v>
      </c>
      <c r="D54" s="368"/>
      <c r="E54" s="368"/>
      <c r="F54" s="368"/>
      <c r="G54" s="368"/>
      <c r="H54" s="368"/>
      <c r="I54" s="368"/>
      <c r="J54" s="368"/>
      <c r="K54" s="243"/>
    </row>
    <row r="55" spans="2:11" s="1" customFormat="1" ht="15" customHeight="1">
      <c r="B55" s="242"/>
      <c r="C55" s="368" t="s">
        <v>870</v>
      </c>
      <c r="D55" s="368"/>
      <c r="E55" s="368"/>
      <c r="F55" s="368"/>
      <c r="G55" s="368"/>
      <c r="H55" s="368"/>
      <c r="I55" s="368"/>
      <c r="J55" s="368"/>
      <c r="K55" s="243"/>
    </row>
    <row r="56" spans="2:11" s="1" customFormat="1" ht="12.75" customHeight="1">
      <c r="B56" s="242"/>
      <c r="C56" s="245"/>
      <c r="D56" s="245"/>
      <c r="E56" s="245"/>
      <c r="F56" s="245"/>
      <c r="G56" s="245"/>
      <c r="H56" s="245"/>
      <c r="I56" s="245"/>
      <c r="J56" s="245"/>
      <c r="K56" s="243"/>
    </row>
    <row r="57" spans="2:11" s="1" customFormat="1" ht="15" customHeight="1">
      <c r="B57" s="242"/>
      <c r="C57" s="368" t="s">
        <v>871</v>
      </c>
      <c r="D57" s="368"/>
      <c r="E57" s="368"/>
      <c r="F57" s="368"/>
      <c r="G57" s="368"/>
      <c r="H57" s="368"/>
      <c r="I57" s="368"/>
      <c r="J57" s="368"/>
      <c r="K57" s="243"/>
    </row>
    <row r="58" spans="2:11" s="1" customFormat="1" ht="15" customHeight="1">
      <c r="B58" s="242"/>
      <c r="C58" s="247"/>
      <c r="D58" s="368" t="s">
        <v>872</v>
      </c>
      <c r="E58" s="368"/>
      <c r="F58" s="368"/>
      <c r="G58" s="368"/>
      <c r="H58" s="368"/>
      <c r="I58" s="368"/>
      <c r="J58" s="368"/>
      <c r="K58" s="243"/>
    </row>
    <row r="59" spans="2:11" s="1" customFormat="1" ht="15" customHeight="1">
      <c r="B59" s="242"/>
      <c r="C59" s="247"/>
      <c r="D59" s="368" t="s">
        <v>873</v>
      </c>
      <c r="E59" s="368"/>
      <c r="F59" s="368"/>
      <c r="G59" s="368"/>
      <c r="H59" s="368"/>
      <c r="I59" s="368"/>
      <c r="J59" s="368"/>
      <c r="K59" s="243"/>
    </row>
    <row r="60" spans="2:11" s="1" customFormat="1" ht="15" customHeight="1">
      <c r="B60" s="242"/>
      <c r="C60" s="247"/>
      <c r="D60" s="368" t="s">
        <v>874</v>
      </c>
      <c r="E60" s="368"/>
      <c r="F60" s="368"/>
      <c r="G60" s="368"/>
      <c r="H60" s="368"/>
      <c r="I60" s="368"/>
      <c r="J60" s="368"/>
      <c r="K60" s="243"/>
    </row>
    <row r="61" spans="2:11" s="1" customFormat="1" ht="15" customHeight="1">
      <c r="B61" s="242"/>
      <c r="C61" s="247"/>
      <c r="D61" s="368" t="s">
        <v>875</v>
      </c>
      <c r="E61" s="368"/>
      <c r="F61" s="368"/>
      <c r="G61" s="368"/>
      <c r="H61" s="368"/>
      <c r="I61" s="368"/>
      <c r="J61" s="368"/>
      <c r="K61" s="243"/>
    </row>
    <row r="62" spans="2:11" s="1" customFormat="1" ht="15" customHeight="1">
      <c r="B62" s="242"/>
      <c r="C62" s="247"/>
      <c r="D62" s="370" t="s">
        <v>876</v>
      </c>
      <c r="E62" s="370"/>
      <c r="F62" s="370"/>
      <c r="G62" s="370"/>
      <c r="H62" s="370"/>
      <c r="I62" s="370"/>
      <c r="J62" s="370"/>
      <c r="K62" s="243"/>
    </row>
    <row r="63" spans="2:11" s="1" customFormat="1" ht="15" customHeight="1">
      <c r="B63" s="242"/>
      <c r="C63" s="247"/>
      <c r="D63" s="368" t="s">
        <v>877</v>
      </c>
      <c r="E63" s="368"/>
      <c r="F63" s="368"/>
      <c r="G63" s="368"/>
      <c r="H63" s="368"/>
      <c r="I63" s="368"/>
      <c r="J63" s="368"/>
      <c r="K63" s="243"/>
    </row>
    <row r="64" spans="2:11" s="1" customFormat="1" ht="12.75" customHeight="1">
      <c r="B64" s="242"/>
      <c r="C64" s="247"/>
      <c r="D64" s="247"/>
      <c r="E64" s="250"/>
      <c r="F64" s="247"/>
      <c r="G64" s="247"/>
      <c r="H64" s="247"/>
      <c r="I64" s="247"/>
      <c r="J64" s="247"/>
      <c r="K64" s="243"/>
    </row>
    <row r="65" spans="2:11" s="1" customFormat="1" ht="15" customHeight="1">
      <c r="B65" s="242"/>
      <c r="C65" s="247"/>
      <c r="D65" s="368" t="s">
        <v>878</v>
      </c>
      <c r="E65" s="368"/>
      <c r="F65" s="368"/>
      <c r="G65" s="368"/>
      <c r="H65" s="368"/>
      <c r="I65" s="368"/>
      <c r="J65" s="368"/>
      <c r="K65" s="243"/>
    </row>
    <row r="66" spans="2:11" s="1" customFormat="1" ht="15" customHeight="1">
      <c r="B66" s="242"/>
      <c r="C66" s="247"/>
      <c r="D66" s="370" t="s">
        <v>879</v>
      </c>
      <c r="E66" s="370"/>
      <c r="F66" s="370"/>
      <c r="G66" s="370"/>
      <c r="H66" s="370"/>
      <c r="I66" s="370"/>
      <c r="J66" s="370"/>
      <c r="K66" s="243"/>
    </row>
    <row r="67" spans="2:11" s="1" customFormat="1" ht="15" customHeight="1">
      <c r="B67" s="242"/>
      <c r="C67" s="247"/>
      <c r="D67" s="368" t="s">
        <v>880</v>
      </c>
      <c r="E67" s="368"/>
      <c r="F67" s="368"/>
      <c r="G67" s="368"/>
      <c r="H67" s="368"/>
      <c r="I67" s="368"/>
      <c r="J67" s="368"/>
      <c r="K67" s="243"/>
    </row>
    <row r="68" spans="2:11" s="1" customFormat="1" ht="15" customHeight="1">
      <c r="B68" s="242"/>
      <c r="C68" s="247"/>
      <c r="D68" s="368" t="s">
        <v>881</v>
      </c>
      <c r="E68" s="368"/>
      <c r="F68" s="368"/>
      <c r="G68" s="368"/>
      <c r="H68" s="368"/>
      <c r="I68" s="368"/>
      <c r="J68" s="368"/>
      <c r="K68" s="243"/>
    </row>
    <row r="69" spans="2:11" s="1" customFormat="1" ht="15" customHeight="1">
      <c r="B69" s="242"/>
      <c r="C69" s="247"/>
      <c r="D69" s="368" t="s">
        <v>882</v>
      </c>
      <c r="E69" s="368"/>
      <c r="F69" s="368"/>
      <c r="G69" s="368"/>
      <c r="H69" s="368"/>
      <c r="I69" s="368"/>
      <c r="J69" s="368"/>
      <c r="K69" s="243"/>
    </row>
    <row r="70" spans="2:11" s="1" customFormat="1" ht="15" customHeight="1">
      <c r="B70" s="242"/>
      <c r="C70" s="247"/>
      <c r="D70" s="368" t="s">
        <v>883</v>
      </c>
      <c r="E70" s="368"/>
      <c r="F70" s="368"/>
      <c r="G70" s="368"/>
      <c r="H70" s="368"/>
      <c r="I70" s="368"/>
      <c r="J70" s="368"/>
      <c r="K70" s="243"/>
    </row>
    <row r="71" spans="2:1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pans="2:11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pans="2:11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pans="2:11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pans="2:11" s="1" customFormat="1" ht="45" customHeight="1">
      <c r="B75" s="259"/>
      <c r="C75" s="363" t="s">
        <v>884</v>
      </c>
      <c r="D75" s="363"/>
      <c r="E75" s="363"/>
      <c r="F75" s="363"/>
      <c r="G75" s="363"/>
      <c r="H75" s="363"/>
      <c r="I75" s="363"/>
      <c r="J75" s="363"/>
      <c r="K75" s="260"/>
    </row>
    <row r="76" spans="2:11" s="1" customFormat="1" ht="17.25" customHeight="1">
      <c r="B76" s="259"/>
      <c r="C76" s="261" t="s">
        <v>885</v>
      </c>
      <c r="D76" s="261"/>
      <c r="E76" s="261"/>
      <c r="F76" s="261" t="s">
        <v>886</v>
      </c>
      <c r="G76" s="262"/>
      <c r="H76" s="261" t="s">
        <v>57</v>
      </c>
      <c r="I76" s="261" t="s">
        <v>60</v>
      </c>
      <c r="J76" s="261" t="s">
        <v>887</v>
      </c>
      <c r="K76" s="260"/>
    </row>
    <row r="77" spans="2:11" s="1" customFormat="1" ht="17.25" customHeight="1">
      <c r="B77" s="259"/>
      <c r="C77" s="263" t="s">
        <v>888</v>
      </c>
      <c r="D77" s="263"/>
      <c r="E77" s="263"/>
      <c r="F77" s="264" t="s">
        <v>889</v>
      </c>
      <c r="G77" s="265"/>
      <c r="H77" s="263"/>
      <c r="I77" s="263"/>
      <c r="J77" s="263" t="s">
        <v>890</v>
      </c>
      <c r="K77" s="260"/>
    </row>
    <row r="78" spans="2:11" s="1" customFormat="1" ht="5.25" customHeight="1">
      <c r="B78" s="259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9"/>
      <c r="C79" s="248" t="s">
        <v>56</v>
      </c>
      <c r="D79" s="268"/>
      <c r="E79" s="268"/>
      <c r="F79" s="269" t="s">
        <v>891</v>
      </c>
      <c r="G79" s="270"/>
      <c r="H79" s="248" t="s">
        <v>892</v>
      </c>
      <c r="I79" s="248" t="s">
        <v>893</v>
      </c>
      <c r="J79" s="248">
        <v>20</v>
      </c>
      <c r="K79" s="260"/>
    </row>
    <row r="80" spans="2:11" s="1" customFormat="1" ht="15" customHeight="1">
      <c r="B80" s="259"/>
      <c r="C80" s="248" t="s">
        <v>894</v>
      </c>
      <c r="D80" s="248"/>
      <c r="E80" s="248"/>
      <c r="F80" s="269" t="s">
        <v>891</v>
      </c>
      <c r="G80" s="270"/>
      <c r="H80" s="248" t="s">
        <v>895</v>
      </c>
      <c r="I80" s="248" t="s">
        <v>893</v>
      </c>
      <c r="J80" s="248">
        <v>120</v>
      </c>
      <c r="K80" s="260"/>
    </row>
    <row r="81" spans="2:11" s="1" customFormat="1" ht="15" customHeight="1">
      <c r="B81" s="271"/>
      <c r="C81" s="248" t="s">
        <v>896</v>
      </c>
      <c r="D81" s="248"/>
      <c r="E81" s="248"/>
      <c r="F81" s="269" t="s">
        <v>897</v>
      </c>
      <c r="G81" s="270"/>
      <c r="H81" s="248" t="s">
        <v>898</v>
      </c>
      <c r="I81" s="248" t="s">
        <v>893</v>
      </c>
      <c r="J81" s="248">
        <v>50</v>
      </c>
      <c r="K81" s="260"/>
    </row>
    <row r="82" spans="2:11" s="1" customFormat="1" ht="15" customHeight="1">
      <c r="B82" s="271"/>
      <c r="C82" s="248" t="s">
        <v>899</v>
      </c>
      <c r="D82" s="248"/>
      <c r="E82" s="248"/>
      <c r="F82" s="269" t="s">
        <v>891</v>
      </c>
      <c r="G82" s="270"/>
      <c r="H82" s="248" t="s">
        <v>900</v>
      </c>
      <c r="I82" s="248" t="s">
        <v>901</v>
      </c>
      <c r="J82" s="248"/>
      <c r="K82" s="260"/>
    </row>
    <row r="83" spans="2:11" s="1" customFormat="1" ht="15" customHeight="1">
      <c r="B83" s="271"/>
      <c r="C83" s="272" t="s">
        <v>902</v>
      </c>
      <c r="D83" s="272"/>
      <c r="E83" s="272"/>
      <c r="F83" s="273" t="s">
        <v>897</v>
      </c>
      <c r="G83" s="272"/>
      <c r="H83" s="272" t="s">
        <v>903</v>
      </c>
      <c r="I83" s="272" t="s">
        <v>893</v>
      </c>
      <c r="J83" s="272">
        <v>15</v>
      </c>
      <c r="K83" s="260"/>
    </row>
    <row r="84" spans="2:11" s="1" customFormat="1" ht="15" customHeight="1">
      <c r="B84" s="271"/>
      <c r="C84" s="272" t="s">
        <v>904</v>
      </c>
      <c r="D84" s="272"/>
      <c r="E84" s="272"/>
      <c r="F84" s="273" t="s">
        <v>897</v>
      </c>
      <c r="G84" s="272"/>
      <c r="H84" s="272" t="s">
        <v>905</v>
      </c>
      <c r="I84" s="272" t="s">
        <v>893</v>
      </c>
      <c r="J84" s="272">
        <v>15</v>
      </c>
      <c r="K84" s="260"/>
    </row>
    <row r="85" spans="2:11" s="1" customFormat="1" ht="15" customHeight="1">
      <c r="B85" s="271"/>
      <c r="C85" s="272" t="s">
        <v>906</v>
      </c>
      <c r="D85" s="272"/>
      <c r="E85" s="272"/>
      <c r="F85" s="273" t="s">
        <v>897</v>
      </c>
      <c r="G85" s="272"/>
      <c r="H85" s="272" t="s">
        <v>907</v>
      </c>
      <c r="I85" s="272" t="s">
        <v>893</v>
      </c>
      <c r="J85" s="272">
        <v>20</v>
      </c>
      <c r="K85" s="260"/>
    </row>
    <row r="86" spans="2:11" s="1" customFormat="1" ht="15" customHeight="1">
      <c r="B86" s="271"/>
      <c r="C86" s="272" t="s">
        <v>908</v>
      </c>
      <c r="D86" s="272"/>
      <c r="E86" s="272"/>
      <c r="F86" s="273" t="s">
        <v>897</v>
      </c>
      <c r="G86" s="272"/>
      <c r="H86" s="272" t="s">
        <v>909</v>
      </c>
      <c r="I86" s="272" t="s">
        <v>893</v>
      </c>
      <c r="J86" s="272">
        <v>20</v>
      </c>
      <c r="K86" s="260"/>
    </row>
    <row r="87" spans="2:11" s="1" customFormat="1" ht="15" customHeight="1">
      <c r="B87" s="271"/>
      <c r="C87" s="248" t="s">
        <v>910</v>
      </c>
      <c r="D87" s="248"/>
      <c r="E87" s="248"/>
      <c r="F87" s="269" t="s">
        <v>897</v>
      </c>
      <c r="G87" s="270"/>
      <c r="H87" s="248" t="s">
        <v>911</v>
      </c>
      <c r="I87" s="248" t="s">
        <v>893</v>
      </c>
      <c r="J87" s="248">
        <v>50</v>
      </c>
      <c r="K87" s="260"/>
    </row>
    <row r="88" spans="2:11" s="1" customFormat="1" ht="15" customHeight="1">
      <c r="B88" s="271"/>
      <c r="C88" s="248" t="s">
        <v>912</v>
      </c>
      <c r="D88" s="248"/>
      <c r="E88" s="248"/>
      <c r="F88" s="269" t="s">
        <v>897</v>
      </c>
      <c r="G88" s="270"/>
      <c r="H88" s="248" t="s">
        <v>913</v>
      </c>
      <c r="I88" s="248" t="s">
        <v>893</v>
      </c>
      <c r="J88" s="248">
        <v>20</v>
      </c>
      <c r="K88" s="260"/>
    </row>
    <row r="89" spans="2:11" s="1" customFormat="1" ht="15" customHeight="1">
      <c r="B89" s="271"/>
      <c r="C89" s="248" t="s">
        <v>914</v>
      </c>
      <c r="D89" s="248"/>
      <c r="E89" s="248"/>
      <c r="F89" s="269" t="s">
        <v>897</v>
      </c>
      <c r="G89" s="270"/>
      <c r="H89" s="248" t="s">
        <v>915</v>
      </c>
      <c r="I89" s="248" t="s">
        <v>893</v>
      </c>
      <c r="J89" s="248">
        <v>20</v>
      </c>
      <c r="K89" s="260"/>
    </row>
    <row r="90" spans="2:11" s="1" customFormat="1" ht="15" customHeight="1">
      <c r="B90" s="271"/>
      <c r="C90" s="248" t="s">
        <v>916</v>
      </c>
      <c r="D90" s="248"/>
      <c r="E90" s="248"/>
      <c r="F90" s="269" t="s">
        <v>897</v>
      </c>
      <c r="G90" s="270"/>
      <c r="H90" s="248" t="s">
        <v>917</v>
      </c>
      <c r="I90" s="248" t="s">
        <v>893</v>
      </c>
      <c r="J90" s="248">
        <v>50</v>
      </c>
      <c r="K90" s="260"/>
    </row>
    <row r="91" spans="2:11" s="1" customFormat="1" ht="15" customHeight="1">
      <c r="B91" s="271"/>
      <c r="C91" s="248" t="s">
        <v>918</v>
      </c>
      <c r="D91" s="248"/>
      <c r="E91" s="248"/>
      <c r="F91" s="269" t="s">
        <v>897</v>
      </c>
      <c r="G91" s="270"/>
      <c r="H91" s="248" t="s">
        <v>918</v>
      </c>
      <c r="I91" s="248" t="s">
        <v>893</v>
      </c>
      <c r="J91" s="248">
        <v>50</v>
      </c>
      <c r="K91" s="260"/>
    </row>
    <row r="92" spans="2:11" s="1" customFormat="1" ht="15" customHeight="1">
      <c r="B92" s="271"/>
      <c r="C92" s="248" t="s">
        <v>919</v>
      </c>
      <c r="D92" s="248"/>
      <c r="E92" s="248"/>
      <c r="F92" s="269" t="s">
        <v>897</v>
      </c>
      <c r="G92" s="270"/>
      <c r="H92" s="248" t="s">
        <v>920</v>
      </c>
      <c r="I92" s="248" t="s">
        <v>893</v>
      </c>
      <c r="J92" s="248">
        <v>255</v>
      </c>
      <c r="K92" s="260"/>
    </row>
    <row r="93" spans="2:11" s="1" customFormat="1" ht="15" customHeight="1">
      <c r="B93" s="271"/>
      <c r="C93" s="248" t="s">
        <v>921</v>
      </c>
      <c r="D93" s="248"/>
      <c r="E93" s="248"/>
      <c r="F93" s="269" t="s">
        <v>891</v>
      </c>
      <c r="G93" s="270"/>
      <c r="H93" s="248" t="s">
        <v>922</v>
      </c>
      <c r="I93" s="248" t="s">
        <v>923</v>
      </c>
      <c r="J93" s="248"/>
      <c r="K93" s="260"/>
    </row>
    <row r="94" spans="2:11" s="1" customFormat="1" ht="15" customHeight="1">
      <c r="B94" s="271"/>
      <c r="C94" s="248" t="s">
        <v>924</v>
      </c>
      <c r="D94" s="248"/>
      <c r="E94" s="248"/>
      <c r="F94" s="269" t="s">
        <v>891</v>
      </c>
      <c r="G94" s="270"/>
      <c r="H94" s="248" t="s">
        <v>925</v>
      </c>
      <c r="I94" s="248" t="s">
        <v>926</v>
      </c>
      <c r="J94" s="248"/>
      <c r="K94" s="260"/>
    </row>
    <row r="95" spans="2:11" s="1" customFormat="1" ht="15" customHeight="1">
      <c r="B95" s="271"/>
      <c r="C95" s="248" t="s">
        <v>927</v>
      </c>
      <c r="D95" s="248"/>
      <c r="E95" s="248"/>
      <c r="F95" s="269" t="s">
        <v>891</v>
      </c>
      <c r="G95" s="270"/>
      <c r="H95" s="248" t="s">
        <v>927</v>
      </c>
      <c r="I95" s="248" t="s">
        <v>926</v>
      </c>
      <c r="J95" s="248"/>
      <c r="K95" s="260"/>
    </row>
    <row r="96" spans="2:11" s="1" customFormat="1" ht="15" customHeight="1">
      <c r="B96" s="271"/>
      <c r="C96" s="248" t="s">
        <v>41</v>
      </c>
      <c r="D96" s="248"/>
      <c r="E96" s="248"/>
      <c r="F96" s="269" t="s">
        <v>891</v>
      </c>
      <c r="G96" s="270"/>
      <c r="H96" s="248" t="s">
        <v>928</v>
      </c>
      <c r="I96" s="248" t="s">
        <v>926</v>
      </c>
      <c r="J96" s="248"/>
      <c r="K96" s="260"/>
    </row>
    <row r="97" spans="2:11" s="1" customFormat="1" ht="15" customHeight="1">
      <c r="B97" s="271"/>
      <c r="C97" s="248" t="s">
        <v>51</v>
      </c>
      <c r="D97" s="248"/>
      <c r="E97" s="248"/>
      <c r="F97" s="269" t="s">
        <v>891</v>
      </c>
      <c r="G97" s="270"/>
      <c r="H97" s="248" t="s">
        <v>929</v>
      </c>
      <c r="I97" s="248" t="s">
        <v>926</v>
      </c>
      <c r="J97" s="248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pans="2:1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pans="2:11" s="1" customFormat="1" ht="45" customHeight="1">
      <c r="B102" s="259"/>
      <c r="C102" s="363" t="s">
        <v>930</v>
      </c>
      <c r="D102" s="363"/>
      <c r="E102" s="363"/>
      <c r="F102" s="363"/>
      <c r="G102" s="363"/>
      <c r="H102" s="363"/>
      <c r="I102" s="363"/>
      <c r="J102" s="363"/>
      <c r="K102" s="260"/>
    </row>
    <row r="103" spans="2:11" s="1" customFormat="1" ht="17.25" customHeight="1">
      <c r="B103" s="259"/>
      <c r="C103" s="261" t="s">
        <v>885</v>
      </c>
      <c r="D103" s="261"/>
      <c r="E103" s="261"/>
      <c r="F103" s="261" t="s">
        <v>886</v>
      </c>
      <c r="G103" s="262"/>
      <c r="H103" s="261" t="s">
        <v>57</v>
      </c>
      <c r="I103" s="261" t="s">
        <v>60</v>
      </c>
      <c r="J103" s="261" t="s">
        <v>887</v>
      </c>
      <c r="K103" s="260"/>
    </row>
    <row r="104" spans="2:11" s="1" customFormat="1" ht="17.25" customHeight="1">
      <c r="B104" s="259"/>
      <c r="C104" s="263" t="s">
        <v>888</v>
      </c>
      <c r="D104" s="263"/>
      <c r="E104" s="263"/>
      <c r="F104" s="264" t="s">
        <v>889</v>
      </c>
      <c r="G104" s="265"/>
      <c r="H104" s="263"/>
      <c r="I104" s="263"/>
      <c r="J104" s="263" t="s">
        <v>890</v>
      </c>
      <c r="K104" s="260"/>
    </row>
    <row r="105" spans="2:11" s="1" customFormat="1" ht="5.25" customHeight="1">
      <c r="B105" s="259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9"/>
      <c r="C106" s="248" t="s">
        <v>56</v>
      </c>
      <c r="D106" s="268"/>
      <c r="E106" s="268"/>
      <c r="F106" s="269" t="s">
        <v>891</v>
      </c>
      <c r="G106" s="248"/>
      <c r="H106" s="248" t="s">
        <v>931</v>
      </c>
      <c r="I106" s="248" t="s">
        <v>893</v>
      </c>
      <c r="J106" s="248">
        <v>20</v>
      </c>
      <c r="K106" s="260"/>
    </row>
    <row r="107" spans="2:11" s="1" customFormat="1" ht="15" customHeight="1">
      <c r="B107" s="259"/>
      <c r="C107" s="248" t="s">
        <v>894</v>
      </c>
      <c r="D107" s="248"/>
      <c r="E107" s="248"/>
      <c r="F107" s="269" t="s">
        <v>891</v>
      </c>
      <c r="G107" s="248"/>
      <c r="H107" s="248" t="s">
        <v>931</v>
      </c>
      <c r="I107" s="248" t="s">
        <v>893</v>
      </c>
      <c r="J107" s="248">
        <v>120</v>
      </c>
      <c r="K107" s="260"/>
    </row>
    <row r="108" spans="2:11" s="1" customFormat="1" ht="15" customHeight="1">
      <c r="B108" s="271"/>
      <c r="C108" s="248" t="s">
        <v>896</v>
      </c>
      <c r="D108" s="248"/>
      <c r="E108" s="248"/>
      <c r="F108" s="269" t="s">
        <v>897</v>
      </c>
      <c r="G108" s="248"/>
      <c r="H108" s="248" t="s">
        <v>931</v>
      </c>
      <c r="I108" s="248" t="s">
        <v>893</v>
      </c>
      <c r="J108" s="248">
        <v>50</v>
      </c>
      <c r="K108" s="260"/>
    </row>
    <row r="109" spans="2:11" s="1" customFormat="1" ht="15" customHeight="1">
      <c r="B109" s="271"/>
      <c r="C109" s="248" t="s">
        <v>899</v>
      </c>
      <c r="D109" s="248"/>
      <c r="E109" s="248"/>
      <c r="F109" s="269" t="s">
        <v>891</v>
      </c>
      <c r="G109" s="248"/>
      <c r="H109" s="248" t="s">
        <v>931</v>
      </c>
      <c r="I109" s="248" t="s">
        <v>901</v>
      </c>
      <c r="J109" s="248"/>
      <c r="K109" s="260"/>
    </row>
    <row r="110" spans="2:11" s="1" customFormat="1" ht="15" customHeight="1">
      <c r="B110" s="271"/>
      <c r="C110" s="248" t="s">
        <v>910</v>
      </c>
      <c r="D110" s="248"/>
      <c r="E110" s="248"/>
      <c r="F110" s="269" t="s">
        <v>897</v>
      </c>
      <c r="G110" s="248"/>
      <c r="H110" s="248" t="s">
        <v>931</v>
      </c>
      <c r="I110" s="248" t="s">
        <v>893</v>
      </c>
      <c r="J110" s="248">
        <v>50</v>
      </c>
      <c r="K110" s="260"/>
    </row>
    <row r="111" spans="2:11" s="1" customFormat="1" ht="15" customHeight="1">
      <c r="B111" s="271"/>
      <c r="C111" s="248" t="s">
        <v>918</v>
      </c>
      <c r="D111" s="248"/>
      <c r="E111" s="248"/>
      <c r="F111" s="269" t="s">
        <v>897</v>
      </c>
      <c r="G111" s="248"/>
      <c r="H111" s="248" t="s">
        <v>931</v>
      </c>
      <c r="I111" s="248" t="s">
        <v>893</v>
      </c>
      <c r="J111" s="248">
        <v>50</v>
      </c>
      <c r="K111" s="260"/>
    </row>
    <row r="112" spans="2:11" s="1" customFormat="1" ht="15" customHeight="1">
      <c r="B112" s="271"/>
      <c r="C112" s="248" t="s">
        <v>916</v>
      </c>
      <c r="D112" s="248"/>
      <c r="E112" s="248"/>
      <c r="F112" s="269" t="s">
        <v>897</v>
      </c>
      <c r="G112" s="248"/>
      <c r="H112" s="248" t="s">
        <v>931</v>
      </c>
      <c r="I112" s="248" t="s">
        <v>893</v>
      </c>
      <c r="J112" s="248">
        <v>50</v>
      </c>
      <c r="K112" s="260"/>
    </row>
    <row r="113" spans="2:11" s="1" customFormat="1" ht="15" customHeight="1">
      <c r="B113" s="271"/>
      <c r="C113" s="248" t="s">
        <v>56</v>
      </c>
      <c r="D113" s="248"/>
      <c r="E113" s="248"/>
      <c r="F113" s="269" t="s">
        <v>891</v>
      </c>
      <c r="G113" s="248"/>
      <c r="H113" s="248" t="s">
        <v>932</v>
      </c>
      <c r="I113" s="248" t="s">
        <v>893</v>
      </c>
      <c r="J113" s="248">
        <v>20</v>
      </c>
      <c r="K113" s="260"/>
    </row>
    <row r="114" spans="2:11" s="1" customFormat="1" ht="15" customHeight="1">
      <c r="B114" s="271"/>
      <c r="C114" s="248" t="s">
        <v>933</v>
      </c>
      <c r="D114" s="248"/>
      <c r="E114" s="248"/>
      <c r="F114" s="269" t="s">
        <v>891</v>
      </c>
      <c r="G114" s="248"/>
      <c r="H114" s="248" t="s">
        <v>934</v>
      </c>
      <c r="I114" s="248" t="s">
        <v>893</v>
      </c>
      <c r="J114" s="248">
        <v>120</v>
      </c>
      <c r="K114" s="260"/>
    </row>
    <row r="115" spans="2:11" s="1" customFormat="1" ht="15" customHeight="1">
      <c r="B115" s="271"/>
      <c r="C115" s="248" t="s">
        <v>41</v>
      </c>
      <c r="D115" s="248"/>
      <c r="E115" s="248"/>
      <c r="F115" s="269" t="s">
        <v>891</v>
      </c>
      <c r="G115" s="248"/>
      <c r="H115" s="248" t="s">
        <v>935</v>
      </c>
      <c r="I115" s="248" t="s">
        <v>926</v>
      </c>
      <c r="J115" s="248"/>
      <c r="K115" s="260"/>
    </row>
    <row r="116" spans="2:11" s="1" customFormat="1" ht="15" customHeight="1">
      <c r="B116" s="271"/>
      <c r="C116" s="248" t="s">
        <v>51</v>
      </c>
      <c r="D116" s="248"/>
      <c r="E116" s="248"/>
      <c r="F116" s="269" t="s">
        <v>891</v>
      </c>
      <c r="G116" s="248"/>
      <c r="H116" s="248" t="s">
        <v>936</v>
      </c>
      <c r="I116" s="248" t="s">
        <v>926</v>
      </c>
      <c r="J116" s="248"/>
      <c r="K116" s="260"/>
    </row>
    <row r="117" spans="2:11" s="1" customFormat="1" ht="15" customHeight="1">
      <c r="B117" s="271"/>
      <c r="C117" s="248" t="s">
        <v>60</v>
      </c>
      <c r="D117" s="248"/>
      <c r="E117" s="248"/>
      <c r="F117" s="269" t="s">
        <v>891</v>
      </c>
      <c r="G117" s="248"/>
      <c r="H117" s="248" t="s">
        <v>937</v>
      </c>
      <c r="I117" s="248" t="s">
        <v>938</v>
      </c>
      <c r="J117" s="248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364" t="s">
        <v>939</v>
      </c>
      <c r="D122" s="364"/>
      <c r="E122" s="364"/>
      <c r="F122" s="364"/>
      <c r="G122" s="364"/>
      <c r="H122" s="364"/>
      <c r="I122" s="364"/>
      <c r="J122" s="364"/>
      <c r="K122" s="288"/>
    </row>
    <row r="123" spans="2:11" s="1" customFormat="1" ht="17.25" customHeight="1">
      <c r="B123" s="289"/>
      <c r="C123" s="261" t="s">
        <v>885</v>
      </c>
      <c r="D123" s="261"/>
      <c r="E123" s="261"/>
      <c r="F123" s="261" t="s">
        <v>886</v>
      </c>
      <c r="G123" s="262"/>
      <c r="H123" s="261" t="s">
        <v>57</v>
      </c>
      <c r="I123" s="261" t="s">
        <v>60</v>
      </c>
      <c r="J123" s="261" t="s">
        <v>887</v>
      </c>
      <c r="K123" s="290"/>
    </row>
    <row r="124" spans="2:11" s="1" customFormat="1" ht="17.25" customHeight="1">
      <c r="B124" s="289"/>
      <c r="C124" s="263" t="s">
        <v>888</v>
      </c>
      <c r="D124" s="263"/>
      <c r="E124" s="263"/>
      <c r="F124" s="264" t="s">
        <v>889</v>
      </c>
      <c r="G124" s="265"/>
      <c r="H124" s="263"/>
      <c r="I124" s="263"/>
      <c r="J124" s="263" t="s">
        <v>890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8" t="s">
        <v>894</v>
      </c>
      <c r="D126" s="268"/>
      <c r="E126" s="268"/>
      <c r="F126" s="269" t="s">
        <v>891</v>
      </c>
      <c r="G126" s="248"/>
      <c r="H126" s="248" t="s">
        <v>931</v>
      </c>
      <c r="I126" s="248" t="s">
        <v>893</v>
      </c>
      <c r="J126" s="248">
        <v>120</v>
      </c>
      <c r="K126" s="294"/>
    </row>
    <row r="127" spans="2:11" s="1" customFormat="1" ht="15" customHeight="1">
      <c r="B127" s="291"/>
      <c r="C127" s="248" t="s">
        <v>940</v>
      </c>
      <c r="D127" s="248"/>
      <c r="E127" s="248"/>
      <c r="F127" s="269" t="s">
        <v>891</v>
      </c>
      <c r="G127" s="248"/>
      <c r="H127" s="248" t="s">
        <v>941</v>
      </c>
      <c r="I127" s="248" t="s">
        <v>893</v>
      </c>
      <c r="J127" s="248" t="s">
        <v>942</v>
      </c>
      <c r="K127" s="294"/>
    </row>
    <row r="128" spans="2:11" s="1" customFormat="1" ht="15" customHeight="1">
      <c r="B128" s="291"/>
      <c r="C128" s="248" t="s">
        <v>839</v>
      </c>
      <c r="D128" s="248"/>
      <c r="E128" s="248"/>
      <c r="F128" s="269" t="s">
        <v>891</v>
      </c>
      <c r="G128" s="248"/>
      <c r="H128" s="248" t="s">
        <v>943</v>
      </c>
      <c r="I128" s="248" t="s">
        <v>893</v>
      </c>
      <c r="J128" s="248" t="s">
        <v>942</v>
      </c>
      <c r="K128" s="294"/>
    </row>
    <row r="129" spans="2:11" s="1" customFormat="1" ht="15" customHeight="1">
      <c r="B129" s="291"/>
      <c r="C129" s="248" t="s">
        <v>902</v>
      </c>
      <c r="D129" s="248"/>
      <c r="E129" s="248"/>
      <c r="F129" s="269" t="s">
        <v>897</v>
      </c>
      <c r="G129" s="248"/>
      <c r="H129" s="248" t="s">
        <v>903</v>
      </c>
      <c r="I129" s="248" t="s">
        <v>893</v>
      </c>
      <c r="J129" s="248">
        <v>15</v>
      </c>
      <c r="K129" s="294"/>
    </row>
    <row r="130" spans="2:11" s="1" customFormat="1" ht="15" customHeight="1">
      <c r="B130" s="291"/>
      <c r="C130" s="272" t="s">
        <v>904</v>
      </c>
      <c r="D130" s="272"/>
      <c r="E130" s="272"/>
      <c r="F130" s="273" t="s">
        <v>897</v>
      </c>
      <c r="G130" s="272"/>
      <c r="H130" s="272" t="s">
        <v>905</v>
      </c>
      <c r="I130" s="272" t="s">
        <v>893</v>
      </c>
      <c r="J130" s="272">
        <v>15</v>
      </c>
      <c r="K130" s="294"/>
    </row>
    <row r="131" spans="2:11" s="1" customFormat="1" ht="15" customHeight="1">
      <c r="B131" s="291"/>
      <c r="C131" s="272" t="s">
        <v>906</v>
      </c>
      <c r="D131" s="272"/>
      <c r="E131" s="272"/>
      <c r="F131" s="273" t="s">
        <v>897</v>
      </c>
      <c r="G131" s="272"/>
      <c r="H131" s="272" t="s">
        <v>907</v>
      </c>
      <c r="I131" s="272" t="s">
        <v>893</v>
      </c>
      <c r="J131" s="272">
        <v>20</v>
      </c>
      <c r="K131" s="294"/>
    </row>
    <row r="132" spans="2:11" s="1" customFormat="1" ht="15" customHeight="1">
      <c r="B132" s="291"/>
      <c r="C132" s="272" t="s">
        <v>908</v>
      </c>
      <c r="D132" s="272"/>
      <c r="E132" s="272"/>
      <c r="F132" s="273" t="s">
        <v>897</v>
      </c>
      <c r="G132" s="272"/>
      <c r="H132" s="272" t="s">
        <v>909</v>
      </c>
      <c r="I132" s="272" t="s">
        <v>893</v>
      </c>
      <c r="J132" s="272">
        <v>20</v>
      </c>
      <c r="K132" s="294"/>
    </row>
    <row r="133" spans="2:11" s="1" customFormat="1" ht="15" customHeight="1">
      <c r="B133" s="291"/>
      <c r="C133" s="248" t="s">
        <v>896</v>
      </c>
      <c r="D133" s="248"/>
      <c r="E133" s="248"/>
      <c r="F133" s="269" t="s">
        <v>897</v>
      </c>
      <c r="G133" s="248"/>
      <c r="H133" s="248" t="s">
        <v>931</v>
      </c>
      <c r="I133" s="248" t="s">
        <v>893</v>
      </c>
      <c r="J133" s="248">
        <v>50</v>
      </c>
      <c r="K133" s="294"/>
    </row>
    <row r="134" spans="2:11" s="1" customFormat="1" ht="15" customHeight="1">
      <c r="B134" s="291"/>
      <c r="C134" s="248" t="s">
        <v>910</v>
      </c>
      <c r="D134" s="248"/>
      <c r="E134" s="248"/>
      <c r="F134" s="269" t="s">
        <v>897</v>
      </c>
      <c r="G134" s="248"/>
      <c r="H134" s="248" t="s">
        <v>931</v>
      </c>
      <c r="I134" s="248" t="s">
        <v>893</v>
      </c>
      <c r="J134" s="248">
        <v>50</v>
      </c>
      <c r="K134" s="294"/>
    </row>
    <row r="135" spans="2:11" s="1" customFormat="1" ht="15" customHeight="1">
      <c r="B135" s="291"/>
      <c r="C135" s="248" t="s">
        <v>916</v>
      </c>
      <c r="D135" s="248"/>
      <c r="E135" s="248"/>
      <c r="F135" s="269" t="s">
        <v>897</v>
      </c>
      <c r="G135" s="248"/>
      <c r="H135" s="248" t="s">
        <v>931</v>
      </c>
      <c r="I135" s="248" t="s">
        <v>893</v>
      </c>
      <c r="J135" s="248">
        <v>50</v>
      </c>
      <c r="K135" s="294"/>
    </row>
    <row r="136" spans="2:11" s="1" customFormat="1" ht="15" customHeight="1">
      <c r="B136" s="291"/>
      <c r="C136" s="248" t="s">
        <v>918</v>
      </c>
      <c r="D136" s="248"/>
      <c r="E136" s="248"/>
      <c r="F136" s="269" t="s">
        <v>897</v>
      </c>
      <c r="G136" s="248"/>
      <c r="H136" s="248" t="s">
        <v>931</v>
      </c>
      <c r="I136" s="248" t="s">
        <v>893</v>
      </c>
      <c r="J136" s="248">
        <v>50</v>
      </c>
      <c r="K136" s="294"/>
    </row>
    <row r="137" spans="2:11" s="1" customFormat="1" ht="15" customHeight="1">
      <c r="B137" s="291"/>
      <c r="C137" s="248" t="s">
        <v>919</v>
      </c>
      <c r="D137" s="248"/>
      <c r="E137" s="248"/>
      <c r="F137" s="269" t="s">
        <v>897</v>
      </c>
      <c r="G137" s="248"/>
      <c r="H137" s="248" t="s">
        <v>944</v>
      </c>
      <c r="I137" s="248" t="s">
        <v>893</v>
      </c>
      <c r="J137" s="248">
        <v>255</v>
      </c>
      <c r="K137" s="294"/>
    </row>
    <row r="138" spans="2:11" s="1" customFormat="1" ht="15" customHeight="1">
      <c r="B138" s="291"/>
      <c r="C138" s="248" t="s">
        <v>921</v>
      </c>
      <c r="D138" s="248"/>
      <c r="E138" s="248"/>
      <c r="F138" s="269" t="s">
        <v>891</v>
      </c>
      <c r="G138" s="248"/>
      <c r="H138" s="248" t="s">
        <v>945</v>
      </c>
      <c r="I138" s="248" t="s">
        <v>923</v>
      </c>
      <c r="J138" s="248"/>
      <c r="K138" s="294"/>
    </row>
    <row r="139" spans="2:11" s="1" customFormat="1" ht="15" customHeight="1">
      <c r="B139" s="291"/>
      <c r="C139" s="248" t="s">
        <v>924</v>
      </c>
      <c r="D139" s="248"/>
      <c r="E139" s="248"/>
      <c r="F139" s="269" t="s">
        <v>891</v>
      </c>
      <c r="G139" s="248"/>
      <c r="H139" s="248" t="s">
        <v>946</v>
      </c>
      <c r="I139" s="248" t="s">
        <v>926</v>
      </c>
      <c r="J139" s="248"/>
      <c r="K139" s="294"/>
    </row>
    <row r="140" spans="2:11" s="1" customFormat="1" ht="15" customHeight="1">
      <c r="B140" s="291"/>
      <c r="C140" s="248" t="s">
        <v>927</v>
      </c>
      <c r="D140" s="248"/>
      <c r="E140" s="248"/>
      <c r="F140" s="269" t="s">
        <v>891</v>
      </c>
      <c r="G140" s="248"/>
      <c r="H140" s="248" t="s">
        <v>927</v>
      </c>
      <c r="I140" s="248" t="s">
        <v>926</v>
      </c>
      <c r="J140" s="248"/>
      <c r="K140" s="294"/>
    </row>
    <row r="141" spans="2:11" s="1" customFormat="1" ht="15" customHeight="1">
      <c r="B141" s="291"/>
      <c r="C141" s="248" t="s">
        <v>41</v>
      </c>
      <c r="D141" s="248"/>
      <c r="E141" s="248"/>
      <c r="F141" s="269" t="s">
        <v>891</v>
      </c>
      <c r="G141" s="248"/>
      <c r="H141" s="248" t="s">
        <v>947</v>
      </c>
      <c r="I141" s="248" t="s">
        <v>926</v>
      </c>
      <c r="J141" s="248"/>
      <c r="K141" s="294"/>
    </row>
    <row r="142" spans="2:11" s="1" customFormat="1" ht="15" customHeight="1">
      <c r="B142" s="291"/>
      <c r="C142" s="248" t="s">
        <v>948</v>
      </c>
      <c r="D142" s="248"/>
      <c r="E142" s="248"/>
      <c r="F142" s="269" t="s">
        <v>891</v>
      </c>
      <c r="G142" s="248"/>
      <c r="H142" s="248" t="s">
        <v>949</v>
      </c>
      <c r="I142" s="248" t="s">
        <v>926</v>
      </c>
      <c r="J142" s="248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pans="2:11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pans="2:11" s="1" customFormat="1" ht="45" customHeight="1">
      <c r="B147" s="259"/>
      <c r="C147" s="363" t="s">
        <v>950</v>
      </c>
      <c r="D147" s="363"/>
      <c r="E147" s="363"/>
      <c r="F147" s="363"/>
      <c r="G147" s="363"/>
      <c r="H147" s="363"/>
      <c r="I147" s="363"/>
      <c r="J147" s="363"/>
      <c r="K147" s="260"/>
    </row>
    <row r="148" spans="2:11" s="1" customFormat="1" ht="17.25" customHeight="1">
      <c r="B148" s="259"/>
      <c r="C148" s="261" t="s">
        <v>885</v>
      </c>
      <c r="D148" s="261"/>
      <c r="E148" s="261"/>
      <c r="F148" s="261" t="s">
        <v>886</v>
      </c>
      <c r="G148" s="262"/>
      <c r="H148" s="261" t="s">
        <v>57</v>
      </c>
      <c r="I148" s="261" t="s">
        <v>60</v>
      </c>
      <c r="J148" s="261" t="s">
        <v>887</v>
      </c>
      <c r="K148" s="260"/>
    </row>
    <row r="149" spans="2:11" s="1" customFormat="1" ht="17.25" customHeight="1">
      <c r="B149" s="259"/>
      <c r="C149" s="263" t="s">
        <v>888</v>
      </c>
      <c r="D149" s="263"/>
      <c r="E149" s="263"/>
      <c r="F149" s="264" t="s">
        <v>889</v>
      </c>
      <c r="G149" s="265"/>
      <c r="H149" s="263"/>
      <c r="I149" s="263"/>
      <c r="J149" s="263" t="s">
        <v>890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894</v>
      </c>
      <c r="D151" s="248"/>
      <c r="E151" s="248"/>
      <c r="F151" s="299" t="s">
        <v>891</v>
      </c>
      <c r="G151" s="248"/>
      <c r="H151" s="298" t="s">
        <v>931</v>
      </c>
      <c r="I151" s="298" t="s">
        <v>893</v>
      </c>
      <c r="J151" s="298">
        <v>120</v>
      </c>
      <c r="K151" s="294"/>
    </row>
    <row r="152" spans="2:11" s="1" customFormat="1" ht="15" customHeight="1">
      <c r="B152" s="271"/>
      <c r="C152" s="298" t="s">
        <v>940</v>
      </c>
      <c r="D152" s="248"/>
      <c r="E152" s="248"/>
      <c r="F152" s="299" t="s">
        <v>891</v>
      </c>
      <c r="G152" s="248"/>
      <c r="H152" s="298" t="s">
        <v>951</v>
      </c>
      <c r="I152" s="298" t="s">
        <v>893</v>
      </c>
      <c r="J152" s="298" t="s">
        <v>942</v>
      </c>
      <c r="K152" s="294"/>
    </row>
    <row r="153" spans="2:11" s="1" customFormat="1" ht="15" customHeight="1">
      <c r="B153" s="271"/>
      <c r="C153" s="298" t="s">
        <v>839</v>
      </c>
      <c r="D153" s="248"/>
      <c r="E153" s="248"/>
      <c r="F153" s="299" t="s">
        <v>891</v>
      </c>
      <c r="G153" s="248"/>
      <c r="H153" s="298" t="s">
        <v>952</v>
      </c>
      <c r="I153" s="298" t="s">
        <v>893</v>
      </c>
      <c r="J153" s="298" t="s">
        <v>942</v>
      </c>
      <c r="K153" s="294"/>
    </row>
    <row r="154" spans="2:11" s="1" customFormat="1" ht="15" customHeight="1">
      <c r="B154" s="271"/>
      <c r="C154" s="298" t="s">
        <v>896</v>
      </c>
      <c r="D154" s="248"/>
      <c r="E154" s="248"/>
      <c r="F154" s="299" t="s">
        <v>897</v>
      </c>
      <c r="G154" s="248"/>
      <c r="H154" s="298" t="s">
        <v>931</v>
      </c>
      <c r="I154" s="298" t="s">
        <v>893</v>
      </c>
      <c r="J154" s="298">
        <v>50</v>
      </c>
      <c r="K154" s="294"/>
    </row>
    <row r="155" spans="2:11" s="1" customFormat="1" ht="15" customHeight="1">
      <c r="B155" s="271"/>
      <c r="C155" s="298" t="s">
        <v>899</v>
      </c>
      <c r="D155" s="248"/>
      <c r="E155" s="248"/>
      <c r="F155" s="299" t="s">
        <v>891</v>
      </c>
      <c r="G155" s="248"/>
      <c r="H155" s="298" t="s">
        <v>931</v>
      </c>
      <c r="I155" s="298" t="s">
        <v>901</v>
      </c>
      <c r="J155" s="298"/>
      <c r="K155" s="294"/>
    </row>
    <row r="156" spans="2:11" s="1" customFormat="1" ht="15" customHeight="1">
      <c r="B156" s="271"/>
      <c r="C156" s="298" t="s">
        <v>910</v>
      </c>
      <c r="D156" s="248"/>
      <c r="E156" s="248"/>
      <c r="F156" s="299" t="s">
        <v>897</v>
      </c>
      <c r="G156" s="248"/>
      <c r="H156" s="298" t="s">
        <v>931</v>
      </c>
      <c r="I156" s="298" t="s">
        <v>893</v>
      </c>
      <c r="J156" s="298">
        <v>50</v>
      </c>
      <c r="K156" s="294"/>
    </row>
    <row r="157" spans="2:11" s="1" customFormat="1" ht="15" customHeight="1">
      <c r="B157" s="271"/>
      <c r="C157" s="298" t="s">
        <v>918</v>
      </c>
      <c r="D157" s="248"/>
      <c r="E157" s="248"/>
      <c r="F157" s="299" t="s">
        <v>897</v>
      </c>
      <c r="G157" s="248"/>
      <c r="H157" s="298" t="s">
        <v>931</v>
      </c>
      <c r="I157" s="298" t="s">
        <v>893</v>
      </c>
      <c r="J157" s="298">
        <v>50</v>
      </c>
      <c r="K157" s="294"/>
    </row>
    <row r="158" spans="2:11" s="1" customFormat="1" ht="15" customHeight="1">
      <c r="B158" s="271"/>
      <c r="C158" s="298" t="s">
        <v>916</v>
      </c>
      <c r="D158" s="248"/>
      <c r="E158" s="248"/>
      <c r="F158" s="299" t="s">
        <v>897</v>
      </c>
      <c r="G158" s="248"/>
      <c r="H158" s="298" t="s">
        <v>931</v>
      </c>
      <c r="I158" s="298" t="s">
        <v>893</v>
      </c>
      <c r="J158" s="298">
        <v>50</v>
      </c>
      <c r="K158" s="294"/>
    </row>
    <row r="159" spans="2:11" s="1" customFormat="1" ht="15" customHeight="1">
      <c r="B159" s="271"/>
      <c r="C159" s="298" t="s">
        <v>84</v>
      </c>
      <c r="D159" s="248"/>
      <c r="E159" s="248"/>
      <c r="F159" s="299" t="s">
        <v>891</v>
      </c>
      <c r="G159" s="248"/>
      <c r="H159" s="298" t="s">
        <v>953</v>
      </c>
      <c r="I159" s="298" t="s">
        <v>893</v>
      </c>
      <c r="J159" s="298" t="s">
        <v>954</v>
      </c>
      <c r="K159" s="294"/>
    </row>
    <row r="160" spans="2:11" s="1" customFormat="1" ht="15" customHeight="1">
      <c r="B160" s="271"/>
      <c r="C160" s="298" t="s">
        <v>955</v>
      </c>
      <c r="D160" s="248"/>
      <c r="E160" s="248"/>
      <c r="F160" s="299" t="s">
        <v>891</v>
      </c>
      <c r="G160" s="248"/>
      <c r="H160" s="298" t="s">
        <v>956</v>
      </c>
      <c r="I160" s="298" t="s">
        <v>926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364" t="s">
        <v>957</v>
      </c>
      <c r="D165" s="364"/>
      <c r="E165" s="364"/>
      <c r="F165" s="364"/>
      <c r="G165" s="364"/>
      <c r="H165" s="364"/>
      <c r="I165" s="364"/>
      <c r="J165" s="364"/>
      <c r="K165" s="241"/>
    </row>
    <row r="166" spans="2:11" s="1" customFormat="1" ht="17.25" customHeight="1">
      <c r="B166" s="240"/>
      <c r="C166" s="261" t="s">
        <v>885</v>
      </c>
      <c r="D166" s="261"/>
      <c r="E166" s="261"/>
      <c r="F166" s="261" t="s">
        <v>886</v>
      </c>
      <c r="G166" s="303"/>
      <c r="H166" s="304" t="s">
        <v>57</v>
      </c>
      <c r="I166" s="304" t="s">
        <v>60</v>
      </c>
      <c r="J166" s="261" t="s">
        <v>887</v>
      </c>
      <c r="K166" s="241"/>
    </row>
    <row r="167" spans="2:11" s="1" customFormat="1" ht="17.25" customHeight="1">
      <c r="B167" s="242"/>
      <c r="C167" s="263" t="s">
        <v>888</v>
      </c>
      <c r="D167" s="263"/>
      <c r="E167" s="263"/>
      <c r="F167" s="264" t="s">
        <v>889</v>
      </c>
      <c r="G167" s="305"/>
      <c r="H167" s="306"/>
      <c r="I167" s="306"/>
      <c r="J167" s="263" t="s">
        <v>890</v>
      </c>
      <c r="K167" s="243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8" t="s">
        <v>894</v>
      </c>
      <c r="D169" s="248"/>
      <c r="E169" s="248"/>
      <c r="F169" s="269" t="s">
        <v>891</v>
      </c>
      <c r="G169" s="248"/>
      <c r="H169" s="248" t="s">
        <v>931</v>
      </c>
      <c r="I169" s="248" t="s">
        <v>893</v>
      </c>
      <c r="J169" s="248">
        <v>120</v>
      </c>
      <c r="K169" s="294"/>
    </row>
    <row r="170" spans="2:11" s="1" customFormat="1" ht="15" customHeight="1">
      <c r="B170" s="271"/>
      <c r="C170" s="248" t="s">
        <v>940</v>
      </c>
      <c r="D170" s="248"/>
      <c r="E170" s="248"/>
      <c r="F170" s="269" t="s">
        <v>891</v>
      </c>
      <c r="G170" s="248"/>
      <c r="H170" s="248" t="s">
        <v>941</v>
      </c>
      <c r="I170" s="248" t="s">
        <v>893</v>
      </c>
      <c r="J170" s="248" t="s">
        <v>942</v>
      </c>
      <c r="K170" s="294"/>
    </row>
    <row r="171" spans="2:11" s="1" customFormat="1" ht="15" customHeight="1">
      <c r="B171" s="271"/>
      <c r="C171" s="248" t="s">
        <v>839</v>
      </c>
      <c r="D171" s="248"/>
      <c r="E171" s="248"/>
      <c r="F171" s="269" t="s">
        <v>891</v>
      </c>
      <c r="G171" s="248"/>
      <c r="H171" s="248" t="s">
        <v>958</v>
      </c>
      <c r="I171" s="248" t="s">
        <v>893</v>
      </c>
      <c r="J171" s="248" t="s">
        <v>942</v>
      </c>
      <c r="K171" s="294"/>
    </row>
    <row r="172" spans="2:11" s="1" customFormat="1" ht="15" customHeight="1">
      <c r="B172" s="271"/>
      <c r="C172" s="248" t="s">
        <v>896</v>
      </c>
      <c r="D172" s="248"/>
      <c r="E172" s="248"/>
      <c r="F172" s="269" t="s">
        <v>897</v>
      </c>
      <c r="G172" s="248"/>
      <c r="H172" s="248" t="s">
        <v>958</v>
      </c>
      <c r="I172" s="248" t="s">
        <v>893</v>
      </c>
      <c r="J172" s="248">
        <v>50</v>
      </c>
      <c r="K172" s="294"/>
    </row>
    <row r="173" spans="2:11" s="1" customFormat="1" ht="15" customHeight="1">
      <c r="B173" s="271"/>
      <c r="C173" s="248" t="s">
        <v>899</v>
      </c>
      <c r="D173" s="248"/>
      <c r="E173" s="248"/>
      <c r="F173" s="269" t="s">
        <v>891</v>
      </c>
      <c r="G173" s="248"/>
      <c r="H173" s="248" t="s">
        <v>958</v>
      </c>
      <c r="I173" s="248" t="s">
        <v>901</v>
      </c>
      <c r="J173" s="248"/>
      <c r="K173" s="294"/>
    </row>
    <row r="174" spans="2:11" s="1" customFormat="1" ht="15" customHeight="1">
      <c r="B174" s="271"/>
      <c r="C174" s="248" t="s">
        <v>910</v>
      </c>
      <c r="D174" s="248"/>
      <c r="E174" s="248"/>
      <c r="F174" s="269" t="s">
        <v>897</v>
      </c>
      <c r="G174" s="248"/>
      <c r="H174" s="248" t="s">
        <v>958</v>
      </c>
      <c r="I174" s="248" t="s">
        <v>893</v>
      </c>
      <c r="J174" s="248">
        <v>50</v>
      </c>
      <c r="K174" s="294"/>
    </row>
    <row r="175" spans="2:11" s="1" customFormat="1" ht="15" customHeight="1">
      <c r="B175" s="271"/>
      <c r="C175" s="248" t="s">
        <v>918</v>
      </c>
      <c r="D175" s="248"/>
      <c r="E175" s="248"/>
      <c r="F175" s="269" t="s">
        <v>897</v>
      </c>
      <c r="G175" s="248"/>
      <c r="H175" s="248" t="s">
        <v>958</v>
      </c>
      <c r="I175" s="248" t="s">
        <v>893</v>
      </c>
      <c r="J175" s="248">
        <v>50</v>
      </c>
      <c r="K175" s="294"/>
    </row>
    <row r="176" spans="2:11" s="1" customFormat="1" ht="15" customHeight="1">
      <c r="B176" s="271"/>
      <c r="C176" s="248" t="s">
        <v>916</v>
      </c>
      <c r="D176" s="248"/>
      <c r="E176" s="248"/>
      <c r="F176" s="269" t="s">
        <v>897</v>
      </c>
      <c r="G176" s="248"/>
      <c r="H176" s="248" t="s">
        <v>958</v>
      </c>
      <c r="I176" s="248" t="s">
        <v>893</v>
      </c>
      <c r="J176" s="248">
        <v>50</v>
      </c>
      <c r="K176" s="294"/>
    </row>
    <row r="177" spans="2:11" s="1" customFormat="1" ht="15" customHeight="1">
      <c r="B177" s="271"/>
      <c r="C177" s="248" t="s">
        <v>111</v>
      </c>
      <c r="D177" s="248"/>
      <c r="E177" s="248"/>
      <c r="F177" s="269" t="s">
        <v>891</v>
      </c>
      <c r="G177" s="248"/>
      <c r="H177" s="248" t="s">
        <v>959</v>
      </c>
      <c r="I177" s="248" t="s">
        <v>960</v>
      </c>
      <c r="J177" s="248"/>
      <c r="K177" s="294"/>
    </row>
    <row r="178" spans="2:11" s="1" customFormat="1" ht="15" customHeight="1">
      <c r="B178" s="271"/>
      <c r="C178" s="248" t="s">
        <v>60</v>
      </c>
      <c r="D178" s="248"/>
      <c r="E178" s="248"/>
      <c r="F178" s="269" t="s">
        <v>891</v>
      </c>
      <c r="G178" s="248"/>
      <c r="H178" s="248" t="s">
        <v>961</v>
      </c>
      <c r="I178" s="248" t="s">
        <v>962</v>
      </c>
      <c r="J178" s="248">
        <v>1</v>
      </c>
      <c r="K178" s="294"/>
    </row>
    <row r="179" spans="2:11" s="1" customFormat="1" ht="15" customHeight="1">
      <c r="B179" s="271"/>
      <c r="C179" s="248" t="s">
        <v>56</v>
      </c>
      <c r="D179" s="248"/>
      <c r="E179" s="248"/>
      <c r="F179" s="269" t="s">
        <v>891</v>
      </c>
      <c r="G179" s="248"/>
      <c r="H179" s="248" t="s">
        <v>963</v>
      </c>
      <c r="I179" s="248" t="s">
        <v>893</v>
      </c>
      <c r="J179" s="248">
        <v>20</v>
      </c>
      <c r="K179" s="294"/>
    </row>
    <row r="180" spans="2:11" s="1" customFormat="1" ht="15" customHeight="1">
      <c r="B180" s="271"/>
      <c r="C180" s="248" t="s">
        <v>57</v>
      </c>
      <c r="D180" s="248"/>
      <c r="E180" s="248"/>
      <c r="F180" s="269" t="s">
        <v>891</v>
      </c>
      <c r="G180" s="248"/>
      <c r="H180" s="248" t="s">
        <v>964</v>
      </c>
      <c r="I180" s="248" t="s">
        <v>893</v>
      </c>
      <c r="J180" s="248">
        <v>255</v>
      </c>
      <c r="K180" s="294"/>
    </row>
    <row r="181" spans="2:11" s="1" customFormat="1" ht="15" customHeight="1">
      <c r="B181" s="271"/>
      <c r="C181" s="248" t="s">
        <v>112</v>
      </c>
      <c r="D181" s="248"/>
      <c r="E181" s="248"/>
      <c r="F181" s="269" t="s">
        <v>891</v>
      </c>
      <c r="G181" s="248"/>
      <c r="H181" s="248" t="s">
        <v>855</v>
      </c>
      <c r="I181" s="248" t="s">
        <v>893</v>
      </c>
      <c r="J181" s="248">
        <v>10</v>
      </c>
      <c r="K181" s="294"/>
    </row>
    <row r="182" spans="2:11" s="1" customFormat="1" ht="15" customHeight="1">
      <c r="B182" s="271"/>
      <c r="C182" s="248" t="s">
        <v>113</v>
      </c>
      <c r="D182" s="248"/>
      <c r="E182" s="248"/>
      <c r="F182" s="269" t="s">
        <v>891</v>
      </c>
      <c r="G182" s="248"/>
      <c r="H182" s="248" t="s">
        <v>965</v>
      </c>
      <c r="I182" s="248" t="s">
        <v>926</v>
      </c>
      <c r="J182" s="248"/>
      <c r="K182" s="294"/>
    </row>
    <row r="183" spans="2:11" s="1" customFormat="1" ht="15" customHeight="1">
      <c r="B183" s="271"/>
      <c r="C183" s="248" t="s">
        <v>966</v>
      </c>
      <c r="D183" s="248"/>
      <c r="E183" s="248"/>
      <c r="F183" s="269" t="s">
        <v>891</v>
      </c>
      <c r="G183" s="248"/>
      <c r="H183" s="248" t="s">
        <v>967</v>
      </c>
      <c r="I183" s="248" t="s">
        <v>926</v>
      </c>
      <c r="J183" s="248"/>
      <c r="K183" s="294"/>
    </row>
    <row r="184" spans="2:11" s="1" customFormat="1" ht="15" customHeight="1">
      <c r="B184" s="271"/>
      <c r="C184" s="248" t="s">
        <v>955</v>
      </c>
      <c r="D184" s="248"/>
      <c r="E184" s="248"/>
      <c r="F184" s="269" t="s">
        <v>891</v>
      </c>
      <c r="G184" s="248"/>
      <c r="H184" s="248" t="s">
        <v>968</v>
      </c>
      <c r="I184" s="248" t="s">
        <v>926</v>
      </c>
      <c r="J184" s="248"/>
      <c r="K184" s="294"/>
    </row>
    <row r="185" spans="2:11" s="1" customFormat="1" ht="15" customHeight="1">
      <c r="B185" s="271"/>
      <c r="C185" s="248" t="s">
        <v>115</v>
      </c>
      <c r="D185" s="248"/>
      <c r="E185" s="248"/>
      <c r="F185" s="269" t="s">
        <v>897</v>
      </c>
      <c r="G185" s="248"/>
      <c r="H185" s="248" t="s">
        <v>969</v>
      </c>
      <c r="I185" s="248" t="s">
        <v>893</v>
      </c>
      <c r="J185" s="248">
        <v>50</v>
      </c>
      <c r="K185" s="294"/>
    </row>
    <row r="186" spans="2:11" s="1" customFormat="1" ht="15" customHeight="1">
      <c r="B186" s="271"/>
      <c r="C186" s="248" t="s">
        <v>970</v>
      </c>
      <c r="D186" s="248"/>
      <c r="E186" s="248"/>
      <c r="F186" s="269" t="s">
        <v>897</v>
      </c>
      <c r="G186" s="248"/>
      <c r="H186" s="248" t="s">
        <v>971</v>
      </c>
      <c r="I186" s="248" t="s">
        <v>972</v>
      </c>
      <c r="J186" s="248"/>
      <c r="K186" s="294"/>
    </row>
    <row r="187" spans="2:11" s="1" customFormat="1" ht="15" customHeight="1">
      <c r="B187" s="271"/>
      <c r="C187" s="248" t="s">
        <v>973</v>
      </c>
      <c r="D187" s="248"/>
      <c r="E187" s="248"/>
      <c r="F187" s="269" t="s">
        <v>897</v>
      </c>
      <c r="G187" s="248"/>
      <c r="H187" s="248" t="s">
        <v>974</v>
      </c>
      <c r="I187" s="248" t="s">
        <v>972</v>
      </c>
      <c r="J187" s="248"/>
      <c r="K187" s="294"/>
    </row>
    <row r="188" spans="2:11" s="1" customFormat="1" ht="15" customHeight="1">
      <c r="B188" s="271"/>
      <c r="C188" s="248" t="s">
        <v>975</v>
      </c>
      <c r="D188" s="248"/>
      <c r="E188" s="248"/>
      <c r="F188" s="269" t="s">
        <v>897</v>
      </c>
      <c r="G188" s="248"/>
      <c r="H188" s="248" t="s">
        <v>976</v>
      </c>
      <c r="I188" s="248" t="s">
        <v>972</v>
      </c>
      <c r="J188" s="248"/>
      <c r="K188" s="294"/>
    </row>
    <row r="189" spans="2:11" s="1" customFormat="1" ht="15" customHeight="1">
      <c r="B189" s="271"/>
      <c r="C189" s="307" t="s">
        <v>977</v>
      </c>
      <c r="D189" s="248"/>
      <c r="E189" s="248"/>
      <c r="F189" s="269" t="s">
        <v>897</v>
      </c>
      <c r="G189" s="248"/>
      <c r="H189" s="248" t="s">
        <v>978</v>
      </c>
      <c r="I189" s="248" t="s">
        <v>979</v>
      </c>
      <c r="J189" s="308" t="s">
        <v>980</v>
      </c>
      <c r="K189" s="294"/>
    </row>
    <row r="190" spans="2:11" s="1" customFormat="1" ht="15" customHeight="1">
      <c r="B190" s="271"/>
      <c r="C190" s="307" t="s">
        <v>45</v>
      </c>
      <c r="D190" s="248"/>
      <c r="E190" s="248"/>
      <c r="F190" s="269" t="s">
        <v>891</v>
      </c>
      <c r="G190" s="248"/>
      <c r="H190" s="245" t="s">
        <v>981</v>
      </c>
      <c r="I190" s="248" t="s">
        <v>982</v>
      </c>
      <c r="J190" s="248"/>
      <c r="K190" s="294"/>
    </row>
    <row r="191" spans="2:11" s="1" customFormat="1" ht="15" customHeight="1">
      <c r="B191" s="271"/>
      <c r="C191" s="307" t="s">
        <v>983</v>
      </c>
      <c r="D191" s="248"/>
      <c r="E191" s="248"/>
      <c r="F191" s="269" t="s">
        <v>891</v>
      </c>
      <c r="G191" s="248"/>
      <c r="H191" s="248" t="s">
        <v>984</v>
      </c>
      <c r="I191" s="248" t="s">
        <v>926</v>
      </c>
      <c r="J191" s="248"/>
      <c r="K191" s="294"/>
    </row>
    <row r="192" spans="2:11" s="1" customFormat="1" ht="15" customHeight="1">
      <c r="B192" s="271"/>
      <c r="C192" s="307" t="s">
        <v>985</v>
      </c>
      <c r="D192" s="248"/>
      <c r="E192" s="248"/>
      <c r="F192" s="269" t="s">
        <v>891</v>
      </c>
      <c r="G192" s="248"/>
      <c r="H192" s="248" t="s">
        <v>986</v>
      </c>
      <c r="I192" s="248" t="s">
        <v>926</v>
      </c>
      <c r="J192" s="248"/>
      <c r="K192" s="294"/>
    </row>
    <row r="193" spans="2:11" s="1" customFormat="1" ht="15" customHeight="1">
      <c r="B193" s="271"/>
      <c r="C193" s="307" t="s">
        <v>987</v>
      </c>
      <c r="D193" s="248"/>
      <c r="E193" s="248"/>
      <c r="F193" s="269" t="s">
        <v>897</v>
      </c>
      <c r="G193" s="248"/>
      <c r="H193" s="248" t="s">
        <v>988</v>
      </c>
      <c r="I193" s="248" t="s">
        <v>926</v>
      </c>
      <c r="J193" s="248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364" t="s">
        <v>989</v>
      </c>
      <c r="D199" s="364"/>
      <c r="E199" s="364"/>
      <c r="F199" s="364"/>
      <c r="G199" s="364"/>
      <c r="H199" s="364"/>
      <c r="I199" s="364"/>
      <c r="J199" s="364"/>
      <c r="K199" s="241"/>
    </row>
    <row r="200" spans="2:11" s="1" customFormat="1" ht="25.5" customHeight="1">
      <c r="B200" s="240"/>
      <c r="C200" s="310" t="s">
        <v>990</v>
      </c>
      <c r="D200" s="310"/>
      <c r="E200" s="310"/>
      <c r="F200" s="310" t="s">
        <v>991</v>
      </c>
      <c r="G200" s="311"/>
      <c r="H200" s="365" t="s">
        <v>992</v>
      </c>
      <c r="I200" s="365"/>
      <c r="J200" s="365"/>
      <c r="K200" s="241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8" t="s">
        <v>982</v>
      </c>
      <c r="D202" s="248"/>
      <c r="E202" s="248"/>
      <c r="F202" s="269" t="s">
        <v>46</v>
      </c>
      <c r="G202" s="248"/>
      <c r="H202" s="366" t="s">
        <v>993</v>
      </c>
      <c r="I202" s="366"/>
      <c r="J202" s="366"/>
      <c r="K202" s="294"/>
    </row>
    <row r="203" spans="2:11" s="1" customFormat="1" ht="15" customHeight="1">
      <c r="B203" s="271"/>
      <c r="C203" s="248"/>
      <c r="D203" s="248"/>
      <c r="E203" s="248"/>
      <c r="F203" s="269" t="s">
        <v>47</v>
      </c>
      <c r="G203" s="248"/>
      <c r="H203" s="366" t="s">
        <v>994</v>
      </c>
      <c r="I203" s="366"/>
      <c r="J203" s="366"/>
      <c r="K203" s="294"/>
    </row>
    <row r="204" spans="2:11" s="1" customFormat="1" ht="15" customHeight="1">
      <c r="B204" s="271"/>
      <c r="C204" s="248"/>
      <c r="D204" s="248"/>
      <c r="E204" s="248"/>
      <c r="F204" s="269" t="s">
        <v>50</v>
      </c>
      <c r="G204" s="248"/>
      <c r="H204" s="366" t="s">
        <v>995</v>
      </c>
      <c r="I204" s="366"/>
      <c r="J204" s="366"/>
      <c r="K204" s="294"/>
    </row>
    <row r="205" spans="2:11" s="1" customFormat="1" ht="15" customHeight="1">
      <c r="B205" s="271"/>
      <c r="C205" s="248"/>
      <c r="D205" s="248"/>
      <c r="E205" s="248"/>
      <c r="F205" s="269" t="s">
        <v>48</v>
      </c>
      <c r="G205" s="248"/>
      <c r="H205" s="366" t="s">
        <v>996</v>
      </c>
      <c r="I205" s="366"/>
      <c r="J205" s="366"/>
      <c r="K205" s="294"/>
    </row>
    <row r="206" spans="2:11" s="1" customFormat="1" ht="15" customHeight="1">
      <c r="B206" s="271"/>
      <c r="C206" s="248"/>
      <c r="D206" s="248"/>
      <c r="E206" s="248"/>
      <c r="F206" s="269" t="s">
        <v>49</v>
      </c>
      <c r="G206" s="248"/>
      <c r="H206" s="366" t="s">
        <v>997</v>
      </c>
      <c r="I206" s="366"/>
      <c r="J206" s="366"/>
      <c r="K206" s="294"/>
    </row>
    <row r="207" spans="2:11" s="1" customFormat="1" ht="15" customHeight="1">
      <c r="B207" s="271"/>
      <c r="C207" s="248"/>
      <c r="D207" s="248"/>
      <c r="E207" s="248"/>
      <c r="F207" s="269"/>
      <c r="G207" s="248"/>
      <c r="H207" s="248"/>
      <c r="I207" s="248"/>
      <c r="J207" s="248"/>
      <c r="K207" s="294"/>
    </row>
    <row r="208" spans="2:11" s="1" customFormat="1" ht="15" customHeight="1">
      <c r="B208" s="271"/>
      <c r="C208" s="248" t="s">
        <v>938</v>
      </c>
      <c r="D208" s="248"/>
      <c r="E208" s="248"/>
      <c r="F208" s="269" t="s">
        <v>79</v>
      </c>
      <c r="G208" s="248"/>
      <c r="H208" s="366" t="s">
        <v>998</v>
      </c>
      <c r="I208" s="366"/>
      <c r="J208" s="366"/>
      <c r="K208" s="294"/>
    </row>
    <row r="209" spans="2:11" s="1" customFormat="1" ht="15" customHeight="1">
      <c r="B209" s="271"/>
      <c r="C209" s="248"/>
      <c r="D209" s="248"/>
      <c r="E209" s="248"/>
      <c r="F209" s="269" t="s">
        <v>833</v>
      </c>
      <c r="G209" s="248"/>
      <c r="H209" s="366" t="s">
        <v>834</v>
      </c>
      <c r="I209" s="366"/>
      <c r="J209" s="366"/>
      <c r="K209" s="294"/>
    </row>
    <row r="210" spans="2:11" s="1" customFormat="1" ht="15" customHeight="1">
      <c r="B210" s="271"/>
      <c r="C210" s="248"/>
      <c r="D210" s="248"/>
      <c r="E210" s="248"/>
      <c r="F210" s="269" t="s">
        <v>831</v>
      </c>
      <c r="G210" s="248"/>
      <c r="H210" s="366" t="s">
        <v>999</v>
      </c>
      <c r="I210" s="366"/>
      <c r="J210" s="366"/>
      <c r="K210" s="294"/>
    </row>
    <row r="211" spans="2:11" s="1" customFormat="1" ht="15" customHeight="1">
      <c r="B211" s="312"/>
      <c r="C211" s="248"/>
      <c r="D211" s="248"/>
      <c r="E211" s="248"/>
      <c r="F211" s="269" t="s">
        <v>835</v>
      </c>
      <c r="G211" s="307"/>
      <c r="H211" s="367" t="s">
        <v>836</v>
      </c>
      <c r="I211" s="367"/>
      <c r="J211" s="367"/>
      <c r="K211" s="313"/>
    </row>
    <row r="212" spans="2:11" s="1" customFormat="1" ht="15" customHeight="1">
      <c r="B212" s="312"/>
      <c r="C212" s="248"/>
      <c r="D212" s="248"/>
      <c r="E212" s="248"/>
      <c r="F212" s="269" t="s">
        <v>837</v>
      </c>
      <c r="G212" s="307"/>
      <c r="H212" s="367" t="s">
        <v>1000</v>
      </c>
      <c r="I212" s="367"/>
      <c r="J212" s="367"/>
      <c r="K212" s="313"/>
    </row>
    <row r="213" spans="2:11" s="1" customFormat="1" ht="15" customHeight="1">
      <c r="B213" s="312"/>
      <c r="C213" s="248"/>
      <c r="D213" s="248"/>
      <c r="E213" s="248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8" t="s">
        <v>962</v>
      </c>
      <c r="D214" s="248"/>
      <c r="E214" s="248"/>
      <c r="F214" s="269">
        <v>1</v>
      </c>
      <c r="G214" s="307"/>
      <c r="H214" s="367" t="s">
        <v>1001</v>
      </c>
      <c r="I214" s="367"/>
      <c r="J214" s="367"/>
      <c r="K214" s="313"/>
    </row>
    <row r="215" spans="2:11" s="1" customFormat="1" ht="15" customHeight="1">
      <c r="B215" s="312"/>
      <c r="C215" s="248"/>
      <c r="D215" s="248"/>
      <c r="E215" s="248"/>
      <c r="F215" s="269">
        <v>2</v>
      </c>
      <c r="G215" s="307"/>
      <c r="H215" s="367" t="s">
        <v>1002</v>
      </c>
      <c r="I215" s="367"/>
      <c r="J215" s="367"/>
      <c r="K215" s="313"/>
    </row>
    <row r="216" spans="2:11" s="1" customFormat="1" ht="15" customHeight="1">
      <c r="B216" s="312"/>
      <c r="C216" s="248"/>
      <c r="D216" s="248"/>
      <c r="E216" s="248"/>
      <c r="F216" s="269">
        <v>3</v>
      </c>
      <c r="G216" s="307"/>
      <c r="H216" s="367" t="s">
        <v>1003</v>
      </c>
      <c r="I216" s="367"/>
      <c r="J216" s="367"/>
      <c r="K216" s="313"/>
    </row>
    <row r="217" spans="2:11" s="1" customFormat="1" ht="15" customHeight="1">
      <c r="B217" s="312"/>
      <c r="C217" s="248"/>
      <c r="D217" s="248"/>
      <c r="E217" s="248"/>
      <c r="F217" s="269">
        <v>4</v>
      </c>
      <c r="G217" s="307"/>
      <c r="H217" s="367" t="s">
        <v>1004</v>
      </c>
      <c r="I217" s="367"/>
      <c r="J217" s="367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Šivrová Petra</cp:lastModifiedBy>
  <cp:lastPrinted>2022-06-13T13:18:35Z</cp:lastPrinted>
  <dcterms:created xsi:type="dcterms:W3CDTF">2022-05-09T06:26:27Z</dcterms:created>
  <dcterms:modified xsi:type="dcterms:W3CDTF">2022-06-13T13:18:40Z</dcterms:modified>
  <cp:category/>
  <cp:version/>
  <cp:contentType/>
  <cp:contentStatus/>
</cp:coreProperties>
</file>