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7 - Rekonstrukce zpevně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'067 - Rekonstrukce zpevně...'!$C$91:$K$361</definedName>
    <definedName name="_xlnm.Print_Area" localSheetId="1">'067 - Rekonstrukce zpevně...'!$C$4:$J$37,'067 - Rekonstrukce zpevně...'!$C$43:$J$75,'067 - Rekonstrukce zpevně...'!$C$81:$K$361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'067 - Rekonstrukce zpevně...'!$91:$91</definedName>
  </definedNames>
  <calcPr fullCalcOnLoad="1"/>
</workbook>
</file>

<file path=xl/sharedStrings.xml><?xml version="1.0" encoding="utf-8"?>
<sst xmlns="http://schemas.openxmlformats.org/spreadsheetml/2006/main" count="3892" uniqueCount="978">
  <si>
    <t>Export Komplet</t>
  </si>
  <si>
    <t>VZ</t>
  </si>
  <si>
    <t>2.0</t>
  </si>
  <si>
    <t>ZAMOK</t>
  </si>
  <si>
    <t>False</t>
  </si>
  <si>
    <t>{079f0247-6743-42bf-ae4f-6a59fb07bcf8}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</si>
  <si>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</si>
  <si>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</si>
  <si>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</si>
  <si>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</si>
  <si>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</si>
  <si>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</si>
  <si>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</si>
  <si>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</si>
  <si>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</si>
  <si>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</si>
  <si>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</si>
  <si>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zpevněných ploch DDM Březiny</t>
  </si>
  <si>
    <t>KSO:</t>
  </si>
  <si>
    <t/>
  </si>
  <si>
    <t>CC-CZ:</t>
  </si>
  <si>
    <t>Místo:</t>
  </si>
  <si>
    <t>Děčín</t>
  </si>
  <si>
    <t>Datum:</t>
  </si>
  <si>
    <t>10. 6. 2021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</si>
  <si>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</si>
  <si>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</si>
  <si>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</si>
  <si>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</si>
  <si>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</si>
  <si>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</si>
  <si>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</si>
  <si>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</si>
  <si>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</si>
  <si>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</si>
  <si>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</si>
  <si>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</si>
  <si>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</si>
  <si>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</si>
  <si>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</si>
  <si>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</si>
  <si>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</si>
  <si>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</si>
  <si>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</si>
  <si>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</si>
  <si>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</si>
  <si>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</si>
  <si>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</si>
  <si>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</si>
  <si>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</si>
  <si>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</si>
  <si>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</si>
  <si>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</si>
  <si>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</si>
  <si>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</si>
  <si>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</si>
  <si>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</si>
  <si>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</si>
  <si>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</si>
  <si>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</si>
  <si>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</si>
  <si>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</si>
  <si>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</si>
  <si>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</si>
  <si>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</si>
  <si>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</si>
  <si>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</si>
  <si>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</si>
  <si>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</si>
  <si>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</si>
  <si>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</si>
  <si>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</si>
  <si>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</si>
  <si>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</si>
  <si>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</si>
  <si>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</si>
  <si>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</si>
  <si>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</si>
  <si>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</si>
  <si>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</si>
  <si>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</si>
  <si>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</si>
  <si>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</si>
  <si>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</si>
  <si>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</si>
  <si>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</si>
  <si>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</si>
  <si>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</si>
  <si>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</si>
  <si>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</si>
  <si>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</si>
  <si>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</si>
  <si>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</si>
  <si>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</si>
  <si>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</si>
  <si>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91 - Doplňující konstrukce a práce pozemních komunikací</t>
  </si>
  <si>
    <t xml:space="preserve">    95 - Různé konstrukce a práce</t>
  </si>
  <si>
    <t xml:space="preserve">    96 - Bourání konstrukcí</t>
  </si>
  <si>
    <t xml:space="preserve">    98 - Demolice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</si>
  <si>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</si>
  <si>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</si>
  <si>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</si>
  <si>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</si>
  <si>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</si>
  <si>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</si>
  <si>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</si>
  <si>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</si>
  <si>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</si>
  <si>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</si>
  <si>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</si>
  <si>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</si>
  <si>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</si>
  <si>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</si>
  <si>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</si>
  <si>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</si>
  <si>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</si>
  <si>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</si>
  <si>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</si>
  <si>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</si>
  <si>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</si>
  <si>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</si>
  <si>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</si>
  <si>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</si>
  <si>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</si>
  <si>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</si>
  <si>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</si>
  <si>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</si>
  <si>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</si>
  <si>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CS ÚRS 2021 01</t>
  </si>
  <si>
    <t>4</t>
  </si>
  <si>
    <t>1426960191</t>
  </si>
  <si>
    <t>VV</t>
  </si>
  <si>
    <t>"chodníky"85,60-(24,25+38,29)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</si>
  <si>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</si>
  <si>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</si>
  <si>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256335136</t>
  </si>
  <si>
    <t>"chodníky"24,25+38,29</t>
  </si>
  <si>
    <t>"asfaltové plochy"261,08</t>
  </si>
  <si>
    <t>Součet</t>
  </si>
  <si>
    <t>3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</si>
  <si>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</si>
  <si>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</si>
  <si>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1652731617</t>
  </si>
  <si>
    <t>261,08*0,5 'Přepočtené koeficientem množství</t>
  </si>
  <si>
    <t>119003131</t>
  </si>
  <si>
    <t>Pomocné konstrukce při zabezpečení výkopu svislé výstražná páska zřízení</t>
  </si>
  <si>
    <t>m</t>
  </si>
  <si>
    <t>-12881062</t>
  </si>
  <si>
    <t>5</t>
  </si>
  <si>
    <t>119003132</t>
  </si>
  <si>
    <t>Pomocné konstrukce při zabezpečení výkopu svislé výstražná páska odstranění</t>
  </si>
  <si>
    <t>-794819692</t>
  </si>
  <si>
    <t>6</t>
  </si>
  <si>
    <t>122252513</t>
  </si>
  <si>
    <t>Odkopávky a prokopávky zapažené pro silnice a dálnice strojně v hornině třídy těžitelnosti I do 100 m3</t>
  </si>
  <si>
    <t>m3</t>
  </si>
  <si>
    <t>-432673662</t>
  </si>
  <si>
    <t>"chodníky"85,60*0,10</t>
  </si>
  <si>
    <t>"asfaltové plochy"261,08*0,35</t>
  </si>
  <si>
    <t>7</t>
  </si>
  <si>
    <t>132212112</t>
  </si>
  <si>
    <t>Hloubení rýh šířky do 800 mm ručně zapažených i nezapažených, s urovnáním dna do předepsaného profilu a spádu v hornině třídy těžitelnosti I skupiny 3 nesoudržných</t>
  </si>
  <si>
    <t>59770299</t>
  </si>
  <si>
    <t>2*2,45*0,40*1,00</t>
  </si>
  <si>
    <t>2*3,00*0,50*1,00</t>
  </si>
  <si>
    <t>(2*2,75+2*1,70)*0,30*1,00</t>
  </si>
  <si>
    <t>Součet schodiště</t>
  </si>
  <si>
    <t>8</t>
  </si>
  <si>
    <t>132251253</t>
  </si>
  <si>
    <t>Hloubení nezapažených rýh šířky přes 800 do 2 000 mm strojně s urovnáním dna do předepsaného profilu a spádu v hornině třídy těžitelnosti I skupiny 3 přes 50 do 100 m3</t>
  </si>
  <si>
    <t>-2025068211</t>
  </si>
  <si>
    <t>20,00*1,20*1,50</t>
  </si>
  <si>
    <t>5,00*1,00*1,00</t>
  </si>
  <si>
    <t>5,50*0,90*0,70</t>
  </si>
  <si>
    <t>7,00*0,90*0,70</t>
  </si>
  <si>
    <t>"rozšíření u šachet a vpustí"3*0,50*1,50*1,00+2*0,50*1,20*0,70</t>
  </si>
  <si>
    <t>Mezisoučet - kanalizace</t>
  </si>
  <si>
    <t>"obnažení konstrukce septiku"(8,90+7,50)*1,50*2,00</t>
  </si>
  <si>
    <t>9</t>
  </si>
  <si>
    <t>174111101</t>
  </si>
  <si>
    <t>Zásyp sypaninou z jakékoliv horniny ručně s uložením výkopku ve vrstvách se zhutněním jam, šachet, rýh nebo kolem objektů v těchto vykopávkách</t>
  </si>
  <si>
    <t>-454365271</t>
  </si>
  <si>
    <t>"schody před budovou"2,70*0,60+1,70*0,30</t>
  </si>
  <si>
    <t>10</t>
  </si>
  <si>
    <t>M</t>
  </si>
  <si>
    <t>58344197</t>
  </si>
  <si>
    <t>štěrkodrť frakce 0/63</t>
  </si>
  <si>
    <t>t</t>
  </si>
  <si>
    <t>1812463994</t>
  </si>
  <si>
    <t>2,13*2 'Přepočtené koeficientem množství</t>
  </si>
  <si>
    <t>11</t>
  </si>
  <si>
    <t>174151101</t>
  </si>
  <si>
    <t>Zásyp sypaninou z jakékoliv horniny strojně s uložením výkopku ve vrstvách se zhutněním jam, šachet, rýh nebo kolem objektů v těchto vykopávkách</t>
  </si>
  <si>
    <t>-96711938</t>
  </si>
  <si>
    <t>"kanalizace"51,965-12,075</t>
  </si>
  <si>
    <t>"septik"6,90*6,00*3,20+49,20</t>
  </si>
  <si>
    <t>12</t>
  </si>
  <si>
    <t>416345996</t>
  </si>
  <si>
    <t>5,00*1,00*0,70</t>
  </si>
  <si>
    <t>5,50*0,90*0,40</t>
  </si>
  <si>
    <t>7,00*0,90*0,40</t>
  </si>
  <si>
    <t>8*2 'Přepočtené koeficientem množství</t>
  </si>
  <si>
    <t>13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</si>
  <si>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</si>
  <si>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</si>
  <si>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772187162</t>
  </si>
  <si>
    <t>20,00*1,20*0,30</t>
  </si>
  <si>
    <t>5,00*1,00*0,30</t>
  </si>
  <si>
    <t>5,50*0,90*0,30</t>
  </si>
  <si>
    <t>7,00*0,90*0,30</t>
  </si>
  <si>
    <t>14</t>
  </si>
  <si>
    <t>58337310</t>
  </si>
  <si>
    <t>štěrkopísek frakce 0/4</t>
  </si>
  <si>
    <t>383286674</t>
  </si>
  <si>
    <t>12,075*2 'Přepočtené koeficientem množství</t>
  </si>
  <si>
    <t>181152302</t>
  </si>
  <si>
    <t>Úprava pláně na stavbách silnic a dálnic strojně v zářezech mimo skalních se zhutněním</t>
  </si>
  <si>
    <t>-684496022</t>
  </si>
  <si>
    <t>"chodníky"85,60</t>
  </si>
  <si>
    <t>16</t>
  </si>
  <si>
    <t>181311103</t>
  </si>
  <si>
    <t>Rozprostření a urovnání ornice v rovině nebo ve svahu sklonu do 1:5 ručně při souvislé ploše, tl. vrstvy do 200 mm</t>
  </si>
  <si>
    <t>1020691489</t>
  </si>
  <si>
    <t>50,00*0,50</t>
  </si>
  <si>
    <t>17</t>
  </si>
  <si>
    <t>181351103</t>
  </si>
  <si>
    <t>Rozprostření a urovnání ornice v rovině nebo ve svahu sklonu do 1:5 strojně při souvislé ploše přes 100 do 500 m2, tl. vrstvy do 200 mm</t>
  </si>
  <si>
    <t>-480945362</t>
  </si>
  <si>
    <t>18</t>
  </si>
  <si>
    <t>10364101</t>
  </si>
  <si>
    <t>zemina pro terénní úpravy -  ornice</t>
  </si>
  <si>
    <t>19659555</t>
  </si>
  <si>
    <t>19</t>
  </si>
  <si>
    <t>181411131</t>
  </si>
  <si>
    <t>Založení trávníku na půdě předem připravené plochy do 1000 m2 výsevem včetně utažení parkového v rovině nebo na svahu do 1:5</t>
  </si>
  <si>
    <t>-1171514489</t>
  </si>
  <si>
    <t>25+168</t>
  </si>
  <si>
    <t>20</t>
  </si>
  <si>
    <t>00572410</t>
  </si>
  <si>
    <t>osivo směs travní parková</t>
  </si>
  <si>
    <t>kg</t>
  </si>
  <si>
    <t>-1357986915</t>
  </si>
  <si>
    <t>193*0,02 'Přepočtené koeficientem množství</t>
  </si>
  <si>
    <t>Zakládání</t>
  </si>
  <si>
    <t>274321411</t>
  </si>
  <si>
    <t>Základy z betonu železového (bez výztuže) pasy z betonu bez zvláštních nároků na prostředí tř. C 20/25</t>
  </si>
  <si>
    <t>667678758</t>
  </si>
  <si>
    <t>22</t>
  </si>
  <si>
    <t>278361101</t>
  </si>
  <si>
    <t>Výztuž základu (podezdívky) betonového z betonářské oceli 10 505 (R) nebo BSt 500</t>
  </si>
  <si>
    <t>-2070867423</t>
  </si>
  <si>
    <t>4,45*0,001 'Přepočtené koeficientem množství</t>
  </si>
  <si>
    <t>23</t>
  </si>
  <si>
    <t>278361111</t>
  </si>
  <si>
    <t>Výztuž základu (podezdívky) betonového ze svařovaných sítí z drátů typu KARI</t>
  </si>
  <si>
    <t>1388562507</t>
  </si>
  <si>
    <t>4,45*0,03 'Přepočtené koeficientem množství</t>
  </si>
  <si>
    <t>Svislé a kompletní konstrukce</t>
  </si>
  <si>
    <t>24</t>
  </si>
  <si>
    <t>311113142</t>
  </si>
  <si>
    <t>Nadzákladové zdi z tvárnic ztraceného bednění hladkých, včetně výplně z betonu třídy C 20/25, tloušťky zdiva přes 150 do 200 mm</t>
  </si>
  <si>
    <t>1889768447</t>
  </si>
  <si>
    <t>(2*2,75+2*1,70)*0,50</t>
  </si>
  <si>
    <t>25</t>
  </si>
  <si>
    <t>311361821</t>
  </si>
  <si>
    <t>Výztuž nadzákladových zdí nosných svislých nebo odkloněných od svislice, rovných nebo oblých z betonářské oceli 10 505 (R) nebo BSt 500</t>
  </si>
  <si>
    <t>2116339823</t>
  </si>
  <si>
    <t>4,45*0,005 'Přepočtené koeficientem množství</t>
  </si>
  <si>
    <t>26</t>
  </si>
  <si>
    <t>3171211-R</t>
  </si>
  <si>
    <t xml:space="preserve">Montáž ukončení bočních zídek podesty schodiště před vstupem do budovy z obrubníků do flexibilního lepidla </t>
  </si>
  <si>
    <t>kus</t>
  </si>
  <si>
    <t>425014473</t>
  </si>
  <si>
    <t>27</t>
  </si>
  <si>
    <t>DTN.AKTK172013</t>
  </si>
  <si>
    <t>obrubník betonový zahradní přírodní šedá ABZ 9/95 50x5x20cm</t>
  </si>
  <si>
    <t>R-položka</t>
  </si>
  <si>
    <t>-126177513</t>
  </si>
  <si>
    <t>28</t>
  </si>
  <si>
    <t>317321018</t>
  </si>
  <si>
    <t>Římsy opěrných zdí a valů z betonu železového tř. C 30/37</t>
  </si>
  <si>
    <t>691553260</t>
  </si>
  <si>
    <t>2*2,45*0,30*0,15</t>
  </si>
  <si>
    <t>29</t>
  </si>
  <si>
    <t>317353111</t>
  </si>
  <si>
    <t>Bednění říms opěrných zdí a valů jakéhokoliv tvaru přímých, zalomených nebo jinak zakřivených zřízení</t>
  </si>
  <si>
    <t>400241055</t>
  </si>
  <si>
    <t>4*2,45*0,30+2*0,50*0,30</t>
  </si>
  <si>
    <t>30</t>
  </si>
  <si>
    <t>317353112</t>
  </si>
  <si>
    <t>Bednění říms opěrných zdí a valů jakéhokoliv tvaru přímých, zalomených nebo jinak zakřivených odstranění</t>
  </si>
  <si>
    <t>-927660550</t>
  </si>
  <si>
    <t>31</t>
  </si>
  <si>
    <t>317361016</t>
  </si>
  <si>
    <t>Výztuž říms opěrných zdí a valů z oceli 10 505 (R) nebo BSt 500</t>
  </si>
  <si>
    <t>-1918382355</t>
  </si>
  <si>
    <t xml:space="preserve">2*2,45*0,30*((0,0474/2/3)*1,2)   </t>
  </si>
  <si>
    <t>32</t>
  </si>
  <si>
    <t>327213213</t>
  </si>
  <si>
    <t>Zdění zdiva nadzákladového opěrných zdí a valů z lomového kamene štípaného nebo ručně vybíraného na maltu z pravidelných kamenů (na vazbu) objemu 1 kusu kamene do 0,02 m3, šířka spáry přes 10 do 20 mm</t>
  </si>
  <si>
    <t>-722739092</t>
  </si>
  <si>
    <t>2*2,45*0,30*1,20</t>
  </si>
  <si>
    <t>33</t>
  </si>
  <si>
    <t>583810-R</t>
  </si>
  <si>
    <t>žulové kvádry - doplnění</t>
  </si>
  <si>
    <t>-1702208460</t>
  </si>
  <si>
    <t>34</t>
  </si>
  <si>
    <t>338171111</t>
  </si>
  <si>
    <t>Montáž sloupků a vzpěr plotových ocelových trubkových nebo profilovaných výšky do 2,00 m se zalitím cementovou maltou do vynechaných otvorů</t>
  </si>
  <si>
    <t>-330797708</t>
  </si>
  <si>
    <t>35</t>
  </si>
  <si>
    <t>55342260</t>
  </si>
  <si>
    <t>sloupek plotový koncový Pz a komaxitový 2000/48x1,5mm</t>
  </si>
  <si>
    <t>-1107008282</t>
  </si>
  <si>
    <t>36</t>
  </si>
  <si>
    <t>348101220</t>
  </si>
  <si>
    <t>Osazení vrat nebo vrátek k oplocení na sloupky ocelové, plochy jednotlivě přes 2 do 4 m2</t>
  </si>
  <si>
    <t>-405449838</t>
  </si>
  <si>
    <t>37</t>
  </si>
  <si>
    <t>553429-R</t>
  </si>
  <si>
    <t>branka kovová dvoukřídlová atyp 2800x1200mm včetně nátěrů, sloupků, zámku, kování</t>
  </si>
  <si>
    <t>1992873500</t>
  </si>
  <si>
    <t>38</t>
  </si>
  <si>
    <t>348171120</t>
  </si>
  <si>
    <t>Montáž oplocení z dílců kovových rámových, na ocelové sloupky, výšky přes 1,0 do 1,5 m</t>
  </si>
  <si>
    <t>712514520</t>
  </si>
  <si>
    <t>39</t>
  </si>
  <si>
    <t>553423-R</t>
  </si>
  <si>
    <t>pole plotové kovové 1200x2500mm</t>
  </si>
  <si>
    <t>287286389</t>
  </si>
  <si>
    <t>40</t>
  </si>
  <si>
    <t>348942142</t>
  </si>
  <si>
    <t>Zábradlí ocelové přímé nebo v oblouku výšky 1,1 m ze sloupků z válcovaných tyčí I č.10-12 s osazením do vynechaných otvorů ze tří vodorovných trubek průměru 51 mm</t>
  </si>
  <si>
    <t>-1289475955</t>
  </si>
  <si>
    <t>"schodiště před budovou"6,00</t>
  </si>
  <si>
    <t>Vodorovné konstrukce</t>
  </si>
  <si>
    <t>41</t>
  </si>
  <si>
    <t>430321414</t>
  </si>
  <si>
    <t>Schodišťové konstrukce a rampy z betonu železového (bez výztuže) stupně, schodnice, ramena, podesty s nosníky tř. C 25/30</t>
  </si>
  <si>
    <t>-124371916</t>
  </si>
  <si>
    <t>3,00*2,20*0,25</t>
  </si>
  <si>
    <t>3,00*2,80*0,25</t>
  </si>
  <si>
    <t>42</t>
  </si>
  <si>
    <t>430362021</t>
  </si>
  <si>
    <t>Výztuž schodišťových konstrukcí a ramp stupňů, schodnic, ramen, podest s nosníky ze svařovaných sítí z drátů typu KARI</t>
  </si>
  <si>
    <t>827596647</t>
  </si>
  <si>
    <t xml:space="preserve">3,00*2,20*((0,0474/2/3)*1,2)   </t>
  </si>
  <si>
    <t xml:space="preserve">3,00*2,80*((0,0474/2/3)*1,2)   </t>
  </si>
  <si>
    <t>43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</si>
  <si>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</si>
  <si>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</si>
  <si>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1325388809</t>
  </si>
  <si>
    <t>2,80*8</t>
  </si>
  <si>
    <t>2,20*4</t>
  </si>
  <si>
    <t>44</t>
  </si>
  <si>
    <t>593730.R</t>
  </si>
  <si>
    <t xml:space="preserve">stupeň schodišťový betonový DS06 CSB - DUO STEP, povrch - EXCELENT IW, barva bílá   </t>
  </si>
  <si>
    <t>-530389013</t>
  </si>
  <si>
    <t>45</t>
  </si>
  <si>
    <t>434351141</t>
  </si>
  <si>
    <t>Bednění stupňů betonovaných na podstupňové desce nebo na terénu půdorysně přímočarých zřízení</t>
  </si>
  <si>
    <t>889896262</t>
  </si>
  <si>
    <t>2,80*1,20</t>
  </si>
  <si>
    <t>2,20*0,60</t>
  </si>
  <si>
    <t>46</t>
  </si>
  <si>
    <t>434351142</t>
  </si>
  <si>
    <t>Bednění stupňů betonovaných na podstupňové desce nebo na terénu půdorysně přímočarých odstranění</t>
  </si>
  <si>
    <t>-527615399</t>
  </si>
  <si>
    <t>47</t>
  </si>
  <si>
    <t>451577877</t>
  </si>
  <si>
    <t>Podklad nebo lože pod schodišťovou desku, tloušťky 100 mm ze štěrkopísku</t>
  </si>
  <si>
    <t>-928560142</t>
  </si>
  <si>
    <t>3,00*2,20</t>
  </si>
  <si>
    <t>3,00*2,80</t>
  </si>
  <si>
    <t>Komunikace pozemní</t>
  </si>
  <si>
    <t>48</t>
  </si>
  <si>
    <t>564831111</t>
  </si>
  <si>
    <t>Podklad ze štěrkodrti frakce 0/32 s rozprostřením a zhutněním, po zhutnění tl. 100 mm</t>
  </si>
  <si>
    <t>-814484161</t>
  </si>
  <si>
    <t>49</t>
  </si>
  <si>
    <t>564851111</t>
  </si>
  <si>
    <t>Podklad ze štěrkodrti frakce 0/63 s rozprostřením a zhutněním, po zhutnění tl. 150 mm</t>
  </si>
  <si>
    <t>1698910214</t>
  </si>
  <si>
    <t>50</t>
  </si>
  <si>
    <t>565145121</t>
  </si>
  <si>
    <t>Asfaltový beton vrstva podkladní ACP 16 (obalované kamenivo střednězrnné - OKS) s rozprostřením a zhutněním v pruhu šířky přes 3 m, po zhutnění tl. 60 mm</t>
  </si>
  <si>
    <t>-855199036</t>
  </si>
  <si>
    <t>51</t>
  </si>
  <si>
    <t>567122111</t>
  </si>
  <si>
    <t>Podklad ze směsi stmelené cementem SC bez dilatačních spár, s rozprostřením a zhutněním SC C 8/10 (KSC I), po zhutnění tl. 120 mm</t>
  </si>
  <si>
    <t>2062617614</t>
  </si>
  <si>
    <t>52</t>
  </si>
  <si>
    <t>573111112</t>
  </si>
  <si>
    <t>Postřik infiltrační PI z asfaltu silničního s posypem kamenivem, v množství 1,00 kg/m2</t>
  </si>
  <si>
    <t>700610410</t>
  </si>
  <si>
    <t>53</t>
  </si>
  <si>
    <t>573231109</t>
  </si>
  <si>
    <t>Postřik spojovací PS bez posypu kamenivem ze silniční emulze, v množství 0,60 kg/m2</t>
  </si>
  <si>
    <t>-752847326</t>
  </si>
  <si>
    <t>54</t>
  </si>
  <si>
    <t>577134121</t>
  </si>
  <si>
    <t>Asfaltový beton vrstva obrusná ACO 11 (ABS) s rozprostřením a se zhutněním z nemodifikovaného asfaltu v pruhu šířky přes 3 m tř. I, po zhutnění tl. 40 mm</t>
  </si>
  <si>
    <t>-362833614</t>
  </si>
  <si>
    <t>55</t>
  </si>
  <si>
    <t>596211121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</si>
  <si>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</si>
  <si>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1361399559</t>
  </si>
  <si>
    <t>56</t>
  </si>
  <si>
    <t>59245018</t>
  </si>
  <si>
    <t>dlažba tvar obdélník betonová 200x100x60mm přírodní</t>
  </si>
  <si>
    <t>1729415313</t>
  </si>
  <si>
    <t>85,6*1,03 'Přepočtené koeficientem množství</t>
  </si>
  <si>
    <t>Trubní vedení</t>
  </si>
  <si>
    <t>57</t>
  </si>
  <si>
    <t>871265231</t>
  </si>
  <si>
    <t>Kanalizační potrubí z tvrdého PVC v otevřeném výkopu ve sklonu do 20 %, hladkého plnostěnného jednovrstvého, tuhost třídy SN 10 DN 110</t>
  </si>
  <si>
    <t>505168616</t>
  </si>
  <si>
    <t>3,00+4,50</t>
  </si>
  <si>
    <t>58</t>
  </si>
  <si>
    <t>871315231</t>
  </si>
  <si>
    <t>Kanalizační potrubí z tvrdého PVC v otevřeném výkopu ve sklonu do 20 %, hladkého plnostěnného jednovrstvého, tuhost třídy SN 10 DN 160</t>
  </si>
  <si>
    <t>1002260509</t>
  </si>
  <si>
    <t>7,00+5,60</t>
  </si>
  <si>
    <t>59</t>
  </si>
  <si>
    <t>871355231</t>
  </si>
  <si>
    <t>Kanalizační potrubí z tvrdého PVC v otevřeném výkopu ve sklonu do 20 %, hladkého plnostěnného jednovrstvého, tuhost třídy SN 10 DN 200</t>
  </si>
  <si>
    <t>-1131473016</t>
  </si>
  <si>
    <t>60</t>
  </si>
  <si>
    <t>8719.1</t>
  </si>
  <si>
    <t>Zaslepení stávajícího potrubí bez funkce</t>
  </si>
  <si>
    <t>907451210</t>
  </si>
  <si>
    <t>61</t>
  </si>
  <si>
    <t>8719.2</t>
  </si>
  <si>
    <t>Napojení stávajícího potrubí na kanalizaci</t>
  </si>
  <si>
    <t>1206994342</t>
  </si>
  <si>
    <t>62</t>
  </si>
  <si>
    <t>877265 - R</t>
  </si>
  <si>
    <t>Propojení (napojení) ACO Self Vario - vany s roštem na dešťovou kanalizací</t>
  </si>
  <si>
    <t>-1103528734</t>
  </si>
  <si>
    <t>63</t>
  </si>
  <si>
    <t>877265211</t>
  </si>
  <si>
    <t>Montáž tvarovek na kanalizačním potrubí z trub z plastu z tvrdého PVC nebo z polypropylenu v otevřeném výkopu jednoosých DN 110</t>
  </si>
  <si>
    <t>874039330</t>
  </si>
  <si>
    <t>64</t>
  </si>
  <si>
    <t>28611349</t>
  </si>
  <si>
    <t>koleno kanalizace PVC KG 110x15°</t>
  </si>
  <si>
    <t>1635482165</t>
  </si>
  <si>
    <t>65</t>
  </si>
  <si>
    <t>28611350</t>
  </si>
  <si>
    <t>koleno kanalizace PVC KG 110x30°</t>
  </si>
  <si>
    <t>-1463927383</t>
  </si>
  <si>
    <t>66</t>
  </si>
  <si>
    <t>877265271</t>
  </si>
  <si>
    <t>Montáž tvarovek na kanalizačním potrubí z trub z plastu z tvrdého PVC nebo z polypropylenu v otevřeném výkopu lapačů střešních splavenin DN 100</t>
  </si>
  <si>
    <t>-1887673034</t>
  </si>
  <si>
    <t>67</t>
  </si>
  <si>
    <t>56231163</t>
  </si>
  <si>
    <t>lapač střešních splavenin se zápachovou klapkou a lapacím košem DN 125/110</t>
  </si>
  <si>
    <t>1152993983</t>
  </si>
  <si>
    <t>68</t>
  </si>
  <si>
    <t>894411111</t>
  </si>
  <si>
    <t>Zřízení šachet kanalizačních z betonových dílců výšky vstupu do 1,50 m s obložením dna betonem tř. C 25/30, na potrubí DN do 200</t>
  </si>
  <si>
    <t>-1868082265</t>
  </si>
  <si>
    <t>69</t>
  </si>
  <si>
    <t>59224066</t>
  </si>
  <si>
    <t>skruž betonová DN 1000x250 PS, 100x25x12cm</t>
  </si>
  <si>
    <t>-244449116</t>
  </si>
  <si>
    <t>70</t>
  </si>
  <si>
    <t>59224068</t>
  </si>
  <si>
    <t>skruž betonová DN 1000x500 PS, 100x50x12cm</t>
  </si>
  <si>
    <t>-1080270964</t>
  </si>
  <si>
    <t>71</t>
  </si>
  <si>
    <t>59224070</t>
  </si>
  <si>
    <t>skruž betonová DN 1000x1000 PS, 100x100x12cm</t>
  </si>
  <si>
    <t>-73381146</t>
  </si>
  <si>
    <t>72</t>
  </si>
  <si>
    <t>59224056</t>
  </si>
  <si>
    <t>kónus pro kanalizační šachty s kapsovým stupadlem 100/62,5x67x12cm</t>
  </si>
  <si>
    <t>-969541578</t>
  </si>
  <si>
    <t>73</t>
  </si>
  <si>
    <t>59224185</t>
  </si>
  <si>
    <t>prstenec šachtový vyrovnávací betonový 625x120x60mm</t>
  </si>
  <si>
    <t>-2071908514</t>
  </si>
  <si>
    <t>74</t>
  </si>
  <si>
    <t>59224176</t>
  </si>
  <si>
    <t>prstenec šachtový vyrovnávací betonový 625x120x80mm</t>
  </si>
  <si>
    <t>-2010694196</t>
  </si>
  <si>
    <t>75</t>
  </si>
  <si>
    <t>895941311</t>
  </si>
  <si>
    <t>Zřízení vpusti kanalizační uliční z betonových dílců typ UVB-50</t>
  </si>
  <si>
    <t>1981956992</t>
  </si>
  <si>
    <t>76</t>
  </si>
  <si>
    <t>59223822</t>
  </si>
  <si>
    <t>vpusť uliční dno s výtokem betonové 626x495x50mm</t>
  </si>
  <si>
    <t>-1778242299</t>
  </si>
  <si>
    <t>77</t>
  </si>
  <si>
    <t>59223821</t>
  </si>
  <si>
    <t>vpusť uliční prstenec betonový 180x660x100mm</t>
  </si>
  <si>
    <t>305603183</t>
  </si>
  <si>
    <t>78</t>
  </si>
  <si>
    <t>899104112</t>
  </si>
  <si>
    <t>Osazení poklopů litinových a ocelových včetně rámů pro třídu zatížení D400, E600</t>
  </si>
  <si>
    <t>564322536</t>
  </si>
  <si>
    <t>79</t>
  </si>
  <si>
    <t>55241017</t>
  </si>
  <si>
    <t>poklop šachtový litinový kruhový DN 600 bez ventilace tř D400 pro běžný provoz</t>
  </si>
  <si>
    <t>1421801438</t>
  </si>
  <si>
    <t>80</t>
  </si>
  <si>
    <t>55241030</t>
  </si>
  <si>
    <t>poklop šachtový litinový kruhový DN 600 bez ventilace tř D400 pro intenzivní provoz</t>
  </si>
  <si>
    <t>670330018</t>
  </si>
  <si>
    <t>81</t>
  </si>
  <si>
    <t>899204112</t>
  </si>
  <si>
    <t>Osazení mříží litinových včetně rámů a košů na bahno pro třídu zatížení D400, E600</t>
  </si>
  <si>
    <t>1564286866</t>
  </si>
  <si>
    <t>82</t>
  </si>
  <si>
    <t>28661938</t>
  </si>
  <si>
    <t>mříž litinová 600/40T, 420X620 D400</t>
  </si>
  <si>
    <t>822111920</t>
  </si>
  <si>
    <t>83</t>
  </si>
  <si>
    <t>55241000</t>
  </si>
  <si>
    <t>koš kalový - lehký</t>
  </si>
  <si>
    <t>-502810575</t>
  </si>
  <si>
    <t>84</t>
  </si>
  <si>
    <t>899623161</t>
  </si>
  <si>
    <t>Obetonování potrubí nebo zdiva stok betonem prostým v otevřeném výkopu, beton tř. C 20/25</t>
  </si>
  <si>
    <t>-1281893367</t>
  </si>
  <si>
    <t>91</t>
  </si>
  <si>
    <t>Doplňující konstrukce a práce pozemních komunikací</t>
  </si>
  <si>
    <t>85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</si>
  <si>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</si>
  <si>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</si>
  <si>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-1047385533</t>
  </si>
  <si>
    <t>86</t>
  </si>
  <si>
    <t>59217031</t>
  </si>
  <si>
    <t>obrubník betonový silniční 1000x150x250mm</t>
  </si>
  <si>
    <t>-1908107518</t>
  </si>
  <si>
    <t>2,97+1,00+1,00+3,49+1,80+10,85+11,00+2,00+2,10</t>
  </si>
  <si>
    <t>36,21*1,02 'Přepočtené koeficientem množství</t>
  </si>
  <si>
    <t>87</t>
  </si>
  <si>
    <t>59217029</t>
  </si>
  <si>
    <t>obrubník betonový silniční nájezdový 1000x150x150mm</t>
  </si>
  <si>
    <t>594076345</t>
  </si>
  <si>
    <t>11,60+10,30</t>
  </si>
  <si>
    <t>21,9*1,02 'Přepočtené koeficientem množství</t>
  </si>
  <si>
    <t>88</t>
  </si>
  <si>
    <t>59217030</t>
  </si>
  <si>
    <t>obrubník betonový silniční přechodový 1000x150x150-250mm</t>
  </si>
  <si>
    <t>-980312561</t>
  </si>
  <si>
    <t>4*1,02 'Přepočtené koeficientem množství</t>
  </si>
  <si>
    <t>89</t>
  </si>
  <si>
    <t>916331112</t>
  </si>
  <si>
    <t>Osazení zahradního obrubníku betonového s ložem tl. od 50 do 100 mm z betonu prostého tř. C 12/15 s boční opěrou z betonu prostého tř. C 12/15</t>
  </si>
  <si>
    <t>1282771139</t>
  </si>
  <si>
    <t>1,80+7,50+11,92+1,20+11,50+4,00</t>
  </si>
  <si>
    <t>90</t>
  </si>
  <si>
    <t>59217001</t>
  </si>
  <si>
    <t>obrubník betonový zahradní 1000x50x250mm</t>
  </si>
  <si>
    <t>-1226437896</t>
  </si>
  <si>
    <t>37,92*1,02 'Přepočtené koeficientem množství</t>
  </si>
  <si>
    <t>916991121</t>
  </si>
  <si>
    <t>Lože pod obrubníky, krajníky nebo obruby z dlažebních kostek z betonu prostého</t>
  </si>
  <si>
    <t>2063959684</t>
  </si>
  <si>
    <t>62,11*0,30*0,10</t>
  </si>
  <si>
    <t>37,92*0,30*0,10</t>
  </si>
  <si>
    <t>92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</si>
  <si>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</si>
  <si>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</si>
  <si>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207882666</t>
  </si>
  <si>
    <t>93</t>
  </si>
  <si>
    <t>919735113</t>
  </si>
  <si>
    <t>Řezání stávajícího živičného krytu nebo podkladu hloubky přes 100 do 150 mm</t>
  </si>
  <si>
    <t>-381235140</t>
  </si>
  <si>
    <t>95</t>
  </si>
  <si>
    <t>Různé konstrukce a práce</t>
  </si>
  <si>
    <t>94</t>
  </si>
  <si>
    <t>953941220</t>
  </si>
  <si>
    <t>Osazení drobných kovových výrobků bez jejich dodání s vysekáním kapes pro upevňovací prvky se zazděním, zabetonováním nebo zalitím kovových poklopů s rámy, plochy přes 1 m2</t>
  </si>
  <si>
    <t>1382552145</t>
  </si>
  <si>
    <t>63126049</t>
  </si>
  <si>
    <t>poklop kompozitní pochůzný hranatý včetně rámů a příslušenství 1000/1200mm A15</t>
  </si>
  <si>
    <t>757287043</t>
  </si>
  <si>
    <t>96</t>
  </si>
  <si>
    <t>953941311</t>
  </si>
  <si>
    <t>Osazení drobných kovových výrobků bez jejich dodání s vysekáním kapes pro upevňovací prvky se zazděním, zabetonováním nebo zalitím železných rohoží s rámy, plochy do 0,5 m2</t>
  </si>
  <si>
    <t>-1616883939</t>
  </si>
  <si>
    <t>97</t>
  </si>
  <si>
    <t>ACO.399</t>
  </si>
  <si>
    <t>ACO Self Vario - vana 750x500, H80, polymerbeton (rám pozinkovaný je součástí vany)</t>
  </si>
  <si>
    <t>339124125</t>
  </si>
  <si>
    <t>98</t>
  </si>
  <si>
    <t>ACO.400</t>
  </si>
  <si>
    <t>ACO Self Vario - vana 1000x500, H80, polymerbeton (rám pozinkovaný je součástí vany)</t>
  </si>
  <si>
    <t>1886915702</t>
  </si>
  <si>
    <t>99</t>
  </si>
  <si>
    <t>ACO.37161</t>
  </si>
  <si>
    <t>ACO Self Vario - rohož 750x500, plsť - antracit + kartáč,AL - upřesnění s investorem</t>
  </si>
  <si>
    <t>-113760615</t>
  </si>
  <si>
    <t>100</t>
  </si>
  <si>
    <t>ACO.37162</t>
  </si>
  <si>
    <t>ACO Self Vario - rohož 1000x500,plsť - antracit + kartáč,AL - upřesnění s investorem</t>
  </si>
  <si>
    <t>-1688979103</t>
  </si>
  <si>
    <t>Bourání konstrukcí</t>
  </si>
  <si>
    <t>101</t>
  </si>
  <si>
    <t>721242803</t>
  </si>
  <si>
    <t>Demontáž lapačů střešních splavenin DN 110</t>
  </si>
  <si>
    <t>-19124610</t>
  </si>
  <si>
    <t>102</t>
  </si>
  <si>
    <t>830361811</t>
  </si>
  <si>
    <t>Bourání stávajícího potrubí z kameninových trub v otevřeném výkopu DN přes 150 do 250</t>
  </si>
  <si>
    <t>1720784617</t>
  </si>
  <si>
    <t>103</t>
  </si>
  <si>
    <t>890211851</t>
  </si>
  <si>
    <t>Bourání šachet a jímek strojně velikosti obestavěného prostoru do 1,5 m3 z prostého betonu</t>
  </si>
  <si>
    <t>863942469</t>
  </si>
  <si>
    <t>"dna šachet"3*(PI*0,70*0,70*0,20)</t>
  </si>
  <si>
    <t>104</t>
  </si>
  <si>
    <t>890411851</t>
  </si>
  <si>
    <t>Bourání šachet a jímek strojně velikosti obestavěného prostoru do 1,5 m3 z prefabrikovaných skruží</t>
  </si>
  <si>
    <t>214409465</t>
  </si>
  <si>
    <t>(PI*1,50*(0,60*0,60-0,50*0,50))*3</t>
  </si>
  <si>
    <t>105</t>
  </si>
  <si>
    <t>899102211</t>
  </si>
  <si>
    <t>Demontáž poklopů litinových a ocelových včetně rámů, hmotnosti jednotlivě přes 50 do 100 Kg</t>
  </si>
  <si>
    <t>203614876</t>
  </si>
  <si>
    <t>106</t>
  </si>
  <si>
    <t>899202211</t>
  </si>
  <si>
    <t>Demontáž mříží litinových včetně rámů, hmotnosti jednotlivě přes 50 do 100 Kg</t>
  </si>
  <si>
    <t>-1159639518</t>
  </si>
  <si>
    <t>107</t>
  </si>
  <si>
    <t>961044111</t>
  </si>
  <si>
    <t>Bourání základů z betonu prostého</t>
  </si>
  <si>
    <t>628729280</t>
  </si>
  <si>
    <t>"schody před budovou"2*2,75*0,40*1,00</t>
  </si>
  <si>
    <t>"schody u branky - kce bočních zídek"2*2,45*0,40*0,80</t>
  </si>
  <si>
    <t>108</t>
  </si>
  <si>
    <t>962022490</t>
  </si>
  <si>
    <t>Bourání zdiva nadzákladového kamenného na maltu cementovou, objemu do 1 m3</t>
  </si>
  <si>
    <t>-1146959383</t>
  </si>
  <si>
    <t>2*1,90*0,30</t>
  </si>
  <si>
    <t>109</t>
  </si>
  <si>
    <t>962042321</t>
  </si>
  <si>
    <t>Bourání zdiva z betonu prostého nadzákladového objemu přes 1 m3</t>
  </si>
  <si>
    <t>-471683455</t>
  </si>
  <si>
    <t>2*2,75*0,40*0,50</t>
  </si>
  <si>
    <t>2*2,45*0,40*0,80</t>
  </si>
  <si>
    <t>110</t>
  </si>
  <si>
    <t>963042819</t>
  </si>
  <si>
    <t>Bourání schodišťových stupňů betonových zhotovených na místě</t>
  </si>
  <si>
    <t>2051288466</t>
  </si>
  <si>
    <t>5*2,20</t>
  </si>
  <si>
    <t>8*2,80</t>
  </si>
  <si>
    <t>111</t>
  </si>
  <si>
    <t>966072811</t>
  </si>
  <si>
    <t>Rozebrání oplocení z dílců rámových na ocelové sloupky, výšky přes 1 do 2 m</t>
  </si>
  <si>
    <t>-126486551</t>
  </si>
  <si>
    <t>112</t>
  </si>
  <si>
    <t>966073811</t>
  </si>
  <si>
    <t>Rozebrání vrat a vrátek k oplocení plochy jednotlivě přes 2 do 6 m2</t>
  </si>
  <si>
    <t>-380274597</t>
  </si>
  <si>
    <t>113</t>
  </si>
  <si>
    <t>976085411</t>
  </si>
  <si>
    <t>Vybourání drobných zámečnických a jiných konstrukcí kanalizačních rámů litinových, z rýhovaného plechu nebo betonových včetně poklopů nebo mříží, plochy přes 0,60 m2</t>
  </si>
  <si>
    <t>1559277237</t>
  </si>
  <si>
    <t>Demolice</t>
  </si>
  <si>
    <t>114</t>
  </si>
  <si>
    <t>9529051-R</t>
  </si>
  <si>
    <t>Vyčerpání fekálií a kalů septiku včetně odvozu a uložení na skládce</t>
  </si>
  <si>
    <t>-396420118</t>
  </si>
  <si>
    <t>3*(1,80+5,40)*2*3,00</t>
  </si>
  <si>
    <t>115</t>
  </si>
  <si>
    <t>952903112</t>
  </si>
  <si>
    <t>Vyčištění objektů čistíren odpadních vod, nádrží, žlabů nebo kanálů světlé výšky prostoru do 3,5 m</t>
  </si>
  <si>
    <t>-1785232434</t>
  </si>
  <si>
    <t>"septik"3*(1,80+5,40)*2*3,00</t>
  </si>
  <si>
    <t>116</t>
  </si>
  <si>
    <t>981513114</t>
  </si>
  <si>
    <t>Demolice konstrukcí objektů těžkými mechanizačními prostředky konstrukcí ze železobetonu</t>
  </si>
  <si>
    <t>1287273802</t>
  </si>
  <si>
    <t>"strop septiku"6,90*6,00*0,20</t>
  </si>
  <si>
    <t>117</t>
  </si>
  <si>
    <t>981513116</t>
  </si>
  <si>
    <t>Demolice konstrukcí objektů těžkými mechanizačními prostředky konstrukcí z betonu prostého</t>
  </si>
  <si>
    <t>790429115</t>
  </si>
  <si>
    <t>6,90*6,00*0,40</t>
  </si>
  <si>
    <t>2*6,90*0,30*3,00</t>
  </si>
  <si>
    <t>4*5,40*0,30*3,00</t>
  </si>
  <si>
    <t>997</t>
  </si>
  <si>
    <t>Přesun sutě</t>
  </si>
  <si>
    <t>118</t>
  </si>
  <si>
    <t>997006512</t>
  </si>
  <si>
    <t>Vodorovná doprava suti na skládku s naložením na dopravní prostředek a složením přes 100 m do 1 km</t>
  </si>
  <si>
    <t>735349866</t>
  </si>
  <si>
    <t>119</t>
  </si>
  <si>
    <t>997006519</t>
  </si>
  <si>
    <t>Vodorovná doprava suti na skládku s naložením na dopravní prostředek a složením Příplatek k ceně za každý další i započatý 1 km</t>
  </si>
  <si>
    <t>886024172</t>
  </si>
  <si>
    <t>275,29*14 'Přepočtené koeficientem množství</t>
  </si>
  <si>
    <t>120</t>
  </si>
  <si>
    <t>94620002</t>
  </si>
  <si>
    <t>poplatek za uložení stavebního odpadu betonového zatříděného kódem 17 01 01</t>
  </si>
  <si>
    <t>1165202518</t>
  </si>
  <si>
    <t>"z demolice septiku"106,524</t>
  </si>
  <si>
    <t>121</t>
  </si>
  <si>
    <t>94620130</t>
  </si>
  <si>
    <t>poplatek za uložení stavebního odpadu železobetonového zatříděného kódem 17 01 01</t>
  </si>
  <si>
    <t>1169873245</t>
  </si>
  <si>
    <t>"z demolice septiku"19,955</t>
  </si>
  <si>
    <t>122</t>
  </si>
  <si>
    <t>94621000</t>
  </si>
  <si>
    <t>poplatek za uložení stavebního odpadu betonového zatříděného kódem 17 01 01 na recyklační skládku</t>
  </si>
  <si>
    <t>-552014089</t>
  </si>
  <si>
    <t>123</t>
  </si>
  <si>
    <t>94621003</t>
  </si>
  <si>
    <t>poplatek za uložení stavebního odpadu keramického zatříděného kódem 17 01 03 na recyklační skládku</t>
  </si>
  <si>
    <t>1697086941</t>
  </si>
  <si>
    <t>124</t>
  </si>
  <si>
    <t>94621006</t>
  </si>
  <si>
    <t>poplatek za uložení stavebního odpadu z asfaltových směsí bez obsahu dehtu zatříděného kódem 17 03 02 na recyklační skládku</t>
  </si>
  <si>
    <t>-866687604</t>
  </si>
  <si>
    <t>125</t>
  </si>
  <si>
    <t>94620250</t>
  </si>
  <si>
    <t>poplatek za uložení směsného stavebního a demoličního odpadu zatříděného kódem 17 09 04</t>
  </si>
  <si>
    <t>-518255139</t>
  </si>
  <si>
    <t>998</t>
  </si>
  <si>
    <t>Přesun hmot</t>
  </si>
  <si>
    <t>126</t>
  </si>
  <si>
    <t>998223011</t>
  </si>
  <si>
    <t>Přesun hmot pro pozemní komunikace s krytem dlážděným dopravní vzdálenost do 200 m jakékoliv délky objektu</t>
  </si>
  <si>
    <t>-1044970943</t>
  </si>
  <si>
    <t>127</t>
  </si>
  <si>
    <t>998276101</t>
  </si>
  <si>
    <t>Přesun hmot pro trubní vedení hloubené z trub z plastických hmot nebo sklolaminátových pro vodovody nebo kanalizace v otevřeném výkopu dopravní vzdálenost do 15 m</t>
  </si>
  <si>
    <t>-42079183</t>
  </si>
  <si>
    <t>PSV</t>
  </si>
  <si>
    <t>Práce a dodávky PSV</t>
  </si>
  <si>
    <t>711</t>
  </si>
  <si>
    <t>Izolace proti vodě, vlhkosti a plynům</t>
  </si>
  <si>
    <t>128</t>
  </si>
  <si>
    <t>711161212</t>
  </si>
  <si>
    <t>Izolace proti zemní vlhkosti a beztlakové vodě nopovými fóliemi na ploše svislé S vrstva ochranná, odvětrávací a drenážní výška nopku 8,0 mm, tl. fólie do 0,6 mm</t>
  </si>
  <si>
    <t>73212315</t>
  </si>
  <si>
    <t>(4,65+0,80+18,65+7,50+11,20)*1,00</t>
  </si>
  <si>
    <t>129</t>
  </si>
  <si>
    <t>711161384</t>
  </si>
  <si>
    <t>Izolace proti zemní vlhkosti a beztlakové vodě nopovými fóliemi ostatní ukončení izolace provětrávací lištou</t>
  </si>
  <si>
    <t>6412964</t>
  </si>
  <si>
    <t>4,65+0,80+18,65+7,50+11,20</t>
  </si>
  <si>
    <t>130</t>
  </si>
  <si>
    <t>998711101</t>
  </si>
  <si>
    <t>Přesun hmot pro izolace proti vodě, vlhkosti a plynům stanovený z hmotnosti přesunovaného materiálu vodorovná dopravní vzdálenost do 50 m v objektech výšky do 6 m</t>
  </si>
  <si>
    <t>1581664646</t>
  </si>
  <si>
    <t>783</t>
  </si>
  <si>
    <t>Dokončovací práce - nátěry</t>
  </si>
  <si>
    <t>131</t>
  </si>
  <si>
    <t>783314201</t>
  </si>
  <si>
    <t>Základní antikorozní nátěr zámečnických konstrukcí jednonásobný syntetický standardní</t>
  </si>
  <si>
    <t>1683221399</t>
  </si>
  <si>
    <t>"zábradlí schodiště před budovou"(6*1,10+6*3,00)*PI*0,05</t>
  </si>
  <si>
    <t>132</t>
  </si>
  <si>
    <t>783315101</t>
  </si>
  <si>
    <t>Mezinátěr zámečnických konstrukcí jednonásobný syntetický standardní</t>
  </si>
  <si>
    <t>1197827166</t>
  </si>
  <si>
    <t>133</t>
  </si>
  <si>
    <t>783317101</t>
  </si>
  <si>
    <t>Krycí nátěr (email) zámečnických konstrukcí jednonásobný syntetický standardní</t>
  </si>
  <si>
    <t>-819344422</t>
  </si>
  <si>
    <t>VRN</t>
  </si>
  <si>
    <t>Vedlejší rozpočtové náklady</t>
  </si>
  <si>
    <t>VRN1</t>
  </si>
  <si>
    <t>Průzkumné, geodetické a projektové práce</t>
  </si>
  <si>
    <t>134</t>
  </si>
  <si>
    <t>012103000</t>
  </si>
  <si>
    <t>Průzkumné, geodetické a projektové práce geodetické práce před výstavbou</t>
  </si>
  <si>
    <t>kpl</t>
  </si>
  <si>
    <t>1024</t>
  </si>
  <si>
    <t>-1585954876</t>
  </si>
  <si>
    <t>P</t>
  </si>
  <si>
    <t>Poznámka k položce:
Zajištění vytyčení veškeré podzemní infrastruktury (vedení, inženýrské sítě)</t>
  </si>
  <si>
    <t>VRN4</t>
  </si>
  <si>
    <t>Inženýrská činnost</t>
  </si>
  <si>
    <t>135</t>
  </si>
  <si>
    <t>043134001</t>
  </si>
  <si>
    <t>Inženýrská činnost zkoušky a ostatní měření zkoušky zátěžové</t>
  </si>
  <si>
    <t>-507350100</t>
  </si>
  <si>
    <t xml:space="preserve">Poznámka k položce:
Statická zatěžovací zkouška pláně deskou. 
Požadavek investora na únosnost pláně vozovky je 40 MPa při statické zkoušce deskou. Místa provedení zkoušek upřesní ivestor. Statická zkouška bude doložena protokolem o zkoušce akreditované zkušebny/laboratoře   </t>
  </si>
  <si>
    <t>136</t>
  </si>
  <si>
    <t>043194000</t>
  </si>
  <si>
    <t>Ostatní zkoušky (ekotoxicita demoličního odpadu ze septiku)</t>
  </si>
  <si>
    <t>…</t>
  </si>
  <si>
    <t>-553490364</t>
  </si>
  <si>
    <t>Poznámka k položce:
U demoličního odpadu ze septiku budou podle vyhlášky 294/2005 Sb., příloha č.10 provedeny zkoušky ekotoxicity, výluhu podle tabulek 10.1 a 10.2. Výsledek zkoušek bude doložen protokolem o zkouškách akreditované zkušebny/laboratoře.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</si>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</sst>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067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zpevněných ploch DDM Březiny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Děčín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10. 6. 2021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'067 - Rekonstrukce zpevně...'!J28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'067 - Rekonstrukce zpevně...'!P92</f>
        <v>0</v>
      </c>
      <c r="AV55" s="120">
        <f>'067 - Rekonstrukce zpevně...'!J31</f>
        <v>0</v>
      </c>
      <c r="AW55" s="120">
        <f>'067 - Rekonstrukce zpevně...'!J32</f>
        <v>0</v>
      </c>
      <c r="AX55" s="120">
        <f>'067 - Rekonstrukce zpevně...'!J33</f>
        <v>0</v>
      </c>
      <c r="AY55" s="120">
        <f>'067 - Rekonstrukce zpevně...'!J34</f>
        <v>0</v>
      </c>
      <c r="AZ55" s="120">
        <f>'067 - Rekonstrukce zpevně...'!F31</f>
        <v>0</v>
      </c>
      <c r="BA55" s="120">
        <f>'067 - Rekonstrukce zpevně...'!F32</f>
        <v>0</v>
      </c>
      <c r="BB55" s="120">
        <f>'067 - Rekonstrukce zpevně...'!F33</f>
        <v>0</v>
      </c>
      <c r="BC55" s="120">
        <f>'067 - Rekonstrukce zpevně...'!F34</f>
        <v>0</v>
      </c>
      <c r="BD55" s="122">
        <f>'067 - Rekonstrukce zpevně...'!F35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67 - Rekonstrukce zpevně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10. 6. 2021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ROUND(J92,2)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ROUND((SUM(BE92:BE361)),2)</f>
        <v>0</v>
      </c>
      <c r="G31" s="39"/>
      <c r="H31" s="39"/>
      <c r="I31" s="143">
        <v>0.21</v>
      </c>
      <c r="J31" s="142">
        <f>ROUND(((SUM(BE92:BE361))*I31),2)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ROUND((SUM(BF92:BF361)),2)</f>
        <v>0</v>
      </c>
      <c r="G32" s="39"/>
      <c r="H32" s="39"/>
      <c r="I32" s="143">
        <v>0.15</v>
      </c>
      <c r="J32" s="142">
        <f>ROUND(((SUM(BF92:BF361))*I32),2)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ROUND((SUM(BG92:BG361)),2)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ROUND((SUM(BH92:BH361)),2)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ROUND((SUM(BI92:BI361)),2)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Rekonstrukce zpevněných ploch DDM Březiny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Děčín</v>
      </c>
      <c r="G48" s="41"/>
      <c r="H48" s="41"/>
      <c r="I48" s="33" t="s">
        <v>23</v>
      </c>
      <c r="J48" s="73" t="str">
        <f>IF(J10="","",J10)</f>
        <v>10. 6. 2021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J92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J93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J94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J157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J167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J192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J215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J229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J260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J280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97</v>
      </c>
      <c r="E65" s="168"/>
      <c r="F65" s="168"/>
      <c r="G65" s="168"/>
      <c r="H65" s="168"/>
      <c r="I65" s="168"/>
      <c r="J65" s="169">
        <f>J288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J314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99</v>
      </c>
      <c r="E67" s="168"/>
      <c r="F67" s="168"/>
      <c r="G67" s="168"/>
      <c r="H67" s="168"/>
      <c r="I67" s="168"/>
      <c r="J67" s="169">
        <f>J326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100</v>
      </c>
      <c r="E68" s="168"/>
      <c r="F68" s="168"/>
      <c r="G68" s="168"/>
      <c r="H68" s="168"/>
      <c r="I68" s="168"/>
      <c r="J68" s="169">
        <f>J338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59"/>
      <c r="C69" s="160"/>
      <c r="D69" s="161" t="s">
        <v>101</v>
      </c>
      <c r="E69" s="162"/>
      <c r="F69" s="162"/>
      <c r="G69" s="162"/>
      <c r="H69" s="162"/>
      <c r="I69" s="162"/>
      <c r="J69" s="163">
        <f>J341</f>
        <v>0</v>
      </c>
      <c r="K69" s="160"/>
      <c r="L69" s="16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J342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103</v>
      </c>
      <c r="E71" s="168"/>
      <c r="F71" s="168"/>
      <c r="G71" s="168"/>
      <c r="H71" s="168"/>
      <c r="I71" s="168"/>
      <c r="J71" s="169">
        <f>J348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59"/>
      <c r="C72" s="160"/>
      <c r="D72" s="161" t="s">
        <v>104</v>
      </c>
      <c r="E72" s="162"/>
      <c r="F72" s="162"/>
      <c r="G72" s="162"/>
      <c r="H72" s="162"/>
      <c r="I72" s="162"/>
      <c r="J72" s="163">
        <f>J353</f>
        <v>0</v>
      </c>
      <c r="K72" s="160"/>
      <c r="L72" s="16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65"/>
      <c r="C73" s="166"/>
      <c r="D73" s="167" t="s">
        <v>105</v>
      </c>
      <c r="E73" s="168"/>
      <c r="F73" s="168"/>
      <c r="G73" s="168"/>
      <c r="H73" s="168"/>
      <c r="I73" s="168"/>
      <c r="J73" s="169">
        <f>J354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106</v>
      </c>
      <c r="E74" s="168"/>
      <c r="F74" s="168"/>
      <c r="G74" s="168"/>
      <c r="H74" s="168"/>
      <c r="I74" s="168"/>
      <c r="J74" s="169">
        <f>J357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107</v>
      </c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E7</f>
        <v>Rekonstrukce zpevněných ploch DDM Březiny</v>
      </c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F10</f>
        <v>Děčín</v>
      </c>
      <c r="G86" s="41"/>
      <c r="H86" s="41"/>
      <c r="I86" s="33" t="s">
        <v>23</v>
      </c>
      <c r="J86" s="73" t="str">
        <f>IF(J10="","",J10)</f>
        <v>10. 6. 2021</v>
      </c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E13</f>
        <v>Statutární město Děčín</v>
      </c>
      <c r="G88" s="41"/>
      <c r="H88" s="41"/>
      <c r="I88" s="33" t="s">
        <v>32</v>
      </c>
      <c r="J88" s="37" t="str">
        <f>E19</f>
        <v>Vladimír Vidai</v>
      </c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IF(E16="","",E16)</f>
        <v>Vyplň údaj</v>
      </c>
      <c r="G89" s="41"/>
      <c r="H89" s="41"/>
      <c r="I89" s="33" t="s">
        <v>37</v>
      </c>
      <c r="J89" s="37" t="str">
        <f>E22</f>
        <v xml:space="preserve"> </v>
      </c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1"/>
      <c r="B91" s="172"/>
      <c r="C91" s="173" t="s">
        <v>108</v>
      </c>
      <c r="D91" s="174" t="s">
        <v>60</v>
      </c>
      <c r="E91" s="174" t="s">
        <v>56</v>
      </c>
      <c r="F91" s="174" t="s">
        <v>57</v>
      </c>
      <c r="G91" s="174" t="s">
        <v>109</v>
      </c>
      <c r="H91" s="174" t="s">
        <v>110</v>
      </c>
      <c r="I91" s="174" t="s">
        <v>111</v>
      </c>
      <c r="J91" s="174" t="s">
        <v>86</v>
      </c>
      <c r="K91" s="175" t="s">
        <v>112</v>
      </c>
      <c r="L91" s="176"/>
      <c r="M91" s="93" t="s">
        <v>19</v>
      </c>
      <c r="N91" s="94" t="s">
        <v>45</v>
      </c>
      <c r="O91" s="94" t="s">
        <v>113</v>
      </c>
      <c r="P91" s="94" t="s">
        <v>114</v>
      </c>
      <c r="Q91" s="94" t="s">
        <v>115</v>
      </c>
      <c r="R91" s="94" t="s">
        <v>116</v>
      </c>
      <c r="S91" s="94" t="s">
        <v>117</v>
      </c>
      <c r="T91" s="95" t="s">
        <v>118</v>
      </c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</row>
    <row r="92" spans="1:63" s="2" customFormat="1" ht="22.8" customHeight="1">
      <c r="A92" s="39"/>
      <c r="B92" s="40"/>
      <c r="C92" s="100" t="s">
        <v>119</v>
      </c>
      <c r="D92" s="41"/>
      <c r="E92" s="41"/>
      <c r="F92" s="41"/>
      <c r="G92" s="41"/>
      <c r="H92" s="41"/>
      <c r="I92" s="41"/>
      <c r="J92" s="177">
        <f>BK92</f>
        <v>0</v>
      </c>
      <c r="K92" s="41"/>
      <c r="L92" s="45"/>
      <c r="M92" s="96"/>
      <c r="N92" s="178"/>
      <c r="O92" s="97"/>
      <c r="P92" s="179">
        <f>P93+P341+P353</f>
        <v>0</v>
      </c>
      <c r="Q92" s="97"/>
      <c r="R92" s="179">
        <f>R93+R341+R353</f>
        <v>174.9223348</v>
      </c>
      <c r="S92" s="97"/>
      <c r="T92" s="180">
        <f>T93+T341+T353</f>
        <v>275.28972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87</v>
      </c>
      <c r="BK92" s="181">
        <f>BK93+BK341+BK353</f>
        <v>0</v>
      </c>
    </row>
    <row r="93" spans="1:63" s="12" customFormat="1" ht="25.9" customHeight="1">
      <c r="A93" s="12"/>
      <c r="B93" s="182"/>
      <c r="C93" s="183"/>
      <c r="D93" s="184" t="s">
        <v>74</v>
      </c>
      <c r="E93" s="185" t="s">
        <v>120</v>
      </c>
      <c r="F93" s="185" t="s">
        <v>121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P94+P157+P167+P192+P215+P229+P260+P280+P288+P314+P326+P338</f>
        <v>0</v>
      </c>
      <c r="Q93" s="190"/>
      <c r="R93" s="191">
        <f>R94+R157+R167+R192+R215+R229+R260+R280+R288+R314+R326+R338</f>
        <v>174.89678256</v>
      </c>
      <c r="S93" s="190"/>
      <c r="T93" s="192">
        <f>T94+T157+T167+T192+T215+T229+T260+T280+T288+T314+T326+T338</f>
        <v>275.28972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3" t="s">
        <v>80</v>
      </c>
      <c r="AT93" s="194" t="s">
        <v>74</v>
      </c>
      <c r="AU93" s="194" t="s">
        <v>75</v>
      </c>
      <c r="AY93" s="193" t="s">
        <v>122</v>
      </c>
      <c r="BK93" s="195">
        <f>BK94+BK157+BK167+BK192+BK215+BK229+BK260+BK280+BK288+BK314+BK326+BK338</f>
        <v>0</v>
      </c>
    </row>
    <row r="94" spans="1:63" s="12" customFormat="1" ht="22.8" customHeight="1">
      <c r="A94" s="12"/>
      <c r="B94" s="182"/>
      <c r="C94" s="183"/>
      <c r="D94" s="184" t="s">
        <v>74</v>
      </c>
      <c r="E94" s="196" t="s">
        <v>80</v>
      </c>
      <c r="F94" s="196" t="s">
        <v>123</v>
      </c>
      <c r="G94" s="183"/>
      <c r="H94" s="183"/>
      <c r="I94" s="186"/>
      <c r="J94" s="197">
        <f>BK94</f>
        <v>0</v>
      </c>
      <c r="K94" s="183"/>
      <c r="L94" s="188"/>
      <c r="M94" s="189"/>
      <c r="N94" s="190"/>
      <c r="O94" s="190"/>
      <c r="P94" s="191">
        <f>SUM(P95:P156)</f>
        <v>0</v>
      </c>
      <c r="Q94" s="190"/>
      <c r="R94" s="191">
        <f>SUM(R95:R156)</f>
        <v>74.45786</v>
      </c>
      <c r="S94" s="190"/>
      <c r="T94" s="192">
        <f>SUM(T95:T156)</f>
        <v>123.84972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3" t="s">
        <v>80</v>
      </c>
      <c r="AT94" s="194" t="s">
        <v>74</v>
      </c>
      <c r="AU94" s="194" t="s">
        <v>80</v>
      </c>
      <c r="AY94" s="193" t="s">
        <v>122</v>
      </c>
      <c r="BK94" s="195">
        <f>SUM(BK95:BK156)</f>
        <v>0</v>
      </c>
    </row>
    <row r="95" spans="1:65" s="2" customFormat="1" ht="37.8" customHeight="1">
      <c r="A95" s="39"/>
      <c r="B95" s="40"/>
      <c r="C95" s="198" t="s">
        <v>80</v>
      </c>
      <c r="D95" s="198" t="s">
        <v>124</v>
      </c>
      <c r="E95" s="199" t="s">
        <v>125</v>
      </c>
      <c r="F95" s="200" t="s">
        <v>126</v>
      </c>
      <c r="G95" s="201" t="s">
        <v>127</v>
      </c>
      <c r="H95" s="202">
        <v>23.06</v>
      </c>
      <c r="I95" s="203"/>
      <c r="J95" s="204">
        <f>ROUND(I95*H95,2)</f>
        <v>0</v>
      </c>
      <c r="K95" s="200" t="s">
        <v>128</v>
      </c>
      <c r="L95" s="45"/>
      <c r="M95" s="205" t="s">
        <v>19</v>
      </c>
      <c r="N95" s="206" t="s">
        <v>46</v>
      </c>
      <c r="O95" s="85"/>
      <c r="P95" s="207">
        <f>O95*H95</f>
        <v>0</v>
      </c>
      <c r="Q95" s="207">
        <v>0</v>
      </c>
      <c r="R95" s="207">
        <f>Q95*H95</f>
        <v>0</v>
      </c>
      <c r="S95" s="207">
        <v>0.255</v>
      </c>
      <c r="T95" s="208">
        <f>S95*H95</f>
        <v>5.8803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129</v>
      </c>
      <c r="AT95" s="209" t="s">
        <v>124</v>
      </c>
      <c r="AU95" s="209" t="s">
        <v>82</v>
      </c>
      <c r="AY95" s="18" t="s">
        <v>122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80</v>
      </c>
      <c r="BK95" s="210">
        <f>ROUND(I95*H95,2)</f>
        <v>0</v>
      </c>
      <c r="BL95" s="18" t="s">
        <v>129</v>
      </c>
      <c r="BM95" s="209" t="s">
        <v>130</v>
      </c>
    </row>
    <row r="96" spans="1:51" s="13" customFormat="1" ht="12">
      <c r="A96" s="13"/>
      <c r="B96" s="211"/>
      <c r="C96" s="212"/>
      <c r="D96" s="213" t="s">
        <v>131</v>
      </c>
      <c r="E96" s="214" t="s">
        <v>19</v>
      </c>
      <c r="F96" s="215" t="s">
        <v>132</v>
      </c>
      <c r="G96" s="212"/>
      <c r="H96" s="216">
        <v>23.06</v>
      </c>
      <c r="I96" s="217"/>
      <c r="J96" s="212"/>
      <c r="K96" s="212"/>
      <c r="L96" s="218"/>
      <c r="M96" s="219"/>
      <c r="N96" s="220"/>
      <c r="O96" s="220"/>
      <c r="P96" s="220"/>
      <c r="Q96" s="220"/>
      <c r="R96" s="220"/>
      <c r="S96" s="220"/>
      <c r="T96" s="22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2" t="s">
        <v>131</v>
      </c>
      <c r="AU96" s="222" t="s">
        <v>82</v>
      </c>
      <c r="AV96" s="13" t="s">
        <v>82</v>
      </c>
      <c r="AW96" s="13" t="s">
        <v>36</v>
      </c>
      <c r="AX96" s="13" t="s">
        <v>80</v>
      </c>
      <c r="AY96" s="222" t="s">
        <v>122</v>
      </c>
    </row>
    <row r="97" spans="1:65" s="2" customFormat="1" ht="37.8" customHeight="1">
      <c r="A97" s="39"/>
      <c r="B97" s="40"/>
      <c r="C97" s="198" t="s">
        <v>82</v>
      </c>
      <c r="D97" s="198" t="s">
        <v>124</v>
      </c>
      <c r="E97" s="199" t="s">
        <v>133</v>
      </c>
      <c r="F97" s="200" t="s">
        <v>134</v>
      </c>
      <c r="G97" s="201" t="s">
        <v>127</v>
      </c>
      <c r="H97" s="202">
        <v>323.62</v>
      </c>
      <c r="I97" s="203"/>
      <c r="J97" s="204">
        <f>ROUND(I97*H97,2)</f>
        <v>0</v>
      </c>
      <c r="K97" s="200" t="s">
        <v>128</v>
      </c>
      <c r="L97" s="45"/>
      <c r="M97" s="205" t="s">
        <v>19</v>
      </c>
      <c r="N97" s="206" t="s">
        <v>46</v>
      </c>
      <c r="O97" s="85"/>
      <c r="P97" s="207">
        <f>O97*H97</f>
        <v>0</v>
      </c>
      <c r="Q97" s="207">
        <v>0</v>
      </c>
      <c r="R97" s="207">
        <f>Q97*H97</f>
        <v>0</v>
      </c>
      <c r="S97" s="207">
        <v>0.325</v>
      </c>
      <c r="T97" s="208">
        <f>S97*H97</f>
        <v>105.1765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9" t="s">
        <v>129</v>
      </c>
      <c r="AT97" s="209" t="s">
        <v>124</v>
      </c>
      <c r="AU97" s="209" t="s">
        <v>82</v>
      </c>
      <c r="AY97" s="18" t="s">
        <v>122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8" t="s">
        <v>80</v>
      </c>
      <c r="BK97" s="210">
        <f>ROUND(I97*H97,2)</f>
        <v>0</v>
      </c>
      <c r="BL97" s="18" t="s">
        <v>129</v>
      </c>
      <c r="BM97" s="209" t="s">
        <v>135</v>
      </c>
    </row>
    <row r="98" spans="1:51" s="13" customFormat="1" ht="12">
      <c r="A98" s="13"/>
      <c r="B98" s="211"/>
      <c r="C98" s="212"/>
      <c r="D98" s="213" t="s">
        <v>131</v>
      </c>
      <c r="E98" s="214" t="s">
        <v>19</v>
      </c>
      <c r="F98" s="215" t="s">
        <v>136</v>
      </c>
      <c r="G98" s="212"/>
      <c r="H98" s="216">
        <v>62.54</v>
      </c>
      <c r="I98" s="217"/>
      <c r="J98" s="212"/>
      <c r="K98" s="212"/>
      <c r="L98" s="218"/>
      <c r="M98" s="219"/>
      <c r="N98" s="220"/>
      <c r="O98" s="220"/>
      <c r="P98" s="220"/>
      <c r="Q98" s="220"/>
      <c r="R98" s="220"/>
      <c r="S98" s="220"/>
      <c r="T98" s="22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2" t="s">
        <v>131</v>
      </c>
      <c r="AU98" s="222" t="s">
        <v>82</v>
      </c>
      <c r="AV98" s="13" t="s">
        <v>82</v>
      </c>
      <c r="AW98" s="13" t="s">
        <v>36</v>
      </c>
      <c r="AX98" s="13" t="s">
        <v>75</v>
      </c>
      <c r="AY98" s="222" t="s">
        <v>122</v>
      </c>
    </row>
    <row r="99" spans="1:51" s="13" customFormat="1" ht="12">
      <c r="A99" s="13"/>
      <c r="B99" s="211"/>
      <c r="C99" s="212"/>
      <c r="D99" s="213" t="s">
        <v>131</v>
      </c>
      <c r="E99" s="214" t="s">
        <v>19</v>
      </c>
      <c r="F99" s="215" t="s">
        <v>137</v>
      </c>
      <c r="G99" s="212"/>
      <c r="H99" s="216">
        <v>261.08</v>
      </c>
      <c r="I99" s="217"/>
      <c r="J99" s="212"/>
      <c r="K99" s="212"/>
      <c r="L99" s="218"/>
      <c r="M99" s="219"/>
      <c r="N99" s="220"/>
      <c r="O99" s="220"/>
      <c r="P99" s="220"/>
      <c r="Q99" s="220"/>
      <c r="R99" s="220"/>
      <c r="S99" s="220"/>
      <c r="T99" s="22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2" t="s">
        <v>131</v>
      </c>
      <c r="AU99" s="222" t="s">
        <v>82</v>
      </c>
      <c r="AV99" s="13" t="s">
        <v>82</v>
      </c>
      <c r="AW99" s="13" t="s">
        <v>36</v>
      </c>
      <c r="AX99" s="13" t="s">
        <v>75</v>
      </c>
      <c r="AY99" s="222" t="s">
        <v>122</v>
      </c>
    </row>
    <row r="100" spans="1:51" s="14" customFormat="1" ht="12">
      <c r="A100" s="14"/>
      <c r="B100" s="223"/>
      <c r="C100" s="224"/>
      <c r="D100" s="213" t="s">
        <v>131</v>
      </c>
      <c r="E100" s="225" t="s">
        <v>19</v>
      </c>
      <c r="F100" s="226" t="s">
        <v>138</v>
      </c>
      <c r="G100" s="224"/>
      <c r="H100" s="227">
        <v>323.62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3" t="s">
        <v>131</v>
      </c>
      <c r="AU100" s="233" t="s">
        <v>82</v>
      </c>
      <c r="AV100" s="14" t="s">
        <v>129</v>
      </c>
      <c r="AW100" s="14" t="s">
        <v>36</v>
      </c>
      <c r="AX100" s="14" t="s">
        <v>80</v>
      </c>
      <c r="AY100" s="233" t="s">
        <v>122</v>
      </c>
    </row>
    <row r="101" spans="1:65" s="2" customFormat="1" ht="24.15" customHeight="1">
      <c r="A101" s="39"/>
      <c r="B101" s="40"/>
      <c r="C101" s="198" t="s">
        <v>139</v>
      </c>
      <c r="D101" s="198" t="s">
        <v>124</v>
      </c>
      <c r="E101" s="199" t="s">
        <v>140</v>
      </c>
      <c r="F101" s="200" t="s">
        <v>141</v>
      </c>
      <c r="G101" s="201" t="s">
        <v>127</v>
      </c>
      <c r="H101" s="202">
        <v>130.54</v>
      </c>
      <c r="I101" s="203"/>
      <c r="J101" s="204">
        <f>ROUND(I101*H101,2)</f>
        <v>0</v>
      </c>
      <c r="K101" s="200" t="s">
        <v>128</v>
      </c>
      <c r="L101" s="45"/>
      <c r="M101" s="205" t="s">
        <v>19</v>
      </c>
      <c r="N101" s="206" t="s">
        <v>46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0.098</v>
      </c>
      <c r="T101" s="208">
        <f>S101*H101</f>
        <v>12.79292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129</v>
      </c>
      <c r="AT101" s="209" t="s">
        <v>124</v>
      </c>
      <c r="AU101" s="209" t="s">
        <v>82</v>
      </c>
      <c r="AY101" s="18" t="s">
        <v>122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80</v>
      </c>
      <c r="BK101" s="210">
        <f>ROUND(I101*H101,2)</f>
        <v>0</v>
      </c>
      <c r="BL101" s="18" t="s">
        <v>129</v>
      </c>
      <c r="BM101" s="209" t="s">
        <v>142</v>
      </c>
    </row>
    <row r="102" spans="1:51" s="13" customFormat="1" ht="12">
      <c r="A102" s="13"/>
      <c r="B102" s="211"/>
      <c r="C102" s="212"/>
      <c r="D102" s="213" t="s">
        <v>131</v>
      </c>
      <c r="E102" s="212"/>
      <c r="F102" s="215" t="s">
        <v>143</v>
      </c>
      <c r="G102" s="212"/>
      <c r="H102" s="216">
        <v>130.54</v>
      </c>
      <c r="I102" s="217"/>
      <c r="J102" s="212"/>
      <c r="K102" s="212"/>
      <c r="L102" s="218"/>
      <c r="M102" s="219"/>
      <c r="N102" s="220"/>
      <c r="O102" s="220"/>
      <c r="P102" s="220"/>
      <c r="Q102" s="220"/>
      <c r="R102" s="220"/>
      <c r="S102" s="220"/>
      <c r="T102" s="22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2" t="s">
        <v>131</v>
      </c>
      <c r="AU102" s="222" t="s">
        <v>82</v>
      </c>
      <c r="AV102" s="13" t="s">
        <v>82</v>
      </c>
      <c r="AW102" s="13" t="s">
        <v>4</v>
      </c>
      <c r="AX102" s="13" t="s">
        <v>80</v>
      </c>
      <c r="AY102" s="222" t="s">
        <v>122</v>
      </c>
    </row>
    <row r="103" spans="1:65" s="2" customFormat="1" ht="14.4" customHeight="1">
      <c r="A103" s="39"/>
      <c r="B103" s="40"/>
      <c r="C103" s="198" t="s">
        <v>129</v>
      </c>
      <c r="D103" s="198" t="s">
        <v>124</v>
      </c>
      <c r="E103" s="199" t="s">
        <v>144</v>
      </c>
      <c r="F103" s="200" t="s">
        <v>145</v>
      </c>
      <c r="G103" s="201" t="s">
        <v>146</v>
      </c>
      <c r="H103" s="202">
        <v>80</v>
      </c>
      <c r="I103" s="203"/>
      <c r="J103" s="204">
        <f>ROUND(I103*H103,2)</f>
        <v>0</v>
      </c>
      <c r="K103" s="200" t="s">
        <v>128</v>
      </c>
      <c r="L103" s="45"/>
      <c r="M103" s="205" t="s">
        <v>19</v>
      </c>
      <c r="N103" s="206" t="s">
        <v>46</v>
      </c>
      <c r="O103" s="85"/>
      <c r="P103" s="207">
        <f>O103*H103</f>
        <v>0</v>
      </c>
      <c r="Q103" s="207">
        <v>0.00055</v>
      </c>
      <c r="R103" s="207">
        <f>Q103*H103</f>
        <v>0.044000000000000004</v>
      </c>
      <c r="S103" s="207">
        <v>0</v>
      </c>
      <c r="T103" s="20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9" t="s">
        <v>129</v>
      </c>
      <c r="AT103" s="209" t="s">
        <v>124</v>
      </c>
      <c r="AU103" s="209" t="s">
        <v>82</v>
      </c>
      <c r="AY103" s="18" t="s">
        <v>122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8" t="s">
        <v>80</v>
      </c>
      <c r="BK103" s="210">
        <f>ROUND(I103*H103,2)</f>
        <v>0</v>
      </c>
      <c r="BL103" s="18" t="s">
        <v>129</v>
      </c>
      <c r="BM103" s="209" t="s">
        <v>147</v>
      </c>
    </row>
    <row r="104" spans="1:65" s="2" customFormat="1" ht="14.4" customHeight="1">
      <c r="A104" s="39"/>
      <c r="B104" s="40"/>
      <c r="C104" s="198" t="s">
        <v>148</v>
      </c>
      <c r="D104" s="198" t="s">
        <v>124</v>
      </c>
      <c r="E104" s="199" t="s">
        <v>149</v>
      </c>
      <c r="F104" s="200" t="s">
        <v>150</v>
      </c>
      <c r="G104" s="201" t="s">
        <v>146</v>
      </c>
      <c r="H104" s="202">
        <v>80</v>
      </c>
      <c r="I104" s="203"/>
      <c r="J104" s="204">
        <f>ROUND(I104*H104,2)</f>
        <v>0</v>
      </c>
      <c r="K104" s="200" t="s">
        <v>128</v>
      </c>
      <c r="L104" s="45"/>
      <c r="M104" s="205" t="s">
        <v>19</v>
      </c>
      <c r="N104" s="206" t="s">
        <v>46</v>
      </c>
      <c r="O104" s="85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09" t="s">
        <v>129</v>
      </c>
      <c r="AT104" s="209" t="s">
        <v>124</v>
      </c>
      <c r="AU104" s="209" t="s">
        <v>82</v>
      </c>
      <c r="AY104" s="18" t="s">
        <v>122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8" t="s">
        <v>80</v>
      </c>
      <c r="BK104" s="210">
        <f>ROUND(I104*H104,2)</f>
        <v>0</v>
      </c>
      <c r="BL104" s="18" t="s">
        <v>129</v>
      </c>
      <c r="BM104" s="209" t="s">
        <v>151</v>
      </c>
    </row>
    <row r="105" spans="1:65" s="2" customFormat="1" ht="14.4" customHeight="1">
      <c r="A105" s="39"/>
      <c r="B105" s="40"/>
      <c r="C105" s="198" t="s">
        <v>152</v>
      </c>
      <c r="D105" s="198" t="s">
        <v>124</v>
      </c>
      <c r="E105" s="199" t="s">
        <v>153</v>
      </c>
      <c r="F105" s="200" t="s">
        <v>154</v>
      </c>
      <c r="G105" s="201" t="s">
        <v>155</v>
      </c>
      <c r="H105" s="202">
        <v>99.938</v>
      </c>
      <c r="I105" s="203"/>
      <c r="J105" s="204">
        <f>ROUND(I105*H105,2)</f>
        <v>0</v>
      </c>
      <c r="K105" s="200" t="s">
        <v>128</v>
      </c>
      <c r="L105" s="45"/>
      <c r="M105" s="205" t="s">
        <v>19</v>
      </c>
      <c r="N105" s="206" t="s">
        <v>46</v>
      </c>
      <c r="O105" s="85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09" t="s">
        <v>129</v>
      </c>
      <c r="AT105" s="209" t="s">
        <v>124</v>
      </c>
      <c r="AU105" s="209" t="s">
        <v>82</v>
      </c>
      <c r="AY105" s="18" t="s">
        <v>122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8" t="s">
        <v>80</v>
      </c>
      <c r="BK105" s="210">
        <f>ROUND(I105*H105,2)</f>
        <v>0</v>
      </c>
      <c r="BL105" s="18" t="s">
        <v>129</v>
      </c>
      <c r="BM105" s="209" t="s">
        <v>156</v>
      </c>
    </row>
    <row r="106" spans="1:51" s="13" customFormat="1" ht="12">
      <c r="A106" s="13"/>
      <c r="B106" s="211"/>
      <c r="C106" s="212"/>
      <c r="D106" s="213" t="s">
        <v>131</v>
      </c>
      <c r="E106" s="214" t="s">
        <v>19</v>
      </c>
      <c r="F106" s="215" t="s">
        <v>157</v>
      </c>
      <c r="G106" s="212"/>
      <c r="H106" s="216">
        <v>8.56</v>
      </c>
      <c r="I106" s="217"/>
      <c r="J106" s="212"/>
      <c r="K106" s="212"/>
      <c r="L106" s="218"/>
      <c r="M106" s="219"/>
      <c r="N106" s="220"/>
      <c r="O106" s="220"/>
      <c r="P106" s="220"/>
      <c r="Q106" s="220"/>
      <c r="R106" s="220"/>
      <c r="S106" s="220"/>
      <c r="T106" s="22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2" t="s">
        <v>131</v>
      </c>
      <c r="AU106" s="222" t="s">
        <v>82</v>
      </c>
      <c r="AV106" s="13" t="s">
        <v>82</v>
      </c>
      <c r="AW106" s="13" t="s">
        <v>36</v>
      </c>
      <c r="AX106" s="13" t="s">
        <v>75</v>
      </c>
      <c r="AY106" s="222" t="s">
        <v>122</v>
      </c>
    </row>
    <row r="107" spans="1:51" s="13" customFormat="1" ht="12">
      <c r="A107" s="13"/>
      <c r="B107" s="211"/>
      <c r="C107" s="212"/>
      <c r="D107" s="213" t="s">
        <v>131</v>
      </c>
      <c r="E107" s="214" t="s">
        <v>19</v>
      </c>
      <c r="F107" s="215" t="s">
        <v>158</v>
      </c>
      <c r="G107" s="212"/>
      <c r="H107" s="216">
        <v>91.378</v>
      </c>
      <c r="I107" s="217"/>
      <c r="J107" s="212"/>
      <c r="K107" s="212"/>
      <c r="L107" s="218"/>
      <c r="M107" s="219"/>
      <c r="N107" s="220"/>
      <c r="O107" s="220"/>
      <c r="P107" s="220"/>
      <c r="Q107" s="220"/>
      <c r="R107" s="220"/>
      <c r="S107" s="220"/>
      <c r="T107" s="22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2" t="s">
        <v>131</v>
      </c>
      <c r="AU107" s="222" t="s">
        <v>82</v>
      </c>
      <c r="AV107" s="13" t="s">
        <v>82</v>
      </c>
      <c r="AW107" s="13" t="s">
        <v>36</v>
      </c>
      <c r="AX107" s="13" t="s">
        <v>75</v>
      </c>
      <c r="AY107" s="222" t="s">
        <v>122</v>
      </c>
    </row>
    <row r="108" spans="1:51" s="14" customFormat="1" ht="12">
      <c r="A108" s="14"/>
      <c r="B108" s="223"/>
      <c r="C108" s="224"/>
      <c r="D108" s="213" t="s">
        <v>131</v>
      </c>
      <c r="E108" s="225" t="s">
        <v>19</v>
      </c>
      <c r="F108" s="226" t="s">
        <v>138</v>
      </c>
      <c r="G108" s="224"/>
      <c r="H108" s="227">
        <v>99.938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3" t="s">
        <v>131</v>
      </c>
      <c r="AU108" s="233" t="s">
        <v>82</v>
      </c>
      <c r="AV108" s="14" t="s">
        <v>129</v>
      </c>
      <c r="AW108" s="14" t="s">
        <v>36</v>
      </c>
      <c r="AX108" s="14" t="s">
        <v>80</v>
      </c>
      <c r="AY108" s="233" t="s">
        <v>122</v>
      </c>
    </row>
    <row r="109" spans="1:65" s="2" customFormat="1" ht="24.15" customHeight="1">
      <c r="A109" s="39"/>
      <c r="B109" s="40"/>
      <c r="C109" s="198" t="s">
        <v>159</v>
      </c>
      <c r="D109" s="198" t="s">
        <v>124</v>
      </c>
      <c r="E109" s="199" t="s">
        <v>160</v>
      </c>
      <c r="F109" s="200" t="s">
        <v>161</v>
      </c>
      <c r="G109" s="201" t="s">
        <v>155</v>
      </c>
      <c r="H109" s="202">
        <v>7.63</v>
      </c>
      <c r="I109" s="203"/>
      <c r="J109" s="204">
        <f>ROUND(I109*H109,2)</f>
        <v>0</v>
      </c>
      <c r="K109" s="200" t="s">
        <v>128</v>
      </c>
      <c r="L109" s="45"/>
      <c r="M109" s="205" t="s">
        <v>19</v>
      </c>
      <c r="N109" s="206" t="s">
        <v>46</v>
      </c>
      <c r="O109" s="85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9" t="s">
        <v>129</v>
      </c>
      <c r="AT109" s="209" t="s">
        <v>124</v>
      </c>
      <c r="AU109" s="209" t="s">
        <v>82</v>
      </c>
      <c r="AY109" s="18" t="s">
        <v>122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8" t="s">
        <v>80</v>
      </c>
      <c r="BK109" s="210">
        <f>ROUND(I109*H109,2)</f>
        <v>0</v>
      </c>
      <c r="BL109" s="18" t="s">
        <v>129</v>
      </c>
      <c r="BM109" s="209" t="s">
        <v>162</v>
      </c>
    </row>
    <row r="110" spans="1:51" s="13" customFormat="1" ht="12">
      <c r="A110" s="13"/>
      <c r="B110" s="211"/>
      <c r="C110" s="212"/>
      <c r="D110" s="213" t="s">
        <v>131</v>
      </c>
      <c r="E110" s="214" t="s">
        <v>19</v>
      </c>
      <c r="F110" s="215" t="s">
        <v>163</v>
      </c>
      <c r="G110" s="212"/>
      <c r="H110" s="216">
        <v>1.96</v>
      </c>
      <c r="I110" s="217"/>
      <c r="J110" s="212"/>
      <c r="K110" s="212"/>
      <c r="L110" s="218"/>
      <c r="M110" s="219"/>
      <c r="N110" s="220"/>
      <c r="O110" s="220"/>
      <c r="P110" s="220"/>
      <c r="Q110" s="220"/>
      <c r="R110" s="220"/>
      <c r="S110" s="220"/>
      <c r="T110" s="22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2" t="s">
        <v>131</v>
      </c>
      <c r="AU110" s="222" t="s">
        <v>82</v>
      </c>
      <c r="AV110" s="13" t="s">
        <v>82</v>
      </c>
      <c r="AW110" s="13" t="s">
        <v>36</v>
      </c>
      <c r="AX110" s="13" t="s">
        <v>75</v>
      </c>
      <c r="AY110" s="222" t="s">
        <v>122</v>
      </c>
    </row>
    <row r="111" spans="1:51" s="13" customFormat="1" ht="12">
      <c r="A111" s="13"/>
      <c r="B111" s="211"/>
      <c r="C111" s="212"/>
      <c r="D111" s="213" t="s">
        <v>131</v>
      </c>
      <c r="E111" s="214" t="s">
        <v>19</v>
      </c>
      <c r="F111" s="215" t="s">
        <v>164</v>
      </c>
      <c r="G111" s="212"/>
      <c r="H111" s="216">
        <v>3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2" t="s">
        <v>131</v>
      </c>
      <c r="AU111" s="222" t="s">
        <v>82</v>
      </c>
      <c r="AV111" s="13" t="s">
        <v>82</v>
      </c>
      <c r="AW111" s="13" t="s">
        <v>36</v>
      </c>
      <c r="AX111" s="13" t="s">
        <v>75</v>
      </c>
      <c r="AY111" s="222" t="s">
        <v>122</v>
      </c>
    </row>
    <row r="112" spans="1:51" s="13" customFormat="1" ht="12">
      <c r="A112" s="13"/>
      <c r="B112" s="211"/>
      <c r="C112" s="212"/>
      <c r="D112" s="213" t="s">
        <v>131</v>
      </c>
      <c r="E112" s="214" t="s">
        <v>19</v>
      </c>
      <c r="F112" s="215" t="s">
        <v>165</v>
      </c>
      <c r="G112" s="212"/>
      <c r="H112" s="216">
        <v>2.67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2" t="s">
        <v>131</v>
      </c>
      <c r="AU112" s="222" t="s">
        <v>82</v>
      </c>
      <c r="AV112" s="13" t="s">
        <v>82</v>
      </c>
      <c r="AW112" s="13" t="s">
        <v>36</v>
      </c>
      <c r="AX112" s="13" t="s">
        <v>75</v>
      </c>
      <c r="AY112" s="222" t="s">
        <v>122</v>
      </c>
    </row>
    <row r="113" spans="1:51" s="14" customFormat="1" ht="12">
      <c r="A113" s="14"/>
      <c r="B113" s="223"/>
      <c r="C113" s="224"/>
      <c r="D113" s="213" t="s">
        <v>131</v>
      </c>
      <c r="E113" s="225" t="s">
        <v>19</v>
      </c>
      <c r="F113" s="226" t="s">
        <v>166</v>
      </c>
      <c r="G113" s="224"/>
      <c r="H113" s="227">
        <v>7.63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3" t="s">
        <v>131</v>
      </c>
      <c r="AU113" s="233" t="s">
        <v>82</v>
      </c>
      <c r="AV113" s="14" t="s">
        <v>129</v>
      </c>
      <c r="AW113" s="14" t="s">
        <v>36</v>
      </c>
      <c r="AX113" s="14" t="s">
        <v>80</v>
      </c>
      <c r="AY113" s="233" t="s">
        <v>122</v>
      </c>
    </row>
    <row r="114" spans="1:65" s="2" customFormat="1" ht="24.15" customHeight="1">
      <c r="A114" s="39"/>
      <c r="B114" s="40"/>
      <c r="C114" s="198" t="s">
        <v>167</v>
      </c>
      <c r="D114" s="198" t="s">
        <v>124</v>
      </c>
      <c r="E114" s="199" t="s">
        <v>168</v>
      </c>
      <c r="F114" s="200" t="s">
        <v>169</v>
      </c>
      <c r="G114" s="201" t="s">
        <v>155</v>
      </c>
      <c r="H114" s="202">
        <v>101.165</v>
      </c>
      <c r="I114" s="203"/>
      <c r="J114" s="204">
        <f>ROUND(I114*H114,2)</f>
        <v>0</v>
      </c>
      <c r="K114" s="200" t="s">
        <v>128</v>
      </c>
      <c r="L114" s="45"/>
      <c r="M114" s="205" t="s">
        <v>19</v>
      </c>
      <c r="N114" s="206" t="s">
        <v>46</v>
      </c>
      <c r="O114" s="85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129</v>
      </c>
      <c r="AT114" s="209" t="s">
        <v>124</v>
      </c>
      <c r="AU114" s="209" t="s">
        <v>82</v>
      </c>
      <c r="AY114" s="18" t="s">
        <v>122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80</v>
      </c>
      <c r="BK114" s="210">
        <f>ROUND(I114*H114,2)</f>
        <v>0</v>
      </c>
      <c r="BL114" s="18" t="s">
        <v>129</v>
      </c>
      <c r="BM114" s="209" t="s">
        <v>170</v>
      </c>
    </row>
    <row r="115" spans="1:51" s="13" customFormat="1" ht="12">
      <c r="A115" s="13"/>
      <c r="B115" s="211"/>
      <c r="C115" s="212"/>
      <c r="D115" s="213" t="s">
        <v>131</v>
      </c>
      <c r="E115" s="214" t="s">
        <v>19</v>
      </c>
      <c r="F115" s="215" t="s">
        <v>171</v>
      </c>
      <c r="G115" s="212"/>
      <c r="H115" s="216">
        <v>36</v>
      </c>
      <c r="I115" s="217"/>
      <c r="J115" s="212"/>
      <c r="K115" s="212"/>
      <c r="L115" s="218"/>
      <c r="M115" s="219"/>
      <c r="N115" s="220"/>
      <c r="O115" s="220"/>
      <c r="P115" s="220"/>
      <c r="Q115" s="220"/>
      <c r="R115" s="220"/>
      <c r="S115" s="220"/>
      <c r="T115" s="22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2" t="s">
        <v>131</v>
      </c>
      <c r="AU115" s="222" t="s">
        <v>82</v>
      </c>
      <c r="AV115" s="13" t="s">
        <v>82</v>
      </c>
      <c r="AW115" s="13" t="s">
        <v>36</v>
      </c>
      <c r="AX115" s="13" t="s">
        <v>75</v>
      </c>
      <c r="AY115" s="222" t="s">
        <v>122</v>
      </c>
    </row>
    <row r="116" spans="1:51" s="13" customFormat="1" ht="12">
      <c r="A116" s="13"/>
      <c r="B116" s="211"/>
      <c r="C116" s="212"/>
      <c r="D116" s="213" t="s">
        <v>131</v>
      </c>
      <c r="E116" s="214" t="s">
        <v>19</v>
      </c>
      <c r="F116" s="215" t="s">
        <v>172</v>
      </c>
      <c r="G116" s="212"/>
      <c r="H116" s="216">
        <v>5</v>
      </c>
      <c r="I116" s="217"/>
      <c r="J116" s="212"/>
      <c r="K116" s="212"/>
      <c r="L116" s="218"/>
      <c r="M116" s="219"/>
      <c r="N116" s="220"/>
      <c r="O116" s="220"/>
      <c r="P116" s="220"/>
      <c r="Q116" s="220"/>
      <c r="R116" s="220"/>
      <c r="S116" s="220"/>
      <c r="T116" s="22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2" t="s">
        <v>131</v>
      </c>
      <c r="AU116" s="222" t="s">
        <v>82</v>
      </c>
      <c r="AV116" s="13" t="s">
        <v>82</v>
      </c>
      <c r="AW116" s="13" t="s">
        <v>36</v>
      </c>
      <c r="AX116" s="13" t="s">
        <v>75</v>
      </c>
      <c r="AY116" s="222" t="s">
        <v>122</v>
      </c>
    </row>
    <row r="117" spans="1:51" s="13" customFormat="1" ht="12">
      <c r="A117" s="13"/>
      <c r="B117" s="211"/>
      <c r="C117" s="212"/>
      <c r="D117" s="213" t="s">
        <v>131</v>
      </c>
      <c r="E117" s="214" t="s">
        <v>19</v>
      </c>
      <c r="F117" s="215" t="s">
        <v>173</v>
      </c>
      <c r="G117" s="212"/>
      <c r="H117" s="216">
        <v>3.465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2" t="s">
        <v>131</v>
      </c>
      <c r="AU117" s="222" t="s">
        <v>82</v>
      </c>
      <c r="AV117" s="13" t="s">
        <v>82</v>
      </c>
      <c r="AW117" s="13" t="s">
        <v>36</v>
      </c>
      <c r="AX117" s="13" t="s">
        <v>75</v>
      </c>
      <c r="AY117" s="222" t="s">
        <v>122</v>
      </c>
    </row>
    <row r="118" spans="1:51" s="13" customFormat="1" ht="12">
      <c r="A118" s="13"/>
      <c r="B118" s="211"/>
      <c r="C118" s="212"/>
      <c r="D118" s="213" t="s">
        <v>131</v>
      </c>
      <c r="E118" s="214" t="s">
        <v>19</v>
      </c>
      <c r="F118" s="215" t="s">
        <v>174</v>
      </c>
      <c r="G118" s="212"/>
      <c r="H118" s="216">
        <v>4.41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2" t="s">
        <v>131</v>
      </c>
      <c r="AU118" s="222" t="s">
        <v>82</v>
      </c>
      <c r="AV118" s="13" t="s">
        <v>82</v>
      </c>
      <c r="AW118" s="13" t="s">
        <v>36</v>
      </c>
      <c r="AX118" s="13" t="s">
        <v>75</v>
      </c>
      <c r="AY118" s="222" t="s">
        <v>122</v>
      </c>
    </row>
    <row r="119" spans="1:51" s="13" customFormat="1" ht="12">
      <c r="A119" s="13"/>
      <c r="B119" s="211"/>
      <c r="C119" s="212"/>
      <c r="D119" s="213" t="s">
        <v>131</v>
      </c>
      <c r="E119" s="214" t="s">
        <v>19</v>
      </c>
      <c r="F119" s="215" t="s">
        <v>175</v>
      </c>
      <c r="G119" s="212"/>
      <c r="H119" s="216">
        <v>3.09</v>
      </c>
      <c r="I119" s="217"/>
      <c r="J119" s="212"/>
      <c r="K119" s="212"/>
      <c r="L119" s="218"/>
      <c r="M119" s="219"/>
      <c r="N119" s="220"/>
      <c r="O119" s="220"/>
      <c r="P119" s="220"/>
      <c r="Q119" s="220"/>
      <c r="R119" s="220"/>
      <c r="S119" s="220"/>
      <c r="T119" s="22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2" t="s">
        <v>131</v>
      </c>
      <c r="AU119" s="222" t="s">
        <v>82</v>
      </c>
      <c r="AV119" s="13" t="s">
        <v>82</v>
      </c>
      <c r="AW119" s="13" t="s">
        <v>36</v>
      </c>
      <c r="AX119" s="13" t="s">
        <v>75</v>
      </c>
      <c r="AY119" s="222" t="s">
        <v>122</v>
      </c>
    </row>
    <row r="120" spans="1:51" s="15" customFormat="1" ht="12">
      <c r="A120" s="15"/>
      <c r="B120" s="234"/>
      <c r="C120" s="235"/>
      <c r="D120" s="213" t="s">
        <v>131</v>
      </c>
      <c r="E120" s="236" t="s">
        <v>19</v>
      </c>
      <c r="F120" s="237" t="s">
        <v>176</v>
      </c>
      <c r="G120" s="235"/>
      <c r="H120" s="238">
        <v>51.965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44" t="s">
        <v>131</v>
      </c>
      <c r="AU120" s="244" t="s">
        <v>82</v>
      </c>
      <c r="AV120" s="15" t="s">
        <v>139</v>
      </c>
      <c r="AW120" s="15" t="s">
        <v>36</v>
      </c>
      <c r="AX120" s="15" t="s">
        <v>75</v>
      </c>
      <c r="AY120" s="244" t="s">
        <v>122</v>
      </c>
    </row>
    <row r="121" spans="1:51" s="13" customFormat="1" ht="12">
      <c r="A121" s="13"/>
      <c r="B121" s="211"/>
      <c r="C121" s="212"/>
      <c r="D121" s="213" t="s">
        <v>131</v>
      </c>
      <c r="E121" s="214" t="s">
        <v>19</v>
      </c>
      <c r="F121" s="215" t="s">
        <v>177</v>
      </c>
      <c r="G121" s="212"/>
      <c r="H121" s="216">
        <v>49.2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2" t="s">
        <v>131</v>
      </c>
      <c r="AU121" s="222" t="s">
        <v>82</v>
      </c>
      <c r="AV121" s="13" t="s">
        <v>82</v>
      </c>
      <c r="AW121" s="13" t="s">
        <v>36</v>
      </c>
      <c r="AX121" s="13" t="s">
        <v>75</v>
      </c>
      <c r="AY121" s="222" t="s">
        <v>122</v>
      </c>
    </row>
    <row r="122" spans="1:51" s="14" customFormat="1" ht="12">
      <c r="A122" s="14"/>
      <c r="B122" s="223"/>
      <c r="C122" s="224"/>
      <c r="D122" s="213" t="s">
        <v>131</v>
      </c>
      <c r="E122" s="225" t="s">
        <v>19</v>
      </c>
      <c r="F122" s="226" t="s">
        <v>138</v>
      </c>
      <c r="G122" s="224"/>
      <c r="H122" s="227">
        <v>101.165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3" t="s">
        <v>131</v>
      </c>
      <c r="AU122" s="233" t="s">
        <v>82</v>
      </c>
      <c r="AV122" s="14" t="s">
        <v>129</v>
      </c>
      <c r="AW122" s="14" t="s">
        <v>36</v>
      </c>
      <c r="AX122" s="14" t="s">
        <v>80</v>
      </c>
      <c r="AY122" s="233" t="s">
        <v>122</v>
      </c>
    </row>
    <row r="123" spans="1:65" s="2" customFormat="1" ht="24.15" customHeight="1">
      <c r="A123" s="39"/>
      <c r="B123" s="40"/>
      <c r="C123" s="198" t="s">
        <v>178</v>
      </c>
      <c r="D123" s="198" t="s">
        <v>124</v>
      </c>
      <c r="E123" s="199" t="s">
        <v>179</v>
      </c>
      <c r="F123" s="200" t="s">
        <v>180</v>
      </c>
      <c r="G123" s="201" t="s">
        <v>155</v>
      </c>
      <c r="H123" s="202">
        <v>2.13</v>
      </c>
      <c r="I123" s="203"/>
      <c r="J123" s="204">
        <f>ROUND(I123*H123,2)</f>
        <v>0</v>
      </c>
      <c r="K123" s="200" t="s">
        <v>128</v>
      </c>
      <c r="L123" s="45"/>
      <c r="M123" s="205" t="s">
        <v>19</v>
      </c>
      <c r="N123" s="206" t="s">
        <v>46</v>
      </c>
      <c r="O123" s="85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9" t="s">
        <v>129</v>
      </c>
      <c r="AT123" s="209" t="s">
        <v>124</v>
      </c>
      <c r="AU123" s="209" t="s">
        <v>82</v>
      </c>
      <c r="AY123" s="18" t="s">
        <v>122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8" t="s">
        <v>80</v>
      </c>
      <c r="BK123" s="210">
        <f>ROUND(I123*H123,2)</f>
        <v>0</v>
      </c>
      <c r="BL123" s="18" t="s">
        <v>129</v>
      </c>
      <c r="BM123" s="209" t="s">
        <v>181</v>
      </c>
    </row>
    <row r="124" spans="1:51" s="13" customFormat="1" ht="12">
      <c r="A124" s="13"/>
      <c r="B124" s="211"/>
      <c r="C124" s="212"/>
      <c r="D124" s="213" t="s">
        <v>131</v>
      </c>
      <c r="E124" s="214" t="s">
        <v>19</v>
      </c>
      <c r="F124" s="215" t="s">
        <v>182</v>
      </c>
      <c r="G124" s="212"/>
      <c r="H124" s="216">
        <v>2.13</v>
      </c>
      <c r="I124" s="217"/>
      <c r="J124" s="212"/>
      <c r="K124" s="212"/>
      <c r="L124" s="218"/>
      <c r="M124" s="219"/>
      <c r="N124" s="220"/>
      <c r="O124" s="220"/>
      <c r="P124" s="220"/>
      <c r="Q124" s="220"/>
      <c r="R124" s="220"/>
      <c r="S124" s="220"/>
      <c r="T124" s="22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2" t="s">
        <v>131</v>
      </c>
      <c r="AU124" s="222" t="s">
        <v>82</v>
      </c>
      <c r="AV124" s="13" t="s">
        <v>82</v>
      </c>
      <c r="AW124" s="13" t="s">
        <v>36</v>
      </c>
      <c r="AX124" s="13" t="s">
        <v>80</v>
      </c>
      <c r="AY124" s="222" t="s">
        <v>122</v>
      </c>
    </row>
    <row r="125" spans="1:65" s="2" customFormat="1" ht="14.4" customHeight="1">
      <c r="A125" s="39"/>
      <c r="B125" s="40"/>
      <c r="C125" s="245" t="s">
        <v>183</v>
      </c>
      <c r="D125" s="245" t="s">
        <v>184</v>
      </c>
      <c r="E125" s="246" t="s">
        <v>185</v>
      </c>
      <c r="F125" s="247" t="s">
        <v>186</v>
      </c>
      <c r="G125" s="248" t="s">
        <v>187</v>
      </c>
      <c r="H125" s="249">
        <v>4.26</v>
      </c>
      <c r="I125" s="250"/>
      <c r="J125" s="251">
        <f>ROUND(I125*H125,2)</f>
        <v>0</v>
      </c>
      <c r="K125" s="247" t="s">
        <v>128</v>
      </c>
      <c r="L125" s="252"/>
      <c r="M125" s="253" t="s">
        <v>19</v>
      </c>
      <c r="N125" s="254" t="s">
        <v>46</v>
      </c>
      <c r="O125" s="85"/>
      <c r="P125" s="207">
        <f>O125*H125</f>
        <v>0</v>
      </c>
      <c r="Q125" s="207">
        <v>1</v>
      </c>
      <c r="R125" s="207">
        <f>Q125*H125</f>
        <v>4.26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167</v>
      </c>
      <c r="AT125" s="209" t="s">
        <v>184</v>
      </c>
      <c r="AU125" s="209" t="s">
        <v>82</v>
      </c>
      <c r="AY125" s="18" t="s">
        <v>122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80</v>
      </c>
      <c r="BK125" s="210">
        <f>ROUND(I125*H125,2)</f>
        <v>0</v>
      </c>
      <c r="BL125" s="18" t="s">
        <v>129</v>
      </c>
      <c r="BM125" s="209" t="s">
        <v>188</v>
      </c>
    </row>
    <row r="126" spans="1:51" s="13" customFormat="1" ht="12">
      <c r="A126" s="13"/>
      <c r="B126" s="211"/>
      <c r="C126" s="212"/>
      <c r="D126" s="213" t="s">
        <v>131</v>
      </c>
      <c r="E126" s="212"/>
      <c r="F126" s="215" t="s">
        <v>189</v>
      </c>
      <c r="G126" s="212"/>
      <c r="H126" s="216">
        <v>4.26</v>
      </c>
      <c r="I126" s="217"/>
      <c r="J126" s="212"/>
      <c r="K126" s="212"/>
      <c r="L126" s="218"/>
      <c r="M126" s="219"/>
      <c r="N126" s="220"/>
      <c r="O126" s="220"/>
      <c r="P126" s="220"/>
      <c r="Q126" s="220"/>
      <c r="R126" s="220"/>
      <c r="S126" s="220"/>
      <c r="T126" s="22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2" t="s">
        <v>131</v>
      </c>
      <c r="AU126" s="222" t="s">
        <v>82</v>
      </c>
      <c r="AV126" s="13" t="s">
        <v>82</v>
      </c>
      <c r="AW126" s="13" t="s">
        <v>4</v>
      </c>
      <c r="AX126" s="13" t="s">
        <v>80</v>
      </c>
      <c r="AY126" s="222" t="s">
        <v>122</v>
      </c>
    </row>
    <row r="127" spans="1:65" s="2" customFormat="1" ht="24.15" customHeight="1">
      <c r="A127" s="39"/>
      <c r="B127" s="40"/>
      <c r="C127" s="198" t="s">
        <v>190</v>
      </c>
      <c r="D127" s="198" t="s">
        <v>124</v>
      </c>
      <c r="E127" s="199" t="s">
        <v>191</v>
      </c>
      <c r="F127" s="200" t="s">
        <v>192</v>
      </c>
      <c r="G127" s="201" t="s">
        <v>155</v>
      </c>
      <c r="H127" s="202">
        <v>221.57</v>
      </c>
      <c r="I127" s="203"/>
      <c r="J127" s="204">
        <f>ROUND(I127*H127,2)</f>
        <v>0</v>
      </c>
      <c r="K127" s="200" t="s">
        <v>128</v>
      </c>
      <c r="L127" s="45"/>
      <c r="M127" s="205" t="s">
        <v>19</v>
      </c>
      <c r="N127" s="206" t="s">
        <v>46</v>
      </c>
      <c r="O127" s="85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129</v>
      </c>
      <c r="AT127" s="209" t="s">
        <v>124</v>
      </c>
      <c r="AU127" s="209" t="s">
        <v>82</v>
      </c>
      <c r="AY127" s="18" t="s">
        <v>122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80</v>
      </c>
      <c r="BK127" s="210">
        <f>ROUND(I127*H127,2)</f>
        <v>0</v>
      </c>
      <c r="BL127" s="18" t="s">
        <v>129</v>
      </c>
      <c r="BM127" s="209" t="s">
        <v>193</v>
      </c>
    </row>
    <row r="128" spans="1:51" s="13" customFormat="1" ht="12">
      <c r="A128" s="13"/>
      <c r="B128" s="211"/>
      <c r="C128" s="212"/>
      <c r="D128" s="213" t="s">
        <v>131</v>
      </c>
      <c r="E128" s="214" t="s">
        <v>19</v>
      </c>
      <c r="F128" s="215" t="s">
        <v>194</v>
      </c>
      <c r="G128" s="212"/>
      <c r="H128" s="216">
        <v>39.89</v>
      </c>
      <c r="I128" s="217"/>
      <c r="J128" s="212"/>
      <c r="K128" s="212"/>
      <c r="L128" s="218"/>
      <c r="M128" s="219"/>
      <c r="N128" s="220"/>
      <c r="O128" s="220"/>
      <c r="P128" s="220"/>
      <c r="Q128" s="220"/>
      <c r="R128" s="220"/>
      <c r="S128" s="220"/>
      <c r="T128" s="22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2" t="s">
        <v>131</v>
      </c>
      <c r="AU128" s="222" t="s">
        <v>82</v>
      </c>
      <c r="AV128" s="13" t="s">
        <v>82</v>
      </c>
      <c r="AW128" s="13" t="s">
        <v>36</v>
      </c>
      <c r="AX128" s="13" t="s">
        <v>75</v>
      </c>
      <c r="AY128" s="222" t="s">
        <v>122</v>
      </c>
    </row>
    <row r="129" spans="1:51" s="13" customFormat="1" ht="12">
      <c r="A129" s="13"/>
      <c r="B129" s="211"/>
      <c r="C129" s="212"/>
      <c r="D129" s="213" t="s">
        <v>131</v>
      </c>
      <c r="E129" s="214" t="s">
        <v>19</v>
      </c>
      <c r="F129" s="215" t="s">
        <v>195</v>
      </c>
      <c r="G129" s="212"/>
      <c r="H129" s="216">
        <v>181.68</v>
      </c>
      <c r="I129" s="217"/>
      <c r="J129" s="212"/>
      <c r="K129" s="212"/>
      <c r="L129" s="218"/>
      <c r="M129" s="219"/>
      <c r="N129" s="220"/>
      <c r="O129" s="220"/>
      <c r="P129" s="220"/>
      <c r="Q129" s="220"/>
      <c r="R129" s="220"/>
      <c r="S129" s="220"/>
      <c r="T129" s="22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2" t="s">
        <v>131</v>
      </c>
      <c r="AU129" s="222" t="s">
        <v>82</v>
      </c>
      <c r="AV129" s="13" t="s">
        <v>82</v>
      </c>
      <c r="AW129" s="13" t="s">
        <v>36</v>
      </c>
      <c r="AX129" s="13" t="s">
        <v>75</v>
      </c>
      <c r="AY129" s="222" t="s">
        <v>122</v>
      </c>
    </row>
    <row r="130" spans="1:51" s="14" customFormat="1" ht="12">
      <c r="A130" s="14"/>
      <c r="B130" s="223"/>
      <c r="C130" s="224"/>
      <c r="D130" s="213" t="s">
        <v>131</v>
      </c>
      <c r="E130" s="225" t="s">
        <v>19</v>
      </c>
      <c r="F130" s="226" t="s">
        <v>138</v>
      </c>
      <c r="G130" s="224"/>
      <c r="H130" s="227">
        <v>221.57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3" t="s">
        <v>131</v>
      </c>
      <c r="AU130" s="233" t="s">
        <v>82</v>
      </c>
      <c r="AV130" s="14" t="s">
        <v>129</v>
      </c>
      <c r="AW130" s="14" t="s">
        <v>36</v>
      </c>
      <c r="AX130" s="14" t="s">
        <v>80</v>
      </c>
      <c r="AY130" s="233" t="s">
        <v>122</v>
      </c>
    </row>
    <row r="131" spans="1:65" s="2" customFormat="1" ht="14.4" customHeight="1">
      <c r="A131" s="39"/>
      <c r="B131" s="40"/>
      <c r="C131" s="245" t="s">
        <v>196</v>
      </c>
      <c r="D131" s="245" t="s">
        <v>184</v>
      </c>
      <c r="E131" s="246" t="s">
        <v>185</v>
      </c>
      <c r="F131" s="247" t="s">
        <v>186</v>
      </c>
      <c r="G131" s="248" t="s">
        <v>187</v>
      </c>
      <c r="H131" s="249">
        <v>16</v>
      </c>
      <c r="I131" s="250"/>
      <c r="J131" s="251">
        <f>ROUND(I131*H131,2)</f>
        <v>0</v>
      </c>
      <c r="K131" s="247" t="s">
        <v>128</v>
      </c>
      <c r="L131" s="252"/>
      <c r="M131" s="253" t="s">
        <v>19</v>
      </c>
      <c r="N131" s="254" t="s">
        <v>46</v>
      </c>
      <c r="O131" s="85"/>
      <c r="P131" s="207">
        <f>O131*H131</f>
        <v>0</v>
      </c>
      <c r="Q131" s="207">
        <v>1</v>
      </c>
      <c r="R131" s="207">
        <f>Q131*H131</f>
        <v>16</v>
      </c>
      <c r="S131" s="207">
        <v>0</v>
      </c>
      <c r="T131" s="20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9" t="s">
        <v>167</v>
      </c>
      <c r="AT131" s="209" t="s">
        <v>184</v>
      </c>
      <c r="AU131" s="209" t="s">
        <v>82</v>
      </c>
      <c r="AY131" s="18" t="s">
        <v>122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8" t="s">
        <v>80</v>
      </c>
      <c r="BK131" s="210">
        <f>ROUND(I131*H131,2)</f>
        <v>0</v>
      </c>
      <c r="BL131" s="18" t="s">
        <v>129</v>
      </c>
      <c r="BM131" s="209" t="s">
        <v>197</v>
      </c>
    </row>
    <row r="132" spans="1:51" s="13" customFormat="1" ht="12">
      <c r="A132" s="13"/>
      <c r="B132" s="211"/>
      <c r="C132" s="212"/>
      <c r="D132" s="213" t="s">
        <v>131</v>
      </c>
      <c r="E132" s="214" t="s">
        <v>19</v>
      </c>
      <c r="F132" s="215" t="s">
        <v>198</v>
      </c>
      <c r="G132" s="212"/>
      <c r="H132" s="216">
        <v>3.5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2" t="s">
        <v>131</v>
      </c>
      <c r="AU132" s="222" t="s">
        <v>82</v>
      </c>
      <c r="AV132" s="13" t="s">
        <v>82</v>
      </c>
      <c r="AW132" s="13" t="s">
        <v>36</v>
      </c>
      <c r="AX132" s="13" t="s">
        <v>75</v>
      </c>
      <c r="AY132" s="222" t="s">
        <v>122</v>
      </c>
    </row>
    <row r="133" spans="1:51" s="13" customFormat="1" ht="12">
      <c r="A133" s="13"/>
      <c r="B133" s="211"/>
      <c r="C133" s="212"/>
      <c r="D133" s="213" t="s">
        <v>131</v>
      </c>
      <c r="E133" s="214" t="s">
        <v>19</v>
      </c>
      <c r="F133" s="215" t="s">
        <v>199</v>
      </c>
      <c r="G133" s="212"/>
      <c r="H133" s="216">
        <v>1.98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2" t="s">
        <v>131</v>
      </c>
      <c r="AU133" s="222" t="s">
        <v>82</v>
      </c>
      <c r="AV133" s="13" t="s">
        <v>82</v>
      </c>
      <c r="AW133" s="13" t="s">
        <v>36</v>
      </c>
      <c r="AX133" s="13" t="s">
        <v>75</v>
      </c>
      <c r="AY133" s="222" t="s">
        <v>122</v>
      </c>
    </row>
    <row r="134" spans="1:51" s="13" customFormat="1" ht="12">
      <c r="A134" s="13"/>
      <c r="B134" s="211"/>
      <c r="C134" s="212"/>
      <c r="D134" s="213" t="s">
        <v>131</v>
      </c>
      <c r="E134" s="214" t="s">
        <v>19</v>
      </c>
      <c r="F134" s="215" t="s">
        <v>200</v>
      </c>
      <c r="G134" s="212"/>
      <c r="H134" s="216">
        <v>2.52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2" t="s">
        <v>131</v>
      </c>
      <c r="AU134" s="222" t="s">
        <v>82</v>
      </c>
      <c r="AV134" s="13" t="s">
        <v>82</v>
      </c>
      <c r="AW134" s="13" t="s">
        <v>36</v>
      </c>
      <c r="AX134" s="13" t="s">
        <v>75</v>
      </c>
      <c r="AY134" s="222" t="s">
        <v>122</v>
      </c>
    </row>
    <row r="135" spans="1:51" s="14" customFormat="1" ht="12">
      <c r="A135" s="14"/>
      <c r="B135" s="223"/>
      <c r="C135" s="224"/>
      <c r="D135" s="213" t="s">
        <v>131</v>
      </c>
      <c r="E135" s="225" t="s">
        <v>19</v>
      </c>
      <c r="F135" s="226" t="s">
        <v>138</v>
      </c>
      <c r="G135" s="224"/>
      <c r="H135" s="227">
        <v>8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3" t="s">
        <v>131</v>
      </c>
      <c r="AU135" s="233" t="s">
        <v>82</v>
      </c>
      <c r="AV135" s="14" t="s">
        <v>129</v>
      </c>
      <c r="AW135" s="14" t="s">
        <v>36</v>
      </c>
      <c r="AX135" s="14" t="s">
        <v>80</v>
      </c>
      <c r="AY135" s="233" t="s">
        <v>122</v>
      </c>
    </row>
    <row r="136" spans="1:51" s="13" customFormat="1" ht="12">
      <c r="A136" s="13"/>
      <c r="B136" s="211"/>
      <c r="C136" s="212"/>
      <c r="D136" s="213" t="s">
        <v>131</v>
      </c>
      <c r="E136" s="212"/>
      <c r="F136" s="215" t="s">
        <v>201</v>
      </c>
      <c r="G136" s="212"/>
      <c r="H136" s="216">
        <v>16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2" t="s">
        <v>131</v>
      </c>
      <c r="AU136" s="222" t="s">
        <v>82</v>
      </c>
      <c r="AV136" s="13" t="s">
        <v>82</v>
      </c>
      <c r="AW136" s="13" t="s">
        <v>4</v>
      </c>
      <c r="AX136" s="13" t="s">
        <v>80</v>
      </c>
      <c r="AY136" s="222" t="s">
        <v>122</v>
      </c>
    </row>
    <row r="137" spans="1:65" s="2" customFormat="1" ht="37.8" customHeight="1">
      <c r="A137" s="39"/>
      <c r="B137" s="40"/>
      <c r="C137" s="198" t="s">
        <v>202</v>
      </c>
      <c r="D137" s="198" t="s">
        <v>124</v>
      </c>
      <c r="E137" s="199" t="s">
        <v>203</v>
      </c>
      <c r="F137" s="200" t="s">
        <v>204</v>
      </c>
      <c r="G137" s="201" t="s">
        <v>155</v>
      </c>
      <c r="H137" s="202">
        <v>12.075</v>
      </c>
      <c r="I137" s="203"/>
      <c r="J137" s="204">
        <f>ROUND(I137*H137,2)</f>
        <v>0</v>
      </c>
      <c r="K137" s="200" t="s">
        <v>128</v>
      </c>
      <c r="L137" s="45"/>
      <c r="M137" s="205" t="s">
        <v>19</v>
      </c>
      <c r="N137" s="206" t="s">
        <v>46</v>
      </c>
      <c r="O137" s="85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9" t="s">
        <v>129</v>
      </c>
      <c r="AT137" s="209" t="s">
        <v>124</v>
      </c>
      <c r="AU137" s="209" t="s">
        <v>82</v>
      </c>
      <c r="AY137" s="18" t="s">
        <v>122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8" t="s">
        <v>80</v>
      </c>
      <c r="BK137" s="210">
        <f>ROUND(I137*H137,2)</f>
        <v>0</v>
      </c>
      <c r="BL137" s="18" t="s">
        <v>129</v>
      </c>
      <c r="BM137" s="209" t="s">
        <v>205</v>
      </c>
    </row>
    <row r="138" spans="1:51" s="13" customFormat="1" ht="12">
      <c r="A138" s="13"/>
      <c r="B138" s="211"/>
      <c r="C138" s="212"/>
      <c r="D138" s="213" t="s">
        <v>131</v>
      </c>
      <c r="E138" s="214" t="s">
        <v>19</v>
      </c>
      <c r="F138" s="215" t="s">
        <v>206</v>
      </c>
      <c r="G138" s="212"/>
      <c r="H138" s="216">
        <v>7.2</v>
      </c>
      <c r="I138" s="217"/>
      <c r="J138" s="212"/>
      <c r="K138" s="212"/>
      <c r="L138" s="218"/>
      <c r="M138" s="219"/>
      <c r="N138" s="220"/>
      <c r="O138" s="220"/>
      <c r="P138" s="220"/>
      <c r="Q138" s="220"/>
      <c r="R138" s="220"/>
      <c r="S138" s="220"/>
      <c r="T138" s="22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2" t="s">
        <v>131</v>
      </c>
      <c r="AU138" s="222" t="s">
        <v>82</v>
      </c>
      <c r="AV138" s="13" t="s">
        <v>82</v>
      </c>
      <c r="AW138" s="13" t="s">
        <v>36</v>
      </c>
      <c r="AX138" s="13" t="s">
        <v>75</v>
      </c>
      <c r="AY138" s="222" t="s">
        <v>122</v>
      </c>
    </row>
    <row r="139" spans="1:51" s="13" customFormat="1" ht="12">
      <c r="A139" s="13"/>
      <c r="B139" s="211"/>
      <c r="C139" s="212"/>
      <c r="D139" s="213" t="s">
        <v>131</v>
      </c>
      <c r="E139" s="214" t="s">
        <v>19</v>
      </c>
      <c r="F139" s="215" t="s">
        <v>207</v>
      </c>
      <c r="G139" s="212"/>
      <c r="H139" s="216">
        <v>1.5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2" t="s">
        <v>131</v>
      </c>
      <c r="AU139" s="222" t="s">
        <v>82</v>
      </c>
      <c r="AV139" s="13" t="s">
        <v>82</v>
      </c>
      <c r="AW139" s="13" t="s">
        <v>36</v>
      </c>
      <c r="AX139" s="13" t="s">
        <v>75</v>
      </c>
      <c r="AY139" s="222" t="s">
        <v>122</v>
      </c>
    </row>
    <row r="140" spans="1:51" s="13" customFormat="1" ht="12">
      <c r="A140" s="13"/>
      <c r="B140" s="211"/>
      <c r="C140" s="212"/>
      <c r="D140" s="213" t="s">
        <v>131</v>
      </c>
      <c r="E140" s="214" t="s">
        <v>19</v>
      </c>
      <c r="F140" s="215" t="s">
        <v>208</v>
      </c>
      <c r="G140" s="212"/>
      <c r="H140" s="216">
        <v>1.485</v>
      </c>
      <c r="I140" s="217"/>
      <c r="J140" s="212"/>
      <c r="K140" s="212"/>
      <c r="L140" s="218"/>
      <c r="M140" s="219"/>
      <c r="N140" s="220"/>
      <c r="O140" s="220"/>
      <c r="P140" s="220"/>
      <c r="Q140" s="220"/>
      <c r="R140" s="220"/>
      <c r="S140" s="220"/>
      <c r="T140" s="22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2" t="s">
        <v>131</v>
      </c>
      <c r="AU140" s="222" t="s">
        <v>82</v>
      </c>
      <c r="AV140" s="13" t="s">
        <v>82</v>
      </c>
      <c r="AW140" s="13" t="s">
        <v>36</v>
      </c>
      <c r="AX140" s="13" t="s">
        <v>75</v>
      </c>
      <c r="AY140" s="222" t="s">
        <v>122</v>
      </c>
    </row>
    <row r="141" spans="1:51" s="13" customFormat="1" ht="12">
      <c r="A141" s="13"/>
      <c r="B141" s="211"/>
      <c r="C141" s="212"/>
      <c r="D141" s="213" t="s">
        <v>131</v>
      </c>
      <c r="E141" s="214" t="s">
        <v>19</v>
      </c>
      <c r="F141" s="215" t="s">
        <v>209</v>
      </c>
      <c r="G141" s="212"/>
      <c r="H141" s="216">
        <v>1.89</v>
      </c>
      <c r="I141" s="217"/>
      <c r="J141" s="212"/>
      <c r="K141" s="212"/>
      <c r="L141" s="218"/>
      <c r="M141" s="219"/>
      <c r="N141" s="220"/>
      <c r="O141" s="220"/>
      <c r="P141" s="220"/>
      <c r="Q141" s="220"/>
      <c r="R141" s="220"/>
      <c r="S141" s="220"/>
      <c r="T141" s="22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2" t="s">
        <v>131</v>
      </c>
      <c r="AU141" s="222" t="s">
        <v>82</v>
      </c>
      <c r="AV141" s="13" t="s">
        <v>82</v>
      </c>
      <c r="AW141" s="13" t="s">
        <v>36</v>
      </c>
      <c r="AX141" s="13" t="s">
        <v>75</v>
      </c>
      <c r="AY141" s="222" t="s">
        <v>122</v>
      </c>
    </row>
    <row r="142" spans="1:51" s="14" customFormat="1" ht="12">
      <c r="A142" s="14"/>
      <c r="B142" s="223"/>
      <c r="C142" s="224"/>
      <c r="D142" s="213" t="s">
        <v>131</v>
      </c>
      <c r="E142" s="225" t="s">
        <v>19</v>
      </c>
      <c r="F142" s="226" t="s">
        <v>138</v>
      </c>
      <c r="G142" s="224"/>
      <c r="H142" s="227">
        <v>12.075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3" t="s">
        <v>131</v>
      </c>
      <c r="AU142" s="233" t="s">
        <v>82</v>
      </c>
      <c r="AV142" s="14" t="s">
        <v>129</v>
      </c>
      <c r="AW142" s="14" t="s">
        <v>36</v>
      </c>
      <c r="AX142" s="14" t="s">
        <v>80</v>
      </c>
      <c r="AY142" s="233" t="s">
        <v>122</v>
      </c>
    </row>
    <row r="143" spans="1:65" s="2" customFormat="1" ht="14.4" customHeight="1">
      <c r="A143" s="39"/>
      <c r="B143" s="40"/>
      <c r="C143" s="245" t="s">
        <v>210</v>
      </c>
      <c r="D143" s="245" t="s">
        <v>184</v>
      </c>
      <c r="E143" s="246" t="s">
        <v>211</v>
      </c>
      <c r="F143" s="247" t="s">
        <v>212</v>
      </c>
      <c r="G143" s="248" t="s">
        <v>187</v>
      </c>
      <c r="H143" s="249">
        <v>24.15</v>
      </c>
      <c r="I143" s="250"/>
      <c r="J143" s="251">
        <f>ROUND(I143*H143,2)</f>
        <v>0</v>
      </c>
      <c r="K143" s="247" t="s">
        <v>128</v>
      </c>
      <c r="L143" s="252"/>
      <c r="M143" s="253" t="s">
        <v>19</v>
      </c>
      <c r="N143" s="254" t="s">
        <v>46</v>
      </c>
      <c r="O143" s="85"/>
      <c r="P143" s="207">
        <f>O143*H143</f>
        <v>0</v>
      </c>
      <c r="Q143" s="207">
        <v>1</v>
      </c>
      <c r="R143" s="207">
        <f>Q143*H143</f>
        <v>24.15</v>
      </c>
      <c r="S143" s="207">
        <v>0</v>
      </c>
      <c r="T143" s="20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9" t="s">
        <v>167</v>
      </c>
      <c r="AT143" s="209" t="s">
        <v>184</v>
      </c>
      <c r="AU143" s="209" t="s">
        <v>82</v>
      </c>
      <c r="AY143" s="18" t="s">
        <v>122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8" t="s">
        <v>80</v>
      </c>
      <c r="BK143" s="210">
        <f>ROUND(I143*H143,2)</f>
        <v>0</v>
      </c>
      <c r="BL143" s="18" t="s">
        <v>129</v>
      </c>
      <c r="BM143" s="209" t="s">
        <v>213</v>
      </c>
    </row>
    <row r="144" spans="1:51" s="13" customFormat="1" ht="12">
      <c r="A144" s="13"/>
      <c r="B144" s="211"/>
      <c r="C144" s="212"/>
      <c r="D144" s="213" t="s">
        <v>131</v>
      </c>
      <c r="E144" s="212"/>
      <c r="F144" s="215" t="s">
        <v>214</v>
      </c>
      <c r="G144" s="212"/>
      <c r="H144" s="216">
        <v>24.15</v>
      </c>
      <c r="I144" s="217"/>
      <c r="J144" s="212"/>
      <c r="K144" s="212"/>
      <c r="L144" s="218"/>
      <c r="M144" s="219"/>
      <c r="N144" s="220"/>
      <c r="O144" s="220"/>
      <c r="P144" s="220"/>
      <c r="Q144" s="220"/>
      <c r="R144" s="220"/>
      <c r="S144" s="220"/>
      <c r="T144" s="22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2" t="s">
        <v>131</v>
      </c>
      <c r="AU144" s="222" t="s">
        <v>82</v>
      </c>
      <c r="AV144" s="13" t="s">
        <v>82</v>
      </c>
      <c r="AW144" s="13" t="s">
        <v>4</v>
      </c>
      <c r="AX144" s="13" t="s">
        <v>80</v>
      </c>
      <c r="AY144" s="222" t="s">
        <v>122</v>
      </c>
    </row>
    <row r="145" spans="1:65" s="2" customFormat="1" ht="14.4" customHeight="1">
      <c r="A145" s="39"/>
      <c r="B145" s="40"/>
      <c r="C145" s="198" t="s">
        <v>8</v>
      </c>
      <c r="D145" s="198" t="s">
        <v>124</v>
      </c>
      <c r="E145" s="199" t="s">
        <v>215</v>
      </c>
      <c r="F145" s="200" t="s">
        <v>216</v>
      </c>
      <c r="G145" s="201" t="s">
        <v>127</v>
      </c>
      <c r="H145" s="202">
        <v>346.68</v>
      </c>
      <c r="I145" s="203"/>
      <c r="J145" s="204">
        <f>ROUND(I145*H145,2)</f>
        <v>0</v>
      </c>
      <c r="K145" s="200" t="s">
        <v>128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129</v>
      </c>
      <c r="AT145" s="209" t="s">
        <v>124</v>
      </c>
      <c r="AU145" s="209" t="s">
        <v>82</v>
      </c>
      <c r="AY145" s="18" t="s">
        <v>122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129</v>
      </c>
      <c r="BM145" s="209" t="s">
        <v>217</v>
      </c>
    </row>
    <row r="146" spans="1:51" s="13" customFormat="1" ht="12">
      <c r="A146" s="13"/>
      <c r="B146" s="211"/>
      <c r="C146" s="212"/>
      <c r="D146" s="213" t="s">
        <v>131</v>
      </c>
      <c r="E146" s="214" t="s">
        <v>19</v>
      </c>
      <c r="F146" s="215" t="s">
        <v>218</v>
      </c>
      <c r="G146" s="212"/>
      <c r="H146" s="216">
        <v>85.6</v>
      </c>
      <c r="I146" s="217"/>
      <c r="J146" s="212"/>
      <c r="K146" s="212"/>
      <c r="L146" s="218"/>
      <c r="M146" s="219"/>
      <c r="N146" s="220"/>
      <c r="O146" s="220"/>
      <c r="P146" s="220"/>
      <c r="Q146" s="220"/>
      <c r="R146" s="220"/>
      <c r="S146" s="220"/>
      <c r="T146" s="22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2" t="s">
        <v>131</v>
      </c>
      <c r="AU146" s="222" t="s">
        <v>82</v>
      </c>
      <c r="AV146" s="13" t="s">
        <v>82</v>
      </c>
      <c r="AW146" s="13" t="s">
        <v>36</v>
      </c>
      <c r="AX146" s="13" t="s">
        <v>75</v>
      </c>
      <c r="AY146" s="222" t="s">
        <v>122</v>
      </c>
    </row>
    <row r="147" spans="1:51" s="13" customFormat="1" ht="12">
      <c r="A147" s="13"/>
      <c r="B147" s="211"/>
      <c r="C147" s="212"/>
      <c r="D147" s="213" t="s">
        <v>131</v>
      </c>
      <c r="E147" s="214" t="s">
        <v>19</v>
      </c>
      <c r="F147" s="215" t="s">
        <v>137</v>
      </c>
      <c r="G147" s="212"/>
      <c r="H147" s="216">
        <v>261.08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2" t="s">
        <v>131</v>
      </c>
      <c r="AU147" s="222" t="s">
        <v>82</v>
      </c>
      <c r="AV147" s="13" t="s">
        <v>82</v>
      </c>
      <c r="AW147" s="13" t="s">
        <v>36</v>
      </c>
      <c r="AX147" s="13" t="s">
        <v>75</v>
      </c>
      <c r="AY147" s="222" t="s">
        <v>122</v>
      </c>
    </row>
    <row r="148" spans="1:51" s="14" customFormat="1" ht="12">
      <c r="A148" s="14"/>
      <c r="B148" s="223"/>
      <c r="C148" s="224"/>
      <c r="D148" s="213" t="s">
        <v>131</v>
      </c>
      <c r="E148" s="225" t="s">
        <v>19</v>
      </c>
      <c r="F148" s="226" t="s">
        <v>138</v>
      </c>
      <c r="G148" s="224"/>
      <c r="H148" s="227">
        <v>346.67999999999995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3" t="s">
        <v>131</v>
      </c>
      <c r="AU148" s="233" t="s">
        <v>82</v>
      </c>
      <c r="AV148" s="14" t="s">
        <v>129</v>
      </c>
      <c r="AW148" s="14" t="s">
        <v>36</v>
      </c>
      <c r="AX148" s="14" t="s">
        <v>80</v>
      </c>
      <c r="AY148" s="233" t="s">
        <v>122</v>
      </c>
    </row>
    <row r="149" spans="1:65" s="2" customFormat="1" ht="24.15" customHeight="1">
      <c r="A149" s="39"/>
      <c r="B149" s="40"/>
      <c r="C149" s="198" t="s">
        <v>219</v>
      </c>
      <c r="D149" s="198" t="s">
        <v>124</v>
      </c>
      <c r="E149" s="199" t="s">
        <v>220</v>
      </c>
      <c r="F149" s="200" t="s">
        <v>221</v>
      </c>
      <c r="G149" s="201" t="s">
        <v>127</v>
      </c>
      <c r="H149" s="202">
        <v>25</v>
      </c>
      <c r="I149" s="203"/>
      <c r="J149" s="204">
        <f>ROUND(I149*H149,2)</f>
        <v>0</v>
      </c>
      <c r="K149" s="200" t="s">
        <v>128</v>
      </c>
      <c r="L149" s="45"/>
      <c r="M149" s="205" t="s">
        <v>19</v>
      </c>
      <c r="N149" s="206" t="s">
        <v>46</v>
      </c>
      <c r="O149" s="85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09" t="s">
        <v>129</v>
      </c>
      <c r="AT149" s="209" t="s">
        <v>124</v>
      </c>
      <c r="AU149" s="209" t="s">
        <v>82</v>
      </c>
      <c r="AY149" s="18" t="s">
        <v>122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18" t="s">
        <v>80</v>
      </c>
      <c r="BK149" s="210">
        <f>ROUND(I149*H149,2)</f>
        <v>0</v>
      </c>
      <c r="BL149" s="18" t="s">
        <v>129</v>
      </c>
      <c r="BM149" s="209" t="s">
        <v>222</v>
      </c>
    </row>
    <row r="150" spans="1:51" s="13" customFormat="1" ht="12">
      <c r="A150" s="13"/>
      <c r="B150" s="211"/>
      <c r="C150" s="212"/>
      <c r="D150" s="213" t="s">
        <v>131</v>
      </c>
      <c r="E150" s="214" t="s">
        <v>19</v>
      </c>
      <c r="F150" s="215" t="s">
        <v>223</v>
      </c>
      <c r="G150" s="212"/>
      <c r="H150" s="216">
        <v>25</v>
      </c>
      <c r="I150" s="217"/>
      <c r="J150" s="212"/>
      <c r="K150" s="212"/>
      <c r="L150" s="218"/>
      <c r="M150" s="219"/>
      <c r="N150" s="220"/>
      <c r="O150" s="220"/>
      <c r="P150" s="220"/>
      <c r="Q150" s="220"/>
      <c r="R150" s="220"/>
      <c r="S150" s="220"/>
      <c r="T150" s="22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2" t="s">
        <v>131</v>
      </c>
      <c r="AU150" s="222" t="s">
        <v>82</v>
      </c>
      <c r="AV150" s="13" t="s">
        <v>82</v>
      </c>
      <c r="AW150" s="13" t="s">
        <v>36</v>
      </c>
      <c r="AX150" s="13" t="s">
        <v>80</v>
      </c>
      <c r="AY150" s="222" t="s">
        <v>122</v>
      </c>
    </row>
    <row r="151" spans="1:65" s="2" customFormat="1" ht="24.15" customHeight="1">
      <c r="A151" s="39"/>
      <c r="B151" s="40"/>
      <c r="C151" s="198" t="s">
        <v>224</v>
      </c>
      <c r="D151" s="198" t="s">
        <v>124</v>
      </c>
      <c r="E151" s="199" t="s">
        <v>225</v>
      </c>
      <c r="F151" s="200" t="s">
        <v>226</v>
      </c>
      <c r="G151" s="201" t="s">
        <v>127</v>
      </c>
      <c r="H151" s="202">
        <v>168</v>
      </c>
      <c r="I151" s="203"/>
      <c r="J151" s="204">
        <f>ROUND(I151*H151,2)</f>
        <v>0</v>
      </c>
      <c r="K151" s="200" t="s">
        <v>128</v>
      </c>
      <c r="L151" s="45"/>
      <c r="M151" s="205" t="s">
        <v>19</v>
      </c>
      <c r="N151" s="206" t="s">
        <v>46</v>
      </c>
      <c r="O151" s="85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9" t="s">
        <v>129</v>
      </c>
      <c r="AT151" s="209" t="s">
        <v>124</v>
      </c>
      <c r="AU151" s="209" t="s">
        <v>82</v>
      </c>
      <c r="AY151" s="18" t="s">
        <v>122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8" t="s">
        <v>80</v>
      </c>
      <c r="BK151" s="210">
        <f>ROUND(I151*H151,2)</f>
        <v>0</v>
      </c>
      <c r="BL151" s="18" t="s">
        <v>129</v>
      </c>
      <c r="BM151" s="209" t="s">
        <v>227</v>
      </c>
    </row>
    <row r="152" spans="1:65" s="2" customFormat="1" ht="14.4" customHeight="1">
      <c r="A152" s="39"/>
      <c r="B152" s="40"/>
      <c r="C152" s="245" t="s">
        <v>228</v>
      </c>
      <c r="D152" s="245" t="s">
        <v>184</v>
      </c>
      <c r="E152" s="246" t="s">
        <v>229</v>
      </c>
      <c r="F152" s="247" t="s">
        <v>230</v>
      </c>
      <c r="G152" s="248" t="s">
        <v>187</v>
      </c>
      <c r="H152" s="249">
        <v>30</v>
      </c>
      <c r="I152" s="250"/>
      <c r="J152" s="251">
        <f>ROUND(I152*H152,2)</f>
        <v>0</v>
      </c>
      <c r="K152" s="247" t="s">
        <v>128</v>
      </c>
      <c r="L152" s="252"/>
      <c r="M152" s="253" t="s">
        <v>19</v>
      </c>
      <c r="N152" s="254" t="s">
        <v>46</v>
      </c>
      <c r="O152" s="85"/>
      <c r="P152" s="207">
        <f>O152*H152</f>
        <v>0</v>
      </c>
      <c r="Q152" s="207">
        <v>1</v>
      </c>
      <c r="R152" s="207">
        <f>Q152*H152</f>
        <v>30</v>
      </c>
      <c r="S152" s="207">
        <v>0</v>
      </c>
      <c r="T152" s="20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9" t="s">
        <v>167</v>
      </c>
      <c r="AT152" s="209" t="s">
        <v>184</v>
      </c>
      <c r="AU152" s="209" t="s">
        <v>82</v>
      </c>
      <c r="AY152" s="18" t="s">
        <v>122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8" t="s">
        <v>80</v>
      </c>
      <c r="BK152" s="210">
        <f>ROUND(I152*H152,2)</f>
        <v>0</v>
      </c>
      <c r="BL152" s="18" t="s">
        <v>129</v>
      </c>
      <c r="BM152" s="209" t="s">
        <v>231</v>
      </c>
    </row>
    <row r="153" spans="1:65" s="2" customFormat="1" ht="24.15" customHeight="1">
      <c r="A153" s="39"/>
      <c r="B153" s="40"/>
      <c r="C153" s="198" t="s">
        <v>232</v>
      </c>
      <c r="D153" s="198" t="s">
        <v>124</v>
      </c>
      <c r="E153" s="199" t="s">
        <v>233</v>
      </c>
      <c r="F153" s="200" t="s">
        <v>234</v>
      </c>
      <c r="G153" s="201" t="s">
        <v>127</v>
      </c>
      <c r="H153" s="202">
        <v>193</v>
      </c>
      <c r="I153" s="203"/>
      <c r="J153" s="204">
        <f>ROUND(I153*H153,2)</f>
        <v>0</v>
      </c>
      <c r="K153" s="200" t="s">
        <v>128</v>
      </c>
      <c r="L153" s="45"/>
      <c r="M153" s="205" t="s">
        <v>19</v>
      </c>
      <c r="N153" s="206" t="s">
        <v>46</v>
      </c>
      <c r="O153" s="85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9" t="s">
        <v>129</v>
      </c>
      <c r="AT153" s="209" t="s">
        <v>124</v>
      </c>
      <c r="AU153" s="209" t="s">
        <v>82</v>
      </c>
      <c r="AY153" s="18" t="s">
        <v>122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8" t="s">
        <v>80</v>
      </c>
      <c r="BK153" s="210">
        <f>ROUND(I153*H153,2)</f>
        <v>0</v>
      </c>
      <c r="BL153" s="18" t="s">
        <v>129</v>
      </c>
      <c r="BM153" s="209" t="s">
        <v>235</v>
      </c>
    </row>
    <row r="154" spans="1:51" s="13" customFormat="1" ht="12">
      <c r="A154" s="13"/>
      <c r="B154" s="211"/>
      <c r="C154" s="212"/>
      <c r="D154" s="213" t="s">
        <v>131</v>
      </c>
      <c r="E154" s="214" t="s">
        <v>19</v>
      </c>
      <c r="F154" s="215" t="s">
        <v>236</v>
      </c>
      <c r="G154" s="212"/>
      <c r="H154" s="216">
        <v>193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2" t="s">
        <v>131</v>
      </c>
      <c r="AU154" s="222" t="s">
        <v>82</v>
      </c>
      <c r="AV154" s="13" t="s">
        <v>82</v>
      </c>
      <c r="AW154" s="13" t="s">
        <v>36</v>
      </c>
      <c r="AX154" s="13" t="s">
        <v>80</v>
      </c>
      <c r="AY154" s="222" t="s">
        <v>122</v>
      </c>
    </row>
    <row r="155" spans="1:65" s="2" customFormat="1" ht="14.4" customHeight="1">
      <c r="A155" s="39"/>
      <c r="B155" s="40"/>
      <c r="C155" s="245" t="s">
        <v>237</v>
      </c>
      <c r="D155" s="245" t="s">
        <v>184</v>
      </c>
      <c r="E155" s="246" t="s">
        <v>238</v>
      </c>
      <c r="F155" s="247" t="s">
        <v>239</v>
      </c>
      <c r="G155" s="248" t="s">
        <v>240</v>
      </c>
      <c r="H155" s="249">
        <v>3.86</v>
      </c>
      <c r="I155" s="250"/>
      <c r="J155" s="251">
        <f>ROUND(I155*H155,2)</f>
        <v>0</v>
      </c>
      <c r="K155" s="247" t="s">
        <v>128</v>
      </c>
      <c r="L155" s="252"/>
      <c r="M155" s="253" t="s">
        <v>19</v>
      </c>
      <c r="N155" s="254" t="s">
        <v>46</v>
      </c>
      <c r="O155" s="85"/>
      <c r="P155" s="207">
        <f>O155*H155</f>
        <v>0</v>
      </c>
      <c r="Q155" s="207">
        <v>0.001</v>
      </c>
      <c r="R155" s="207">
        <f>Q155*H155</f>
        <v>0.00386</v>
      </c>
      <c r="S155" s="207">
        <v>0</v>
      </c>
      <c r="T155" s="20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9" t="s">
        <v>167</v>
      </c>
      <c r="AT155" s="209" t="s">
        <v>184</v>
      </c>
      <c r="AU155" s="209" t="s">
        <v>82</v>
      </c>
      <c r="AY155" s="18" t="s">
        <v>122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8" t="s">
        <v>80</v>
      </c>
      <c r="BK155" s="210">
        <f>ROUND(I155*H155,2)</f>
        <v>0</v>
      </c>
      <c r="BL155" s="18" t="s">
        <v>129</v>
      </c>
      <c r="BM155" s="209" t="s">
        <v>241</v>
      </c>
    </row>
    <row r="156" spans="1:51" s="13" customFormat="1" ht="12">
      <c r="A156" s="13"/>
      <c r="B156" s="211"/>
      <c r="C156" s="212"/>
      <c r="D156" s="213" t="s">
        <v>131</v>
      </c>
      <c r="E156" s="212"/>
      <c r="F156" s="215" t="s">
        <v>242</v>
      </c>
      <c r="G156" s="212"/>
      <c r="H156" s="216">
        <v>3.86</v>
      </c>
      <c r="I156" s="217"/>
      <c r="J156" s="212"/>
      <c r="K156" s="212"/>
      <c r="L156" s="218"/>
      <c r="M156" s="219"/>
      <c r="N156" s="220"/>
      <c r="O156" s="220"/>
      <c r="P156" s="220"/>
      <c r="Q156" s="220"/>
      <c r="R156" s="220"/>
      <c r="S156" s="220"/>
      <c r="T156" s="22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2" t="s">
        <v>131</v>
      </c>
      <c r="AU156" s="222" t="s">
        <v>82</v>
      </c>
      <c r="AV156" s="13" t="s">
        <v>82</v>
      </c>
      <c r="AW156" s="13" t="s">
        <v>4</v>
      </c>
      <c r="AX156" s="13" t="s">
        <v>80</v>
      </c>
      <c r="AY156" s="222" t="s">
        <v>122</v>
      </c>
    </row>
    <row r="157" spans="1:63" s="12" customFormat="1" ht="22.8" customHeight="1">
      <c r="A157" s="12"/>
      <c r="B157" s="182"/>
      <c r="C157" s="183"/>
      <c r="D157" s="184" t="s">
        <v>74</v>
      </c>
      <c r="E157" s="196" t="s">
        <v>82</v>
      </c>
      <c r="F157" s="196" t="s">
        <v>243</v>
      </c>
      <c r="G157" s="183"/>
      <c r="H157" s="183"/>
      <c r="I157" s="186"/>
      <c r="J157" s="197">
        <f>BK157</f>
        <v>0</v>
      </c>
      <c r="K157" s="183"/>
      <c r="L157" s="188"/>
      <c r="M157" s="189"/>
      <c r="N157" s="190"/>
      <c r="O157" s="190"/>
      <c r="P157" s="191">
        <f>SUM(P158:P166)</f>
        <v>0</v>
      </c>
      <c r="Q157" s="190"/>
      <c r="R157" s="191">
        <f>SUM(R158:R166)</f>
        <v>18.865256359999997</v>
      </c>
      <c r="S157" s="190"/>
      <c r="T157" s="192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3" t="s">
        <v>80</v>
      </c>
      <c r="AT157" s="194" t="s">
        <v>74</v>
      </c>
      <c r="AU157" s="194" t="s">
        <v>80</v>
      </c>
      <c r="AY157" s="193" t="s">
        <v>122</v>
      </c>
      <c r="BK157" s="195">
        <f>SUM(BK158:BK166)</f>
        <v>0</v>
      </c>
    </row>
    <row r="158" spans="1:65" s="2" customFormat="1" ht="14.4" customHeight="1">
      <c r="A158" s="39"/>
      <c r="B158" s="40"/>
      <c r="C158" s="198" t="s">
        <v>7</v>
      </c>
      <c r="D158" s="198" t="s">
        <v>124</v>
      </c>
      <c r="E158" s="199" t="s">
        <v>244</v>
      </c>
      <c r="F158" s="200" t="s">
        <v>245</v>
      </c>
      <c r="G158" s="201" t="s">
        <v>155</v>
      </c>
      <c r="H158" s="202">
        <v>7.63</v>
      </c>
      <c r="I158" s="203"/>
      <c r="J158" s="204">
        <f>ROUND(I158*H158,2)</f>
        <v>0</v>
      </c>
      <c r="K158" s="200" t="s">
        <v>128</v>
      </c>
      <c r="L158" s="45"/>
      <c r="M158" s="205" t="s">
        <v>19</v>
      </c>
      <c r="N158" s="206" t="s">
        <v>46</v>
      </c>
      <c r="O158" s="85"/>
      <c r="P158" s="207">
        <f>O158*H158</f>
        <v>0</v>
      </c>
      <c r="Q158" s="207">
        <v>2.45329</v>
      </c>
      <c r="R158" s="207">
        <f>Q158*H158</f>
        <v>18.718602699999998</v>
      </c>
      <c r="S158" s="207">
        <v>0</v>
      </c>
      <c r="T158" s="20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9" t="s">
        <v>129</v>
      </c>
      <c r="AT158" s="209" t="s">
        <v>124</v>
      </c>
      <c r="AU158" s="209" t="s">
        <v>82</v>
      </c>
      <c r="AY158" s="18" t="s">
        <v>122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8" t="s">
        <v>80</v>
      </c>
      <c r="BK158" s="210">
        <f>ROUND(I158*H158,2)</f>
        <v>0</v>
      </c>
      <c r="BL158" s="18" t="s">
        <v>129</v>
      </c>
      <c r="BM158" s="209" t="s">
        <v>246</v>
      </c>
    </row>
    <row r="159" spans="1:51" s="13" customFormat="1" ht="12">
      <c r="A159" s="13"/>
      <c r="B159" s="211"/>
      <c r="C159" s="212"/>
      <c r="D159" s="213" t="s">
        <v>131</v>
      </c>
      <c r="E159" s="214" t="s">
        <v>19</v>
      </c>
      <c r="F159" s="215" t="s">
        <v>163</v>
      </c>
      <c r="G159" s="212"/>
      <c r="H159" s="216">
        <v>1.96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2" t="s">
        <v>131</v>
      </c>
      <c r="AU159" s="222" t="s">
        <v>82</v>
      </c>
      <c r="AV159" s="13" t="s">
        <v>82</v>
      </c>
      <c r="AW159" s="13" t="s">
        <v>36</v>
      </c>
      <c r="AX159" s="13" t="s">
        <v>75</v>
      </c>
      <c r="AY159" s="222" t="s">
        <v>122</v>
      </c>
    </row>
    <row r="160" spans="1:51" s="13" customFormat="1" ht="12">
      <c r="A160" s="13"/>
      <c r="B160" s="211"/>
      <c r="C160" s="212"/>
      <c r="D160" s="213" t="s">
        <v>131</v>
      </c>
      <c r="E160" s="214" t="s">
        <v>19</v>
      </c>
      <c r="F160" s="215" t="s">
        <v>164</v>
      </c>
      <c r="G160" s="212"/>
      <c r="H160" s="216">
        <v>3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2" t="s">
        <v>131</v>
      </c>
      <c r="AU160" s="222" t="s">
        <v>82</v>
      </c>
      <c r="AV160" s="13" t="s">
        <v>82</v>
      </c>
      <c r="AW160" s="13" t="s">
        <v>36</v>
      </c>
      <c r="AX160" s="13" t="s">
        <v>75</v>
      </c>
      <c r="AY160" s="222" t="s">
        <v>122</v>
      </c>
    </row>
    <row r="161" spans="1:51" s="13" customFormat="1" ht="12">
      <c r="A161" s="13"/>
      <c r="B161" s="211"/>
      <c r="C161" s="212"/>
      <c r="D161" s="213" t="s">
        <v>131</v>
      </c>
      <c r="E161" s="214" t="s">
        <v>19</v>
      </c>
      <c r="F161" s="215" t="s">
        <v>165</v>
      </c>
      <c r="G161" s="212"/>
      <c r="H161" s="216">
        <v>2.67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2" t="s">
        <v>131</v>
      </c>
      <c r="AU161" s="222" t="s">
        <v>82</v>
      </c>
      <c r="AV161" s="13" t="s">
        <v>82</v>
      </c>
      <c r="AW161" s="13" t="s">
        <v>36</v>
      </c>
      <c r="AX161" s="13" t="s">
        <v>75</v>
      </c>
      <c r="AY161" s="222" t="s">
        <v>122</v>
      </c>
    </row>
    <row r="162" spans="1:51" s="14" customFormat="1" ht="12">
      <c r="A162" s="14"/>
      <c r="B162" s="223"/>
      <c r="C162" s="224"/>
      <c r="D162" s="213" t="s">
        <v>131</v>
      </c>
      <c r="E162" s="225" t="s">
        <v>19</v>
      </c>
      <c r="F162" s="226" t="s">
        <v>166</v>
      </c>
      <c r="G162" s="224"/>
      <c r="H162" s="227">
        <v>7.63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3" t="s">
        <v>131</v>
      </c>
      <c r="AU162" s="233" t="s">
        <v>82</v>
      </c>
      <c r="AV162" s="14" t="s">
        <v>129</v>
      </c>
      <c r="AW162" s="14" t="s">
        <v>36</v>
      </c>
      <c r="AX162" s="14" t="s">
        <v>80</v>
      </c>
      <c r="AY162" s="233" t="s">
        <v>122</v>
      </c>
    </row>
    <row r="163" spans="1:65" s="2" customFormat="1" ht="14.4" customHeight="1">
      <c r="A163" s="39"/>
      <c r="B163" s="40"/>
      <c r="C163" s="198" t="s">
        <v>247</v>
      </c>
      <c r="D163" s="198" t="s">
        <v>124</v>
      </c>
      <c r="E163" s="199" t="s">
        <v>248</v>
      </c>
      <c r="F163" s="200" t="s">
        <v>249</v>
      </c>
      <c r="G163" s="201" t="s">
        <v>187</v>
      </c>
      <c r="H163" s="202">
        <v>0.004</v>
      </c>
      <c r="I163" s="203"/>
      <c r="J163" s="204">
        <f>ROUND(I163*H163,2)</f>
        <v>0</v>
      </c>
      <c r="K163" s="200" t="s">
        <v>128</v>
      </c>
      <c r="L163" s="45"/>
      <c r="M163" s="205" t="s">
        <v>19</v>
      </c>
      <c r="N163" s="206" t="s">
        <v>46</v>
      </c>
      <c r="O163" s="85"/>
      <c r="P163" s="207">
        <f>O163*H163</f>
        <v>0</v>
      </c>
      <c r="Q163" s="207">
        <v>1.06062</v>
      </c>
      <c r="R163" s="207">
        <f>Q163*H163</f>
        <v>0.00424248</v>
      </c>
      <c r="S163" s="207">
        <v>0</v>
      </c>
      <c r="T163" s="2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9" t="s">
        <v>129</v>
      </c>
      <c r="AT163" s="209" t="s">
        <v>124</v>
      </c>
      <c r="AU163" s="209" t="s">
        <v>82</v>
      </c>
      <c r="AY163" s="18" t="s">
        <v>122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8" t="s">
        <v>80</v>
      </c>
      <c r="BK163" s="210">
        <f>ROUND(I163*H163,2)</f>
        <v>0</v>
      </c>
      <c r="BL163" s="18" t="s">
        <v>129</v>
      </c>
      <c r="BM163" s="209" t="s">
        <v>250</v>
      </c>
    </row>
    <row r="164" spans="1:51" s="13" customFormat="1" ht="12">
      <c r="A164" s="13"/>
      <c r="B164" s="211"/>
      <c r="C164" s="212"/>
      <c r="D164" s="213" t="s">
        <v>131</v>
      </c>
      <c r="E164" s="212"/>
      <c r="F164" s="215" t="s">
        <v>251</v>
      </c>
      <c r="G164" s="212"/>
      <c r="H164" s="216">
        <v>0.004</v>
      </c>
      <c r="I164" s="217"/>
      <c r="J164" s="212"/>
      <c r="K164" s="212"/>
      <c r="L164" s="218"/>
      <c r="M164" s="219"/>
      <c r="N164" s="220"/>
      <c r="O164" s="220"/>
      <c r="P164" s="220"/>
      <c r="Q164" s="220"/>
      <c r="R164" s="220"/>
      <c r="S164" s="220"/>
      <c r="T164" s="22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2" t="s">
        <v>131</v>
      </c>
      <c r="AU164" s="222" t="s">
        <v>82</v>
      </c>
      <c r="AV164" s="13" t="s">
        <v>82</v>
      </c>
      <c r="AW164" s="13" t="s">
        <v>4</v>
      </c>
      <c r="AX164" s="13" t="s">
        <v>80</v>
      </c>
      <c r="AY164" s="222" t="s">
        <v>122</v>
      </c>
    </row>
    <row r="165" spans="1:65" s="2" customFormat="1" ht="14.4" customHeight="1">
      <c r="A165" s="39"/>
      <c r="B165" s="40"/>
      <c r="C165" s="198" t="s">
        <v>252</v>
      </c>
      <c r="D165" s="198" t="s">
        <v>124</v>
      </c>
      <c r="E165" s="199" t="s">
        <v>253</v>
      </c>
      <c r="F165" s="200" t="s">
        <v>254</v>
      </c>
      <c r="G165" s="201" t="s">
        <v>187</v>
      </c>
      <c r="H165" s="202">
        <v>0.134</v>
      </c>
      <c r="I165" s="203"/>
      <c r="J165" s="204">
        <f>ROUND(I165*H165,2)</f>
        <v>0</v>
      </c>
      <c r="K165" s="200" t="s">
        <v>128</v>
      </c>
      <c r="L165" s="45"/>
      <c r="M165" s="205" t="s">
        <v>19</v>
      </c>
      <c r="N165" s="206" t="s">
        <v>46</v>
      </c>
      <c r="O165" s="85"/>
      <c r="P165" s="207">
        <f>O165*H165</f>
        <v>0</v>
      </c>
      <c r="Q165" s="207">
        <v>1.06277</v>
      </c>
      <c r="R165" s="207">
        <f>Q165*H165</f>
        <v>0.14241118</v>
      </c>
      <c r="S165" s="207">
        <v>0</v>
      </c>
      <c r="T165" s="2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9" t="s">
        <v>129</v>
      </c>
      <c r="AT165" s="209" t="s">
        <v>124</v>
      </c>
      <c r="AU165" s="209" t="s">
        <v>82</v>
      </c>
      <c r="AY165" s="18" t="s">
        <v>122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8" t="s">
        <v>80</v>
      </c>
      <c r="BK165" s="210">
        <f>ROUND(I165*H165,2)</f>
        <v>0</v>
      </c>
      <c r="BL165" s="18" t="s">
        <v>129</v>
      </c>
      <c r="BM165" s="209" t="s">
        <v>255</v>
      </c>
    </row>
    <row r="166" spans="1:51" s="13" customFormat="1" ht="12">
      <c r="A166" s="13"/>
      <c r="B166" s="211"/>
      <c r="C166" s="212"/>
      <c r="D166" s="213" t="s">
        <v>131</v>
      </c>
      <c r="E166" s="212"/>
      <c r="F166" s="215" t="s">
        <v>256</v>
      </c>
      <c r="G166" s="212"/>
      <c r="H166" s="216">
        <v>0.134</v>
      </c>
      <c r="I166" s="217"/>
      <c r="J166" s="212"/>
      <c r="K166" s="212"/>
      <c r="L166" s="218"/>
      <c r="M166" s="219"/>
      <c r="N166" s="220"/>
      <c r="O166" s="220"/>
      <c r="P166" s="220"/>
      <c r="Q166" s="220"/>
      <c r="R166" s="220"/>
      <c r="S166" s="220"/>
      <c r="T166" s="22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2" t="s">
        <v>131</v>
      </c>
      <c r="AU166" s="222" t="s">
        <v>82</v>
      </c>
      <c r="AV166" s="13" t="s">
        <v>82</v>
      </c>
      <c r="AW166" s="13" t="s">
        <v>4</v>
      </c>
      <c r="AX166" s="13" t="s">
        <v>80</v>
      </c>
      <c r="AY166" s="222" t="s">
        <v>122</v>
      </c>
    </row>
    <row r="167" spans="1:63" s="12" customFormat="1" ht="22.8" customHeight="1">
      <c r="A167" s="12"/>
      <c r="B167" s="182"/>
      <c r="C167" s="183"/>
      <c r="D167" s="184" t="s">
        <v>74</v>
      </c>
      <c r="E167" s="196" t="s">
        <v>139</v>
      </c>
      <c r="F167" s="196" t="s">
        <v>257</v>
      </c>
      <c r="G167" s="183"/>
      <c r="H167" s="183"/>
      <c r="I167" s="186"/>
      <c r="J167" s="197">
        <f>BK167</f>
        <v>0</v>
      </c>
      <c r="K167" s="183"/>
      <c r="L167" s="188"/>
      <c r="M167" s="189"/>
      <c r="N167" s="190"/>
      <c r="O167" s="190"/>
      <c r="P167" s="191">
        <f>SUM(P168:P191)</f>
        <v>0</v>
      </c>
      <c r="Q167" s="190"/>
      <c r="R167" s="191">
        <f>SUM(R168:R191)</f>
        <v>5.581118850000001</v>
      </c>
      <c r="S167" s="190"/>
      <c r="T167" s="192">
        <f>SUM(T168:T191)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3" t="s">
        <v>80</v>
      </c>
      <c r="AT167" s="194" t="s">
        <v>74</v>
      </c>
      <c r="AU167" s="194" t="s">
        <v>80</v>
      </c>
      <c r="AY167" s="193" t="s">
        <v>122</v>
      </c>
      <c r="BK167" s="195">
        <f>SUM(BK168:BK191)</f>
        <v>0</v>
      </c>
    </row>
    <row r="168" spans="1:65" s="2" customFormat="1" ht="24.15" customHeight="1">
      <c r="A168" s="39"/>
      <c r="B168" s="40"/>
      <c r="C168" s="198" t="s">
        <v>258</v>
      </c>
      <c r="D168" s="198" t="s">
        <v>124</v>
      </c>
      <c r="E168" s="199" t="s">
        <v>259</v>
      </c>
      <c r="F168" s="200" t="s">
        <v>260</v>
      </c>
      <c r="G168" s="201" t="s">
        <v>127</v>
      </c>
      <c r="H168" s="202">
        <v>4.45</v>
      </c>
      <c r="I168" s="203"/>
      <c r="J168" s="204">
        <f>ROUND(I168*H168,2)</f>
        <v>0</v>
      </c>
      <c r="K168" s="200" t="s">
        <v>128</v>
      </c>
      <c r="L168" s="45"/>
      <c r="M168" s="205" t="s">
        <v>19</v>
      </c>
      <c r="N168" s="206" t="s">
        <v>46</v>
      </c>
      <c r="O168" s="85"/>
      <c r="P168" s="207">
        <f>O168*H168</f>
        <v>0</v>
      </c>
      <c r="Q168" s="207">
        <v>0.45195</v>
      </c>
      <c r="R168" s="207">
        <f>Q168*H168</f>
        <v>2.0111775</v>
      </c>
      <c r="S168" s="207">
        <v>0</v>
      </c>
      <c r="T168" s="20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9" t="s">
        <v>129</v>
      </c>
      <c r="AT168" s="209" t="s">
        <v>124</v>
      </c>
      <c r="AU168" s="209" t="s">
        <v>82</v>
      </c>
      <c r="AY168" s="18" t="s">
        <v>122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8" t="s">
        <v>80</v>
      </c>
      <c r="BK168" s="210">
        <f>ROUND(I168*H168,2)</f>
        <v>0</v>
      </c>
      <c r="BL168" s="18" t="s">
        <v>129</v>
      </c>
      <c r="BM168" s="209" t="s">
        <v>261</v>
      </c>
    </row>
    <row r="169" spans="1:51" s="13" customFormat="1" ht="12">
      <c r="A169" s="13"/>
      <c r="B169" s="211"/>
      <c r="C169" s="212"/>
      <c r="D169" s="213" t="s">
        <v>131</v>
      </c>
      <c r="E169" s="214" t="s">
        <v>19</v>
      </c>
      <c r="F169" s="215" t="s">
        <v>262</v>
      </c>
      <c r="G169" s="212"/>
      <c r="H169" s="216">
        <v>4.45</v>
      </c>
      <c r="I169" s="217"/>
      <c r="J169" s="212"/>
      <c r="K169" s="212"/>
      <c r="L169" s="218"/>
      <c r="M169" s="219"/>
      <c r="N169" s="220"/>
      <c r="O169" s="220"/>
      <c r="P169" s="220"/>
      <c r="Q169" s="220"/>
      <c r="R169" s="220"/>
      <c r="S169" s="220"/>
      <c r="T169" s="22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2" t="s">
        <v>131</v>
      </c>
      <c r="AU169" s="222" t="s">
        <v>82</v>
      </c>
      <c r="AV169" s="13" t="s">
        <v>82</v>
      </c>
      <c r="AW169" s="13" t="s">
        <v>36</v>
      </c>
      <c r="AX169" s="13" t="s">
        <v>80</v>
      </c>
      <c r="AY169" s="222" t="s">
        <v>122</v>
      </c>
    </row>
    <row r="170" spans="1:65" s="2" customFormat="1" ht="24.15" customHeight="1">
      <c r="A170" s="39"/>
      <c r="B170" s="40"/>
      <c r="C170" s="198" t="s">
        <v>263</v>
      </c>
      <c r="D170" s="198" t="s">
        <v>124</v>
      </c>
      <c r="E170" s="199" t="s">
        <v>264</v>
      </c>
      <c r="F170" s="200" t="s">
        <v>265</v>
      </c>
      <c r="G170" s="201" t="s">
        <v>187</v>
      </c>
      <c r="H170" s="202">
        <v>0.022</v>
      </c>
      <c r="I170" s="203"/>
      <c r="J170" s="204">
        <f>ROUND(I170*H170,2)</f>
        <v>0</v>
      </c>
      <c r="K170" s="200" t="s">
        <v>128</v>
      </c>
      <c r="L170" s="45"/>
      <c r="M170" s="205" t="s">
        <v>19</v>
      </c>
      <c r="N170" s="206" t="s">
        <v>46</v>
      </c>
      <c r="O170" s="85"/>
      <c r="P170" s="207">
        <f>O170*H170</f>
        <v>0</v>
      </c>
      <c r="Q170" s="207">
        <v>1.04922</v>
      </c>
      <c r="R170" s="207">
        <f>Q170*H170</f>
        <v>0.02308284</v>
      </c>
      <c r="S170" s="207">
        <v>0</v>
      </c>
      <c r="T170" s="2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9" t="s">
        <v>129</v>
      </c>
      <c r="AT170" s="209" t="s">
        <v>124</v>
      </c>
      <c r="AU170" s="209" t="s">
        <v>82</v>
      </c>
      <c r="AY170" s="18" t="s">
        <v>122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8" t="s">
        <v>80</v>
      </c>
      <c r="BK170" s="210">
        <f>ROUND(I170*H170,2)</f>
        <v>0</v>
      </c>
      <c r="BL170" s="18" t="s">
        <v>129</v>
      </c>
      <c r="BM170" s="209" t="s">
        <v>266</v>
      </c>
    </row>
    <row r="171" spans="1:51" s="13" customFormat="1" ht="12">
      <c r="A171" s="13"/>
      <c r="B171" s="211"/>
      <c r="C171" s="212"/>
      <c r="D171" s="213" t="s">
        <v>131</v>
      </c>
      <c r="E171" s="212"/>
      <c r="F171" s="215" t="s">
        <v>267</v>
      </c>
      <c r="G171" s="212"/>
      <c r="H171" s="216">
        <v>0.022</v>
      </c>
      <c r="I171" s="217"/>
      <c r="J171" s="212"/>
      <c r="K171" s="212"/>
      <c r="L171" s="218"/>
      <c r="M171" s="219"/>
      <c r="N171" s="220"/>
      <c r="O171" s="220"/>
      <c r="P171" s="220"/>
      <c r="Q171" s="220"/>
      <c r="R171" s="220"/>
      <c r="S171" s="220"/>
      <c r="T171" s="22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2" t="s">
        <v>131</v>
      </c>
      <c r="AU171" s="222" t="s">
        <v>82</v>
      </c>
      <c r="AV171" s="13" t="s">
        <v>82</v>
      </c>
      <c r="AW171" s="13" t="s">
        <v>4</v>
      </c>
      <c r="AX171" s="13" t="s">
        <v>80</v>
      </c>
      <c r="AY171" s="222" t="s">
        <v>122</v>
      </c>
    </row>
    <row r="172" spans="1:65" s="2" customFormat="1" ht="14.4" customHeight="1">
      <c r="A172" s="39"/>
      <c r="B172" s="40"/>
      <c r="C172" s="198" t="s">
        <v>268</v>
      </c>
      <c r="D172" s="198" t="s">
        <v>124</v>
      </c>
      <c r="E172" s="199" t="s">
        <v>269</v>
      </c>
      <c r="F172" s="200" t="s">
        <v>270</v>
      </c>
      <c r="G172" s="201" t="s">
        <v>271</v>
      </c>
      <c r="H172" s="202">
        <v>8</v>
      </c>
      <c r="I172" s="203"/>
      <c r="J172" s="204">
        <f>ROUND(I172*H172,2)</f>
        <v>0</v>
      </c>
      <c r="K172" s="200" t="s">
        <v>128</v>
      </c>
      <c r="L172" s="45"/>
      <c r="M172" s="205" t="s">
        <v>19</v>
      </c>
      <c r="N172" s="206" t="s">
        <v>46</v>
      </c>
      <c r="O172" s="85"/>
      <c r="P172" s="207">
        <f>O172*H172</f>
        <v>0</v>
      </c>
      <c r="Q172" s="207">
        <v>0.0078</v>
      </c>
      <c r="R172" s="207">
        <f>Q172*H172</f>
        <v>0.0624</v>
      </c>
      <c r="S172" s="207">
        <v>0</v>
      </c>
      <c r="T172" s="20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9" t="s">
        <v>129</v>
      </c>
      <c r="AT172" s="209" t="s">
        <v>124</v>
      </c>
      <c r="AU172" s="209" t="s">
        <v>82</v>
      </c>
      <c r="AY172" s="18" t="s">
        <v>122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8" t="s">
        <v>80</v>
      </c>
      <c r="BK172" s="210">
        <f>ROUND(I172*H172,2)</f>
        <v>0</v>
      </c>
      <c r="BL172" s="18" t="s">
        <v>129</v>
      </c>
      <c r="BM172" s="209" t="s">
        <v>272</v>
      </c>
    </row>
    <row r="173" spans="1:65" s="2" customFormat="1" ht="24.15" customHeight="1">
      <c r="A173" s="39"/>
      <c r="B173" s="40"/>
      <c r="C173" s="245" t="s">
        <v>273</v>
      </c>
      <c r="D173" s="245" t="s">
        <v>184</v>
      </c>
      <c r="E173" s="246" t="s">
        <v>274</v>
      </c>
      <c r="F173" s="247" t="s">
        <v>275</v>
      </c>
      <c r="G173" s="248" t="s">
        <v>271</v>
      </c>
      <c r="H173" s="249">
        <v>8</v>
      </c>
      <c r="I173" s="250"/>
      <c r="J173" s="251">
        <f>ROUND(I173*H173,2)</f>
        <v>0</v>
      </c>
      <c r="K173" s="247" t="s">
        <v>276</v>
      </c>
      <c r="L173" s="252"/>
      <c r="M173" s="253" t="s">
        <v>19</v>
      </c>
      <c r="N173" s="254" t="s">
        <v>46</v>
      </c>
      <c r="O173" s="85"/>
      <c r="P173" s="207">
        <f>O173*H173</f>
        <v>0</v>
      </c>
      <c r="Q173" s="207">
        <v>0.011</v>
      </c>
      <c r="R173" s="207">
        <f>Q173*H173</f>
        <v>0.088</v>
      </c>
      <c r="S173" s="207">
        <v>0</v>
      </c>
      <c r="T173" s="20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9" t="s">
        <v>167</v>
      </c>
      <c r="AT173" s="209" t="s">
        <v>184</v>
      </c>
      <c r="AU173" s="209" t="s">
        <v>82</v>
      </c>
      <c r="AY173" s="18" t="s">
        <v>122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8" t="s">
        <v>80</v>
      </c>
      <c r="BK173" s="210">
        <f>ROUND(I173*H173,2)</f>
        <v>0</v>
      </c>
      <c r="BL173" s="18" t="s">
        <v>129</v>
      </c>
      <c r="BM173" s="209" t="s">
        <v>277</v>
      </c>
    </row>
    <row r="174" spans="1:65" s="2" customFormat="1" ht="14.4" customHeight="1">
      <c r="A174" s="39"/>
      <c r="B174" s="40"/>
      <c r="C174" s="198" t="s">
        <v>278</v>
      </c>
      <c r="D174" s="198" t="s">
        <v>124</v>
      </c>
      <c r="E174" s="199" t="s">
        <v>279</v>
      </c>
      <c r="F174" s="200" t="s">
        <v>280</v>
      </c>
      <c r="G174" s="201" t="s">
        <v>155</v>
      </c>
      <c r="H174" s="202">
        <v>0.221</v>
      </c>
      <c r="I174" s="203"/>
      <c r="J174" s="204">
        <f>ROUND(I174*H174,2)</f>
        <v>0</v>
      </c>
      <c r="K174" s="200" t="s">
        <v>128</v>
      </c>
      <c r="L174" s="45"/>
      <c r="M174" s="205" t="s">
        <v>19</v>
      </c>
      <c r="N174" s="206" t="s">
        <v>46</v>
      </c>
      <c r="O174" s="85"/>
      <c r="P174" s="207">
        <f>O174*H174</f>
        <v>0</v>
      </c>
      <c r="Q174" s="207">
        <v>2.47057</v>
      </c>
      <c r="R174" s="207">
        <f>Q174*H174</f>
        <v>0.54599597</v>
      </c>
      <c r="S174" s="207">
        <v>0</v>
      </c>
      <c r="T174" s="20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9" t="s">
        <v>129</v>
      </c>
      <c r="AT174" s="209" t="s">
        <v>124</v>
      </c>
      <c r="AU174" s="209" t="s">
        <v>82</v>
      </c>
      <c r="AY174" s="18" t="s">
        <v>122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8" t="s">
        <v>80</v>
      </c>
      <c r="BK174" s="210">
        <f>ROUND(I174*H174,2)</f>
        <v>0</v>
      </c>
      <c r="BL174" s="18" t="s">
        <v>129</v>
      </c>
      <c r="BM174" s="209" t="s">
        <v>281</v>
      </c>
    </row>
    <row r="175" spans="1:51" s="13" customFormat="1" ht="12">
      <c r="A175" s="13"/>
      <c r="B175" s="211"/>
      <c r="C175" s="212"/>
      <c r="D175" s="213" t="s">
        <v>131</v>
      </c>
      <c r="E175" s="214" t="s">
        <v>19</v>
      </c>
      <c r="F175" s="215" t="s">
        <v>282</v>
      </c>
      <c r="G175" s="212"/>
      <c r="H175" s="216">
        <v>0.221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2" t="s">
        <v>131</v>
      </c>
      <c r="AU175" s="222" t="s">
        <v>82</v>
      </c>
      <c r="AV175" s="13" t="s">
        <v>82</v>
      </c>
      <c r="AW175" s="13" t="s">
        <v>36</v>
      </c>
      <c r="AX175" s="13" t="s">
        <v>80</v>
      </c>
      <c r="AY175" s="222" t="s">
        <v>122</v>
      </c>
    </row>
    <row r="176" spans="1:65" s="2" customFormat="1" ht="14.4" customHeight="1">
      <c r="A176" s="39"/>
      <c r="B176" s="40"/>
      <c r="C176" s="198" t="s">
        <v>283</v>
      </c>
      <c r="D176" s="198" t="s">
        <v>124</v>
      </c>
      <c r="E176" s="199" t="s">
        <v>284</v>
      </c>
      <c r="F176" s="200" t="s">
        <v>285</v>
      </c>
      <c r="G176" s="201" t="s">
        <v>127</v>
      </c>
      <c r="H176" s="202">
        <v>3.24</v>
      </c>
      <c r="I176" s="203"/>
      <c r="J176" s="204">
        <f>ROUND(I176*H176,2)</f>
        <v>0</v>
      </c>
      <c r="K176" s="200" t="s">
        <v>128</v>
      </c>
      <c r="L176" s="45"/>
      <c r="M176" s="205" t="s">
        <v>19</v>
      </c>
      <c r="N176" s="206" t="s">
        <v>46</v>
      </c>
      <c r="O176" s="85"/>
      <c r="P176" s="207">
        <f>O176*H176</f>
        <v>0</v>
      </c>
      <c r="Q176" s="207">
        <v>0.02519</v>
      </c>
      <c r="R176" s="207">
        <f>Q176*H176</f>
        <v>0.08161560000000001</v>
      </c>
      <c r="S176" s="207">
        <v>0</v>
      </c>
      <c r="T176" s="20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9" t="s">
        <v>129</v>
      </c>
      <c r="AT176" s="209" t="s">
        <v>124</v>
      </c>
      <c r="AU176" s="209" t="s">
        <v>82</v>
      </c>
      <c r="AY176" s="18" t="s">
        <v>122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8" t="s">
        <v>80</v>
      </c>
      <c r="BK176" s="210">
        <f>ROUND(I176*H176,2)</f>
        <v>0</v>
      </c>
      <c r="BL176" s="18" t="s">
        <v>129</v>
      </c>
      <c r="BM176" s="209" t="s">
        <v>286</v>
      </c>
    </row>
    <row r="177" spans="1:51" s="13" customFormat="1" ht="12">
      <c r="A177" s="13"/>
      <c r="B177" s="211"/>
      <c r="C177" s="212"/>
      <c r="D177" s="213" t="s">
        <v>131</v>
      </c>
      <c r="E177" s="214" t="s">
        <v>19</v>
      </c>
      <c r="F177" s="215" t="s">
        <v>287</v>
      </c>
      <c r="G177" s="212"/>
      <c r="H177" s="216">
        <v>3.24</v>
      </c>
      <c r="I177" s="217"/>
      <c r="J177" s="212"/>
      <c r="K177" s="212"/>
      <c r="L177" s="218"/>
      <c r="M177" s="219"/>
      <c r="N177" s="220"/>
      <c r="O177" s="220"/>
      <c r="P177" s="220"/>
      <c r="Q177" s="220"/>
      <c r="R177" s="220"/>
      <c r="S177" s="220"/>
      <c r="T177" s="22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2" t="s">
        <v>131</v>
      </c>
      <c r="AU177" s="222" t="s">
        <v>82</v>
      </c>
      <c r="AV177" s="13" t="s">
        <v>82</v>
      </c>
      <c r="AW177" s="13" t="s">
        <v>36</v>
      </c>
      <c r="AX177" s="13" t="s">
        <v>80</v>
      </c>
      <c r="AY177" s="222" t="s">
        <v>122</v>
      </c>
    </row>
    <row r="178" spans="1:65" s="2" customFormat="1" ht="14.4" customHeight="1">
      <c r="A178" s="39"/>
      <c r="B178" s="40"/>
      <c r="C178" s="198" t="s">
        <v>288</v>
      </c>
      <c r="D178" s="198" t="s">
        <v>124</v>
      </c>
      <c r="E178" s="199" t="s">
        <v>289</v>
      </c>
      <c r="F178" s="200" t="s">
        <v>290</v>
      </c>
      <c r="G178" s="201" t="s">
        <v>127</v>
      </c>
      <c r="H178" s="202">
        <v>3.24</v>
      </c>
      <c r="I178" s="203"/>
      <c r="J178" s="204">
        <f>ROUND(I178*H178,2)</f>
        <v>0</v>
      </c>
      <c r="K178" s="200" t="s">
        <v>128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129</v>
      </c>
      <c r="AT178" s="209" t="s">
        <v>124</v>
      </c>
      <c r="AU178" s="209" t="s">
        <v>82</v>
      </c>
      <c r="AY178" s="18" t="s">
        <v>122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129</v>
      </c>
      <c r="BM178" s="209" t="s">
        <v>291</v>
      </c>
    </row>
    <row r="179" spans="1:65" s="2" customFormat="1" ht="14.4" customHeight="1">
      <c r="A179" s="39"/>
      <c r="B179" s="40"/>
      <c r="C179" s="198" t="s">
        <v>292</v>
      </c>
      <c r="D179" s="198" t="s">
        <v>124</v>
      </c>
      <c r="E179" s="199" t="s">
        <v>293</v>
      </c>
      <c r="F179" s="200" t="s">
        <v>294</v>
      </c>
      <c r="G179" s="201" t="s">
        <v>187</v>
      </c>
      <c r="H179" s="202">
        <v>0.014</v>
      </c>
      <c r="I179" s="203"/>
      <c r="J179" s="204">
        <f>ROUND(I179*H179,2)</f>
        <v>0</v>
      </c>
      <c r="K179" s="200" t="s">
        <v>128</v>
      </c>
      <c r="L179" s="45"/>
      <c r="M179" s="205" t="s">
        <v>19</v>
      </c>
      <c r="N179" s="206" t="s">
        <v>46</v>
      </c>
      <c r="O179" s="85"/>
      <c r="P179" s="207">
        <f>O179*H179</f>
        <v>0</v>
      </c>
      <c r="Q179" s="207">
        <v>1.04741</v>
      </c>
      <c r="R179" s="207">
        <f>Q179*H179</f>
        <v>0.01466374</v>
      </c>
      <c r="S179" s="207">
        <v>0</v>
      </c>
      <c r="T179" s="208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09" t="s">
        <v>129</v>
      </c>
      <c r="AT179" s="209" t="s">
        <v>124</v>
      </c>
      <c r="AU179" s="209" t="s">
        <v>82</v>
      </c>
      <c r="AY179" s="18" t="s">
        <v>122</v>
      </c>
      <c r="BE179" s="210">
        <f>IF(N179="základní",J179,0)</f>
        <v>0</v>
      </c>
      <c r="BF179" s="210">
        <f>IF(N179="snížená",J179,0)</f>
        <v>0</v>
      </c>
      <c r="BG179" s="210">
        <f>IF(N179="zákl. přenesená",J179,0)</f>
        <v>0</v>
      </c>
      <c r="BH179" s="210">
        <f>IF(N179="sníž. přenesená",J179,0)</f>
        <v>0</v>
      </c>
      <c r="BI179" s="210">
        <f>IF(N179="nulová",J179,0)</f>
        <v>0</v>
      </c>
      <c r="BJ179" s="18" t="s">
        <v>80</v>
      </c>
      <c r="BK179" s="210">
        <f>ROUND(I179*H179,2)</f>
        <v>0</v>
      </c>
      <c r="BL179" s="18" t="s">
        <v>129</v>
      </c>
      <c r="BM179" s="209" t="s">
        <v>295</v>
      </c>
    </row>
    <row r="180" spans="1:51" s="13" customFormat="1" ht="12">
      <c r="A180" s="13"/>
      <c r="B180" s="211"/>
      <c r="C180" s="212"/>
      <c r="D180" s="213" t="s">
        <v>131</v>
      </c>
      <c r="E180" s="214" t="s">
        <v>19</v>
      </c>
      <c r="F180" s="215" t="s">
        <v>296</v>
      </c>
      <c r="G180" s="212"/>
      <c r="H180" s="216">
        <v>0.014</v>
      </c>
      <c r="I180" s="217"/>
      <c r="J180" s="212"/>
      <c r="K180" s="212"/>
      <c r="L180" s="218"/>
      <c r="M180" s="219"/>
      <c r="N180" s="220"/>
      <c r="O180" s="220"/>
      <c r="P180" s="220"/>
      <c r="Q180" s="220"/>
      <c r="R180" s="220"/>
      <c r="S180" s="220"/>
      <c r="T180" s="22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2" t="s">
        <v>131</v>
      </c>
      <c r="AU180" s="222" t="s">
        <v>82</v>
      </c>
      <c r="AV180" s="13" t="s">
        <v>82</v>
      </c>
      <c r="AW180" s="13" t="s">
        <v>36</v>
      </c>
      <c r="AX180" s="13" t="s">
        <v>80</v>
      </c>
      <c r="AY180" s="222" t="s">
        <v>122</v>
      </c>
    </row>
    <row r="181" spans="1:65" s="2" customFormat="1" ht="24.15" customHeight="1">
      <c r="A181" s="39"/>
      <c r="B181" s="40"/>
      <c r="C181" s="198" t="s">
        <v>297</v>
      </c>
      <c r="D181" s="198" t="s">
        <v>124</v>
      </c>
      <c r="E181" s="199" t="s">
        <v>298</v>
      </c>
      <c r="F181" s="200" t="s">
        <v>299</v>
      </c>
      <c r="G181" s="201" t="s">
        <v>155</v>
      </c>
      <c r="H181" s="202">
        <v>1.764</v>
      </c>
      <c r="I181" s="203"/>
      <c r="J181" s="204">
        <f>ROUND(I181*H181,2)</f>
        <v>0</v>
      </c>
      <c r="K181" s="200" t="s">
        <v>128</v>
      </c>
      <c r="L181" s="45"/>
      <c r="M181" s="205" t="s">
        <v>19</v>
      </c>
      <c r="N181" s="206" t="s">
        <v>46</v>
      </c>
      <c r="O181" s="85"/>
      <c r="P181" s="207">
        <f>O181*H181</f>
        <v>0</v>
      </c>
      <c r="Q181" s="207">
        <v>0.7488</v>
      </c>
      <c r="R181" s="207">
        <f>Q181*H181</f>
        <v>1.3208832000000001</v>
      </c>
      <c r="S181" s="207">
        <v>0</v>
      </c>
      <c r="T181" s="20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9" t="s">
        <v>129</v>
      </c>
      <c r="AT181" s="209" t="s">
        <v>124</v>
      </c>
      <c r="AU181" s="209" t="s">
        <v>82</v>
      </c>
      <c r="AY181" s="18" t="s">
        <v>122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8" t="s">
        <v>80</v>
      </c>
      <c r="BK181" s="210">
        <f>ROUND(I181*H181,2)</f>
        <v>0</v>
      </c>
      <c r="BL181" s="18" t="s">
        <v>129</v>
      </c>
      <c r="BM181" s="209" t="s">
        <v>300</v>
      </c>
    </row>
    <row r="182" spans="1:51" s="13" customFormat="1" ht="12">
      <c r="A182" s="13"/>
      <c r="B182" s="211"/>
      <c r="C182" s="212"/>
      <c r="D182" s="213" t="s">
        <v>131</v>
      </c>
      <c r="E182" s="214" t="s">
        <v>19</v>
      </c>
      <c r="F182" s="215" t="s">
        <v>301</v>
      </c>
      <c r="G182" s="212"/>
      <c r="H182" s="216">
        <v>1.764</v>
      </c>
      <c r="I182" s="217"/>
      <c r="J182" s="212"/>
      <c r="K182" s="212"/>
      <c r="L182" s="218"/>
      <c r="M182" s="219"/>
      <c r="N182" s="220"/>
      <c r="O182" s="220"/>
      <c r="P182" s="220"/>
      <c r="Q182" s="220"/>
      <c r="R182" s="220"/>
      <c r="S182" s="220"/>
      <c r="T182" s="22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2" t="s">
        <v>131</v>
      </c>
      <c r="AU182" s="222" t="s">
        <v>82</v>
      </c>
      <c r="AV182" s="13" t="s">
        <v>82</v>
      </c>
      <c r="AW182" s="13" t="s">
        <v>36</v>
      </c>
      <c r="AX182" s="13" t="s">
        <v>80</v>
      </c>
      <c r="AY182" s="222" t="s">
        <v>122</v>
      </c>
    </row>
    <row r="183" spans="1:65" s="2" customFormat="1" ht="14.4" customHeight="1">
      <c r="A183" s="39"/>
      <c r="B183" s="40"/>
      <c r="C183" s="245" t="s">
        <v>302</v>
      </c>
      <c r="D183" s="245" t="s">
        <v>184</v>
      </c>
      <c r="E183" s="246" t="s">
        <v>303</v>
      </c>
      <c r="F183" s="247" t="s">
        <v>304</v>
      </c>
      <c r="G183" s="248" t="s">
        <v>187</v>
      </c>
      <c r="H183" s="249">
        <v>1</v>
      </c>
      <c r="I183" s="250"/>
      <c r="J183" s="251">
        <f>ROUND(I183*H183,2)</f>
        <v>0</v>
      </c>
      <c r="K183" s="247" t="s">
        <v>276</v>
      </c>
      <c r="L183" s="252"/>
      <c r="M183" s="253" t="s">
        <v>19</v>
      </c>
      <c r="N183" s="254" t="s">
        <v>46</v>
      </c>
      <c r="O183" s="85"/>
      <c r="P183" s="207">
        <f>O183*H183</f>
        <v>0</v>
      </c>
      <c r="Q183" s="207">
        <v>1</v>
      </c>
      <c r="R183" s="207">
        <f>Q183*H183</f>
        <v>1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167</v>
      </c>
      <c r="AT183" s="209" t="s">
        <v>184</v>
      </c>
      <c r="AU183" s="209" t="s">
        <v>82</v>
      </c>
      <c r="AY183" s="18" t="s">
        <v>122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80</v>
      </c>
      <c r="BK183" s="210">
        <f>ROUND(I183*H183,2)</f>
        <v>0</v>
      </c>
      <c r="BL183" s="18" t="s">
        <v>129</v>
      </c>
      <c r="BM183" s="209" t="s">
        <v>305</v>
      </c>
    </row>
    <row r="184" spans="1:65" s="2" customFormat="1" ht="24.15" customHeight="1">
      <c r="A184" s="39"/>
      <c r="B184" s="40"/>
      <c r="C184" s="198" t="s">
        <v>306</v>
      </c>
      <c r="D184" s="198" t="s">
        <v>124</v>
      </c>
      <c r="E184" s="199" t="s">
        <v>307</v>
      </c>
      <c r="F184" s="200" t="s">
        <v>308</v>
      </c>
      <c r="G184" s="201" t="s">
        <v>271</v>
      </c>
      <c r="H184" s="202">
        <v>4</v>
      </c>
      <c r="I184" s="203"/>
      <c r="J184" s="204">
        <f>ROUND(I184*H184,2)</f>
        <v>0</v>
      </c>
      <c r="K184" s="200" t="s">
        <v>128</v>
      </c>
      <c r="L184" s="45"/>
      <c r="M184" s="205" t="s">
        <v>19</v>
      </c>
      <c r="N184" s="206" t="s">
        <v>46</v>
      </c>
      <c r="O184" s="85"/>
      <c r="P184" s="207">
        <f>O184*H184</f>
        <v>0</v>
      </c>
      <c r="Q184" s="207">
        <v>0.00468</v>
      </c>
      <c r="R184" s="207">
        <f>Q184*H184</f>
        <v>0.01872</v>
      </c>
      <c r="S184" s="207">
        <v>0</v>
      </c>
      <c r="T184" s="20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9" t="s">
        <v>129</v>
      </c>
      <c r="AT184" s="209" t="s">
        <v>124</v>
      </c>
      <c r="AU184" s="209" t="s">
        <v>82</v>
      </c>
      <c r="AY184" s="18" t="s">
        <v>122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8" t="s">
        <v>80</v>
      </c>
      <c r="BK184" s="210">
        <f>ROUND(I184*H184,2)</f>
        <v>0</v>
      </c>
      <c r="BL184" s="18" t="s">
        <v>129</v>
      </c>
      <c r="BM184" s="209" t="s">
        <v>309</v>
      </c>
    </row>
    <row r="185" spans="1:65" s="2" customFormat="1" ht="14.4" customHeight="1">
      <c r="A185" s="39"/>
      <c r="B185" s="40"/>
      <c r="C185" s="245" t="s">
        <v>310</v>
      </c>
      <c r="D185" s="245" t="s">
        <v>184</v>
      </c>
      <c r="E185" s="246" t="s">
        <v>311</v>
      </c>
      <c r="F185" s="247" t="s">
        <v>312</v>
      </c>
      <c r="G185" s="248" t="s">
        <v>271</v>
      </c>
      <c r="H185" s="249">
        <v>4</v>
      </c>
      <c r="I185" s="250"/>
      <c r="J185" s="251">
        <f>ROUND(I185*H185,2)</f>
        <v>0</v>
      </c>
      <c r="K185" s="247" t="s">
        <v>128</v>
      </c>
      <c r="L185" s="252"/>
      <c r="M185" s="253" t="s">
        <v>19</v>
      </c>
      <c r="N185" s="254" t="s">
        <v>46</v>
      </c>
      <c r="O185" s="85"/>
      <c r="P185" s="207">
        <f>O185*H185</f>
        <v>0</v>
      </c>
      <c r="Q185" s="207">
        <v>0.0034</v>
      </c>
      <c r="R185" s="207">
        <f>Q185*H185</f>
        <v>0.0136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167</v>
      </c>
      <c r="AT185" s="209" t="s">
        <v>184</v>
      </c>
      <c r="AU185" s="209" t="s">
        <v>82</v>
      </c>
      <c r="AY185" s="18" t="s">
        <v>122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80</v>
      </c>
      <c r="BK185" s="210">
        <f>ROUND(I185*H185,2)</f>
        <v>0</v>
      </c>
      <c r="BL185" s="18" t="s">
        <v>129</v>
      </c>
      <c r="BM185" s="209" t="s">
        <v>313</v>
      </c>
    </row>
    <row r="186" spans="1:65" s="2" customFormat="1" ht="14.4" customHeight="1">
      <c r="A186" s="39"/>
      <c r="B186" s="40"/>
      <c r="C186" s="198" t="s">
        <v>314</v>
      </c>
      <c r="D186" s="198" t="s">
        <v>124</v>
      </c>
      <c r="E186" s="199" t="s">
        <v>315</v>
      </c>
      <c r="F186" s="200" t="s">
        <v>316</v>
      </c>
      <c r="G186" s="201" t="s">
        <v>271</v>
      </c>
      <c r="H186" s="202">
        <v>1</v>
      </c>
      <c r="I186" s="203"/>
      <c r="J186" s="204">
        <f>ROUND(I186*H186,2)</f>
        <v>0</v>
      </c>
      <c r="K186" s="200" t="s">
        <v>128</v>
      </c>
      <c r="L186" s="45"/>
      <c r="M186" s="205" t="s">
        <v>19</v>
      </c>
      <c r="N186" s="206" t="s">
        <v>46</v>
      </c>
      <c r="O186" s="85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129</v>
      </c>
      <c r="AT186" s="209" t="s">
        <v>124</v>
      </c>
      <c r="AU186" s="209" t="s">
        <v>82</v>
      </c>
      <c r="AY186" s="18" t="s">
        <v>122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129</v>
      </c>
      <c r="BM186" s="209" t="s">
        <v>317</v>
      </c>
    </row>
    <row r="187" spans="1:65" s="2" customFormat="1" ht="14.4" customHeight="1">
      <c r="A187" s="39"/>
      <c r="B187" s="40"/>
      <c r="C187" s="245" t="s">
        <v>318</v>
      </c>
      <c r="D187" s="245" t="s">
        <v>184</v>
      </c>
      <c r="E187" s="246" t="s">
        <v>319</v>
      </c>
      <c r="F187" s="247" t="s">
        <v>320</v>
      </c>
      <c r="G187" s="248" t="s">
        <v>271</v>
      </c>
      <c r="H187" s="249">
        <v>1</v>
      </c>
      <c r="I187" s="250"/>
      <c r="J187" s="251">
        <f>ROUND(I187*H187,2)</f>
        <v>0</v>
      </c>
      <c r="K187" s="247" t="s">
        <v>276</v>
      </c>
      <c r="L187" s="252"/>
      <c r="M187" s="253" t="s">
        <v>19</v>
      </c>
      <c r="N187" s="254" t="s">
        <v>46</v>
      </c>
      <c r="O187" s="85"/>
      <c r="P187" s="207">
        <f>O187*H187</f>
        <v>0</v>
      </c>
      <c r="Q187" s="207">
        <v>0.123</v>
      </c>
      <c r="R187" s="207">
        <f>Q187*H187</f>
        <v>0.123</v>
      </c>
      <c r="S187" s="207">
        <v>0</v>
      </c>
      <c r="T187" s="20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09" t="s">
        <v>167</v>
      </c>
      <c r="AT187" s="209" t="s">
        <v>184</v>
      </c>
      <c r="AU187" s="209" t="s">
        <v>82</v>
      </c>
      <c r="AY187" s="18" t="s">
        <v>122</v>
      </c>
      <c r="BE187" s="210">
        <f>IF(N187="základní",J187,0)</f>
        <v>0</v>
      </c>
      <c r="BF187" s="210">
        <f>IF(N187="snížená",J187,0)</f>
        <v>0</v>
      </c>
      <c r="BG187" s="210">
        <f>IF(N187="zákl. přenesená",J187,0)</f>
        <v>0</v>
      </c>
      <c r="BH187" s="210">
        <f>IF(N187="sníž. přenesená",J187,0)</f>
        <v>0</v>
      </c>
      <c r="BI187" s="210">
        <f>IF(N187="nulová",J187,0)</f>
        <v>0</v>
      </c>
      <c r="BJ187" s="18" t="s">
        <v>80</v>
      </c>
      <c r="BK187" s="210">
        <f>ROUND(I187*H187,2)</f>
        <v>0</v>
      </c>
      <c r="BL187" s="18" t="s">
        <v>129</v>
      </c>
      <c r="BM187" s="209" t="s">
        <v>321</v>
      </c>
    </row>
    <row r="188" spans="1:65" s="2" customFormat="1" ht="14.4" customHeight="1">
      <c r="A188" s="39"/>
      <c r="B188" s="40"/>
      <c r="C188" s="198" t="s">
        <v>322</v>
      </c>
      <c r="D188" s="198" t="s">
        <v>124</v>
      </c>
      <c r="E188" s="199" t="s">
        <v>323</v>
      </c>
      <c r="F188" s="200" t="s">
        <v>324</v>
      </c>
      <c r="G188" s="201" t="s">
        <v>146</v>
      </c>
      <c r="H188" s="202">
        <v>5</v>
      </c>
      <c r="I188" s="203"/>
      <c r="J188" s="204">
        <f>ROUND(I188*H188,2)</f>
        <v>0</v>
      </c>
      <c r="K188" s="200" t="s">
        <v>128</v>
      </c>
      <c r="L188" s="45"/>
      <c r="M188" s="205" t="s">
        <v>19</v>
      </c>
      <c r="N188" s="206" t="s">
        <v>46</v>
      </c>
      <c r="O188" s="85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09" t="s">
        <v>129</v>
      </c>
      <c r="AT188" s="209" t="s">
        <v>124</v>
      </c>
      <c r="AU188" s="209" t="s">
        <v>82</v>
      </c>
      <c r="AY188" s="18" t="s">
        <v>122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8" t="s">
        <v>80</v>
      </c>
      <c r="BK188" s="210">
        <f>ROUND(I188*H188,2)</f>
        <v>0</v>
      </c>
      <c r="BL188" s="18" t="s">
        <v>129</v>
      </c>
      <c r="BM188" s="209" t="s">
        <v>325</v>
      </c>
    </row>
    <row r="189" spans="1:65" s="2" customFormat="1" ht="14.4" customHeight="1">
      <c r="A189" s="39"/>
      <c r="B189" s="40"/>
      <c r="C189" s="245" t="s">
        <v>326</v>
      </c>
      <c r="D189" s="245" t="s">
        <v>184</v>
      </c>
      <c r="E189" s="246" t="s">
        <v>327</v>
      </c>
      <c r="F189" s="247" t="s">
        <v>328</v>
      </c>
      <c r="G189" s="248" t="s">
        <v>271</v>
      </c>
      <c r="H189" s="249">
        <v>2</v>
      </c>
      <c r="I189" s="250"/>
      <c r="J189" s="251">
        <f>ROUND(I189*H189,2)</f>
        <v>0</v>
      </c>
      <c r="K189" s="247" t="s">
        <v>128</v>
      </c>
      <c r="L189" s="252"/>
      <c r="M189" s="253" t="s">
        <v>19</v>
      </c>
      <c r="N189" s="254" t="s">
        <v>46</v>
      </c>
      <c r="O189" s="85"/>
      <c r="P189" s="207">
        <f>O189*H189</f>
        <v>0</v>
      </c>
      <c r="Q189" s="207">
        <v>0.063</v>
      </c>
      <c r="R189" s="207">
        <f>Q189*H189</f>
        <v>0.126</v>
      </c>
      <c r="S189" s="207">
        <v>0</v>
      </c>
      <c r="T189" s="208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09" t="s">
        <v>167</v>
      </c>
      <c r="AT189" s="209" t="s">
        <v>184</v>
      </c>
      <c r="AU189" s="209" t="s">
        <v>82</v>
      </c>
      <c r="AY189" s="18" t="s">
        <v>122</v>
      </c>
      <c r="BE189" s="210">
        <f>IF(N189="základní",J189,0)</f>
        <v>0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8" t="s">
        <v>80</v>
      </c>
      <c r="BK189" s="210">
        <f>ROUND(I189*H189,2)</f>
        <v>0</v>
      </c>
      <c r="BL189" s="18" t="s">
        <v>129</v>
      </c>
      <c r="BM189" s="209" t="s">
        <v>329</v>
      </c>
    </row>
    <row r="190" spans="1:65" s="2" customFormat="1" ht="24.15" customHeight="1">
      <c r="A190" s="39"/>
      <c r="B190" s="40"/>
      <c r="C190" s="198" t="s">
        <v>330</v>
      </c>
      <c r="D190" s="198" t="s">
        <v>124</v>
      </c>
      <c r="E190" s="199" t="s">
        <v>331</v>
      </c>
      <c r="F190" s="200" t="s">
        <v>332</v>
      </c>
      <c r="G190" s="201" t="s">
        <v>146</v>
      </c>
      <c r="H190" s="202">
        <v>6</v>
      </c>
      <c r="I190" s="203"/>
      <c r="J190" s="204">
        <f>ROUND(I190*H190,2)</f>
        <v>0</v>
      </c>
      <c r="K190" s="200" t="s">
        <v>128</v>
      </c>
      <c r="L190" s="45"/>
      <c r="M190" s="205" t="s">
        <v>19</v>
      </c>
      <c r="N190" s="206" t="s">
        <v>46</v>
      </c>
      <c r="O190" s="85"/>
      <c r="P190" s="207">
        <f>O190*H190</f>
        <v>0</v>
      </c>
      <c r="Q190" s="207">
        <v>0.02533</v>
      </c>
      <c r="R190" s="207">
        <f>Q190*H190</f>
        <v>0.15198</v>
      </c>
      <c r="S190" s="207">
        <v>0</v>
      </c>
      <c r="T190" s="20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09" t="s">
        <v>129</v>
      </c>
      <c r="AT190" s="209" t="s">
        <v>124</v>
      </c>
      <c r="AU190" s="209" t="s">
        <v>82</v>
      </c>
      <c r="AY190" s="18" t="s">
        <v>122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8" t="s">
        <v>80</v>
      </c>
      <c r="BK190" s="210">
        <f>ROUND(I190*H190,2)</f>
        <v>0</v>
      </c>
      <c r="BL190" s="18" t="s">
        <v>129</v>
      </c>
      <c r="BM190" s="209" t="s">
        <v>333</v>
      </c>
    </row>
    <row r="191" spans="1:51" s="13" customFormat="1" ht="12">
      <c r="A191" s="13"/>
      <c r="B191" s="211"/>
      <c r="C191" s="212"/>
      <c r="D191" s="213" t="s">
        <v>131</v>
      </c>
      <c r="E191" s="214" t="s">
        <v>19</v>
      </c>
      <c r="F191" s="215" t="s">
        <v>334</v>
      </c>
      <c r="G191" s="212"/>
      <c r="H191" s="216">
        <v>6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2" t="s">
        <v>131</v>
      </c>
      <c r="AU191" s="222" t="s">
        <v>82</v>
      </c>
      <c r="AV191" s="13" t="s">
        <v>82</v>
      </c>
      <c r="AW191" s="13" t="s">
        <v>36</v>
      </c>
      <c r="AX191" s="13" t="s">
        <v>80</v>
      </c>
      <c r="AY191" s="222" t="s">
        <v>122</v>
      </c>
    </row>
    <row r="192" spans="1:63" s="12" customFormat="1" ht="22.8" customHeight="1">
      <c r="A192" s="12"/>
      <c r="B192" s="182"/>
      <c r="C192" s="183"/>
      <c r="D192" s="184" t="s">
        <v>74</v>
      </c>
      <c r="E192" s="196" t="s">
        <v>129</v>
      </c>
      <c r="F192" s="196" t="s">
        <v>335</v>
      </c>
      <c r="G192" s="183"/>
      <c r="H192" s="183"/>
      <c r="I192" s="186"/>
      <c r="J192" s="197">
        <f>BK192</f>
        <v>0</v>
      </c>
      <c r="K192" s="183"/>
      <c r="L192" s="188"/>
      <c r="M192" s="189"/>
      <c r="N192" s="190"/>
      <c r="O192" s="190"/>
      <c r="P192" s="191">
        <f>SUM(P193:P214)</f>
        <v>0</v>
      </c>
      <c r="Q192" s="190"/>
      <c r="R192" s="191">
        <f>SUM(R193:R214)</f>
        <v>17.596788009999997</v>
      </c>
      <c r="S192" s="190"/>
      <c r="T192" s="192">
        <f>SUM(T193:T214)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3" t="s">
        <v>80</v>
      </c>
      <c r="AT192" s="194" t="s">
        <v>74</v>
      </c>
      <c r="AU192" s="194" t="s">
        <v>80</v>
      </c>
      <c r="AY192" s="193" t="s">
        <v>122</v>
      </c>
      <c r="BK192" s="195">
        <f>SUM(BK193:BK214)</f>
        <v>0</v>
      </c>
    </row>
    <row r="193" spans="1:65" s="2" customFormat="1" ht="24.15" customHeight="1">
      <c r="A193" s="39"/>
      <c r="B193" s="40"/>
      <c r="C193" s="198" t="s">
        <v>336</v>
      </c>
      <c r="D193" s="198" t="s">
        <v>124</v>
      </c>
      <c r="E193" s="199" t="s">
        <v>337</v>
      </c>
      <c r="F193" s="200" t="s">
        <v>338</v>
      </c>
      <c r="G193" s="201" t="s">
        <v>155</v>
      </c>
      <c r="H193" s="202">
        <v>3.75</v>
      </c>
      <c r="I193" s="203"/>
      <c r="J193" s="204">
        <f>ROUND(I193*H193,2)</f>
        <v>0</v>
      </c>
      <c r="K193" s="200" t="s">
        <v>128</v>
      </c>
      <c r="L193" s="45"/>
      <c r="M193" s="205" t="s">
        <v>19</v>
      </c>
      <c r="N193" s="206" t="s">
        <v>46</v>
      </c>
      <c r="O193" s="85"/>
      <c r="P193" s="207">
        <f>O193*H193</f>
        <v>0</v>
      </c>
      <c r="Q193" s="207">
        <v>2.45337</v>
      </c>
      <c r="R193" s="207">
        <f>Q193*H193</f>
        <v>9.2001375</v>
      </c>
      <c r="S193" s="207">
        <v>0</v>
      </c>
      <c r="T193" s="20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9" t="s">
        <v>129</v>
      </c>
      <c r="AT193" s="209" t="s">
        <v>124</v>
      </c>
      <c r="AU193" s="209" t="s">
        <v>82</v>
      </c>
      <c r="AY193" s="18" t="s">
        <v>122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8" t="s">
        <v>80</v>
      </c>
      <c r="BK193" s="210">
        <f>ROUND(I193*H193,2)</f>
        <v>0</v>
      </c>
      <c r="BL193" s="18" t="s">
        <v>129</v>
      </c>
      <c r="BM193" s="209" t="s">
        <v>339</v>
      </c>
    </row>
    <row r="194" spans="1:51" s="13" customFormat="1" ht="12">
      <c r="A194" s="13"/>
      <c r="B194" s="211"/>
      <c r="C194" s="212"/>
      <c r="D194" s="213" t="s">
        <v>131</v>
      </c>
      <c r="E194" s="214" t="s">
        <v>19</v>
      </c>
      <c r="F194" s="215" t="s">
        <v>340</v>
      </c>
      <c r="G194" s="212"/>
      <c r="H194" s="216">
        <v>1.65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2" t="s">
        <v>131</v>
      </c>
      <c r="AU194" s="222" t="s">
        <v>82</v>
      </c>
      <c r="AV194" s="13" t="s">
        <v>82</v>
      </c>
      <c r="AW194" s="13" t="s">
        <v>36</v>
      </c>
      <c r="AX194" s="13" t="s">
        <v>75</v>
      </c>
      <c r="AY194" s="222" t="s">
        <v>122</v>
      </c>
    </row>
    <row r="195" spans="1:51" s="13" customFormat="1" ht="12">
      <c r="A195" s="13"/>
      <c r="B195" s="211"/>
      <c r="C195" s="212"/>
      <c r="D195" s="213" t="s">
        <v>131</v>
      </c>
      <c r="E195" s="214" t="s">
        <v>19</v>
      </c>
      <c r="F195" s="215" t="s">
        <v>341</v>
      </c>
      <c r="G195" s="212"/>
      <c r="H195" s="216">
        <v>2.1</v>
      </c>
      <c r="I195" s="217"/>
      <c r="J195" s="212"/>
      <c r="K195" s="212"/>
      <c r="L195" s="218"/>
      <c r="M195" s="219"/>
      <c r="N195" s="220"/>
      <c r="O195" s="220"/>
      <c r="P195" s="220"/>
      <c r="Q195" s="220"/>
      <c r="R195" s="220"/>
      <c r="S195" s="220"/>
      <c r="T195" s="22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2" t="s">
        <v>131</v>
      </c>
      <c r="AU195" s="222" t="s">
        <v>82</v>
      </c>
      <c r="AV195" s="13" t="s">
        <v>82</v>
      </c>
      <c r="AW195" s="13" t="s">
        <v>36</v>
      </c>
      <c r="AX195" s="13" t="s">
        <v>75</v>
      </c>
      <c r="AY195" s="222" t="s">
        <v>122</v>
      </c>
    </row>
    <row r="196" spans="1:51" s="14" customFormat="1" ht="12">
      <c r="A196" s="14"/>
      <c r="B196" s="223"/>
      <c r="C196" s="224"/>
      <c r="D196" s="213" t="s">
        <v>131</v>
      </c>
      <c r="E196" s="225" t="s">
        <v>19</v>
      </c>
      <c r="F196" s="226" t="s">
        <v>138</v>
      </c>
      <c r="G196" s="224"/>
      <c r="H196" s="227">
        <v>3.75</v>
      </c>
      <c r="I196" s="228"/>
      <c r="J196" s="224"/>
      <c r="K196" s="224"/>
      <c r="L196" s="229"/>
      <c r="M196" s="230"/>
      <c r="N196" s="231"/>
      <c r="O196" s="231"/>
      <c r="P196" s="231"/>
      <c r="Q196" s="231"/>
      <c r="R196" s="231"/>
      <c r="S196" s="231"/>
      <c r="T196" s="23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3" t="s">
        <v>131</v>
      </c>
      <c r="AU196" s="233" t="s">
        <v>82</v>
      </c>
      <c r="AV196" s="14" t="s">
        <v>129</v>
      </c>
      <c r="AW196" s="14" t="s">
        <v>36</v>
      </c>
      <c r="AX196" s="14" t="s">
        <v>80</v>
      </c>
      <c r="AY196" s="233" t="s">
        <v>122</v>
      </c>
    </row>
    <row r="197" spans="1:65" s="2" customFormat="1" ht="24.15" customHeight="1">
      <c r="A197" s="39"/>
      <c r="B197" s="40"/>
      <c r="C197" s="198" t="s">
        <v>342</v>
      </c>
      <c r="D197" s="198" t="s">
        <v>124</v>
      </c>
      <c r="E197" s="199" t="s">
        <v>343</v>
      </c>
      <c r="F197" s="200" t="s">
        <v>344</v>
      </c>
      <c r="G197" s="201" t="s">
        <v>187</v>
      </c>
      <c r="H197" s="202">
        <v>0.143</v>
      </c>
      <c r="I197" s="203"/>
      <c r="J197" s="204">
        <f>ROUND(I197*H197,2)</f>
        <v>0</v>
      </c>
      <c r="K197" s="200" t="s">
        <v>128</v>
      </c>
      <c r="L197" s="45"/>
      <c r="M197" s="205" t="s">
        <v>19</v>
      </c>
      <c r="N197" s="206" t="s">
        <v>46</v>
      </c>
      <c r="O197" s="85"/>
      <c r="P197" s="207">
        <f>O197*H197</f>
        <v>0</v>
      </c>
      <c r="Q197" s="207">
        <v>1.06277</v>
      </c>
      <c r="R197" s="207">
        <f>Q197*H197</f>
        <v>0.15197611</v>
      </c>
      <c r="S197" s="207">
        <v>0</v>
      </c>
      <c r="T197" s="208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09" t="s">
        <v>129</v>
      </c>
      <c r="AT197" s="209" t="s">
        <v>124</v>
      </c>
      <c r="AU197" s="209" t="s">
        <v>82</v>
      </c>
      <c r="AY197" s="18" t="s">
        <v>122</v>
      </c>
      <c r="BE197" s="210">
        <f>IF(N197="základní",J197,0)</f>
        <v>0</v>
      </c>
      <c r="BF197" s="210">
        <f>IF(N197="snížená",J197,0)</f>
        <v>0</v>
      </c>
      <c r="BG197" s="210">
        <f>IF(N197="zákl. přenesená",J197,0)</f>
        <v>0</v>
      </c>
      <c r="BH197" s="210">
        <f>IF(N197="sníž. přenesená",J197,0)</f>
        <v>0</v>
      </c>
      <c r="BI197" s="210">
        <f>IF(N197="nulová",J197,0)</f>
        <v>0</v>
      </c>
      <c r="BJ197" s="18" t="s">
        <v>80</v>
      </c>
      <c r="BK197" s="210">
        <f>ROUND(I197*H197,2)</f>
        <v>0</v>
      </c>
      <c r="BL197" s="18" t="s">
        <v>129</v>
      </c>
      <c r="BM197" s="209" t="s">
        <v>345</v>
      </c>
    </row>
    <row r="198" spans="1:51" s="13" customFormat="1" ht="12">
      <c r="A198" s="13"/>
      <c r="B198" s="211"/>
      <c r="C198" s="212"/>
      <c r="D198" s="213" t="s">
        <v>131</v>
      </c>
      <c r="E198" s="214" t="s">
        <v>19</v>
      </c>
      <c r="F198" s="215" t="s">
        <v>346</v>
      </c>
      <c r="G198" s="212"/>
      <c r="H198" s="216">
        <v>0.063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2" t="s">
        <v>131</v>
      </c>
      <c r="AU198" s="222" t="s">
        <v>82</v>
      </c>
      <c r="AV198" s="13" t="s">
        <v>82</v>
      </c>
      <c r="AW198" s="13" t="s">
        <v>36</v>
      </c>
      <c r="AX198" s="13" t="s">
        <v>75</v>
      </c>
      <c r="AY198" s="222" t="s">
        <v>122</v>
      </c>
    </row>
    <row r="199" spans="1:51" s="13" customFormat="1" ht="12">
      <c r="A199" s="13"/>
      <c r="B199" s="211"/>
      <c r="C199" s="212"/>
      <c r="D199" s="213" t="s">
        <v>131</v>
      </c>
      <c r="E199" s="214" t="s">
        <v>19</v>
      </c>
      <c r="F199" s="215" t="s">
        <v>347</v>
      </c>
      <c r="G199" s="212"/>
      <c r="H199" s="216">
        <v>0.08</v>
      </c>
      <c r="I199" s="217"/>
      <c r="J199" s="212"/>
      <c r="K199" s="212"/>
      <c r="L199" s="218"/>
      <c r="M199" s="219"/>
      <c r="N199" s="220"/>
      <c r="O199" s="220"/>
      <c r="P199" s="220"/>
      <c r="Q199" s="220"/>
      <c r="R199" s="220"/>
      <c r="S199" s="220"/>
      <c r="T199" s="22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2" t="s">
        <v>131</v>
      </c>
      <c r="AU199" s="222" t="s">
        <v>82</v>
      </c>
      <c r="AV199" s="13" t="s">
        <v>82</v>
      </c>
      <c r="AW199" s="13" t="s">
        <v>36</v>
      </c>
      <c r="AX199" s="13" t="s">
        <v>75</v>
      </c>
      <c r="AY199" s="222" t="s">
        <v>122</v>
      </c>
    </row>
    <row r="200" spans="1:51" s="14" customFormat="1" ht="12">
      <c r="A200" s="14"/>
      <c r="B200" s="223"/>
      <c r="C200" s="224"/>
      <c r="D200" s="213" t="s">
        <v>131</v>
      </c>
      <c r="E200" s="225" t="s">
        <v>19</v>
      </c>
      <c r="F200" s="226" t="s">
        <v>138</v>
      </c>
      <c r="G200" s="224"/>
      <c r="H200" s="227">
        <v>0.14300000000000002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3" t="s">
        <v>131</v>
      </c>
      <c r="AU200" s="233" t="s">
        <v>82</v>
      </c>
      <c r="AV200" s="14" t="s">
        <v>129</v>
      </c>
      <c r="AW200" s="14" t="s">
        <v>36</v>
      </c>
      <c r="AX200" s="14" t="s">
        <v>80</v>
      </c>
      <c r="AY200" s="233" t="s">
        <v>122</v>
      </c>
    </row>
    <row r="201" spans="1:65" s="2" customFormat="1" ht="24.15" customHeight="1">
      <c r="A201" s="39"/>
      <c r="B201" s="40"/>
      <c r="C201" s="198" t="s">
        <v>348</v>
      </c>
      <c r="D201" s="198" t="s">
        <v>124</v>
      </c>
      <c r="E201" s="199" t="s">
        <v>349</v>
      </c>
      <c r="F201" s="200" t="s">
        <v>350</v>
      </c>
      <c r="G201" s="201" t="s">
        <v>146</v>
      </c>
      <c r="H201" s="202">
        <v>31.2</v>
      </c>
      <c r="I201" s="203"/>
      <c r="J201" s="204">
        <f>ROUND(I201*H201,2)</f>
        <v>0</v>
      </c>
      <c r="K201" s="200" t="s">
        <v>128</v>
      </c>
      <c r="L201" s="45"/>
      <c r="M201" s="205" t="s">
        <v>19</v>
      </c>
      <c r="N201" s="206" t="s">
        <v>46</v>
      </c>
      <c r="O201" s="85"/>
      <c r="P201" s="207">
        <f>O201*H201</f>
        <v>0</v>
      </c>
      <c r="Q201" s="207">
        <v>0.03465</v>
      </c>
      <c r="R201" s="207">
        <f>Q201*H201</f>
        <v>1.08108</v>
      </c>
      <c r="S201" s="207">
        <v>0</v>
      </c>
      <c r="T201" s="20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9" t="s">
        <v>129</v>
      </c>
      <c r="AT201" s="209" t="s">
        <v>124</v>
      </c>
      <c r="AU201" s="209" t="s">
        <v>82</v>
      </c>
      <c r="AY201" s="18" t="s">
        <v>122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8" t="s">
        <v>80</v>
      </c>
      <c r="BK201" s="210">
        <f>ROUND(I201*H201,2)</f>
        <v>0</v>
      </c>
      <c r="BL201" s="18" t="s">
        <v>129</v>
      </c>
      <c r="BM201" s="209" t="s">
        <v>351</v>
      </c>
    </row>
    <row r="202" spans="1:51" s="13" customFormat="1" ht="12">
      <c r="A202" s="13"/>
      <c r="B202" s="211"/>
      <c r="C202" s="212"/>
      <c r="D202" s="213" t="s">
        <v>131</v>
      </c>
      <c r="E202" s="214" t="s">
        <v>19</v>
      </c>
      <c r="F202" s="215" t="s">
        <v>352</v>
      </c>
      <c r="G202" s="212"/>
      <c r="H202" s="216">
        <v>22.4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2" t="s">
        <v>131</v>
      </c>
      <c r="AU202" s="222" t="s">
        <v>82</v>
      </c>
      <c r="AV202" s="13" t="s">
        <v>82</v>
      </c>
      <c r="AW202" s="13" t="s">
        <v>36</v>
      </c>
      <c r="AX202" s="13" t="s">
        <v>75</v>
      </c>
      <c r="AY202" s="222" t="s">
        <v>122</v>
      </c>
    </row>
    <row r="203" spans="1:51" s="13" customFormat="1" ht="12">
      <c r="A203" s="13"/>
      <c r="B203" s="211"/>
      <c r="C203" s="212"/>
      <c r="D203" s="213" t="s">
        <v>131</v>
      </c>
      <c r="E203" s="214" t="s">
        <v>19</v>
      </c>
      <c r="F203" s="215" t="s">
        <v>353</v>
      </c>
      <c r="G203" s="212"/>
      <c r="H203" s="216">
        <v>8.8</v>
      </c>
      <c r="I203" s="217"/>
      <c r="J203" s="212"/>
      <c r="K203" s="212"/>
      <c r="L203" s="218"/>
      <c r="M203" s="219"/>
      <c r="N203" s="220"/>
      <c r="O203" s="220"/>
      <c r="P203" s="220"/>
      <c r="Q203" s="220"/>
      <c r="R203" s="220"/>
      <c r="S203" s="220"/>
      <c r="T203" s="22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2" t="s">
        <v>131</v>
      </c>
      <c r="AU203" s="222" t="s">
        <v>82</v>
      </c>
      <c r="AV203" s="13" t="s">
        <v>82</v>
      </c>
      <c r="AW203" s="13" t="s">
        <v>36</v>
      </c>
      <c r="AX203" s="13" t="s">
        <v>75</v>
      </c>
      <c r="AY203" s="222" t="s">
        <v>122</v>
      </c>
    </row>
    <row r="204" spans="1:51" s="14" customFormat="1" ht="12">
      <c r="A204" s="14"/>
      <c r="B204" s="223"/>
      <c r="C204" s="224"/>
      <c r="D204" s="213" t="s">
        <v>131</v>
      </c>
      <c r="E204" s="225" t="s">
        <v>19</v>
      </c>
      <c r="F204" s="226" t="s">
        <v>138</v>
      </c>
      <c r="G204" s="224"/>
      <c r="H204" s="227">
        <v>31.2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33" t="s">
        <v>131</v>
      </c>
      <c r="AU204" s="233" t="s">
        <v>82</v>
      </c>
      <c r="AV204" s="14" t="s">
        <v>129</v>
      </c>
      <c r="AW204" s="14" t="s">
        <v>36</v>
      </c>
      <c r="AX204" s="14" t="s">
        <v>80</v>
      </c>
      <c r="AY204" s="233" t="s">
        <v>122</v>
      </c>
    </row>
    <row r="205" spans="1:65" s="2" customFormat="1" ht="14.4" customHeight="1">
      <c r="A205" s="39"/>
      <c r="B205" s="40"/>
      <c r="C205" s="245" t="s">
        <v>354</v>
      </c>
      <c r="D205" s="245" t="s">
        <v>184</v>
      </c>
      <c r="E205" s="246" t="s">
        <v>355</v>
      </c>
      <c r="F205" s="247" t="s">
        <v>356</v>
      </c>
      <c r="G205" s="248" t="s">
        <v>271</v>
      </c>
      <c r="H205" s="249">
        <v>32</v>
      </c>
      <c r="I205" s="250"/>
      <c r="J205" s="251">
        <f>ROUND(I205*H205,2)</f>
        <v>0</v>
      </c>
      <c r="K205" s="247" t="s">
        <v>276</v>
      </c>
      <c r="L205" s="252"/>
      <c r="M205" s="253" t="s">
        <v>19</v>
      </c>
      <c r="N205" s="254" t="s">
        <v>46</v>
      </c>
      <c r="O205" s="85"/>
      <c r="P205" s="207">
        <f>O205*H205</f>
        <v>0</v>
      </c>
      <c r="Q205" s="207">
        <v>0.147</v>
      </c>
      <c r="R205" s="207">
        <f>Q205*H205</f>
        <v>4.704</v>
      </c>
      <c r="S205" s="207">
        <v>0</v>
      </c>
      <c r="T205" s="20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09" t="s">
        <v>167</v>
      </c>
      <c r="AT205" s="209" t="s">
        <v>184</v>
      </c>
      <c r="AU205" s="209" t="s">
        <v>82</v>
      </c>
      <c r="AY205" s="18" t="s">
        <v>122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8" t="s">
        <v>80</v>
      </c>
      <c r="BK205" s="210">
        <f>ROUND(I205*H205,2)</f>
        <v>0</v>
      </c>
      <c r="BL205" s="18" t="s">
        <v>129</v>
      </c>
      <c r="BM205" s="209" t="s">
        <v>357</v>
      </c>
    </row>
    <row r="206" spans="1:65" s="2" customFormat="1" ht="14.4" customHeight="1">
      <c r="A206" s="39"/>
      <c r="B206" s="40"/>
      <c r="C206" s="198" t="s">
        <v>358</v>
      </c>
      <c r="D206" s="198" t="s">
        <v>124</v>
      </c>
      <c r="E206" s="199" t="s">
        <v>359</v>
      </c>
      <c r="F206" s="200" t="s">
        <v>360</v>
      </c>
      <c r="G206" s="201" t="s">
        <v>127</v>
      </c>
      <c r="H206" s="202">
        <v>4.68</v>
      </c>
      <c r="I206" s="203"/>
      <c r="J206" s="204">
        <f>ROUND(I206*H206,2)</f>
        <v>0</v>
      </c>
      <c r="K206" s="200" t="s">
        <v>128</v>
      </c>
      <c r="L206" s="45"/>
      <c r="M206" s="205" t="s">
        <v>19</v>
      </c>
      <c r="N206" s="206" t="s">
        <v>46</v>
      </c>
      <c r="O206" s="85"/>
      <c r="P206" s="207">
        <f>O206*H206</f>
        <v>0</v>
      </c>
      <c r="Q206" s="207">
        <v>0.00658</v>
      </c>
      <c r="R206" s="207">
        <f>Q206*H206</f>
        <v>0.030794399999999996</v>
      </c>
      <c r="S206" s="207">
        <v>0</v>
      </c>
      <c r="T206" s="20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129</v>
      </c>
      <c r="AT206" s="209" t="s">
        <v>124</v>
      </c>
      <c r="AU206" s="209" t="s">
        <v>82</v>
      </c>
      <c r="AY206" s="18" t="s">
        <v>122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80</v>
      </c>
      <c r="BK206" s="210">
        <f>ROUND(I206*H206,2)</f>
        <v>0</v>
      </c>
      <c r="BL206" s="18" t="s">
        <v>129</v>
      </c>
      <c r="BM206" s="209" t="s">
        <v>361</v>
      </c>
    </row>
    <row r="207" spans="1:51" s="13" customFormat="1" ht="12">
      <c r="A207" s="13"/>
      <c r="B207" s="211"/>
      <c r="C207" s="212"/>
      <c r="D207" s="213" t="s">
        <v>131</v>
      </c>
      <c r="E207" s="214" t="s">
        <v>19</v>
      </c>
      <c r="F207" s="215" t="s">
        <v>362</v>
      </c>
      <c r="G207" s="212"/>
      <c r="H207" s="216">
        <v>3.36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2" t="s">
        <v>131</v>
      </c>
      <c r="AU207" s="222" t="s">
        <v>82</v>
      </c>
      <c r="AV207" s="13" t="s">
        <v>82</v>
      </c>
      <c r="AW207" s="13" t="s">
        <v>36</v>
      </c>
      <c r="AX207" s="13" t="s">
        <v>75</v>
      </c>
      <c r="AY207" s="222" t="s">
        <v>122</v>
      </c>
    </row>
    <row r="208" spans="1:51" s="13" customFormat="1" ht="12">
      <c r="A208" s="13"/>
      <c r="B208" s="211"/>
      <c r="C208" s="212"/>
      <c r="D208" s="213" t="s">
        <v>131</v>
      </c>
      <c r="E208" s="214" t="s">
        <v>19</v>
      </c>
      <c r="F208" s="215" t="s">
        <v>363</v>
      </c>
      <c r="G208" s="212"/>
      <c r="H208" s="216">
        <v>1.32</v>
      </c>
      <c r="I208" s="217"/>
      <c r="J208" s="212"/>
      <c r="K208" s="212"/>
      <c r="L208" s="218"/>
      <c r="M208" s="219"/>
      <c r="N208" s="220"/>
      <c r="O208" s="220"/>
      <c r="P208" s="220"/>
      <c r="Q208" s="220"/>
      <c r="R208" s="220"/>
      <c r="S208" s="220"/>
      <c r="T208" s="22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2" t="s">
        <v>131</v>
      </c>
      <c r="AU208" s="222" t="s">
        <v>82</v>
      </c>
      <c r="AV208" s="13" t="s">
        <v>82</v>
      </c>
      <c r="AW208" s="13" t="s">
        <v>36</v>
      </c>
      <c r="AX208" s="13" t="s">
        <v>75</v>
      </c>
      <c r="AY208" s="222" t="s">
        <v>122</v>
      </c>
    </row>
    <row r="209" spans="1:51" s="14" customFormat="1" ht="12">
      <c r="A209" s="14"/>
      <c r="B209" s="223"/>
      <c r="C209" s="224"/>
      <c r="D209" s="213" t="s">
        <v>131</v>
      </c>
      <c r="E209" s="225" t="s">
        <v>19</v>
      </c>
      <c r="F209" s="226" t="s">
        <v>138</v>
      </c>
      <c r="G209" s="224"/>
      <c r="H209" s="227">
        <v>4.68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3" t="s">
        <v>131</v>
      </c>
      <c r="AU209" s="233" t="s">
        <v>82</v>
      </c>
      <c r="AV209" s="14" t="s">
        <v>129</v>
      </c>
      <c r="AW209" s="14" t="s">
        <v>36</v>
      </c>
      <c r="AX209" s="14" t="s">
        <v>80</v>
      </c>
      <c r="AY209" s="233" t="s">
        <v>122</v>
      </c>
    </row>
    <row r="210" spans="1:65" s="2" customFormat="1" ht="14.4" customHeight="1">
      <c r="A210" s="39"/>
      <c r="B210" s="40"/>
      <c r="C210" s="198" t="s">
        <v>364</v>
      </c>
      <c r="D210" s="198" t="s">
        <v>124</v>
      </c>
      <c r="E210" s="199" t="s">
        <v>365</v>
      </c>
      <c r="F210" s="200" t="s">
        <v>366</v>
      </c>
      <c r="G210" s="201" t="s">
        <v>127</v>
      </c>
      <c r="H210" s="202">
        <v>4.68</v>
      </c>
      <c r="I210" s="203"/>
      <c r="J210" s="204">
        <f>ROUND(I210*H210,2)</f>
        <v>0</v>
      </c>
      <c r="K210" s="200" t="s">
        <v>128</v>
      </c>
      <c r="L210" s="45"/>
      <c r="M210" s="205" t="s">
        <v>19</v>
      </c>
      <c r="N210" s="206" t="s">
        <v>46</v>
      </c>
      <c r="O210" s="85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129</v>
      </c>
      <c r="AT210" s="209" t="s">
        <v>124</v>
      </c>
      <c r="AU210" s="209" t="s">
        <v>82</v>
      </c>
      <c r="AY210" s="18" t="s">
        <v>122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80</v>
      </c>
      <c r="BK210" s="210">
        <f>ROUND(I210*H210,2)</f>
        <v>0</v>
      </c>
      <c r="BL210" s="18" t="s">
        <v>129</v>
      </c>
      <c r="BM210" s="209" t="s">
        <v>367</v>
      </c>
    </row>
    <row r="211" spans="1:65" s="2" customFormat="1" ht="14.4" customHeight="1">
      <c r="A211" s="39"/>
      <c r="B211" s="40"/>
      <c r="C211" s="198" t="s">
        <v>368</v>
      </c>
      <c r="D211" s="198" t="s">
        <v>124</v>
      </c>
      <c r="E211" s="199" t="s">
        <v>369</v>
      </c>
      <c r="F211" s="200" t="s">
        <v>370</v>
      </c>
      <c r="G211" s="201" t="s">
        <v>127</v>
      </c>
      <c r="H211" s="202">
        <v>15</v>
      </c>
      <c r="I211" s="203"/>
      <c r="J211" s="204">
        <f>ROUND(I211*H211,2)</f>
        <v>0</v>
      </c>
      <c r="K211" s="200" t="s">
        <v>128</v>
      </c>
      <c r="L211" s="45"/>
      <c r="M211" s="205" t="s">
        <v>19</v>
      </c>
      <c r="N211" s="206" t="s">
        <v>46</v>
      </c>
      <c r="O211" s="85"/>
      <c r="P211" s="207">
        <f>O211*H211</f>
        <v>0</v>
      </c>
      <c r="Q211" s="207">
        <v>0.16192</v>
      </c>
      <c r="R211" s="207">
        <f>Q211*H211</f>
        <v>2.4288000000000003</v>
      </c>
      <c r="S211" s="207">
        <v>0</v>
      </c>
      <c r="T211" s="20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09" t="s">
        <v>129</v>
      </c>
      <c r="AT211" s="209" t="s">
        <v>124</v>
      </c>
      <c r="AU211" s="209" t="s">
        <v>82</v>
      </c>
      <c r="AY211" s="18" t="s">
        <v>122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8" t="s">
        <v>80</v>
      </c>
      <c r="BK211" s="210">
        <f>ROUND(I211*H211,2)</f>
        <v>0</v>
      </c>
      <c r="BL211" s="18" t="s">
        <v>129</v>
      </c>
      <c r="BM211" s="209" t="s">
        <v>371</v>
      </c>
    </row>
    <row r="212" spans="1:51" s="13" customFormat="1" ht="12">
      <c r="A212" s="13"/>
      <c r="B212" s="211"/>
      <c r="C212" s="212"/>
      <c r="D212" s="213" t="s">
        <v>131</v>
      </c>
      <c r="E212" s="214" t="s">
        <v>19</v>
      </c>
      <c r="F212" s="215" t="s">
        <v>372</v>
      </c>
      <c r="G212" s="212"/>
      <c r="H212" s="216">
        <v>6.6</v>
      </c>
      <c r="I212" s="217"/>
      <c r="J212" s="212"/>
      <c r="K212" s="212"/>
      <c r="L212" s="218"/>
      <c r="M212" s="219"/>
      <c r="N212" s="220"/>
      <c r="O212" s="220"/>
      <c r="P212" s="220"/>
      <c r="Q212" s="220"/>
      <c r="R212" s="220"/>
      <c r="S212" s="220"/>
      <c r="T212" s="22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2" t="s">
        <v>131</v>
      </c>
      <c r="AU212" s="222" t="s">
        <v>82</v>
      </c>
      <c r="AV212" s="13" t="s">
        <v>82</v>
      </c>
      <c r="AW212" s="13" t="s">
        <v>36</v>
      </c>
      <c r="AX212" s="13" t="s">
        <v>75</v>
      </c>
      <c r="AY212" s="222" t="s">
        <v>122</v>
      </c>
    </row>
    <row r="213" spans="1:51" s="13" customFormat="1" ht="12">
      <c r="A213" s="13"/>
      <c r="B213" s="211"/>
      <c r="C213" s="212"/>
      <c r="D213" s="213" t="s">
        <v>131</v>
      </c>
      <c r="E213" s="214" t="s">
        <v>19</v>
      </c>
      <c r="F213" s="215" t="s">
        <v>373</v>
      </c>
      <c r="G213" s="212"/>
      <c r="H213" s="216">
        <v>8.4</v>
      </c>
      <c r="I213" s="217"/>
      <c r="J213" s="212"/>
      <c r="K213" s="212"/>
      <c r="L213" s="218"/>
      <c r="M213" s="219"/>
      <c r="N213" s="220"/>
      <c r="O213" s="220"/>
      <c r="P213" s="220"/>
      <c r="Q213" s="220"/>
      <c r="R213" s="220"/>
      <c r="S213" s="220"/>
      <c r="T213" s="22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2" t="s">
        <v>131</v>
      </c>
      <c r="AU213" s="222" t="s">
        <v>82</v>
      </c>
      <c r="AV213" s="13" t="s">
        <v>82</v>
      </c>
      <c r="AW213" s="13" t="s">
        <v>36</v>
      </c>
      <c r="AX213" s="13" t="s">
        <v>75</v>
      </c>
      <c r="AY213" s="222" t="s">
        <v>122</v>
      </c>
    </row>
    <row r="214" spans="1:51" s="14" customFormat="1" ht="12">
      <c r="A214" s="14"/>
      <c r="B214" s="223"/>
      <c r="C214" s="224"/>
      <c r="D214" s="213" t="s">
        <v>131</v>
      </c>
      <c r="E214" s="225" t="s">
        <v>19</v>
      </c>
      <c r="F214" s="226" t="s">
        <v>138</v>
      </c>
      <c r="G214" s="224"/>
      <c r="H214" s="227">
        <v>15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3" t="s">
        <v>131</v>
      </c>
      <c r="AU214" s="233" t="s">
        <v>82</v>
      </c>
      <c r="AV214" s="14" t="s">
        <v>129</v>
      </c>
      <c r="AW214" s="14" t="s">
        <v>36</v>
      </c>
      <c r="AX214" s="14" t="s">
        <v>80</v>
      </c>
      <c r="AY214" s="233" t="s">
        <v>122</v>
      </c>
    </row>
    <row r="215" spans="1:63" s="12" customFormat="1" ht="22.8" customHeight="1">
      <c r="A215" s="12"/>
      <c r="B215" s="182"/>
      <c r="C215" s="183"/>
      <c r="D215" s="184" t="s">
        <v>74</v>
      </c>
      <c r="E215" s="196" t="s">
        <v>148</v>
      </c>
      <c r="F215" s="196" t="s">
        <v>374</v>
      </c>
      <c r="G215" s="183"/>
      <c r="H215" s="183"/>
      <c r="I215" s="186"/>
      <c r="J215" s="197">
        <f>BK215</f>
        <v>0</v>
      </c>
      <c r="K215" s="183"/>
      <c r="L215" s="188"/>
      <c r="M215" s="189"/>
      <c r="N215" s="190"/>
      <c r="O215" s="190"/>
      <c r="P215" s="191">
        <f>SUM(P216:P228)</f>
        <v>0</v>
      </c>
      <c r="Q215" s="190"/>
      <c r="R215" s="191">
        <f>SUM(R216:R228)</f>
        <v>18.761808000000002</v>
      </c>
      <c r="S215" s="190"/>
      <c r="T215" s="192">
        <f>SUM(T216:T228)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3" t="s">
        <v>80</v>
      </c>
      <c r="AT215" s="194" t="s">
        <v>74</v>
      </c>
      <c r="AU215" s="194" t="s">
        <v>80</v>
      </c>
      <c r="AY215" s="193" t="s">
        <v>122</v>
      </c>
      <c r="BK215" s="195">
        <f>SUM(BK216:BK228)</f>
        <v>0</v>
      </c>
    </row>
    <row r="216" spans="1:65" s="2" customFormat="1" ht="14.4" customHeight="1">
      <c r="A216" s="39"/>
      <c r="B216" s="40"/>
      <c r="C216" s="198" t="s">
        <v>375</v>
      </c>
      <c r="D216" s="198" t="s">
        <v>124</v>
      </c>
      <c r="E216" s="199" t="s">
        <v>376</v>
      </c>
      <c r="F216" s="200" t="s">
        <v>377</v>
      </c>
      <c r="G216" s="201" t="s">
        <v>127</v>
      </c>
      <c r="H216" s="202">
        <v>261.08</v>
      </c>
      <c r="I216" s="203"/>
      <c r="J216" s="204">
        <f>ROUND(I216*H216,2)</f>
        <v>0</v>
      </c>
      <c r="K216" s="200" t="s">
        <v>128</v>
      </c>
      <c r="L216" s="45"/>
      <c r="M216" s="205" t="s">
        <v>19</v>
      </c>
      <c r="N216" s="206" t="s">
        <v>46</v>
      </c>
      <c r="O216" s="85"/>
      <c r="P216" s="207">
        <f>O216*H216</f>
        <v>0</v>
      </c>
      <c r="Q216" s="207">
        <v>0</v>
      </c>
      <c r="R216" s="207">
        <f>Q216*H216</f>
        <v>0</v>
      </c>
      <c r="S216" s="207">
        <v>0</v>
      </c>
      <c r="T216" s="20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129</v>
      </c>
      <c r="AT216" s="209" t="s">
        <v>124</v>
      </c>
      <c r="AU216" s="209" t="s">
        <v>82</v>
      </c>
      <c r="AY216" s="18" t="s">
        <v>122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80</v>
      </c>
      <c r="BK216" s="210">
        <f>ROUND(I216*H216,2)</f>
        <v>0</v>
      </c>
      <c r="BL216" s="18" t="s">
        <v>129</v>
      </c>
      <c r="BM216" s="209" t="s">
        <v>378</v>
      </c>
    </row>
    <row r="217" spans="1:65" s="2" customFormat="1" ht="14.4" customHeight="1">
      <c r="A217" s="39"/>
      <c r="B217" s="40"/>
      <c r="C217" s="198" t="s">
        <v>379</v>
      </c>
      <c r="D217" s="198" t="s">
        <v>124</v>
      </c>
      <c r="E217" s="199" t="s">
        <v>380</v>
      </c>
      <c r="F217" s="200" t="s">
        <v>381</v>
      </c>
      <c r="G217" s="201" t="s">
        <v>127</v>
      </c>
      <c r="H217" s="202">
        <v>346.68</v>
      </c>
      <c r="I217" s="203"/>
      <c r="J217" s="204">
        <f>ROUND(I217*H217,2)</f>
        <v>0</v>
      </c>
      <c r="K217" s="200" t="s">
        <v>128</v>
      </c>
      <c r="L217" s="45"/>
      <c r="M217" s="205" t="s">
        <v>19</v>
      </c>
      <c r="N217" s="206" t="s">
        <v>46</v>
      </c>
      <c r="O217" s="85"/>
      <c r="P217" s="207">
        <f>O217*H217</f>
        <v>0</v>
      </c>
      <c r="Q217" s="207">
        <v>0</v>
      </c>
      <c r="R217" s="207">
        <f>Q217*H217</f>
        <v>0</v>
      </c>
      <c r="S217" s="207">
        <v>0</v>
      </c>
      <c r="T217" s="208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09" t="s">
        <v>129</v>
      </c>
      <c r="AT217" s="209" t="s">
        <v>124</v>
      </c>
      <c r="AU217" s="209" t="s">
        <v>82</v>
      </c>
      <c r="AY217" s="18" t="s">
        <v>122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8" t="s">
        <v>80</v>
      </c>
      <c r="BK217" s="210">
        <f>ROUND(I217*H217,2)</f>
        <v>0</v>
      </c>
      <c r="BL217" s="18" t="s">
        <v>129</v>
      </c>
      <c r="BM217" s="209" t="s">
        <v>382</v>
      </c>
    </row>
    <row r="218" spans="1:51" s="13" customFormat="1" ht="12">
      <c r="A218" s="13"/>
      <c r="B218" s="211"/>
      <c r="C218" s="212"/>
      <c r="D218" s="213" t="s">
        <v>131</v>
      </c>
      <c r="E218" s="214" t="s">
        <v>19</v>
      </c>
      <c r="F218" s="215" t="s">
        <v>218</v>
      </c>
      <c r="G218" s="212"/>
      <c r="H218" s="216">
        <v>85.6</v>
      </c>
      <c r="I218" s="217"/>
      <c r="J218" s="212"/>
      <c r="K218" s="212"/>
      <c r="L218" s="218"/>
      <c r="M218" s="219"/>
      <c r="N218" s="220"/>
      <c r="O218" s="220"/>
      <c r="P218" s="220"/>
      <c r="Q218" s="220"/>
      <c r="R218" s="220"/>
      <c r="S218" s="220"/>
      <c r="T218" s="22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2" t="s">
        <v>131</v>
      </c>
      <c r="AU218" s="222" t="s">
        <v>82</v>
      </c>
      <c r="AV218" s="13" t="s">
        <v>82</v>
      </c>
      <c r="AW218" s="13" t="s">
        <v>36</v>
      </c>
      <c r="AX218" s="13" t="s">
        <v>75</v>
      </c>
      <c r="AY218" s="222" t="s">
        <v>122</v>
      </c>
    </row>
    <row r="219" spans="1:51" s="13" customFormat="1" ht="12">
      <c r="A219" s="13"/>
      <c r="B219" s="211"/>
      <c r="C219" s="212"/>
      <c r="D219" s="213" t="s">
        <v>131</v>
      </c>
      <c r="E219" s="214" t="s">
        <v>19</v>
      </c>
      <c r="F219" s="215" t="s">
        <v>137</v>
      </c>
      <c r="G219" s="212"/>
      <c r="H219" s="216">
        <v>261.08</v>
      </c>
      <c r="I219" s="217"/>
      <c r="J219" s="212"/>
      <c r="K219" s="212"/>
      <c r="L219" s="218"/>
      <c r="M219" s="219"/>
      <c r="N219" s="220"/>
      <c r="O219" s="220"/>
      <c r="P219" s="220"/>
      <c r="Q219" s="220"/>
      <c r="R219" s="220"/>
      <c r="S219" s="220"/>
      <c r="T219" s="22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2" t="s">
        <v>131</v>
      </c>
      <c r="AU219" s="222" t="s">
        <v>82</v>
      </c>
      <c r="AV219" s="13" t="s">
        <v>82</v>
      </c>
      <c r="AW219" s="13" t="s">
        <v>36</v>
      </c>
      <c r="AX219" s="13" t="s">
        <v>75</v>
      </c>
      <c r="AY219" s="222" t="s">
        <v>122</v>
      </c>
    </row>
    <row r="220" spans="1:51" s="14" customFormat="1" ht="12">
      <c r="A220" s="14"/>
      <c r="B220" s="223"/>
      <c r="C220" s="224"/>
      <c r="D220" s="213" t="s">
        <v>131</v>
      </c>
      <c r="E220" s="225" t="s">
        <v>19</v>
      </c>
      <c r="F220" s="226" t="s">
        <v>138</v>
      </c>
      <c r="G220" s="224"/>
      <c r="H220" s="227">
        <v>346.67999999999995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3" t="s">
        <v>131</v>
      </c>
      <c r="AU220" s="233" t="s">
        <v>82</v>
      </c>
      <c r="AV220" s="14" t="s">
        <v>129</v>
      </c>
      <c r="AW220" s="14" t="s">
        <v>36</v>
      </c>
      <c r="AX220" s="14" t="s">
        <v>80</v>
      </c>
      <c r="AY220" s="233" t="s">
        <v>122</v>
      </c>
    </row>
    <row r="221" spans="1:65" s="2" customFormat="1" ht="24.15" customHeight="1">
      <c r="A221" s="39"/>
      <c r="B221" s="40"/>
      <c r="C221" s="198" t="s">
        <v>383</v>
      </c>
      <c r="D221" s="198" t="s">
        <v>124</v>
      </c>
      <c r="E221" s="199" t="s">
        <v>384</v>
      </c>
      <c r="F221" s="200" t="s">
        <v>385</v>
      </c>
      <c r="G221" s="201" t="s">
        <v>127</v>
      </c>
      <c r="H221" s="202">
        <v>261.08</v>
      </c>
      <c r="I221" s="203"/>
      <c r="J221" s="204">
        <f>ROUND(I221*H221,2)</f>
        <v>0</v>
      </c>
      <c r="K221" s="200" t="s">
        <v>128</v>
      </c>
      <c r="L221" s="45"/>
      <c r="M221" s="205" t="s">
        <v>19</v>
      </c>
      <c r="N221" s="206" t="s">
        <v>46</v>
      </c>
      <c r="O221" s="85"/>
      <c r="P221" s="207">
        <f>O221*H221</f>
        <v>0</v>
      </c>
      <c r="Q221" s="207">
        <v>0</v>
      </c>
      <c r="R221" s="207">
        <f>Q221*H221</f>
        <v>0</v>
      </c>
      <c r="S221" s="207">
        <v>0</v>
      </c>
      <c r="T221" s="208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09" t="s">
        <v>129</v>
      </c>
      <c r="AT221" s="209" t="s">
        <v>124</v>
      </c>
      <c r="AU221" s="209" t="s">
        <v>82</v>
      </c>
      <c r="AY221" s="18" t="s">
        <v>122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8" t="s">
        <v>80</v>
      </c>
      <c r="BK221" s="210">
        <f>ROUND(I221*H221,2)</f>
        <v>0</v>
      </c>
      <c r="BL221" s="18" t="s">
        <v>129</v>
      </c>
      <c r="BM221" s="209" t="s">
        <v>386</v>
      </c>
    </row>
    <row r="222" spans="1:65" s="2" customFormat="1" ht="24.15" customHeight="1">
      <c r="A222" s="39"/>
      <c r="B222" s="40"/>
      <c r="C222" s="198" t="s">
        <v>387</v>
      </c>
      <c r="D222" s="198" t="s">
        <v>124</v>
      </c>
      <c r="E222" s="199" t="s">
        <v>388</v>
      </c>
      <c r="F222" s="200" t="s">
        <v>389</v>
      </c>
      <c r="G222" s="201" t="s">
        <v>127</v>
      </c>
      <c r="H222" s="202">
        <v>261.08</v>
      </c>
      <c r="I222" s="203"/>
      <c r="J222" s="204">
        <f>ROUND(I222*H222,2)</f>
        <v>0</v>
      </c>
      <c r="K222" s="200" t="s">
        <v>128</v>
      </c>
      <c r="L222" s="45"/>
      <c r="M222" s="205" t="s">
        <v>19</v>
      </c>
      <c r="N222" s="206" t="s">
        <v>46</v>
      </c>
      <c r="O222" s="85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9" t="s">
        <v>129</v>
      </c>
      <c r="AT222" s="209" t="s">
        <v>124</v>
      </c>
      <c r="AU222" s="209" t="s">
        <v>82</v>
      </c>
      <c r="AY222" s="18" t="s">
        <v>122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8" t="s">
        <v>80</v>
      </c>
      <c r="BK222" s="210">
        <f>ROUND(I222*H222,2)</f>
        <v>0</v>
      </c>
      <c r="BL222" s="18" t="s">
        <v>129</v>
      </c>
      <c r="BM222" s="209" t="s">
        <v>390</v>
      </c>
    </row>
    <row r="223" spans="1:65" s="2" customFormat="1" ht="14.4" customHeight="1">
      <c r="A223" s="39"/>
      <c r="B223" s="40"/>
      <c r="C223" s="198" t="s">
        <v>391</v>
      </c>
      <c r="D223" s="198" t="s">
        <v>124</v>
      </c>
      <c r="E223" s="199" t="s">
        <v>392</v>
      </c>
      <c r="F223" s="200" t="s">
        <v>393</v>
      </c>
      <c r="G223" s="201" t="s">
        <v>127</v>
      </c>
      <c r="H223" s="202">
        <v>261.08</v>
      </c>
      <c r="I223" s="203"/>
      <c r="J223" s="204">
        <f>ROUND(I223*H223,2)</f>
        <v>0</v>
      </c>
      <c r="K223" s="200" t="s">
        <v>128</v>
      </c>
      <c r="L223" s="45"/>
      <c r="M223" s="205" t="s">
        <v>19</v>
      </c>
      <c r="N223" s="206" t="s">
        <v>46</v>
      </c>
      <c r="O223" s="85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09" t="s">
        <v>129</v>
      </c>
      <c r="AT223" s="209" t="s">
        <v>124</v>
      </c>
      <c r="AU223" s="209" t="s">
        <v>82</v>
      </c>
      <c r="AY223" s="18" t="s">
        <v>122</v>
      </c>
      <c r="BE223" s="210">
        <f>IF(N223="základní",J223,0)</f>
        <v>0</v>
      </c>
      <c r="BF223" s="210">
        <f>IF(N223="snížená",J223,0)</f>
        <v>0</v>
      </c>
      <c r="BG223" s="210">
        <f>IF(N223="zákl. přenesená",J223,0)</f>
        <v>0</v>
      </c>
      <c r="BH223" s="210">
        <f>IF(N223="sníž. přenesená",J223,0)</f>
        <v>0</v>
      </c>
      <c r="BI223" s="210">
        <f>IF(N223="nulová",J223,0)</f>
        <v>0</v>
      </c>
      <c r="BJ223" s="18" t="s">
        <v>80</v>
      </c>
      <c r="BK223" s="210">
        <f>ROUND(I223*H223,2)</f>
        <v>0</v>
      </c>
      <c r="BL223" s="18" t="s">
        <v>129</v>
      </c>
      <c r="BM223" s="209" t="s">
        <v>394</v>
      </c>
    </row>
    <row r="224" spans="1:65" s="2" customFormat="1" ht="14.4" customHeight="1">
      <c r="A224" s="39"/>
      <c r="B224" s="40"/>
      <c r="C224" s="198" t="s">
        <v>395</v>
      </c>
      <c r="D224" s="198" t="s">
        <v>124</v>
      </c>
      <c r="E224" s="199" t="s">
        <v>396</v>
      </c>
      <c r="F224" s="200" t="s">
        <v>397</v>
      </c>
      <c r="G224" s="201" t="s">
        <v>127</v>
      </c>
      <c r="H224" s="202">
        <v>261.08</v>
      </c>
      <c r="I224" s="203"/>
      <c r="J224" s="204">
        <f>ROUND(I224*H224,2)</f>
        <v>0</v>
      </c>
      <c r="K224" s="200" t="s">
        <v>128</v>
      </c>
      <c r="L224" s="45"/>
      <c r="M224" s="205" t="s">
        <v>19</v>
      </c>
      <c r="N224" s="206" t="s">
        <v>46</v>
      </c>
      <c r="O224" s="85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09" t="s">
        <v>129</v>
      </c>
      <c r="AT224" s="209" t="s">
        <v>124</v>
      </c>
      <c r="AU224" s="209" t="s">
        <v>82</v>
      </c>
      <c r="AY224" s="18" t="s">
        <v>122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8" t="s">
        <v>80</v>
      </c>
      <c r="BK224" s="210">
        <f>ROUND(I224*H224,2)</f>
        <v>0</v>
      </c>
      <c r="BL224" s="18" t="s">
        <v>129</v>
      </c>
      <c r="BM224" s="209" t="s">
        <v>398</v>
      </c>
    </row>
    <row r="225" spans="1:65" s="2" customFormat="1" ht="24.15" customHeight="1">
      <c r="A225" s="39"/>
      <c r="B225" s="40"/>
      <c r="C225" s="198" t="s">
        <v>399</v>
      </c>
      <c r="D225" s="198" t="s">
        <v>124</v>
      </c>
      <c r="E225" s="199" t="s">
        <v>400</v>
      </c>
      <c r="F225" s="200" t="s">
        <v>401</v>
      </c>
      <c r="G225" s="201" t="s">
        <v>127</v>
      </c>
      <c r="H225" s="202">
        <v>261.08</v>
      </c>
      <c r="I225" s="203"/>
      <c r="J225" s="204">
        <f>ROUND(I225*H225,2)</f>
        <v>0</v>
      </c>
      <c r="K225" s="200" t="s">
        <v>128</v>
      </c>
      <c r="L225" s="45"/>
      <c r="M225" s="205" t="s">
        <v>19</v>
      </c>
      <c r="N225" s="206" t="s">
        <v>46</v>
      </c>
      <c r="O225" s="85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09" t="s">
        <v>129</v>
      </c>
      <c r="AT225" s="209" t="s">
        <v>124</v>
      </c>
      <c r="AU225" s="209" t="s">
        <v>82</v>
      </c>
      <c r="AY225" s="18" t="s">
        <v>122</v>
      </c>
      <c r="BE225" s="210">
        <f>IF(N225="základní",J225,0)</f>
        <v>0</v>
      </c>
      <c r="BF225" s="210">
        <f>IF(N225="snížená",J225,0)</f>
        <v>0</v>
      </c>
      <c r="BG225" s="210">
        <f>IF(N225="zákl. přenesená",J225,0)</f>
        <v>0</v>
      </c>
      <c r="BH225" s="210">
        <f>IF(N225="sníž. přenesená",J225,0)</f>
        <v>0</v>
      </c>
      <c r="BI225" s="210">
        <f>IF(N225="nulová",J225,0)</f>
        <v>0</v>
      </c>
      <c r="BJ225" s="18" t="s">
        <v>80</v>
      </c>
      <c r="BK225" s="210">
        <f>ROUND(I225*H225,2)</f>
        <v>0</v>
      </c>
      <c r="BL225" s="18" t="s">
        <v>129</v>
      </c>
      <c r="BM225" s="209" t="s">
        <v>402</v>
      </c>
    </row>
    <row r="226" spans="1:65" s="2" customFormat="1" ht="37.8" customHeight="1">
      <c r="A226" s="39"/>
      <c r="B226" s="40"/>
      <c r="C226" s="198" t="s">
        <v>403</v>
      </c>
      <c r="D226" s="198" t="s">
        <v>124</v>
      </c>
      <c r="E226" s="199" t="s">
        <v>404</v>
      </c>
      <c r="F226" s="200" t="s">
        <v>405</v>
      </c>
      <c r="G226" s="201" t="s">
        <v>127</v>
      </c>
      <c r="H226" s="202">
        <v>85.6</v>
      </c>
      <c r="I226" s="203"/>
      <c r="J226" s="204">
        <f>ROUND(I226*H226,2)</f>
        <v>0</v>
      </c>
      <c r="K226" s="200" t="s">
        <v>128</v>
      </c>
      <c r="L226" s="45"/>
      <c r="M226" s="205" t="s">
        <v>19</v>
      </c>
      <c r="N226" s="206" t="s">
        <v>46</v>
      </c>
      <c r="O226" s="85"/>
      <c r="P226" s="207">
        <f>O226*H226</f>
        <v>0</v>
      </c>
      <c r="Q226" s="207">
        <v>0.08425</v>
      </c>
      <c r="R226" s="207">
        <f>Q226*H226</f>
        <v>7.2118</v>
      </c>
      <c r="S226" s="207">
        <v>0</v>
      </c>
      <c r="T226" s="208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09" t="s">
        <v>129</v>
      </c>
      <c r="AT226" s="209" t="s">
        <v>124</v>
      </c>
      <c r="AU226" s="209" t="s">
        <v>82</v>
      </c>
      <c r="AY226" s="18" t="s">
        <v>122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8" t="s">
        <v>80</v>
      </c>
      <c r="BK226" s="210">
        <f>ROUND(I226*H226,2)</f>
        <v>0</v>
      </c>
      <c r="BL226" s="18" t="s">
        <v>129</v>
      </c>
      <c r="BM226" s="209" t="s">
        <v>406</v>
      </c>
    </row>
    <row r="227" spans="1:65" s="2" customFormat="1" ht="14.4" customHeight="1">
      <c r="A227" s="39"/>
      <c r="B227" s="40"/>
      <c r="C227" s="245" t="s">
        <v>407</v>
      </c>
      <c r="D227" s="245" t="s">
        <v>184</v>
      </c>
      <c r="E227" s="246" t="s">
        <v>408</v>
      </c>
      <c r="F227" s="247" t="s">
        <v>409</v>
      </c>
      <c r="G227" s="248" t="s">
        <v>127</v>
      </c>
      <c r="H227" s="249">
        <v>88.168</v>
      </c>
      <c r="I227" s="250"/>
      <c r="J227" s="251">
        <f>ROUND(I227*H227,2)</f>
        <v>0</v>
      </c>
      <c r="K227" s="247" t="s">
        <v>128</v>
      </c>
      <c r="L227" s="252"/>
      <c r="M227" s="253" t="s">
        <v>19</v>
      </c>
      <c r="N227" s="254" t="s">
        <v>46</v>
      </c>
      <c r="O227" s="85"/>
      <c r="P227" s="207">
        <f>O227*H227</f>
        <v>0</v>
      </c>
      <c r="Q227" s="207">
        <v>0.131</v>
      </c>
      <c r="R227" s="207">
        <f>Q227*H227</f>
        <v>11.550008000000002</v>
      </c>
      <c r="S227" s="207">
        <v>0</v>
      </c>
      <c r="T227" s="208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9" t="s">
        <v>167</v>
      </c>
      <c r="AT227" s="209" t="s">
        <v>184</v>
      </c>
      <c r="AU227" s="209" t="s">
        <v>82</v>
      </c>
      <c r="AY227" s="18" t="s">
        <v>122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8" t="s">
        <v>80</v>
      </c>
      <c r="BK227" s="210">
        <f>ROUND(I227*H227,2)</f>
        <v>0</v>
      </c>
      <c r="BL227" s="18" t="s">
        <v>129</v>
      </c>
      <c r="BM227" s="209" t="s">
        <v>410</v>
      </c>
    </row>
    <row r="228" spans="1:51" s="13" customFormat="1" ht="12">
      <c r="A228" s="13"/>
      <c r="B228" s="211"/>
      <c r="C228" s="212"/>
      <c r="D228" s="213" t="s">
        <v>131</v>
      </c>
      <c r="E228" s="212"/>
      <c r="F228" s="215" t="s">
        <v>411</v>
      </c>
      <c r="G228" s="212"/>
      <c r="H228" s="216">
        <v>88.168</v>
      </c>
      <c r="I228" s="217"/>
      <c r="J228" s="212"/>
      <c r="K228" s="212"/>
      <c r="L228" s="218"/>
      <c r="M228" s="219"/>
      <c r="N228" s="220"/>
      <c r="O228" s="220"/>
      <c r="P228" s="220"/>
      <c r="Q228" s="220"/>
      <c r="R228" s="220"/>
      <c r="S228" s="220"/>
      <c r="T228" s="22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2" t="s">
        <v>131</v>
      </c>
      <c r="AU228" s="222" t="s">
        <v>82</v>
      </c>
      <c r="AV228" s="13" t="s">
        <v>82</v>
      </c>
      <c r="AW228" s="13" t="s">
        <v>4</v>
      </c>
      <c r="AX228" s="13" t="s">
        <v>80</v>
      </c>
      <c r="AY228" s="222" t="s">
        <v>122</v>
      </c>
    </row>
    <row r="229" spans="1:63" s="12" customFormat="1" ht="22.8" customHeight="1">
      <c r="A229" s="12"/>
      <c r="B229" s="182"/>
      <c r="C229" s="183"/>
      <c r="D229" s="184" t="s">
        <v>74</v>
      </c>
      <c r="E229" s="196" t="s">
        <v>167</v>
      </c>
      <c r="F229" s="196" t="s">
        <v>412</v>
      </c>
      <c r="G229" s="183"/>
      <c r="H229" s="183"/>
      <c r="I229" s="186"/>
      <c r="J229" s="197">
        <f>BK229</f>
        <v>0</v>
      </c>
      <c r="K229" s="183"/>
      <c r="L229" s="188"/>
      <c r="M229" s="189"/>
      <c r="N229" s="190"/>
      <c r="O229" s="190"/>
      <c r="P229" s="191">
        <f>SUM(P230:P259)</f>
        <v>0</v>
      </c>
      <c r="Q229" s="190"/>
      <c r="R229" s="191">
        <f>SUM(R230:R259)</f>
        <v>13.697337999999997</v>
      </c>
      <c r="S229" s="190"/>
      <c r="T229" s="192">
        <f>SUM(T230:T259)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3" t="s">
        <v>80</v>
      </c>
      <c r="AT229" s="194" t="s">
        <v>74</v>
      </c>
      <c r="AU229" s="194" t="s">
        <v>80</v>
      </c>
      <c r="AY229" s="193" t="s">
        <v>122</v>
      </c>
      <c r="BK229" s="195">
        <f>SUM(BK230:BK259)</f>
        <v>0</v>
      </c>
    </row>
    <row r="230" spans="1:65" s="2" customFormat="1" ht="24.15" customHeight="1">
      <c r="A230" s="39"/>
      <c r="B230" s="40"/>
      <c r="C230" s="198" t="s">
        <v>413</v>
      </c>
      <c r="D230" s="198" t="s">
        <v>124</v>
      </c>
      <c r="E230" s="199" t="s">
        <v>414</v>
      </c>
      <c r="F230" s="200" t="s">
        <v>415</v>
      </c>
      <c r="G230" s="201" t="s">
        <v>146</v>
      </c>
      <c r="H230" s="202">
        <v>7.5</v>
      </c>
      <c r="I230" s="203"/>
      <c r="J230" s="204">
        <f>ROUND(I230*H230,2)</f>
        <v>0</v>
      </c>
      <c r="K230" s="200" t="s">
        <v>128</v>
      </c>
      <c r="L230" s="45"/>
      <c r="M230" s="205" t="s">
        <v>19</v>
      </c>
      <c r="N230" s="206" t="s">
        <v>46</v>
      </c>
      <c r="O230" s="85"/>
      <c r="P230" s="207">
        <f>O230*H230</f>
        <v>0</v>
      </c>
      <c r="Q230" s="207">
        <v>0.00144</v>
      </c>
      <c r="R230" s="207">
        <f>Q230*H230</f>
        <v>0.0108</v>
      </c>
      <c r="S230" s="207">
        <v>0</v>
      </c>
      <c r="T230" s="20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9" t="s">
        <v>129</v>
      </c>
      <c r="AT230" s="209" t="s">
        <v>124</v>
      </c>
      <c r="AU230" s="209" t="s">
        <v>82</v>
      </c>
      <c r="AY230" s="18" t="s">
        <v>122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8" t="s">
        <v>80</v>
      </c>
      <c r="BK230" s="210">
        <f>ROUND(I230*H230,2)</f>
        <v>0</v>
      </c>
      <c r="BL230" s="18" t="s">
        <v>129</v>
      </c>
      <c r="BM230" s="209" t="s">
        <v>416</v>
      </c>
    </row>
    <row r="231" spans="1:51" s="13" customFormat="1" ht="12">
      <c r="A231" s="13"/>
      <c r="B231" s="211"/>
      <c r="C231" s="212"/>
      <c r="D231" s="213" t="s">
        <v>131</v>
      </c>
      <c r="E231" s="214" t="s">
        <v>19</v>
      </c>
      <c r="F231" s="215" t="s">
        <v>417</v>
      </c>
      <c r="G231" s="212"/>
      <c r="H231" s="216">
        <v>7.5</v>
      </c>
      <c r="I231" s="217"/>
      <c r="J231" s="212"/>
      <c r="K231" s="212"/>
      <c r="L231" s="218"/>
      <c r="M231" s="219"/>
      <c r="N231" s="220"/>
      <c r="O231" s="220"/>
      <c r="P231" s="220"/>
      <c r="Q231" s="220"/>
      <c r="R231" s="220"/>
      <c r="S231" s="220"/>
      <c r="T231" s="22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2" t="s">
        <v>131</v>
      </c>
      <c r="AU231" s="222" t="s">
        <v>82</v>
      </c>
      <c r="AV231" s="13" t="s">
        <v>82</v>
      </c>
      <c r="AW231" s="13" t="s">
        <v>36</v>
      </c>
      <c r="AX231" s="13" t="s">
        <v>80</v>
      </c>
      <c r="AY231" s="222" t="s">
        <v>122</v>
      </c>
    </row>
    <row r="232" spans="1:65" s="2" customFormat="1" ht="24.15" customHeight="1">
      <c r="A232" s="39"/>
      <c r="B232" s="40"/>
      <c r="C232" s="198" t="s">
        <v>418</v>
      </c>
      <c r="D232" s="198" t="s">
        <v>124</v>
      </c>
      <c r="E232" s="199" t="s">
        <v>419</v>
      </c>
      <c r="F232" s="200" t="s">
        <v>420</v>
      </c>
      <c r="G232" s="201" t="s">
        <v>146</v>
      </c>
      <c r="H232" s="202">
        <v>12.6</v>
      </c>
      <c r="I232" s="203"/>
      <c r="J232" s="204">
        <f>ROUND(I232*H232,2)</f>
        <v>0</v>
      </c>
      <c r="K232" s="200" t="s">
        <v>128</v>
      </c>
      <c r="L232" s="45"/>
      <c r="M232" s="205" t="s">
        <v>19</v>
      </c>
      <c r="N232" s="206" t="s">
        <v>46</v>
      </c>
      <c r="O232" s="85"/>
      <c r="P232" s="207">
        <f>O232*H232</f>
        <v>0</v>
      </c>
      <c r="Q232" s="207">
        <v>0.00248</v>
      </c>
      <c r="R232" s="207">
        <f>Q232*H232</f>
        <v>0.031247999999999998</v>
      </c>
      <c r="S232" s="207">
        <v>0</v>
      </c>
      <c r="T232" s="20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9" t="s">
        <v>129</v>
      </c>
      <c r="AT232" s="209" t="s">
        <v>124</v>
      </c>
      <c r="AU232" s="209" t="s">
        <v>82</v>
      </c>
      <c r="AY232" s="18" t="s">
        <v>122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8" t="s">
        <v>80</v>
      </c>
      <c r="BK232" s="210">
        <f>ROUND(I232*H232,2)</f>
        <v>0</v>
      </c>
      <c r="BL232" s="18" t="s">
        <v>129</v>
      </c>
      <c r="BM232" s="209" t="s">
        <v>421</v>
      </c>
    </row>
    <row r="233" spans="1:51" s="13" customFormat="1" ht="12">
      <c r="A233" s="13"/>
      <c r="B233" s="211"/>
      <c r="C233" s="212"/>
      <c r="D233" s="213" t="s">
        <v>131</v>
      </c>
      <c r="E233" s="214" t="s">
        <v>19</v>
      </c>
      <c r="F233" s="215" t="s">
        <v>422</v>
      </c>
      <c r="G233" s="212"/>
      <c r="H233" s="216">
        <v>12.6</v>
      </c>
      <c r="I233" s="217"/>
      <c r="J233" s="212"/>
      <c r="K233" s="212"/>
      <c r="L233" s="218"/>
      <c r="M233" s="219"/>
      <c r="N233" s="220"/>
      <c r="O233" s="220"/>
      <c r="P233" s="220"/>
      <c r="Q233" s="220"/>
      <c r="R233" s="220"/>
      <c r="S233" s="220"/>
      <c r="T233" s="22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2" t="s">
        <v>131</v>
      </c>
      <c r="AU233" s="222" t="s">
        <v>82</v>
      </c>
      <c r="AV233" s="13" t="s">
        <v>82</v>
      </c>
      <c r="AW233" s="13" t="s">
        <v>36</v>
      </c>
      <c r="AX233" s="13" t="s">
        <v>80</v>
      </c>
      <c r="AY233" s="222" t="s">
        <v>122</v>
      </c>
    </row>
    <row r="234" spans="1:65" s="2" customFormat="1" ht="24.15" customHeight="1">
      <c r="A234" s="39"/>
      <c r="B234" s="40"/>
      <c r="C234" s="198" t="s">
        <v>423</v>
      </c>
      <c r="D234" s="198" t="s">
        <v>124</v>
      </c>
      <c r="E234" s="199" t="s">
        <v>424</v>
      </c>
      <c r="F234" s="200" t="s">
        <v>425</v>
      </c>
      <c r="G234" s="201" t="s">
        <v>146</v>
      </c>
      <c r="H234" s="202">
        <v>19</v>
      </c>
      <c r="I234" s="203"/>
      <c r="J234" s="204">
        <f>ROUND(I234*H234,2)</f>
        <v>0</v>
      </c>
      <c r="K234" s="200" t="s">
        <v>128</v>
      </c>
      <c r="L234" s="45"/>
      <c r="M234" s="205" t="s">
        <v>19</v>
      </c>
      <c r="N234" s="206" t="s">
        <v>46</v>
      </c>
      <c r="O234" s="85"/>
      <c r="P234" s="207">
        <f>O234*H234</f>
        <v>0</v>
      </c>
      <c r="Q234" s="207">
        <v>0.00393</v>
      </c>
      <c r="R234" s="207">
        <f>Q234*H234</f>
        <v>0.07467</v>
      </c>
      <c r="S234" s="207">
        <v>0</v>
      </c>
      <c r="T234" s="208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09" t="s">
        <v>129</v>
      </c>
      <c r="AT234" s="209" t="s">
        <v>124</v>
      </c>
      <c r="AU234" s="209" t="s">
        <v>82</v>
      </c>
      <c r="AY234" s="18" t="s">
        <v>122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8" t="s">
        <v>80</v>
      </c>
      <c r="BK234" s="210">
        <f>ROUND(I234*H234,2)</f>
        <v>0</v>
      </c>
      <c r="BL234" s="18" t="s">
        <v>129</v>
      </c>
      <c r="BM234" s="209" t="s">
        <v>426</v>
      </c>
    </row>
    <row r="235" spans="1:65" s="2" customFormat="1" ht="14.4" customHeight="1">
      <c r="A235" s="39"/>
      <c r="B235" s="40"/>
      <c r="C235" s="198" t="s">
        <v>427</v>
      </c>
      <c r="D235" s="198" t="s">
        <v>124</v>
      </c>
      <c r="E235" s="199" t="s">
        <v>428</v>
      </c>
      <c r="F235" s="200" t="s">
        <v>429</v>
      </c>
      <c r="G235" s="201" t="s">
        <v>271</v>
      </c>
      <c r="H235" s="202">
        <v>4</v>
      </c>
      <c r="I235" s="203"/>
      <c r="J235" s="204">
        <f>ROUND(I235*H235,2)</f>
        <v>0</v>
      </c>
      <c r="K235" s="200" t="s">
        <v>276</v>
      </c>
      <c r="L235" s="45"/>
      <c r="M235" s="205" t="s">
        <v>19</v>
      </c>
      <c r="N235" s="206" t="s">
        <v>46</v>
      </c>
      <c r="O235" s="85"/>
      <c r="P235" s="207">
        <f>O235*H235</f>
        <v>0</v>
      </c>
      <c r="Q235" s="207">
        <v>0</v>
      </c>
      <c r="R235" s="207">
        <f>Q235*H235</f>
        <v>0</v>
      </c>
      <c r="S235" s="207">
        <v>0</v>
      </c>
      <c r="T235" s="20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9" t="s">
        <v>129</v>
      </c>
      <c r="AT235" s="209" t="s">
        <v>124</v>
      </c>
      <c r="AU235" s="209" t="s">
        <v>82</v>
      </c>
      <c r="AY235" s="18" t="s">
        <v>122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8" t="s">
        <v>80</v>
      </c>
      <c r="BK235" s="210">
        <f>ROUND(I235*H235,2)</f>
        <v>0</v>
      </c>
      <c r="BL235" s="18" t="s">
        <v>129</v>
      </c>
      <c r="BM235" s="209" t="s">
        <v>430</v>
      </c>
    </row>
    <row r="236" spans="1:65" s="2" customFormat="1" ht="14.4" customHeight="1">
      <c r="A236" s="39"/>
      <c r="B236" s="40"/>
      <c r="C236" s="198" t="s">
        <v>431</v>
      </c>
      <c r="D236" s="198" t="s">
        <v>124</v>
      </c>
      <c r="E236" s="199" t="s">
        <v>432</v>
      </c>
      <c r="F236" s="200" t="s">
        <v>433</v>
      </c>
      <c r="G236" s="201" t="s">
        <v>271</v>
      </c>
      <c r="H236" s="202">
        <v>4</v>
      </c>
      <c r="I236" s="203"/>
      <c r="J236" s="204">
        <f>ROUND(I236*H236,2)</f>
        <v>0</v>
      </c>
      <c r="K236" s="200" t="s">
        <v>276</v>
      </c>
      <c r="L236" s="45"/>
      <c r="M236" s="205" t="s">
        <v>19</v>
      </c>
      <c r="N236" s="206" t="s">
        <v>46</v>
      </c>
      <c r="O236" s="85"/>
      <c r="P236" s="207">
        <f>O236*H236</f>
        <v>0</v>
      </c>
      <c r="Q236" s="207">
        <v>0</v>
      </c>
      <c r="R236" s="207">
        <f>Q236*H236</f>
        <v>0</v>
      </c>
      <c r="S236" s="207">
        <v>0</v>
      </c>
      <c r="T236" s="208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9" t="s">
        <v>129</v>
      </c>
      <c r="AT236" s="209" t="s">
        <v>124</v>
      </c>
      <c r="AU236" s="209" t="s">
        <v>82</v>
      </c>
      <c r="AY236" s="18" t="s">
        <v>122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8" t="s">
        <v>80</v>
      </c>
      <c r="BK236" s="210">
        <f>ROUND(I236*H236,2)</f>
        <v>0</v>
      </c>
      <c r="BL236" s="18" t="s">
        <v>129</v>
      </c>
      <c r="BM236" s="209" t="s">
        <v>434</v>
      </c>
    </row>
    <row r="237" spans="1:65" s="2" customFormat="1" ht="14.4" customHeight="1">
      <c r="A237" s="39"/>
      <c r="B237" s="40"/>
      <c r="C237" s="198" t="s">
        <v>435</v>
      </c>
      <c r="D237" s="198" t="s">
        <v>124</v>
      </c>
      <c r="E237" s="199" t="s">
        <v>436</v>
      </c>
      <c r="F237" s="200" t="s">
        <v>437</v>
      </c>
      <c r="G237" s="201" t="s">
        <v>271</v>
      </c>
      <c r="H237" s="202">
        <v>3</v>
      </c>
      <c r="I237" s="203"/>
      <c r="J237" s="204">
        <f>ROUND(I237*H237,2)</f>
        <v>0</v>
      </c>
      <c r="K237" s="200" t="s">
        <v>276</v>
      </c>
      <c r="L237" s="45"/>
      <c r="M237" s="205" t="s">
        <v>19</v>
      </c>
      <c r="N237" s="206" t="s">
        <v>46</v>
      </c>
      <c r="O237" s="85"/>
      <c r="P237" s="207">
        <f>O237*H237</f>
        <v>0</v>
      </c>
      <c r="Q237" s="207">
        <v>0</v>
      </c>
      <c r="R237" s="207">
        <f>Q237*H237</f>
        <v>0</v>
      </c>
      <c r="S237" s="207">
        <v>0</v>
      </c>
      <c r="T237" s="20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9" t="s">
        <v>129</v>
      </c>
      <c r="AT237" s="209" t="s">
        <v>124</v>
      </c>
      <c r="AU237" s="209" t="s">
        <v>82</v>
      </c>
      <c r="AY237" s="18" t="s">
        <v>122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8" t="s">
        <v>80</v>
      </c>
      <c r="BK237" s="210">
        <f>ROUND(I237*H237,2)</f>
        <v>0</v>
      </c>
      <c r="BL237" s="18" t="s">
        <v>129</v>
      </c>
      <c r="BM237" s="209" t="s">
        <v>438</v>
      </c>
    </row>
    <row r="238" spans="1:65" s="2" customFormat="1" ht="24.15" customHeight="1">
      <c r="A238" s="39"/>
      <c r="B238" s="40"/>
      <c r="C238" s="198" t="s">
        <v>439</v>
      </c>
      <c r="D238" s="198" t="s">
        <v>124</v>
      </c>
      <c r="E238" s="199" t="s">
        <v>440</v>
      </c>
      <c r="F238" s="200" t="s">
        <v>441</v>
      </c>
      <c r="G238" s="201" t="s">
        <v>271</v>
      </c>
      <c r="H238" s="202">
        <v>4</v>
      </c>
      <c r="I238" s="203"/>
      <c r="J238" s="204">
        <f>ROUND(I238*H238,2)</f>
        <v>0</v>
      </c>
      <c r="K238" s="200" t="s">
        <v>128</v>
      </c>
      <c r="L238" s="45"/>
      <c r="M238" s="205" t="s">
        <v>19</v>
      </c>
      <c r="N238" s="206" t="s">
        <v>46</v>
      </c>
      <c r="O238" s="85"/>
      <c r="P238" s="207">
        <f>O238*H238</f>
        <v>0</v>
      </c>
      <c r="Q238" s="207">
        <v>0</v>
      </c>
      <c r="R238" s="207">
        <f>Q238*H238</f>
        <v>0</v>
      </c>
      <c r="S238" s="207">
        <v>0</v>
      </c>
      <c r="T238" s="20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09" t="s">
        <v>129</v>
      </c>
      <c r="AT238" s="209" t="s">
        <v>124</v>
      </c>
      <c r="AU238" s="209" t="s">
        <v>82</v>
      </c>
      <c r="AY238" s="18" t="s">
        <v>122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8" t="s">
        <v>80</v>
      </c>
      <c r="BK238" s="210">
        <f>ROUND(I238*H238,2)</f>
        <v>0</v>
      </c>
      <c r="BL238" s="18" t="s">
        <v>129</v>
      </c>
      <c r="BM238" s="209" t="s">
        <v>442</v>
      </c>
    </row>
    <row r="239" spans="1:65" s="2" customFormat="1" ht="14.4" customHeight="1">
      <c r="A239" s="39"/>
      <c r="B239" s="40"/>
      <c r="C239" s="245" t="s">
        <v>443</v>
      </c>
      <c r="D239" s="245" t="s">
        <v>184</v>
      </c>
      <c r="E239" s="246" t="s">
        <v>444</v>
      </c>
      <c r="F239" s="247" t="s">
        <v>445</v>
      </c>
      <c r="G239" s="248" t="s">
        <v>271</v>
      </c>
      <c r="H239" s="249">
        <v>2</v>
      </c>
      <c r="I239" s="250"/>
      <c r="J239" s="251">
        <f>ROUND(I239*H239,2)</f>
        <v>0</v>
      </c>
      <c r="K239" s="247" t="s">
        <v>128</v>
      </c>
      <c r="L239" s="252"/>
      <c r="M239" s="253" t="s">
        <v>19</v>
      </c>
      <c r="N239" s="254" t="s">
        <v>46</v>
      </c>
      <c r="O239" s="85"/>
      <c r="P239" s="207">
        <f>O239*H239</f>
        <v>0</v>
      </c>
      <c r="Q239" s="207">
        <v>0.00022</v>
      </c>
      <c r="R239" s="207">
        <f>Q239*H239</f>
        <v>0.00044</v>
      </c>
      <c r="S239" s="207">
        <v>0</v>
      </c>
      <c r="T239" s="208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09" t="s">
        <v>167</v>
      </c>
      <c r="AT239" s="209" t="s">
        <v>184</v>
      </c>
      <c r="AU239" s="209" t="s">
        <v>82</v>
      </c>
      <c r="AY239" s="18" t="s">
        <v>122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8" t="s">
        <v>80</v>
      </c>
      <c r="BK239" s="210">
        <f>ROUND(I239*H239,2)</f>
        <v>0</v>
      </c>
      <c r="BL239" s="18" t="s">
        <v>129</v>
      </c>
      <c r="BM239" s="209" t="s">
        <v>446</v>
      </c>
    </row>
    <row r="240" spans="1:65" s="2" customFormat="1" ht="14.4" customHeight="1">
      <c r="A240" s="39"/>
      <c r="B240" s="40"/>
      <c r="C240" s="245" t="s">
        <v>447</v>
      </c>
      <c r="D240" s="245" t="s">
        <v>184</v>
      </c>
      <c r="E240" s="246" t="s">
        <v>448</v>
      </c>
      <c r="F240" s="247" t="s">
        <v>449</v>
      </c>
      <c r="G240" s="248" t="s">
        <v>271</v>
      </c>
      <c r="H240" s="249">
        <v>2</v>
      </c>
      <c r="I240" s="250"/>
      <c r="J240" s="251">
        <f>ROUND(I240*H240,2)</f>
        <v>0</v>
      </c>
      <c r="K240" s="247" t="s">
        <v>128</v>
      </c>
      <c r="L240" s="252"/>
      <c r="M240" s="253" t="s">
        <v>19</v>
      </c>
      <c r="N240" s="254" t="s">
        <v>46</v>
      </c>
      <c r="O240" s="85"/>
      <c r="P240" s="207">
        <f>O240*H240</f>
        <v>0</v>
      </c>
      <c r="Q240" s="207">
        <v>0.00026</v>
      </c>
      <c r="R240" s="207">
        <f>Q240*H240</f>
        <v>0.00052</v>
      </c>
      <c r="S240" s="207">
        <v>0</v>
      </c>
      <c r="T240" s="208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09" t="s">
        <v>167</v>
      </c>
      <c r="AT240" s="209" t="s">
        <v>184</v>
      </c>
      <c r="AU240" s="209" t="s">
        <v>82</v>
      </c>
      <c r="AY240" s="18" t="s">
        <v>122</v>
      </c>
      <c r="BE240" s="210">
        <f>IF(N240="základní",J240,0)</f>
        <v>0</v>
      </c>
      <c r="BF240" s="210">
        <f>IF(N240="snížená",J240,0)</f>
        <v>0</v>
      </c>
      <c r="BG240" s="210">
        <f>IF(N240="zákl. přenesená",J240,0)</f>
        <v>0</v>
      </c>
      <c r="BH240" s="210">
        <f>IF(N240="sníž. přenesená",J240,0)</f>
        <v>0</v>
      </c>
      <c r="BI240" s="210">
        <f>IF(N240="nulová",J240,0)</f>
        <v>0</v>
      </c>
      <c r="BJ240" s="18" t="s">
        <v>80</v>
      </c>
      <c r="BK240" s="210">
        <f>ROUND(I240*H240,2)</f>
        <v>0</v>
      </c>
      <c r="BL240" s="18" t="s">
        <v>129</v>
      </c>
      <c r="BM240" s="209" t="s">
        <v>450</v>
      </c>
    </row>
    <row r="241" spans="1:65" s="2" customFormat="1" ht="24.15" customHeight="1">
      <c r="A241" s="39"/>
      <c r="B241" s="40"/>
      <c r="C241" s="198" t="s">
        <v>451</v>
      </c>
      <c r="D241" s="198" t="s">
        <v>124</v>
      </c>
      <c r="E241" s="199" t="s">
        <v>452</v>
      </c>
      <c r="F241" s="200" t="s">
        <v>453</v>
      </c>
      <c r="G241" s="201" t="s">
        <v>271</v>
      </c>
      <c r="H241" s="202">
        <v>2</v>
      </c>
      <c r="I241" s="203"/>
      <c r="J241" s="204">
        <f>ROUND(I241*H241,2)</f>
        <v>0</v>
      </c>
      <c r="K241" s="200" t="s">
        <v>128</v>
      </c>
      <c r="L241" s="45"/>
      <c r="M241" s="205" t="s">
        <v>19</v>
      </c>
      <c r="N241" s="206" t="s">
        <v>46</v>
      </c>
      <c r="O241" s="85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9" t="s">
        <v>129</v>
      </c>
      <c r="AT241" s="209" t="s">
        <v>124</v>
      </c>
      <c r="AU241" s="209" t="s">
        <v>82</v>
      </c>
      <c r="AY241" s="18" t="s">
        <v>122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8" t="s">
        <v>80</v>
      </c>
      <c r="BK241" s="210">
        <f>ROUND(I241*H241,2)</f>
        <v>0</v>
      </c>
      <c r="BL241" s="18" t="s">
        <v>129</v>
      </c>
      <c r="BM241" s="209" t="s">
        <v>454</v>
      </c>
    </row>
    <row r="242" spans="1:65" s="2" customFormat="1" ht="14.4" customHeight="1">
      <c r="A242" s="39"/>
      <c r="B242" s="40"/>
      <c r="C242" s="245" t="s">
        <v>455</v>
      </c>
      <c r="D242" s="245" t="s">
        <v>184</v>
      </c>
      <c r="E242" s="246" t="s">
        <v>456</v>
      </c>
      <c r="F242" s="247" t="s">
        <v>457</v>
      </c>
      <c r="G242" s="248" t="s">
        <v>271</v>
      </c>
      <c r="H242" s="249">
        <v>2</v>
      </c>
      <c r="I242" s="250"/>
      <c r="J242" s="251">
        <f>ROUND(I242*H242,2)</f>
        <v>0</v>
      </c>
      <c r="K242" s="247" t="s">
        <v>128</v>
      </c>
      <c r="L242" s="252"/>
      <c r="M242" s="253" t="s">
        <v>19</v>
      </c>
      <c r="N242" s="254" t="s">
        <v>46</v>
      </c>
      <c r="O242" s="85"/>
      <c r="P242" s="207">
        <f>O242*H242</f>
        <v>0</v>
      </c>
      <c r="Q242" s="207">
        <v>0.0015</v>
      </c>
      <c r="R242" s="207">
        <f>Q242*H242</f>
        <v>0.003</v>
      </c>
      <c r="S242" s="207">
        <v>0</v>
      </c>
      <c r="T242" s="208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09" t="s">
        <v>167</v>
      </c>
      <c r="AT242" s="209" t="s">
        <v>184</v>
      </c>
      <c r="AU242" s="209" t="s">
        <v>82</v>
      </c>
      <c r="AY242" s="18" t="s">
        <v>122</v>
      </c>
      <c r="BE242" s="210">
        <f>IF(N242="základní",J242,0)</f>
        <v>0</v>
      </c>
      <c r="BF242" s="210">
        <f>IF(N242="snížená",J242,0)</f>
        <v>0</v>
      </c>
      <c r="BG242" s="210">
        <f>IF(N242="zákl. přenesená",J242,0)</f>
        <v>0</v>
      </c>
      <c r="BH242" s="210">
        <f>IF(N242="sníž. přenesená",J242,0)</f>
        <v>0</v>
      </c>
      <c r="BI242" s="210">
        <f>IF(N242="nulová",J242,0)</f>
        <v>0</v>
      </c>
      <c r="BJ242" s="18" t="s">
        <v>80</v>
      </c>
      <c r="BK242" s="210">
        <f>ROUND(I242*H242,2)</f>
        <v>0</v>
      </c>
      <c r="BL242" s="18" t="s">
        <v>129</v>
      </c>
      <c r="BM242" s="209" t="s">
        <v>458</v>
      </c>
    </row>
    <row r="243" spans="1:65" s="2" customFormat="1" ht="24.15" customHeight="1">
      <c r="A243" s="39"/>
      <c r="B243" s="40"/>
      <c r="C243" s="198" t="s">
        <v>459</v>
      </c>
      <c r="D243" s="198" t="s">
        <v>124</v>
      </c>
      <c r="E243" s="199" t="s">
        <v>460</v>
      </c>
      <c r="F243" s="200" t="s">
        <v>461</v>
      </c>
      <c r="G243" s="201" t="s">
        <v>271</v>
      </c>
      <c r="H243" s="202">
        <v>3</v>
      </c>
      <c r="I243" s="203"/>
      <c r="J243" s="204">
        <f>ROUND(I243*H243,2)</f>
        <v>0</v>
      </c>
      <c r="K243" s="200" t="s">
        <v>128</v>
      </c>
      <c r="L243" s="45"/>
      <c r="M243" s="205" t="s">
        <v>19</v>
      </c>
      <c r="N243" s="206" t="s">
        <v>46</v>
      </c>
      <c r="O243" s="85"/>
      <c r="P243" s="207">
        <f>O243*H243</f>
        <v>0</v>
      </c>
      <c r="Q243" s="207">
        <v>1.92726</v>
      </c>
      <c r="R243" s="207">
        <f>Q243*H243</f>
        <v>5.7817799999999995</v>
      </c>
      <c r="S243" s="207">
        <v>0</v>
      </c>
      <c r="T243" s="20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9" t="s">
        <v>129</v>
      </c>
      <c r="AT243" s="209" t="s">
        <v>124</v>
      </c>
      <c r="AU243" s="209" t="s">
        <v>82</v>
      </c>
      <c r="AY243" s="18" t="s">
        <v>122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8" t="s">
        <v>80</v>
      </c>
      <c r="BK243" s="210">
        <f>ROUND(I243*H243,2)</f>
        <v>0</v>
      </c>
      <c r="BL243" s="18" t="s">
        <v>129</v>
      </c>
      <c r="BM243" s="209" t="s">
        <v>462</v>
      </c>
    </row>
    <row r="244" spans="1:65" s="2" customFormat="1" ht="14.4" customHeight="1">
      <c r="A244" s="39"/>
      <c r="B244" s="40"/>
      <c r="C244" s="245" t="s">
        <v>463</v>
      </c>
      <c r="D244" s="245" t="s">
        <v>184</v>
      </c>
      <c r="E244" s="246" t="s">
        <v>464</v>
      </c>
      <c r="F244" s="247" t="s">
        <v>465</v>
      </c>
      <c r="G244" s="248" t="s">
        <v>271</v>
      </c>
      <c r="H244" s="249">
        <v>3</v>
      </c>
      <c r="I244" s="250"/>
      <c r="J244" s="251">
        <f>ROUND(I244*H244,2)</f>
        <v>0</v>
      </c>
      <c r="K244" s="247" t="s">
        <v>128</v>
      </c>
      <c r="L244" s="252"/>
      <c r="M244" s="253" t="s">
        <v>19</v>
      </c>
      <c r="N244" s="254" t="s">
        <v>46</v>
      </c>
      <c r="O244" s="85"/>
      <c r="P244" s="207">
        <f>O244*H244</f>
        <v>0</v>
      </c>
      <c r="Q244" s="207">
        <v>0.262</v>
      </c>
      <c r="R244" s="207">
        <f>Q244*H244</f>
        <v>0.786</v>
      </c>
      <c r="S244" s="207">
        <v>0</v>
      </c>
      <c r="T244" s="208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9" t="s">
        <v>167</v>
      </c>
      <c r="AT244" s="209" t="s">
        <v>184</v>
      </c>
      <c r="AU244" s="209" t="s">
        <v>82</v>
      </c>
      <c r="AY244" s="18" t="s">
        <v>122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8" t="s">
        <v>80</v>
      </c>
      <c r="BK244" s="210">
        <f>ROUND(I244*H244,2)</f>
        <v>0</v>
      </c>
      <c r="BL244" s="18" t="s">
        <v>129</v>
      </c>
      <c r="BM244" s="209" t="s">
        <v>466</v>
      </c>
    </row>
    <row r="245" spans="1:65" s="2" customFormat="1" ht="14.4" customHeight="1">
      <c r="A245" s="39"/>
      <c r="B245" s="40"/>
      <c r="C245" s="245" t="s">
        <v>467</v>
      </c>
      <c r="D245" s="245" t="s">
        <v>184</v>
      </c>
      <c r="E245" s="246" t="s">
        <v>468</v>
      </c>
      <c r="F245" s="247" t="s">
        <v>469</v>
      </c>
      <c r="G245" s="248" t="s">
        <v>271</v>
      </c>
      <c r="H245" s="249">
        <v>3</v>
      </c>
      <c r="I245" s="250"/>
      <c r="J245" s="251">
        <f>ROUND(I245*H245,2)</f>
        <v>0</v>
      </c>
      <c r="K245" s="247" t="s">
        <v>128</v>
      </c>
      <c r="L245" s="252"/>
      <c r="M245" s="253" t="s">
        <v>19</v>
      </c>
      <c r="N245" s="254" t="s">
        <v>46</v>
      </c>
      <c r="O245" s="85"/>
      <c r="P245" s="207">
        <f>O245*H245</f>
        <v>0</v>
      </c>
      <c r="Q245" s="207">
        <v>0.526</v>
      </c>
      <c r="R245" s="207">
        <f>Q245*H245</f>
        <v>1.578</v>
      </c>
      <c r="S245" s="207">
        <v>0</v>
      </c>
      <c r="T245" s="20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09" t="s">
        <v>167</v>
      </c>
      <c r="AT245" s="209" t="s">
        <v>184</v>
      </c>
      <c r="AU245" s="209" t="s">
        <v>82</v>
      </c>
      <c r="AY245" s="18" t="s">
        <v>122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8" t="s">
        <v>80</v>
      </c>
      <c r="BK245" s="210">
        <f>ROUND(I245*H245,2)</f>
        <v>0</v>
      </c>
      <c r="BL245" s="18" t="s">
        <v>129</v>
      </c>
      <c r="BM245" s="209" t="s">
        <v>470</v>
      </c>
    </row>
    <row r="246" spans="1:65" s="2" customFormat="1" ht="14.4" customHeight="1">
      <c r="A246" s="39"/>
      <c r="B246" s="40"/>
      <c r="C246" s="245" t="s">
        <v>471</v>
      </c>
      <c r="D246" s="245" t="s">
        <v>184</v>
      </c>
      <c r="E246" s="246" t="s">
        <v>472</v>
      </c>
      <c r="F246" s="247" t="s">
        <v>473</v>
      </c>
      <c r="G246" s="248" t="s">
        <v>271</v>
      </c>
      <c r="H246" s="249">
        <v>1</v>
      </c>
      <c r="I246" s="250"/>
      <c r="J246" s="251">
        <f>ROUND(I246*H246,2)</f>
        <v>0</v>
      </c>
      <c r="K246" s="247" t="s">
        <v>128</v>
      </c>
      <c r="L246" s="252"/>
      <c r="M246" s="253" t="s">
        <v>19</v>
      </c>
      <c r="N246" s="254" t="s">
        <v>46</v>
      </c>
      <c r="O246" s="85"/>
      <c r="P246" s="207">
        <f>O246*H246</f>
        <v>0</v>
      </c>
      <c r="Q246" s="207">
        <v>1.054</v>
      </c>
      <c r="R246" s="207">
        <f>Q246*H246</f>
        <v>1.054</v>
      </c>
      <c r="S246" s="207">
        <v>0</v>
      </c>
      <c r="T246" s="20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9" t="s">
        <v>167</v>
      </c>
      <c r="AT246" s="209" t="s">
        <v>184</v>
      </c>
      <c r="AU246" s="209" t="s">
        <v>82</v>
      </c>
      <c r="AY246" s="18" t="s">
        <v>122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8" t="s">
        <v>80</v>
      </c>
      <c r="BK246" s="210">
        <f>ROUND(I246*H246,2)</f>
        <v>0</v>
      </c>
      <c r="BL246" s="18" t="s">
        <v>129</v>
      </c>
      <c r="BM246" s="209" t="s">
        <v>474</v>
      </c>
    </row>
    <row r="247" spans="1:65" s="2" customFormat="1" ht="14.4" customHeight="1">
      <c r="A247" s="39"/>
      <c r="B247" s="40"/>
      <c r="C247" s="245" t="s">
        <v>475</v>
      </c>
      <c r="D247" s="245" t="s">
        <v>184</v>
      </c>
      <c r="E247" s="246" t="s">
        <v>476</v>
      </c>
      <c r="F247" s="247" t="s">
        <v>477</v>
      </c>
      <c r="G247" s="248" t="s">
        <v>271</v>
      </c>
      <c r="H247" s="249">
        <v>3</v>
      </c>
      <c r="I247" s="250"/>
      <c r="J247" s="251">
        <f>ROUND(I247*H247,2)</f>
        <v>0</v>
      </c>
      <c r="K247" s="247" t="s">
        <v>128</v>
      </c>
      <c r="L247" s="252"/>
      <c r="M247" s="253" t="s">
        <v>19</v>
      </c>
      <c r="N247" s="254" t="s">
        <v>46</v>
      </c>
      <c r="O247" s="85"/>
      <c r="P247" s="207">
        <f>O247*H247</f>
        <v>0</v>
      </c>
      <c r="Q247" s="207">
        <v>0.57</v>
      </c>
      <c r="R247" s="207">
        <f>Q247*H247</f>
        <v>1.71</v>
      </c>
      <c r="S247" s="207">
        <v>0</v>
      </c>
      <c r="T247" s="208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09" t="s">
        <v>167</v>
      </c>
      <c r="AT247" s="209" t="s">
        <v>184</v>
      </c>
      <c r="AU247" s="209" t="s">
        <v>82</v>
      </c>
      <c r="AY247" s="18" t="s">
        <v>122</v>
      </c>
      <c r="BE247" s="210">
        <f>IF(N247="základní",J247,0)</f>
        <v>0</v>
      </c>
      <c r="BF247" s="210">
        <f>IF(N247="snížená",J247,0)</f>
        <v>0</v>
      </c>
      <c r="BG247" s="210">
        <f>IF(N247="zákl. přenesená",J247,0)</f>
        <v>0</v>
      </c>
      <c r="BH247" s="210">
        <f>IF(N247="sníž. přenesená",J247,0)</f>
        <v>0</v>
      </c>
      <c r="BI247" s="210">
        <f>IF(N247="nulová",J247,0)</f>
        <v>0</v>
      </c>
      <c r="BJ247" s="18" t="s">
        <v>80</v>
      </c>
      <c r="BK247" s="210">
        <f>ROUND(I247*H247,2)</f>
        <v>0</v>
      </c>
      <c r="BL247" s="18" t="s">
        <v>129</v>
      </c>
      <c r="BM247" s="209" t="s">
        <v>478</v>
      </c>
    </row>
    <row r="248" spans="1:65" s="2" customFormat="1" ht="14.4" customHeight="1">
      <c r="A248" s="39"/>
      <c r="B248" s="40"/>
      <c r="C248" s="245" t="s">
        <v>479</v>
      </c>
      <c r="D248" s="245" t="s">
        <v>184</v>
      </c>
      <c r="E248" s="246" t="s">
        <v>480</v>
      </c>
      <c r="F248" s="247" t="s">
        <v>481</v>
      </c>
      <c r="G248" s="248" t="s">
        <v>271</v>
      </c>
      <c r="H248" s="249">
        <v>3</v>
      </c>
      <c r="I248" s="250"/>
      <c r="J248" s="251">
        <f>ROUND(I248*H248,2)</f>
        <v>0</v>
      </c>
      <c r="K248" s="247" t="s">
        <v>128</v>
      </c>
      <c r="L248" s="252"/>
      <c r="M248" s="253" t="s">
        <v>19</v>
      </c>
      <c r="N248" s="254" t="s">
        <v>46</v>
      </c>
      <c r="O248" s="85"/>
      <c r="P248" s="207">
        <f>O248*H248</f>
        <v>0</v>
      </c>
      <c r="Q248" s="207">
        <v>0.04</v>
      </c>
      <c r="R248" s="207">
        <f>Q248*H248</f>
        <v>0.12</v>
      </c>
      <c r="S248" s="207">
        <v>0</v>
      </c>
      <c r="T248" s="20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167</v>
      </c>
      <c r="AT248" s="209" t="s">
        <v>184</v>
      </c>
      <c r="AU248" s="209" t="s">
        <v>82</v>
      </c>
      <c r="AY248" s="18" t="s">
        <v>122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80</v>
      </c>
      <c r="BK248" s="210">
        <f>ROUND(I248*H248,2)</f>
        <v>0</v>
      </c>
      <c r="BL248" s="18" t="s">
        <v>129</v>
      </c>
      <c r="BM248" s="209" t="s">
        <v>482</v>
      </c>
    </row>
    <row r="249" spans="1:65" s="2" customFormat="1" ht="14.4" customHeight="1">
      <c r="A249" s="39"/>
      <c r="B249" s="40"/>
      <c r="C249" s="245" t="s">
        <v>483</v>
      </c>
      <c r="D249" s="245" t="s">
        <v>184</v>
      </c>
      <c r="E249" s="246" t="s">
        <v>484</v>
      </c>
      <c r="F249" s="247" t="s">
        <v>485</v>
      </c>
      <c r="G249" s="248" t="s">
        <v>271</v>
      </c>
      <c r="H249" s="249">
        <v>3</v>
      </c>
      <c r="I249" s="250"/>
      <c r="J249" s="251">
        <f>ROUND(I249*H249,2)</f>
        <v>0</v>
      </c>
      <c r="K249" s="247" t="s">
        <v>128</v>
      </c>
      <c r="L249" s="252"/>
      <c r="M249" s="253" t="s">
        <v>19</v>
      </c>
      <c r="N249" s="254" t="s">
        <v>46</v>
      </c>
      <c r="O249" s="85"/>
      <c r="P249" s="207">
        <f>O249*H249</f>
        <v>0</v>
      </c>
      <c r="Q249" s="207">
        <v>0.051</v>
      </c>
      <c r="R249" s="207">
        <f>Q249*H249</f>
        <v>0.153</v>
      </c>
      <c r="S249" s="207">
        <v>0</v>
      </c>
      <c r="T249" s="20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9" t="s">
        <v>167</v>
      </c>
      <c r="AT249" s="209" t="s">
        <v>184</v>
      </c>
      <c r="AU249" s="209" t="s">
        <v>82</v>
      </c>
      <c r="AY249" s="18" t="s">
        <v>122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8" t="s">
        <v>80</v>
      </c>
      <c r="BK249" s="210">
        <f>ROUND(I249*H249,2)</f>
        <v>0</v>
      </c>
      <c r="BL249" s="18" t="s">
        <v>129</v>
      </c>
      <c r="BM249" s="209" t="s">
        <v>486</v>
      </c>
    </row>
    <row r="250" spans="1:65" s="2" customFormat="1" ht="14.4" customHeight="1">
      <c r="A250" s="39"/>
      <c r="B250" s="40"/>
      <c r="C250" s="198" t="s">
        <v>487</v>
      </c>
      <c r="D250" s="198" t="s">
        <v>124</v>
      </c>
      <c r="E250" s="199" t="s">
        <v>488</v>
      </c>
      <c r="F250" s="200" t="s">
        <v>489</v>
      </c>
      <c r="G250" s="201" t="s">
        <v>271</v>
      </c>
      <c r="H250" s="202">
        <v>2</v>
      </c>
      <c r="I250" s="203"/>
      <c r="J250" s="204">
        <f>ROUND(I250*H250,2)</f>
        <v>0</v>
      </c>
      <c r="K250" s="200" t="s">
        <v>128</v>
      </c>
      <c r="L250" s="45"/>
      <c r="M250" s="205" t="s">
        <v>19</v>
      </c>
      <c r="N250" s="206" t="s">
        <v>46</v>
      </c>
      <c r="O250" s="85"/>
      <c r="P250" s="207">
        <f>O250*H250</f>
        <v>0</v>
      </c>
      <c r="Q250" s="207">
        <v>0.14494</v>
      </c>
      <c r="R250" s="207">
        <f>Q250*H250</f>
        <v>0.28988</v>
      </c>
      <c r="S250" s="207">
        <v>0</v>
      </c>
      <c r="T250" s="208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09" t="s">
        <v>129</v>
      </c>
      <c r="AT250" s="209" t="s">
        <v>124</v>
      </c>
      <c r="AU250" s="209" t="s">
        <v>82</v>
      </c>
      <c r="AY250" s="18" t="s">
        <v>122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8" t="s">
        <v>80</v>
      </c>
      <c r="BK250" s="210">
        <f>ROUND(I250*H250,2)</f>
        <v>0</v>
      </c>
      <c r="BL250" s="18" t="s">
        <v>129</v>
      </c>
      <c r="BM250" s="209" t="s">
        <v>490</v>
      </c>
    </row>
    <row r="251" spans="1:65" s="2" customFormat="1" ht="14.4" customHeight="1">
      <c r="A251" s="39"/>
      <c r="B251" s="40"/>
      <c r="C251" s="245" t="s">
        <v>491</v>
      </c>
      <c r="D251" s="245" t="s">
        <v>184</v>
      </c>
      <c r="E251" s="246" t="s">
        <v>492</v>
      </c>
      <c r="F251" s="247" t="s">
        <v>493</v>
      </c>
      <c r="G251" s="248" t="s">
        <v>271</v>
      </c>
      <c r="H251" s="249">
        <v>2</v>
      </c>
      <c r="I251" s="250"/>
      <c r="J251" s="251">
        <f>ROUND(I251*H251,2)</f>
        <v>0</v>
      </c>
      <c r="K251" s="247" t="s">
        <v>128</v>
      </c>
      <c r="L251" s="252"/>
      <c r="M251" s="253" t="s">
        <v>19</v>
      </c>
      <c r="N251" s="254" t="s">
        <v>46</v>
      </c>
      <c r="O251" s="85"/>
      <c r="P251" s="207">
        <f>O251*H251</f>
        <v>0</v>
      </c>
      <c r="Q251" s="207">
        <v>0.232</v>
      </c>
      <c r="R251" s="207">
        <f>Q251*H251</f>
        <v>0.464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167</v>
      </c>
      <c r="AT251" s="209" t="s">
        <v>184</v>
      </c>
      <c r="AU251" s="209" t="s">
        <v>82</v>
      </c>
      <c r="AY251" s="18" t="s">
        <v>122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80</v>
      </c>
      <c r="BK251" s="210">
        <f>ROUND(I251*H251,2)</f>
        <v>0</v>
      </c>
      <c r="BL251" s="18" t="s">
        <v>129</v>
      </c>
      <c r="BM251" s="209" t="s">
        <v>494</v>
      </c>
    </row>
    <row r="252" spans="1:65" s="2" customFormat="1" ht="14.4" customHeight="1">
      <c r="A252" s="39"/>
      <c r="B252" s="40"/>
      <c r="C252" s="245" t="s">
        <v>495</v>
      </c>
      <c r="D252" s="245" t="s">
        <v>184</v>
      </c>
      <c r="E252" s="246" t="s">
        <v>496</v>
      </c>
      <c r="F252" s="247" t="s">
        <v>497</v>
      </c>
      <c r="G252" s="248" t="s">
        <v>271</v>
      </c>
      <c r="H252" s="249">
        <v>2</v>
      </c>
      <c r="I252" s="250"/>
      <c r="J252" s="251">
        <f>ROUND(I252*H252,2)</f>
        <v>0</v>
      </c>
      <c r="K252" s="247" t="s">
        <v>128</v>
      </c>
      <c r="L252" s="252"/>
      <c r="M252" s="253" t="s">
        <v>19</v>
      </c>
      <c r="N252" s="254" t="s">
        <v>46</v>
      </c>
      <c r="O252" s="85"/>
      <c r="P252" s="207">
        <f>O252*H252</f>
        <v>0</v>
      </c>
      <c r="Q252" s="207">
        <v>0.103</v>
      </c>
      <c r="R252" s="207">
        <f>Q252*H252</f>
        <v>0.206</v>
      </c>
      <c r="S252" s="207">
        <v>0</v>
      </c>
      <c r="T252" s="208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09" t="s">
        <v>167</v>
      </c>
      <c r="AT252" s="209" t="s">
        <v>184</v>
      </c>
      <c r="AU252" s="209" t="s">
        <v>82</v>
      </c>
      <c r="AY252" s="18" t="s">
        <v>122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8" t="s">
        <v>80</v>
      </c>
      <c r="BK252" s="210">
        <f>ROUND(I252*H252,2)</f>
        <v>0</v>
      </c>
      <c r="BL252" s="18" t="s">
        <v>129</v>
      </c>
      <c r="BM252" s="209" t="s">
        <v>498</v>
      </c>
    </row>
    <row r="253" spans="1:65" s="2" customFormat="1" ht="14.4" customHeight="1">
      <c r="A253" s="39"/>
      <c r="B253" s="40"/>
      <c r="C253" s="198" t="s">
        <v>499</v>
      </c>
      <c r="D253" s="198" t="s">
        <v>124</v>
      </c>
      <c r="E253" s="199" t="s">
        <v>500</v>
      </c>
      <c r="F253" s="200" t="s">
        <v>501</v>
      </c>
      <c r="G253" s="201" t="s">
        <v>271</v>
      </c>
      <c r="H253" s="202">
        <v>3</v>
      </c>
      <c r="I253" s="203"/>
      <c r="J253" s="204">
        <f>ROUND(I253*H253,2)</f>
        <v>0</v>
      </c>
      <c r="K253" s="200" t="s">
        <v>128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0.21734</v>
      </c>
      <c r="R253" s="207">
        <f>Q253*H253</f>
        <v>0.65202</v>
      </c>
      <c r="S253" s="207">
        <v>0</v>
      </c>
      <c r="T253" s="20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129</v>
      </c>
      <c r="AT253" s="209" t="s">
        <v>124</v>
      </c>
      <c r="AU253" s="209" t="s">
        <v>82</v>
      </c>
      <c r="AY253" s="18" t="s">
        <v>122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129</v>
      </c>
      <c r="BM253" s="209" t="s">
        <v>502</v>
      </c>
    </row>
    <row r="254" spans="1:65" s="2" customFormat="1" ht="14.4" customHeight="1">
      <c r="A254" s="39"/>
      <c r="B254" s="40"/>
      <c r="C254" s="245" t="s">
        <v>503</v>
      </c>
      <c r="D254" s="245" t="s">
        <v>184</v>
      </c>
      <c r="E254" s="246" t="s">
        <v>504</v>
      </c>
      <c r="F254" s="247" t="s">
        <v>505</v>
      </c>
      <c r="G254" s="248" t="s">
        <v>271</v>
      </c>
      <c r="H254" s="249">
        <v>1</v>
      </c>
      <c r="I254" s="250"/>
      <c r="J254" s="251">
        <f>ROUND(I254*H254,2)</f>
        <v>0</v>
      </c>
      <c r="K254" s="247" t="s">
        <v>128</v>
      </c>
      <c r="L254" s="252"/>
      <c r="M254" s="253" t="s">
        <v>19</v>
      </c>
      <c r="N254" s="254" t="s">
        <v>46</v>
      </c>
      <c r="O254" s="85"/>
      <c r="P254" s="207">
        <f>O254*H254</f>
        <v>0</v>
      </c>
      <c r="Q254" s="207">
        <v>0.0563</v>
      </c>
      <c r="R254" s="207">
        <f>Q254*H254</f>
        <v>0.0563</v>
      </c>
      <c r="S254" s="207">
        <v>0</v>
      </c>
      <c r="T254" s="208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09" t="s">
        <v>167</v>
      </c>
      <c r="AT254" s="209" t="s">
        <v>184</v>
      </c>
      <c r="AU254" s="209" t="s">
        <v>82</v>
      </c>
      <c r="AY254" s="18" t="s">
        <v>122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8" t="s">
        <v>80</v>
      </c>
      <c r="BK254" s="210">
        <f>ROUND(I254*H254,2)</f>
        <v>0</v>
      </c>
      <c r="BL254" s="18" t="s">
        <v>129</v>
      </c>
      <c r="BM254" s="209" t="s">
        <v>506</v>
      </c>
    </row>
    <row r="255" spans="1:65" s="2" customFormat="1" ht="14.4" customHeight="1">
      <c r="A255" s="39"/>
      <c r="B255" s="40"/>
      <c r="C255" s="245" t="s">
        <v>507</v>
      </c>
      <c r="D255" s="245" t="s">
        <v>184</v>
      </c>
      <c r="E255" s="246" t="s">
        <v>508</v>
      </c>
      <c r="F255" s="247" t="s">
        <v>509</v>
      </c>
      <c r="G255" s="248" t="s">
        <v>271</v>
      </c>
      <c r="H255" s="249">
        <v>2</v>
      </c>
      <c r="I255" s="250"/>
      <c r="J255" s="251">
        <f>ROUND(I255*H255,2)</f>
        <v>0</v>
      </c>
      <c r="K255" s="247" t="s">
        <v>128</v>
      </c>
      <c r="L255" s="252"/>
      <c r="M255" s="253" t="s">
        <v>19</v>
      </c>
      <c r="N255" s="254" t="s">
        <v>46</v>
      </c>
      <c r="O255" s="85"/>
      <c r="P255" s="207">
        <f>O255*H255</f>
        <v>0</v>
      </c>
      <c r="Q255" s="207">
        <v>0.079</v>
      </c>
      <c r="R255" s="207">
        <f>Q255*H255</f>
        <v>0.158</v>
      </c>
      <c r="S255" s="207">
        <v>0</v>
      </c>
      <c r="T255" s="208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9" t="s">
        <v>167</v>
      </c>
      <c r="AT255" s="209" t="s">
        <v>184</v>
      </c>
      <c r="AU255" s="209" t="s">
        <v>82</v>
      </c>
      <c r="AY255" s="18" t="s">
        <v>122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8" t="s">
        <v>80</v>
      </c>
      <c r="BK255" s="210">
        <f>ROUND(I255*H255,2)</f>
        <v>0</v>
      </c>
      <c r="BL255" s="18" t="s">
        <v>129</v>
      </c>
      <c r="BM255" s="209" t="s">
        <v>510</v>
      </c>
    </row>
    <row r="256" spans="1:65" s="2" customFormat="1" ht="14.4" customHeight="1">
      <c r="A256" s="39"/>
      <c r="B256" s="40"/>
      <c r="C256" s="198" t="s">
        <v>511</v>
      </c>
      <c r="D256" s="198" t="s">
        <v>124</v>
      </c>
      <c r="E256" s="199" t="s">
        <v>512</v>
      </c>
      <c r="F256" s="200" t="s">
        <v>513</v>
      </c>
      <c r="G256" s="201" t="s">
        <v>271</v>
      </c>
      <c r="H256" s="202">
        <v>2</v>
      </c>
      <c r="I256" s="203"/>
      <c r="J256" s="204">
        <f>ROUND(I256*H256,2)</f>
        <v>0</v>
      </c>
      <c r="K256" s="200" t="s">
        <v>128</v>
      </c>
      <c r="L256" s="45"/>
      <c r="M256" s="205" t="s">
        <v>19</v>
      </c>
      <c r="N256" s="206" t="s">
        <v>46</v>
      </c>
      <c r="O256" s="85"/>
      <c r="P256" s="207">
        <f>O256*H256</f>
        <v>0</v>
      </c>
      <c r="Q256" s="207">
        <v>0.21734</v>
      </c>
      <c r="R256" s="207">
        <f>Q256*H256</f>
        <v>0.43468</v>
      </c>
      <c r="S256" s="207">
        <v>0</v>
      </c>
      <c r="T256" s="20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09" t="s">
        <v>129</v>
      </c>
      <c r="AT256" s="209" t="s">
        <v>124</v>
      </c>
      <c r="AU256" s="209" t="s">
        <v>82</v>
      </c>
      <c r="AY256" s="18" t="s">
        <v>122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8" t="s">
        <v>80</v>
      </c>
      <c r="BK256" s="210">
        <f>ROUND(I256*H256,2)</f>
        <v>0</v>
      </c>
      <c r="BL256" s="18" t="s">
        <v>129</v>
      </c>
      <c r="BM256" s="209" t="s">
        <v>514</v>
      </c>
    </row>
    <row r="257" spans="1:65" s="2" customFormat="1" ht="14.4" customHeight="1">
      <c r="A257" s="39"/>
      <c r="B257" s="40"/>
      <c r="C257" s="245" t="s">
        <v>515</v>
      </c>
      <c r="D257" s="245" t="s">
        <v>184</v>
      </c>
      <c r="E257" s="246" t="s">
        <v>516</v>
      </c>
      <c r="F257" s="247" t="s">
        <v>517</v>
      </c>
      <c r="G257" s="248" t="s">
        <v>271</v>
      </c>
      <c r="H257" s="249">
        <v>2</v>
      </c>
      <c r="I257" s="250"/>
      <c r="J257" s="251">
        <f>ROUND(I257*H257,2)</f>
        <v>0</v>
      </c>
      <c r="K257" s="247" t="s">
        <v>128</v>
      </c>
      <c r="L257" s="252"/>
      <c r="M257" s="253" t="s">
        <v>19</v>
      </c>
      <c r="N257" s="254" t="s">
        <v>46</v>
      </c>
      <c r="O257" s="85"/>
      <c r="P257" s="207">
        <f>O257*H257</f>
        <v>0</v>
      </c>
      <c r="Q257" s="207">
        <v>0.06</v>
      </c>
      <c r="R257" s="207">
        <f>Q257*H257</f>
        <v>0.12</v>
      </c>
      <c r="S257" s="207">
        <v>0</v>
      </c>
      <c r="T257" s="208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167</v>
      </c>
      <c r="AT257" s="209" t="s">
        <v>184</v>
      </c>
      <c r="AU257" s="209" t="s">
        <v>82</v>
      </c>
      <c r="AY257" s="18" t="s">
        <v>122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80</v>
      </c>
      <c r="BK257" s="210">
        <f>ROUND(I257*H257,2)</f>
        <v>0</v>
      </c>
      <c r="BL257" s="18" t="s">
        <v>129</v>
      </c>
      <c r="BM257" s="209" t="s">
        <v>518</v>
      </c>
    </row>
    <row r="258" spans="1:65" s="2" customFormat="1" ht="14.4" customHeight="1">
      <c r="A258" s="39"/>
      <c r="B258" s="40"/>
      <c r="C258" s="245" t="s">
        <v>519</v>
      </c>
      <c r="D258" s="245" t="s">
        <v>184</v>
      </c>
      <c r="E258" s="246" t="s">
        <v>520</v>
      </c>
      <c r="F258" s="247" t="s">
        <v>521</v>
      </c>
      <c r="G258" s="248" t="s">
        <v>271</v>
      </c>
      <c r="H258" s="249">
        <v>2</v>
      </c>
      <c r="I258" s="250"/>
      <c r="J258" s="251">
        <f>ROUND(I258*H258,2)</f>
        <v>0</v>
      </c>
      <c r="K258" s="247" t="s">
        <v>128</v>
      </c>
      <c r="L258" s="252"/>
      <c r="M258" s="253" t="s">
        <v>19</v>
      </c>
      <c r="N258" s="254" t="s">
        <v>46</v>
      </c>
      <c r="O258" s="85"/>
      <c r="P258" s="207">
        <f>O258*H258</f>
        <v>0</v>
      </c>
      <c r="Q258" s="207">
        <v>0.0065</v>
      </c>
      <c r="R258" s="207">
        <f>Q258*H258</f>
        <v>0.013</v>
      </c>
      <c r="S258" s="207">
        <v>0</v>
      </c>
      <c r="T258" s="20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09" t="s">
        <v>167</v>
      </c>
      <c r="AT258" s="209" t="s">
        <v>184</v>
      </c>
      <c r="AU258" s="209" t="s">
        <v>82</v>
      </c>
      <c r="AY258" s="18" t="s">
        <v>122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8" t="s">
        <v>80</v>
      </c>
      <c r="BK258" s="210">
        <f>ROUND(I258*H258,2)</f>
        <v>0</v>
      </c>
      <c r="BL258" s="18" t="s">
        <v>129</v>
      </c>
      <c r="BM258" s="209" t="s">
        <v>522</v>
      </c>
    </row>
    <row r="259" spans="1:65" s="2" customFormat="1" ht="14.4" customHeight="1">
      <c r="A259" s="39"/>
      <c r="B259" s="40"/>
      <c r="C259" s="198" t="s">
        <v>523</v>
      </c>
      <c r="D259" s="198" t="s">
        <v>124</v>
      </c>
      <c r="E259" s="199" t="s">
        <v>524</v>
      </c>
      <c r="F259" s="200" t="s">
        <v>525</v>
      </c>
      <c r="G259" s="201" t="s">
        <v>155</v>
      </c>
      <c r="H259" s="202">
        <v>1.5</v>
      </c>
      <c r="I259" s="203"/>
      <c r="J259" s="204">
        <f>ROUND(I259*H259,2)</f>
        <v>0</v>
      </c>
      <c r="K259" s="200" t="s">
        <v>128</v>
      </c>
      <c r="L259" s="45"/>
      <c r="M259" s="205" t="s">
        <v>19</v>
      </c>
      <c r="N259" s="206" t="s">
        <v>46</v>
      </c>
      <c r="O259" s="85"/>
      <c r="P259" s="207">
        <f>O259*H259</f>
        <v>0</v>
      </c>
      <c r="Q259" s="207">
        <v>0</v>
      </c>
      <c r="R259" s="207">
        <f>Q259*H259</f>
        <v>0</v>
      </c>
      <c r="S259" s="207">
        <v>0</v>
      </c>
      <c r="T259" s="208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9" t="s">
        <v>129</v>
      </c>
      <c r="AT259" s="209" t="s">
        <v>124</v>
      </c>
      <c r="AU259" s="209" t="s">
        <v>82</v>
      </c>
      <c r="AY259" s="18" t="s">
        <v>122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8" t="s">
        <v>80</v>
      </c>
      <c r="BK259" s="210">
        <f>ROUND(I259*H259,2)</f>
        <v>0</v>
      </c>
      <c r="BL259" s="18" t="s">
        <v>129</v>
      </c>
      <c r="BM259" s="209" t="s">
        <v>526</v>
      </c>
    </row>
    <row r="260" spans="1:63" s="12" customFormat="1" ht="22.8" customHeight="1">
      <c r="A260" s="12"/>
      <c r="B260" s="182"/>
      <c r="C260" s="183"/>
      <c r="D260" s="184" t="s">
        <v>74</v>
      </c>
      <c r="E260" s="196" t="s">
        <v>527</v>
      </c>
      <c r="F260" s="196" t="s">
        <v>528</v>
      </c>
      <c r="G260" s="183"/>
      <c r="H260" s="183"/>
      <c r="I260" s="186"/>
      <c r="J260" s="197">
        <f>BK260</f>
        <v>0</v>
      </c>
      <c r="K260" s="183"/>
      <c r="L260" s="188"/>
      <c r="M260" s="189"/>
      <c r="N260" s="190"/>
      <c r="O260" s="190"/>
      <c r="P260" s="191">
        <f>SUM(P261:P279)</f>
        <v>0</v>
      </c>
      <c r="Q260" s="190"/>
      <c r="R260" s="191">
        <f>SUM(R261:R279)</f>
        <v>25.638707339999996</v>
      </c>
      <c r="S260" s="190"/>
      <c r="T260" s="192">
        <f>SUM(T261:T279)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3" t="s">
        <v>80</v>
      </c>
      <c r="AT260" s="194" t="s">
        <v>74</v>
      </c>
      <c r="AU260" s="194" t="s">
        <v>80</v>
      </c>
      <c r="AY260" s="193" t="s">
        <v>122</v>
      </c>
      <c r="BK260" s="195">
        <f>SUM(BK261:BK279)</f>
        <v>0</v>
      </c>
    </row>
    <row r="261" spans="1:65" s="2" customFormat="1" ht="24.15" customHeight="1">
      <c r="A261" s="39"/>
      <c r="B261" s="40"/>
      <c r="C261" s="198" t="s">
        <v>529</v>
      </c>
      <c r="D261" s="198" t="s">
        <v>124</v>
      </c>
      <c r="E261" s="199" t="s">
        <v>530</v>
      </c>
      <c r="F261" s="200" t="s">
        <v>531</v>
      </c>
      <c r="G261" s="201" t="s">
        <v>146</v>
      </c>
      <c r="H261" s="202">
        <v>62.11</v>
      </c>
      <c r="I261" s="203"/>
      <c r="J261" s="204">
        <f>ROUND(I261*H261,2)</f>
        <v>0</v>
      </c>
      <c r="K261" s="200" t="s">
        <v>128</v>
      </c>
      <c r="L261" s="45"/>
      <c r="M261" s="205" t="s">
        <v>19</v>
      </c>
      <c r="N261" s="206" t="s">
        <v>46</v>
      </c>
      <c r="O261" s="85"/>
      <c r="P261" s="207">
        <f>O261*H261</f>
        <v>0</v>
      </c>
      <c r="Q261" s="207">
        <v>0.1554</v>
      </c>
      <c r="R261" s="207">
        <f>Q261*H261</f>
        <v>9.651894</v>
      </c>
      <c r="S261" s="207">
        <v>0</v>
      </c>
      <c r="T261" s="20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9" t="s">
        <v>129</v>
      </c>
      <c r="AT261" s="209" t="s">
        <v>124</v>
      </c>
      <c r="AU261" s="209" t="s">
        <v>82</v>
      </c>
      <c r="AY261" s="18" t="s">
        <v>122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8" t="s">
        <v>80</v>
      </c>
      <c r="BK261" s="210">
        <f>ROUND(I261*H261,2)</f>
        <v>0</v>
      </c>
      <c r="BL261" s="18" t="s">
        <v>129</v>
      </c>
      <c r="BM261" s="209" t="s">
        <v>532</v>
      </c>
    </row>
    <row r="262" spans="1:65" s="2" customFormat="1" ht="14.4" customHeight="1">
      <c r="A262" s="39"/>
      <c r="B262" s="40"/>
      <c r="C262" s="245" t="s">
        <v>533</v>
      </c>
      <c r="D262" s="245" t="s">
        <v>184</v>
      </c>
      <c r="E262" s="246" t="s">
        <v>534</v>
      </c>
      <c r="F262" s="247" t="s">
        <v>535</v>
      </c>
      <c r="G262" s="248" t="s">
        <v>146</v>
      </c>
      <c r="H262" s="249">
        <v>36.934</v>
      </c>
      <c r="I262" s="250"/>
      <c r="J262" s="251">
        <f>ROUND(I262*H262,2)</f>
        <v>0</v>
      </c>
      <c r="K262" s="247" t="s">
        <v>128</v>
      </c>
      <c r="L262" s="252"/>
      <c r="M262" s="253" t="s">
        <v>19</v>
      </c>
      <c r="N262" s="254" t="s">
        <v>46</v>
      </c>
      <c r="O262" s="85"/>
      <c r="P262" s="207">
        <f>O262*H262</f>
        <v>0</v>
      </c>
      <c r="Q262" s="207">
        <v>0.08</v>
      </c>
      <c r="R262" s="207">
        <f>Q262*H262</f>
        <v>2.95472</v>
      </c>
      <c r="S262" s="207">
        <v>0</v>
      </c>
      <c r="T262" s="20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167</v>
      </c>
      <c r="AT262" s="209" t="s">
        <v>184</v>
      </c>
      <c r="AU262" s="209" t="s">
        <v>82</v>
      </c>
      <c r="AY262" s="18" t="s">
        <v>122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80</v>
      </c>
      <c r="BK262" s="210">
        <f>ROUND(I262*H262,2)</f>
        <v>0</v>
      </c>
      <c r="BL262" s="18" t="s">
        <v>129</v>
      </c>
      <c r="BM262" s="209" t="s">
        <v>536</v>
      </c>
    </row>
    <row r="263" spans="1:51" s="13" customFormat="1" ht="12">
      <c r="A263" s="13"/>
      <c r="B263" s="211"/>
      <c r="C263" s="212"/>
      <c r="D263" s="213" t="s">
        <v>131</v>
      </c>
      <c r="E263" s="214" t="s">
        <v>19</v>
      </c>
      <c r="F263" s="215" t="s">
        <v>537</v>
      </c>
      <c r="G263" s="212"/>
      <c r="H263" s="216">
        <v>36.21</v>
      </c>
      <c r="I263" s="217"/>
      <c r="J263" s="212"/>
      <c r="K263" s="212"/>
      <c r="L263" s="218"/>
      <c r="M263" s="219"/>
      <c r="N263" s="220"/>
      <c r="O263" s="220"/>
      <c r="P263" s="220"/>
      <c r="Q263" s="220"/>
      <c r="R263" s="220"/>
      <c r="S263" s="220"/>
      <c r="T263" s="22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2" t="s">
        <v>131</v>
      </c>
      <c r="AU263" s="222" t="s">
        <v>82</v>
      </c>
      <c r="AV263" s="13" t="s">
        <v>82</v>
      </c>
      <c r="AW263" s="13" t="s">
        <v>36</v>
      </c>
      <c r="AX263" s="13" t="s">
        <v>80</v>
      </c>
      <c r="AY263" s="222" t="s">
        <v>122</v>
      </c>
    </row>
    <row r="264" spans="1:51" s="13" customFormat="1" ht="12">
      <c r="A264" s="13"/>
      <c r="B264" s="211"/>
      <c r="C264" s="212"/>
      <c r="D264" s="213" t="s">
        <v>131</v>
      </c>
      <c r="E264" s="212"/>
      <c r="F264" s="215" t="s">
        <v>538</v>
      </c>
      <c r="G264" s="212"/>
      <c r="H264" s="216">
        <v>36.934</v>
      </c>
      <c r="I264" s="217"/>
      <c r="J264" s="212"/>
      <c r="K264" s="212"/>
      <c r="L264" s="218"/>
      <c r="M264" s="219"/>
      <c r="N264" s="220"/>
      <c r="O264" s="220"/>
      <c r="P264" s="220"/>
      <c r="Q264" s="220"/>
      <c r="R264" s="220"/>
      <c r="S264" s="220"/>
      <c r="T264" s="22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2" t="s">
        <v>131</v>
      </c>
      <c r="AU264" s="222" t="s">
        <v>82</v>
      </c>
      <c r="AV264" s="13" t="s">
        <v>82</v>
      </c>
      <c r="AW264" s="13" t="s">
        <v>4</v>
      </c>
      <c r="AX264" s="13" t="s">
        <v>80</v>
      </c>
      <c r="AY264" s="222" t="s">
        <v>122</v>
      </c>
    </row>
    <row r="265" spans="1:65" s="2" customFormat="1" ht="14.4" customHeight="1">
      <c r="A265" s="39"/>
      <c r="B265" s="40"/>
      <c r="C265" s="245" t="s">
        <v>539</v>
      </c>
      <c r="D265" s="245" t="s">
        <v>184</v>
      </c>
      <c r="E265" s="246" t="s">
        <v>540</v>
      </c>
      <c r="F265" s="247" t="s">
        <v>541</v>
      </c>
      <c r="G265" s="248" t="s">
        <v>146</v>
      </c>
      <c r="H265" s="249">
        <v>22.338</v>
      </c>
      <c r="I265" s="250"/>
      <c r="J265" s="251">
        <f>ROUND(I265*H265,2)</f>
        <v>0</v>
      </c>
      <c r="K265" s="247" t="s">
        <v>128</v>
      </c>
      <c r="L265" s="252"/>
      <c r="M265" s="253" t="s">
        <v>19</v>
      </c>
      <c r="N265" s="254" t="s">
        <v>46</v>
      </c>
      <c r="O265" s="85"/>
      <c r="P265" s="207">
        <f>O265*H265</f>
        <v>0</v>
      </c>
      <c r="Q265" s="207">
        <v>0.0483</v>
      </c>
      <c r="R265" s="207">
        <f>Q265*H265</f>
        <v>1.0789254000000001</v>
      </c>
      <c r="S265" s="207">
        <v>0</v>
      </c>
      <c r="T265" s="208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09" t="s">
        <v>167</v>
      </c>
      <c r="AT265" s="209" t="s">
        <v>184</v>
      </c>
      <c r="AU265" s="209" t="s">
        <v>82</v>
      </c>
      <c r="AY265" s="18" t="s">
        <v>122</v>
      </c>
      <c r="BE265" s="210">
        <f>IF(N265="základní",J265,0)</f>
        <v>0</v>
      </c>
      <c r="BF265" s="210">
        <f>IF(N265="snížená",J265,0)</f>
        <v>0</v>
      </c>
      <c r="BG265" s="210">
        <f>IF(N265="zákl. přenesená",J265,0)</f>
        <v>0</v>
      </c>
      <c r="BH265" s="210">
        <f>IF(N265="sníž. přenesená",J265,0)</f>
        <v>0</v>
      </c>
      <c r="BI265" s="210">
        <f>IF(N265="nulová",J265,0)</f>
        <v>0</v>
      </c>
      <c r="BJ265" s="18" t="s">
        <v>80</v>
      </c>
      <c r="BK265" s="210">
        <f>ROUND(I265*H265,2)</f>
        <v>0</v>
      </c>
      <c r="BL265" s="18" t="s">
        <v>129</v>
      </c>
      <c r="BM265" s="209" t="s">
        <v>542</v>
      </c>
    </row>
    <row r="266" spans="1:51" s="13" customFormat="1" ht="12">
      <c r="A266" s="13"/>
      <c r="B266" s="211"/>
      <c r="C266" s="212"/>
      <c r="D266" s="213" t="s">
        <v>131</v>
      </c>
      <c r="E266" s="214" t="s">
        <v>19</v>
      </c>
      <c r="F266" s="215" t="s">
        <v>543</v>
      </c>
      <c r="G266" s="212"/>
      <c r="H266" s="216">
        <v>21.9</v>
      </c>
      <c r="I266" s="217"/>
      <c r="J266" s="212"/>
      <c r="K266" s="212"/>
      <c r="L266" s="218"/>
      <c r="M266" s="219"/>
      <c r="N266" s="220"/>
      <c r="O266" s="220"/>
      <c r="P266" s="220"/>
      <c r="Q266" s="220"/>
      <c r="R266" s="220"/>
      <c r="S266" s="220"/>
      <c r="T266" s="22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2" t="s">
        <v>131</v>
      </c>
      <c r="AU266" s="222" t="s">
        <v>82</v>
      </c>
      <c r="AV266" s="13" t="s">
        <v>82</v>
      </c>
      <c r="AW266" s="13" t="s">
        <v>36</v>
      </c>
      <c r="AX266" s="13" t="s">
        <v>80</v>
      </c>
      <c r="AY266" s="222" t="s">
        <v>122</v>
      </c>
    </row>
    <row r="267" spans="1:51" s="13" customFormat="1" ht="12">
      <c r="A267" s="13"/>
      <c r="B267" s="211"/>
      <c r="C267" s="212"/>
      <c r="D267" s="213" t="s">
        <v>131</v>
      </c>
      <c r="E267" s="212"/>
      <c r="F267" s="215" t="s">
        <v>544</v>
      </c>
      <c r="G267" s="212"/>
      <c r="H267" s="216">
        <v>22.338</v>
      </c>
      <c r="I267" s="217"/>
      <c r="J267" s="212"/>
      <c r="K267" s="212"/>
      <c r="L267" s="218"/>
      <c r="M267" s="219"/>
      <c r="N267" s="220"/>
      <c r="O267" s="220"/>
      <c r="P267" s="220"/>
      <c r="Q267" s="220"/>
      <c r="R267" s="220"/>
      <c r="S267" s="220"/>
      <c r="T267" s="22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2" t="s">
        <v>131</v>
      </c>
      <c r="AU267" s="222" t="s">
        <v>82</v>
      </c>
      <c r="AV267" s="13" t="s">
        <v>82</v>
      </c>
      <c r="AW267" s="13" t="s">
        <v>4</v>
      </c>
      <c r="AX267" s="13" t="s">
        <v>80</v>
      </c>
      <c r="AY267" s="222" t="s">
        <v>122</v>
      </c>
    </row>
    <row r="268" spans="1:65" s="2" customFormat="1" ht="14.4" customHeight="1">
      <c r="A268" s="39"/>
      <c r="B268" s="40"/>
      <c r="C268" s="245" t="s">
        <v>545</v>
      </c>
      <c r="D268" s="245" t="s">
        <v>184</v>
      </c>
      <c r="E268" s="246" t="s">
        <v>546</v>
      </c>
      <c r="F268" s="247" t="s">
        <v>547</v>
      </c>
      <c r="G268" s="248" t="s">
        <v>146</v>
      </c>
      <c r="H268" s="249">
        <v>4.08</v>
      </c>
      <c r="I268" s="250"/>
      <c r="J268" s="251">
        <f>ROUND(I268*H268,2)</f>
        <v>0</v>
      </c>
      <c r="K268" s="247" t="s">
        <v>128</v>
      </c>
      <c r="L268" s="252"/>
      <c r="M268" s="253" t="s">
        <v>19</v>
      </c>
      <c r="N268" s="254" t="s">
        <v>46</v>
      </c>
      <c r="O268" s="85"/>
      <c r="P268" s="207">
        <f>O268*H268</f>
        <v>0</v>
      </c>
      <c r="Q268" s="207">
        <v>0.06567</v>
      </c>
      <c r="R268" s="207">
        <f>Q268*H268</f>
        <v>0.26793360000000005</v>
      </c>
      <c r="S268" s="207">
        <v>0</v>
      </c>
      <c r="T268" s="208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09" t="s">
        <v>167</v>
      </c>
      <c r="AT268" s="209" t="s">
        <v>184</v>
      </c>
      <c r="AU268" s="209" t="s">
        <v>82</v>
      </c>
      <c r="AY268" s="18" t="s">
        <v>122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8" t="s">
        <v>80</v>
      </c>
      <c r="BK268" s="210">
        <f>ROUND(I268*H268,2)</f>
        <v>0</v>
      </c>
      <c r="BL268" s="18" t="s">
        <v>129</v>
      </c>
      <c r="BM268" s="209" t="s">
        <v>548</v>
      </c>
    </row>
    <row r="269" spans="1:51" s="13" customFormat="1" ht="12">
      <c r="A269" s="13"/>
      <c r="B269" s="211"/>
      <c r="C269" s="212"/>
      <c r="D269" s="213" t="s">
        <v>131</v>
      </c>
      <c r="E269" s="212"/>
      <c r="F269" s="215" t="s">
        <v>549</v>
      </c>
      <c r="G269" s="212"/>
      <c r="H269" s="216">
        <v>4.08</v>
      </c>
      <c r="I269" s="217"/>
      <c r="J269" s="212"/>
      <c r="K269" s="212"/>
      <c r="L269" s="218"/>
      <c r="M269" s="219"/>
      <c r="N269" s="220"/>
      <c r="O269" s="220"/>
      <c r="P269" s="220"/>
      <c r="Q269" s="220"/>
      <c r="R269" s="220"/>
      <c r="S269" s="220"/>
      <c r="T269" s="22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2" t="s">
        <v>131</v>
      </c>
      <c r="AU269" s="222" t="s">
        <v>82</v>
      </c>
      <c r="AV269" s="13" t="s">
        <v>82</v>
      </c>
      <c r="AW269" s="13" t="s">
        <v>4</v>
      </c>
      <c r="AX269" s="13" t="s">
        <v>80</v>
      </c>
      <c r="AY269" s="222" t="s">
        <v>122</v>
      </c>
    </row>
    <row r="270" spans="1:65" s="2" customFormat="1" ht="24.15" customHeight="1">
      <c r="A270" s="39"/>
      <c r="B270" s="40"/>
      <c r="C270" s="198" t="s">
        <v>550</v>
      </c>
      <c r="D270" s="198" t="s">
        <v>124</v>
      </c>
      <c r="E270" s="199" t="s">
        <v>551</v>
      </c>
      <c r="F270" s="200" t="s">
        <v>552</v>
      </c>
      <c r="G270" s="201" t="s">
        <v>146</v>
      </c>
      <c r="H270" s="202">
        <v>37.92</v>
      </c>
      <c r="I270" s="203"/>
      <c r="J270" s="204">
        <f>ROUND(I270*H270,2)</f>
        <v>0</v>
      </c>
      <c r="K270" s="200" t="s">
        <v>128</v>
      </c>
      <c r="L270" s="45"/>
      <c r="M270" s="205" t="s">
        <v>19</v>
      </c>
      <c r="N270" s="206" t="s">
        <v>46</v>
      </c>
      <c r="O270" s="85"/>
      <c r="P270" s="207">
        <f>O270*H270</f>
        <v>0</v>
      </c>
      <c r="Q270" s="207">
        <v>0.10095</v>
      </c>
      <c r="R270" s="207">
        <f>Q270*H270</f>
        <v>3.828024</v>
      </c>
      <c r="S270" s="207">
        <v>0</v>
      </c>
      <c r="T270" s="208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09" t="s">
        <v>129</v>
      </c>
      <c r="AT270" s="209" t="s">
        <v>124</v>
      </c>
      <c r="AU270" s="209" t="s">
        <v>82</v>
      </c>
      <c r="AY270" s="18" t="s">
        <v>122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8" t="s">
        <v>80</v>
      </c>
      <c r="BK270" s="210">
        <f>ROUND(I270*H270,2)</f>
        <v>0</v>
      </c>
      <c r="BL270" s="18" t="s">
        <v>129</v>
      </c>
      <c r="BM270" s="209" t="s">
        <v>553</v>
      </c>
    </row>
    <row r="271" spans="1:51" s="13" customFormat="1" ht="12">
      <c r="A271" s="13"/>
      <c r="B271" s="211"/>
      <c r="C271" s="212"/>
      <c r="D271" s="213" t="s">
        <v>131</v>
      </c>
      <c r="E271" s="214" t="s">
        <v>19</v>
      </c>
      <c r="F271" s="215" t="s">
        <v>554</v>
      </c>
      <c r="G271" s="212"/>
      <c r="H271" s="216">
        <v>37.92</v>
      </c>
      <c r="I271" s="217"/>
      <c r="J271" s="212"/>
      <c r="K271" s="212"/>
      <c r="L271" s="218"/>
      <c r="M271" s="219"/>
      <c r="N271" s="220"/>
      <c r="O271" s="220"/>
      <c r="P271" s="220"/>
      <c r="Q271" s="220"/>
      <c r="R271" s="220"/>
      <c r="S271" s="220"/>
      <c r="T271" s="22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2" t="s">
        <v>131</v>
      </c>
      <c r="AU271" s="222" t="s">
        <v>82</v>
      </c>
      <c r="AV271" s="13" t="s">
        <v>82</v>
      </c>
      <c r="AW271" s="13" t="s">
        <v>36</v>
      </c>
      <c r="AX271" s="13" t="s">
        <v>80</v>
      </c>
      <c r="AY271" s="222" t="s">
        <v>122</v>
      </c>
    </row>
    <row r="272" spans="1:65" s="2" customFormat="1" ht="14.4" customHeight="1">
      <c r="A272" s="39"/>
      <c r="B272" s="40"/>
      <c r="C272" s="245" t="s">
        <v>555</v>
      </c>
      <c r="D272" s="245" t="s">
        <v>184</v>
      </c>
      <c r="E272" s="246" t="s">
        <v>556</v>
      </c>
      <c r="F272" s="247" t="s">
        <v>557</v>
      </c>
      <c r="G272" s="248" t="s">
        <v>146</v>
      </c>
      <c r="H272" s="249">
        <v>38.678</v>
      </c>
      <c r="I272" s="250"/>
      <c r="J272" s="251">
        <f>ROUND(I272*H272,2)</f>
        <v>0</v>
      </c>
      <c r="K272" s="247" t="s">
        <v>128</v>
      </c>
      <c r="L272" s="252"/>
      <c r="M272" s="253" t="s">
        <v>19</v>
      </c>
      <c r="N272" s="254" t="s">
        <v>46</v>
      </c>
      <c r="O272" s="85"/>
      <c r="P272" s="207">
        <f>O272*H272</f>
        <v>0</v>
      </c>
      <c r="Q272" s="207">
        <v>0.028</v>
      </c>
      <c r="R272" s="207">
        <f>Q272*H272</f>
        <v>1.082984</v>
      </c>
      <c r="S272" s="207">
        <v>0</v>
      </c>
      <c r="T272" s="20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9" t="s">
        <v>167</v>
      </c>
      <c r="AT272" s="209" t="s">
        <v>184</v>
      </c>
      <c r="AU272" s="209" t="s">
        <v>82</v>
      </c>
      <c r="AY272" s="18" t="s">
        <v>122</v>
      </c>
      <c r="BE272" s="210">
        <f>IF(N272="základní",J272,0)</f>
        <v>0</v>
      </c>
      <c r="BF272" s="210">
        <f>IF(N272="snížená",J272,0)</f>
        <v>0</v>
      </c>
      <c r="BG272" s="210">
        <f>IF(N272="zákl. přenesená",J272,0)</f>
        <v>0</v>
      </c>
      <c r="BH272" s="210">
        <f>IF(N272="sníž. přenesená",J272,0)</f>
        <v>0</v>
      </c>
      <c r="BI272" s="210">
        <f>IF(N272="nulová",J272,0)</f>
        <v>0</v>
      </c>
      <c r="BJ272" s="18" t="s">
        <v>80</v>
      </c>
      <c r="BK272" s="210">
        <f>ROUND(I272*H272,2)</f>
        <v>0</v>
      </c>
      <c r="BL272" s="18" t="s">
        <v>129</v>
      </c>
      <c r="BM272" s="209" t="s">
        <v>558</v>
      </c>
    </row>
    <row r="273" spans="1:51" s="13" customFormat="1" ht="12">
      <c r="A273" s="13"/>
      <c r="B273" s="211"/>
      <c r="C273" s="212"/>
      <c r="D273" s="213" t="s">
        <v>131</v>
      </c>
      <c r="E273" s="212"/>
      <c r="F273" s="215" t="s">
        <v>559</v>
      </c>
      <c r="G273" s="212"/>
      <c r="H273" s="216">
        <v>38.678</v>
      </c>
      <c r="I273" s="217"/>
      <c r="J273" s="212"/>
      <c r="K273" s="212"/>
      <c r="L273" s="218"/>
      <c r="M273" s="219"/>
      <c r="N273" s="220"/>
      <c r="O273" s="220"/>
      <c r="P273" s="220"/>
      <c r="Q273" s="220"/>
      <c r="R273" s="220"/>
      <c r="S273" s="220"/>
      <c r="T273" s="22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2" t="s">
        <v>131</v>
      </c>
      <c r="AU273" s="222" t="s">
        <v>82</v>
      </c>
      <c r="AV273" s="13" t="s">
        <v>82</v>
      </c>
      <c r="AW273" s="13" t="s">
        <v>4</v>
      </c>
      <c r="AX273" s="13" t="s">
        <v>80</v>
      </c>
      <c r="AY273" s="222" t="s">
        <v>122</v>
      </c>
    </row>
    <row r="274" spans="1:65" s="2" customFormat="1" ht="14.4" customHeight="1">
      <c r="A274" s="39"/>
      <c r="B274" s="40"/>
      <c r="C274" s="198" t="s">
        <v>527</v>
      </c>
      <c r="D274" s="198" t="s">
        <v>124</v>
      </c>
      <c r="E274" s="199" t="s">
        <v>560</v>
      </c>
      <c r="F274" s="200" t="s">
        <v>561</v>
      </c>
      <c r="G274" s="201" t="s">
        <v>155</v>
      </c>
      <c r="H274" s="202">
        <v>3.001</v>
      </c>
      <c r="I274" s="203"/>
      <c r="J274" s="204">
        <f>ROUND(I274*H274,2)</f>
        <v>0</v>
      </c>
      <c r="K274" s="200" t="s">
        <v>128</v>
      </c>
      <c r="L274" s="45"/>
      <c r="M274" s="205" t="s">
        <v>19</v>
      </c>
      <c r="N274" s="206" t="s">
        <v>46</v>
      </c>
      <c r="O274" s="85"/>
      <c r="P274" s="207">
        <f>O274*H274</f>
        <v>0</v>
      </c>
      <c r="Q274" s="207">
        <v>2.25634</v>
      </c>
      <c r="R274" s="207">
        <f>Q274*H274</f>
        <v>6.771276339999999</v>
      </c>
      <c r="S274" s="207">
        <v>0</v>
      </c>
      <c r="T274" s="208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09" t="s">
        <v>129</v>
      </c>
      <c r="AT274" s="209" t="s">
        <v>124</v>
      </c>
      <c r="AU274" s="209" t="s">
        <v>82</v>
      </c>
      <c r="AY274" s="18" t="s">
        <v>122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8" t="s">
        <v>80</v>
      </c>
      <c r="BK274" s="210">
        <f>ROUND(I274*H274,2)</f>
        <v>0</v>
      </c>
      <c r="BL274" s="18" t="s">
        <v>129</v>
      </c>
      <c r="BM274" s="209" t="s">
        <v>562</v>
      </c>
    </row>
    <row r="275" spans="1:51" s="13" customFormat="1" ht="12">
      <c r="A275" s="13"/>
      <c r="B275" s="211"/>
      <c r="C275" s="212"/>
      <c r="D275" s="213" t="s">
        <v>131</v>
      </c>
      <c r="E275" s="214" t="s">
        <v>19</v>
      </c>
      <c r="F275" s="215" t="s">
        <v>563</v>
      </c>
      <c r="G275" s="212"/>
      <c r="H275" s="216">
        <v>1.863</v>
      </c>
      <c r="I275" s="217"/>
      <c r="J275" s="212"/>
      <c r="K275" s="212"/>
      <c r="L275" s="218"/>
      <c r="M275" s="219"/>
      <c r="N275" s="220"/>
      <c r="O275" s="220"/>
      <c r="P275" s="220"/>
      <c r="Q275" s="220"/>
      <c r="R275" s="220"/>
      <c r="S275" s="220"/>
      <c r="T275" s="22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2" t="s">
        <v>131</v>
      </c>
      <c r="AU275" s="222" t="s">
        <v>82</v>
      </c>
      <c r="AV275" s="13" t="s">
        <v>82</v>
      </c>
      <c r="AW275" s="13" t="s">
        <v>36</v>
      </c>
      <c r="AX275" s="13" t="s">
        <v>75</v>
      </c>
      <c r="AY275" s="222" t="s">
        <v>122</v>
      </c>
    </row>
    <row r="276" spans="1:51" s="13" customFormat="1" ht="12">
      <c r="A276" s="13"/>
      <c r="B276" s="211"/>
      <c r="C276" s="212"/>
      <c r="D276" s="213" t="s">
        <v>131</v>
      </c>
      <c r="E276" s="214" t="s">
        <v>19</v>
      </c>
      <c r="F276" s="215" t="s">
        <v>564</v>
      </c>
      <c r="G276" s="212"/>
      <c r="H276" s="216">
        <v>1.138</v>
      </c>
      <c r="I276" s="217"/>
      <c r="J276" s="212"/>
      <c r="K276" s="212"/>
      <c r="L276" s="218"/>
      <c r="M276" s="219"/>
      <c r="N276" s="220"/>
      <c r="O276" s="220"/>
      <c r="P276" s="220"/>
      <c r="Q276" s="220"/>
      <c r="R276" s="220"/>
      <c r="S276" s="220"/>
      <c r="T276" s="22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2" t="s">
        <v>131</v>
      </c>
      <c r="AU276" s="222" t="s">
        <v>82</v>
      </c>
      <c r="AV276" s="13" t="s">
        <v>82</v>
      </c>
      <c r="AW276" s="13" t="s">
        <v>36</v>
      </c>
      <c r="AX276" s="13" t="s">
        <v>75</v>
      </c>
      <c r="AY276" s="222" t="s">
        <v>122</v>
      </c>
    </row>
    <row r="277" spans="1:51" s="14" customFormat="1" ht="12">
      <c r="A277" s="14"/>
      <c r="B277" s="223"/>
      <c r="C277" s="224"/>
      <c r="D277" s="213" t="s">
        <v>131</v>
      </c>
      <c r="E277" s="225" t="s">
        <v>19</v>
      </c>
      <c r="F277" s="226" t="s">
        <v>138</v>
      </c>
      <c r="G277" s="224"/>
      <c r="H277" s="227">
        <v>3.001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33" t="s">
        <v>131</v>
      </c>
      <c r="AU277" s="233" t="s">
        <v>82</v>
      </c>
      <c r="AV277" s="14" t="s">
        <v>129</v>
      </c>
      <c r="AW277" s="14" t="s">
        <v>36</v>
      </c>
      <c r="AX277" s="14" t="s">
        <v>80</v>
      </c>
      <c r="AY277" s="233" t="s">
        <v>122</v>
      </c>
    </row>
    <row r="278" spans="1:65" s="2" customFormat="1" ht="24.15" customHeight="1">
      <c r="A278" s="39"/>
      <c r="B278" s="40"/>
      <c r="C278" s="198" t="s">
        <v>565</v>
      </c>
      <c r="D278" s="198" t="s">
        <v>124</v>
      </c>
      <c r="E278" s="199" t="s">
        <v>566</v>
      </c>
      <c r="F278" s="200" t="s">
        <v>567</v>
      </c>
      <c r="G278" s="201" t="s">
        <v>146</v>
      </c>
      <c r="H278" s="202">
        <v>5.9</v>
      </c>
      <c r="I278" s="203"/>
      <c r="J278" s="204">
        <f>ROUND(I278*H278,2)</f>
        <v>0</v>
      </c>
      <c r="K278" s="200" t="s">
        <v>128</v>
      </c>
      <c r="L278" s="45"/>
      <c r="M278" s="205" t="s">
        <v>19</v>
      </c>
      <c r="N278" s="206" t="s">
        <v>46</v>
      </c>
      <c r="O278" s="85"/>
      <c r="P278" s="207">
        <f>O278*H278</f>
        <v>0</v>
      </c>
      <c r="Q278" s="207">
        <v>0.0005</v>
      </c>
      <c r="R278" s="207">
        <f>Q278*H278</f>
        <v>0.0029500000000000004</v>
      </c>
      <c r="S278" s="207">
        <v>0</v>
      </c>
      <c r="T278" s="208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09" t="s">
        <v>219</v>
      </c>
      <c r="AT278" s="209" t="s">
        <v>124</v>
      </c>
      <c r="AU278" s="209" t="s">
        <v>82</v>
      </c>
      <c r="AY278" s="18" t="s">
        <v>122</v>
      </c>
      <c r="BE278" s="210">
        <f>IF(N278="základní",J278,0)</f>
        <v>0</v>
      </c>
      <c r="BF278" s="210">
        <f>IF(N278="snížená",J278,0)</f>
        <v>0</v>
      </c>
      <c r="BG278" s="210">
        <f>IF(N278="zákl. přenesená",J278,0)</f>
        <v>0</v>
      </c>
      <c r="BH278" s="210">
        <f>IF(N278="sníž. přenesená",J278,0)</f>
        <v>0</v>
      </c>
      <c r="BI278" s="210">
        <f>IF(N278="nulová",J278,0)</f>
        <v>0</v>
      </c>
      <c r="BJ278" s="18" t="s">
        <v>80</v>
      </c>
      <c r="BK278" s="210">
        <f>ROUND(I278*H278,2)</f>
        <v>0</v>
      </c>
      <c r="BL278" s="18" t="s">
        <v>219</v>
      </c>
      <c r="BM278" s="209" t="s">
        <v>568</v>
      </c>
    </row>
    <row r="279" spans="1:65" s="2" customFormat="1" ht="14.4" customHeight="1">
      <c r="A279" s="39"/>
      <c r="B279" s="40"/>
      <c r="C279" s="198" t="s">
        <v>569</v>
      </c>
      <c r="D279" s="198" t="s">
        <v>124</v>
      </c>
      <c r="E279" s="199" t="s">
        <v>570</v>
      </c>
      <c r="F279" s="200" t="s">
        <v>571</v>
      </c>
      <c r="G279" s="201" t="s">
        <v>146</v>
      </c>
      <c r="H279" s="202">
        <v>5.9</v>
      </c>
      <c r="I279" s="203"/>
      <c r="J279" s="204">
        <f>ROUND(I279*H279,2)</f>
        <v>0</v>
      </c>
      <c r="K279" s="200" t="s">
        <v>128</v>
      </c>
      <c r="L279" s="45"/>
      <c r="M279" s="205" t="s">
        <v>19</v>
      </c>
      <c r="N279" s="206" t="s">
        <v>46</v>
      </c>
      <c r="O279" s="85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09" t="s">
        <v>129</v>
      </c>
      <c r="AT279" s="209" t="s">
        <v>124</v>
      </c>
      <c r="AU279" s="209" t="s">
        <v>82</v>
      </c>
      <c r="AY279" s="18" t="s">
        <v>122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8" t="s">
        <v>80</v>
      </c>
      <c r="BK279" s="210">
        <f>ROUND(I279*H279,2)</f>
        <v>0</v>
      </c>
      <c r="BL279" s="18" t="s">
        <v>129</v>
      </c>
      <c r="BM279" s="209" t="s">
        <v>572</v>
      </c>
    </row>
    <row r="280" spans="1:63" s="12" customFormat="1" ht="22.8" customHeight="1">
      <c r="A280" s="12"/>
      <c r="B280" s="182"/>
      <c r="C280" s="183"/>
      <c r="D280" s="184" t="s">
        <v>74</v>
      </c>
      <c r="E280" s="196" t="s">
        <v>573</v>
      </c>
      <c r="F280" s="196" t="s">
        <v>574</v>
      </c>
      <c r="G280" s="183"/>
      <c r="H280" s="183"/>
      <c r="I280" s="186"/>
      <c r="J280" s="197">
        <f>BK280</f>
        <v>0</v>
      </c>
      <c r="K280" s="183"/>
      <c r="L280" s="188"/>
      <c r="M280" s="189"/>
      <c r="N280" s="190"/>
      <c r="O280" s="190"/>
      <c r="P280" s="191">
        <f>SUM(P281:P287)</f>
        <v>0</v>
      </c>
      <c r="Q280" s="190"/>
      <c r="R280" s="191">
        <f>SUM(R281:R287)</f>
        <v>0.29660999999999993</v>
      </c>
      <c r="S280" s="190"/>
      <c r="T280" s="192">
        <f>SUM(T281:T287)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3" t="s">
        <v>80</v>
      </c>
      <c r="AT280" s="194" t="s">
        <v>74</v>
      </c>
      <c r="AU280" s="194" t="s">
        <v>80</v>
      </c>
      <c r="AY280" s="193" t="s">
        <v>122</v>
      </c>
      <c r="BK280" s="195">
        <f>SUM(BK281:BK287)</f>
        <v>0</v>
      </c>
    </row>
    <row r="281" spans="1:65" s="2" customFormat="1" ht="24.15" customHeight="1">
      <c r="A281" s="39"/>
      <c r="B281" s="40"/>
      <c r="C281" s="198" t="s">
        <v>575</v>
      </c>
      <c r="D281" s="198" t="s">
        <v>124</v>
      </c>
      <c r="E281" s="199" t="s">
        <v>576</v>
      </c>
      <c r="F281" s="200" t="s">
        <v>577</v>
      </c>
      <c r="G281" s="201" t="s">
        <v>271</v>
      </c>
      <c r="H281" s="202">
        <v>2</v>
      </c>
      <c r="I281" s="203"/>
      <c r="J281" s="204">
        <f>ROUND(I281*H281,2)</f>
        <v>0</v>
      </c>
      <c r="K281" s="200" t="s">
        <v>128</v>
      </c>
      <c r="L281" s="45"/>
      <c r="M281" s="205" t="s">
        <v>19</v>
      </c>
      <c r="N281" s="206" t="s">
        <v>46</v>
      </c>
      <c r="O281" s="85"/>
      <c r="P281" s="207">
        <f>O281*H281</f>
        <v>0</v>
      </c>
      <c r="Q281" s="207">
        <v>0.06851</v>
      </c>
      <c r="R281" s="207">
        <f>Q281*H281</f>
        <v>0.13702</v>
      </c>
      <c r="S281" s="207">
        <v>0</v>
      </c>
      <c r="T281" s="208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09" t="s">
        <v>129</v>
      </c>
      <c r="AT281" s="209" t="s">
        <v>124</v>
      </c>
      <c r="AU281" s="209" t="s">
        <v>82</v>
      </c>
      <c r="AY281" s="18" t="s">
        <v>122</v>
      </c>
      <c r="BE281" s="210">
        <f>IF(N281="základní",J281,0)</f>
        <v>0</v>
      </c>
      <c r="BF281" s="210">
        <f>IF(N281="snížená",J281,0)</f>
        <v>0</v>
      </c>
      <c r="BG281" s="210">
        <f>IF(N281="zákl. přenesená",J281,0)</f>
        <v>0</v>
      </c>
      <c r="BH281" s="210">
        <f>IF(N281="sníž. přenesená",J281,0)</f>
        <v>0</v>
      </c>
      <c r="BI281" s="210">
        <f>IF(N281="nulová",J281,0)</f>
        <v>0</v>
      </c>
      <c r="BJ281" s="18" t="s">
        <v>80</v>
      </c>
      <c r="BK281" s="210">
        <f>ROUND(I281*H281,2)</f>
        <v>0</v>
      </c>
      <c r="BL281" s="18" t="s">
        <v>129</v>
      </c>
      <c r="BM281" s="209" t="s">
        <v>578</v>
      </c>
    </row>
    <row r="282" spans="1:65" s="2" customFormat="1" ht="14.4" customHeight="1">
      <c r="A282" s="39"/>
      <c r="B282" s="40"/>
      <c r="C282" s="245" t="s">
        <v>573</v>
      </c>
      <c r="D282" s="245" t="s">
        <v>184</v>
      </c>
      <c r="E282" s="246" t="s">
        <v>579</v>
      </c>
      <c r="F282" s="247" t="s">
        <v>580</v>
      </c>
      <c r="G282" s="248" t="s">
        <v>271</v>
      </c>
      <c r="H282" s="249">
        <v>2</v>
      </c>
      <c r="I282" s="250"/>
      <c r="J282" s="251">
        <f>ROUND(I282*H282,2)</f>
        <v>0</v>
      </c>
      <c r="K282" s="247" t="s">
        <v>128</v>
      </c>
      <c r="L282" s="252"/>
      <c r="M282" s="253" t="s">
        <v>19</v>
      </c>
      <c r="N282" s="254" t="s">
        <v>46</v>
      </c>
      <c r="O282" s="85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9" t="s">
        <v>167</v>
      </c>
      <c r="AT282" s="209" t="s">
        <v>184</v>
      </c>
      <c r="AU282" s="209" t="s">
        <v>82</v>
      </c>
      <c r="AY282" s="18" t="s">
        <v>122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8" t="s">
        <v>80</v>
      </c>
      <c r="BK282" s="210">
        <f>ROUND(I282*H282,2)</f>
        <v>0</v>
      </c>
      <c r="BL282" s="18" t="s">
        <v>129</v>
      </c>
      <c r="BM282" s="209" t="s">
        <v>581</v>
      </c>
    </row>
    <row r="283" spans="1:65" s="2" customFormat="1" ht="24.15" customHeight="1">
      <c r="A283" s="39"/>
      <c r="B283" s="40"/>
      <c r="C283" s="198" t="s">
        <v>582</v>
      </c>
      <c r="D283" s="198" t="s">
        <v>124</v>
      </c>
      <c r="E283" s="199" t="s">
        <v>583</v>
      </c>
      <c r="F283" s="200" t="s">
        <v>584</v>
      </c>
      <c r="G283" s="201" t="s">
        <v>271</v>
      </c>
      <c r="H283" s="202">
        <v>3</v>
      </c>
      <c r="I283" s="203"/>
      <c r="J283" s="204">
        <f>ROUND(I283*H283,2)</f>
        <v>0</v>
      </c>
      <c r="K283" s="200" t="s">
        <v>128</v>
      </c>
      <c r="L283" s="45"/>
      <c r="M283" s="205" t="s">
        <v>19</v>
      </c>
      <c r="N283" s="206" t="s">
        <v>46</v>
      </c>
      <c r="O283" s="85"/>
      <c r="P283" s="207">
        <f>O283*H283</f>
        <v>0</v>
      </c>
      <c r="Q283" s="207">
        <v>0.02873</v>
      </c>
      <c r="R283" s="207">
        <f>Q283*H283</f>
        <v>0.08618999999999999</v>
      </c>
      <c r="S283" s="207">
        <v>0</v>
      </c>
      <c r="T283" s="20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09" t="s">
        <v>129</v>
      </c>
      <c r="AT283" s="209" t="s">
        <v>124</v>
      </c>
      <c r="AU283" s="209" t="s">
        <v>82</v>
      </c>
      <c r="AY283" s="18" t="s">
        <v>122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8" t="s">
        <v>80</v>
      </c>
      <c r="BK283" s="210">
        <f>ROUND(I283*H283,2)</f>
        <v>0</v>
      </c>
      <c r="BL283" s="18" t="s">
        <v>129</v>
      </c>
      <c r="BM283" s="209" t="s">
        <v>585</v>
      </c>
    </row>
    <row r="284" spans="1:65" s="2" customFormat="1" ht="14.4" customHeight="1">
      <c r="A284" s="39"/>
      <c r="B284" s="40"/>
      <c r="C284" s="245" t="s">
        <v>586</v>
      </c>
      <c r="D284" s="245" t="s">
        <v>184</v>
      </c>
      <c r="E284" s="246" t="s">
        <v>587</v>
      </c>
      <c r="F284" s="247" t="s">
        <v>588</v>
      </c>
      <c r="G284" s="248" t="s">
        <v>271</v>
      </c>
      <c r="H284" s="249">
        <v>2</v>
      </c>
      <c r="I284" s="250"/>
      <c r="J284" s="251">
        <f>ROUND(I284*H284,2)</f>
        <v>0</v>
      </c>
      <c r="K284" s="247" t="s">
        <v>276</v>
      </c>
      <c r="L284" s="252"/>
      <c r="M284" s="253" t="s">
        <v>19</v>
      </c>
      <c r="N284" s="254" t="s">
        <v>46</v>
      </c>
      <c r="O284" s="85"/>
      <c r="P284" s="207">
        <f>O284*H284</f>
        <v>0</v>
      </c>
      <c r="Q284" s="207">
        <v>0.0166</v>
      </c>
      <c r="R284" s="207">
        <f>Q284*H284</f>
        <v>0.0332</v>
      </c>
      <c r="S284" s="207">
        <v>0</v>
      </c>
      <c r="T284" s="208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09" t="s">
        <v>167</v>
      </c>
      <c r="AT284" s="209" t="s">
        <v>184</v>
      </c>
      <c r="AU284" s="209" t="s">
        <v>82</v>
      </c>
      <c r="AY284" s="18" t="s">
        <v>122</v>
      </c>
      <c r="BE284" s="210">
        <f>IF(N284="základní",J284,0)</f>
        <v>0</v>
      </c>
      <c r="BF284" s="210">
        <f>IF(N284="snížená",J284,0)</f>
        <v>0</v>
      </c>
      <c r="BG284" s="210">
        <f>IF(N284="zákl. přenesená",J284,0)</f>
        <v>0</v>
      </c>
      <c r="BH284" s="210">
        <f>IF(N284="sníž. přenesená",J284,0)</f>
        <v>0</v>
      </c>
      <c r="BI284" s="210">
        <f>IF(N284="nulová",J284,0)</f>
        <v>0</v>
      </c>
      <c r="BJ284" s="18" t="s">
        <v>80</v>
      </c>
      <c r="BK284" s="210">
        <f>ROUND(I284*H284,2)</f>
        <v>0</v>
      </c>
      <c r="BL284" s="18" t="s">
        <v>129</v>
      </c>
      <c r="BM284" s="209" t="s">
        <v>589</v>
      </c>
    </row>
    <row r="285" spans="1:65" s="2" customFormat="1" ht="14.4" customHeight="1">
      <c r="A285" s="39"/>
      <c r="B285" s="40"/>
      <c r="C285" s="245" t="s">
        <v>590</v>
      </c>
      <c r="D285" s="245" t="s">
        <v>184</v>
      </c>
      <c r="E285" s="246" t="s">
        <v>591</v>
      </c>
      <c r="F285" s="247" t="s">
        <v>592</v>
      </c>
      <c r="G285" s="248" t="s">
        <v>271</v>
      </c>
      <c r="H285" s="249">
        <v>1</v>
      </c>
      <c r="I285" s="250"/>
      <c r="J285" s="251">
        <f>ROUND(I285*H285,2)</f>
        <v>0</v>
      </c>
      <c r="K285" s="247" t="s">
        <v>276</v>
      </c>
      <c r="L285" s="252"/>
      <c r="M285" s="253" t="s">
        <v>19</v>
      </c>
      <c r="N285" s="254" t="s">
        <v>46</v>
      </c>
      <c r="O285" s="85"/>
      <c r="P285" s="207">
        <f>O285*H285</f>
        <v>0</v>
      </c>
      <c r="Q285" s="207">
        <v>0.0227</v>
      </c>
      <c r="R285" s="207">
        <f>Q285*H285</f>
        <v>0.0227</v>
      </c>
      <c r="S285" s="207">
        <v>0</v>
      </c>
      <c r="T285" s="208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09" t="s">
        <v>167</v>
      </c>
      <c r="AT285" s="209" t="s">
        <v>184</v>
      </c>
      <c r="AU285" s="209" t="s">
        <v>82</v>
      </c>
      <c r="AY285" s="18" t="s">
        <v>122</v>
      </c>
      <c r="BE285" s="210">
        <f>IF(N285="základní",J285,0)</f>
        <v>0</v>
      </c>
      <c r="BF285" s="210">
        <f>IF(N285="snížená",J285,0)</f>
        <v>0</v>
      </c>
      <c r="BG285" s="210">
        <f>IF(N285="zákl. přenesená",J285,0)</f>
        <v>0</v>
      </c>
      <c r="BH285" s="210">
        <f>IF(N285="sníž. přenesená",J285,0)</f>
        <v>0</v>
      </c>
      <c r="BI285" s="210">
        <f>IF(N285="nulová",J285,0)</f>
        <v>0</v>
      </c>
      <c r="BJ285" s="18" t="s">
        <v>80</v>
      </c>
      <c r="BK285" s="210">
        <f>ROUND(I285*H285,2)</f>
        <v>0</v>
      </c>
      <c r="BL285" s="18" t="s">
        <v>129</v>
      </c>
      <c r="BM285" s="209" t="s">
        <v>593</v>
      </c>
    </row>
    <row r="286" spans="1:65" s="2" customFormat="1" ht="14.4" customHeight="1">
      <c r="A286" s="39"/>
      <c r="B286" s="40"/>
      <c r="C286" s="245" t="s">
        <v>594</v>
      </c>
      <c r="D286" s="245" t="s">
        <v>184</v>
      </c>
      <c r="E286" s="246" t="s">
        <v>595</v>
      </c>
      <c r="F286" s="247" t="s">
        <v>596</v>
      </c>
      <c r="G286" s="248" t="s">
        <v>271</v>
      </c>
      <c r="H286" s="249">
        <v>2</v>
      </c>
      <c r="I286" s="250"/>
      <c r="J286" s="251">
        <f>ROUND(I286*H286,2)</f>
        <v>0</v>
      </c>
      <c r="K286" s="247" t="s">
        <v>276</v>
      </c>
      <c r="L286" s="252"/>
      <c r="M286" s="253" t="s">
        <v>19</v>
      </c>
      <c r="N286" s="254" t="s">
        <v>46</v>
      </c>
      <c r="O286" s="85"/>
      <c r="P286" s="207">
        <f>O286*H286</f>
        <v>0</v>
      </c>
      <c r="Q286" s="207">
        <v>0.0056</v>
      </c>
      <c r="R286" s="207">
        <f>Q286*H286</f>
        <v>0.0112</v>
      </c>
      <c r="S286" s="207">
        <v>0</v>
      </c>
      <c r="T286" s="208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09" t="s">
        <v>167</v>
      </c>
      <c r="AT286" s="209" t="s">
        <v>184</v>
      </c>
      <c r="AU286" s="209" t="s">
        <v>82</v>
      </c>
      <c r="AY286" s="18" t="s">
        <v>122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8" t="s">
        <v>80</v>
      </c>
      <c r="BK286" s="210">
        <f>ROUND(I286*H286,2)</f>
        <v>0</v>
      </c>
      <c r="BL286" s="18" t="s">
        <v>129</v>
      </c>
      <c r="BM286" s="209" t="s">
        <v>597</v>
      </c>
    </row>
    <row r="287" spans="1:65" s="2" customFormat="1" ht="14.4" customHeight="1">
      <c r="A287" s="39"/>
      <c r="B287" s="40"/>
      <c r="C287" s="245" t="s">
        <v>598</v>
      </c>
      <c r="D287" s="245" t="s">
        <v>184</v>
      </c>
      <c r="E287" s="246" t="s">
        <v>599</v>
      </c>
      <c r="F287" s="247" t="s">
        <v>600</v>
      </c>
      <c r="G287" s="248" t="s">
        <v>271</v>
      </c>
      <c r="H287" s="249">
        <v>1</v>
      </c>
      <c r="I287" s="250"/>
      <c r="J287" s="251">
        <f>ROUND(I287*H287,2)</f>
        <v>0</v>
      </c>
      <c r="K287" s="247" t="s">
        <v>276</v>
      </c>
      <c r="L287" s="252"/>
      <c r="M287" s="253" t="s">
        <v>19</v>
      </c>
      <c r="N287" s="254" t="s">
        <v>46</v>
      </c>
      <c r="O287" s="85"/>
      <c r="P287" s="207">
        <f>O287*H287</f>
        <v>0</v>
      </c>
      <c r="Q287" s="207">
        <v>0.0063</v>
      </c>
      <c r="R287" s="207">
        <f>Q287*H287</f>
        <v>0.0063</v>
      </c>
      <c r="S287" s="207">
        <v>0</v>
      </c>
      <c r="T287" s="208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09" t="s">
        <v>167</v>
      </c>
      <c r="AT287" s="209" t="s">
        <v>184</v>
      </c>
      <c r="AU287" s="209" t="s">
        <v>82</v>
      </c>
      <c r="AY287" s="18" t="s">
        <v>122</v>
      </c>
      <c r="BE287" s="210">
        <f>IF(N287="základní",J287,0)</f>
        <v>0</v>
      </c>
      <c r="BF287" s="210">
        <f>IF(N287="snížená",J287,0)</f>
        <v>0</v>
      </c>
      <c r="BG287" s="210">
        <f>IF(N287="zákl. přenesená",J287,0)</f>
        <v>0</v>
      </c>
      <c r="BH287" s="210">
        <f>IF(N287="sníž. přenesená",J287,0)</f>
        <v>0</v>
      </c>
      <c r="BI287" s="210">
        <f>IF(N287="nulová",J287,0)</f>
        <v>0</v>
      </c>
      <c r="BJ287" s="18" t="s">
        <v>80</v>
      </c>
      <c r="BK287" s="210">
        <f>ROUND(I287*H287,2)</f>
        <v>0</v>
      </c>
      <c r="BL287" s="18" t="s">
        <v>129</v>
      </c>
      <c r="BM287" s="209" t="s">
        <v>601</v>
      </c>
    </row>
    <row r="288" spans="1:63" s="12" customFormat="1" ht="22.8" customHeight="1">
      <c r="A288" s="12"/>
      <c r="B288" s="182"/>
      <c r="C288" s="183"/>
      <c r="D288" s="184" t="s">
        <v>74</v>
      </c>
      <c r="E288" s="196" t="s">
        <v>582</v>
      </c>
      <c r="F288" s="196" t="s">
        <v>602</v>
      </c>
      <c r="G288" s="183"/>
      <c r="H288" s="183"/>
      <c r="I288" s="186"/>
      <c r="J288" s="197">
        <f>BK288</f>
        <v>0</v>
      </c>
      <c r="K288" s="183"/>
      <c r="L288" s="188"/>
      <c r="M288" s="189"/>
      <c r="N288" s="190"/>
      <c r="O288" s="190"/>
      <c r="P288" s="191">
        <f>SUM(P289:P313)</f>
        <v>0</v>
      </c>
      <c r="Q288" s="190"/>
      <c r="R288" s="191">
        <f>SUM(R289:R313)</f>
        <v>0</v>
      </c>
      <c r="S288" s="190"/>
      <c r="T288" s="192">
        <f>SUM(T289:T313)</f>
        <v>24.9612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3" t="s">
        <v>80</v>
      </c>
      <c r="AT288" s="194" t="s">
        <v>74</v>
      </c>
      <c r="AU288" s="194" t="s">
        <v>80</v>
      </c>
      <c r="AY288" s="193" t="s">
        <v>122</v>
      </c>
      <c r="BK288" s="195">
        <f>SUM(BK289:BK313)</f>
        <v>0</v>
      </c>
    </row>
    <row r="289" spans="1:65" s="2" customFormat="1" ht="14.4" customHeight="1">
      <c r="A289" s="39"/>
      <c r="B289" s="40"/>
      <c r="C289" s="198" t="s">
        <v>603</v>
      </c>
      <c r="D289" s="198" t="s">
        <v>124</v>
      </c>
      <c r="E289" s="199" t="s">
        <v>604</v>
      </c>
      <c r="F289" s="200" t="s">
        <v>605</v>
      </c>
      <c r="G289" s="201" t="s">
        <v>271</v>
      </c>
      <c r="H289" s="202">
        <v>2</v>
      </c>
      <c r="I289" s="203"/>
      <c r="J289" s="204">
        <f>ROUND(I289*H289,2)</f>
        <v>0</v>
      </c>
      <c r="K289" s="200" t="s">
        <v>128</v>
      </c>
      <c r="L289" s="45"/>
      <c r="M289" s="205" t="s">
        <v>19</v>
      </c>
      <c r="N289" s="206" t="s">
        <v>46</v>
      </c>
      <c r="O289" s="85"/>
      <c r="P289" s="207">
        <f>O289*H289</f>
        <v>0</v>
      </c>
      <c r="Q289" s="207">
        <v>0</v>
      </c>
      <c r="R289" s="207">
        <f>Q289*H289</f>
        <v>0</v>
      </c>
      <c r="S289" s="207">
        <v>0.02113</v>
      </c>
      <c r="T289" s="208">
        <f>S289*H289</f>
        <v>0.04226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09" t="s">
        <v>129</v>
      </c>
      <c r="AT289" s="209" t="s">
        <v>124</v>
      </c>
      <c r="AU289" s="209" t="s">
        <v>82</v>
      </c>
      <c r="AY289" s="18" t="s">
        <v>122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8" t="s">
        <v>80</v>
      </c>
      <c r="BK289" s="210">
        <f>ROUND(I289*H289,2)</f>
        <v>0</v>
      </c>
      <c r="BL289" s="18" t="s">
        <v>129</v>
      </c>
      <c r="BM289" s="209" t="s">
        <v>606</v>
      </c>
    </row>
    <row r="290" spans="1:65" s="2" customFormat="1" ht="14.4" customHeight="1">
      <c r="A290" s="39"/>
      <c r="B290" s="40"/>
      <c r="C290" s="198" t="s">
        <v>607</v>
      </c>
      <c r="D290" s="198" t="s">
        <v>124</v>
      </c>
      <c r="E290" s="199" t="s">
        <v>608</v>
      </c>
      <c r="F290" s="200" t="s">
        <v>609</v>
      </c>
      <c r="G290" s="201" t="s">
        <v>146</v>
      </c>
      <c r="H290" s="202">
        <v>16</v>
      </c>
      <c r="I290" s="203"/>
      <c r="J290" s="204">
        <f>ROUND(I290*H290,2)</f>
        <v>0</v>
      </c>
      <c r="K290" s="200" t="s">
        <v>128</v>
      </c>
      <c r="L290" s="45"/>
      <c r="M290" s="205" t="s">
        <v>19</v>
      </c>
      <c r="N290" s="206" t="s">
        <v>46</v>
      </c>
      <c r="O290" s="85"/>
      <c r="P290" s="207">
        <f>O290*H290</f>
        <v>0</v>
      </c>
      <c r="Q290" s="207">
        <v>0</v>
      </c>
      <c r="R290" s="207">
        <f>Q290*H290</f>
        <v>0</v>
      </c>
      <c r="S290" s="207">
        <v>0.065</v>
      </c>
      <c r="T290" s="208">
        <f>S290*H290</f>
        <v>1.04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09" t="s">
        <v>129</v>
      </c>
      <c r="AT290" s="209" t="s">
        <v>124</v>
      </c>
      <c r="AU290" s="209" t="s">
        <v>82</v>
      </c>
      <c r="AY290" s="18" t="s">
        <v>122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18" t="s">
        <v>80</v>
      </c>
      <c r="BK290" s="210">
        <f>ROUND(I290*H290,2)</f>
        <v>0</v>
      </c>
      <c r="BL290" s="18" t="s">
        <v>129</v>
      </c>
      <c r="BM290" s="209" t="s">
        <v>610</v>
      </c>
    </row>
    <row r="291" spans="1:65" s="2" customFormat="1" ht="14.4" customHeight="1">
      <c r="A291" s="39"/>
      <c r="B291" s="40"/>
      <c r="C291" s="198" t="s">
        <v>611</v>
      </c>
      <c r="D291" s="198" t="s">
        <v>124</v>
      </c>
      <c r="E291" s="199" t="s">
        <v>612</v>
      </c>
      <c r="F291" s="200" t="s">
        <v>613</v>
      </c>
      <c r="G291" s="201" t="s">
        <v>155</v>
      </c>
      <c r="H291" s="202">
        <v>0.924</v>
      </c>
      <c r="I291" s="203"/>
      <c r="J291" s="204">
        <f>ROUND(I291*H291,2)</f>
        <v>0</v>
      </c>
      <c r="K291" s="200" t="s">
        <v>128</v>
      </c>
      <c r="L291" s="45"/>
      <c r="M291" s="205" t="s">
        <v>19</v>
      </c>
      <c r="N291" s="206" t="s">
        <v>46</v>
      </c>
      <c r="O291" s="85"/>
      <c r="P291" s="207">
        <f>O291*H291</f>
        <v>0</v>
      </c>
      <c r="Q291" s="207">
        <v>0</v>
      </c>
      <c r="R291" s="207">
        <f>Q291*H291</f>
        <v>0</v>
      </c>
      <c r="S291" s="207">
        <v>1.76</v>
      </c>
      <c r="T291" s="208">
        <f>S291*H291</f>
        <v>1.6262400000000001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09" t="s">
        <v>129</v>
      </c>
      <c r="AT291" s="209" t="s">
        <v>124</v>
      </c>
      <c r="AU291" s="209" t="s">
        <v>82</v>
      </c>
      <c r="AY291" s="18" t="s">
        <v>122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8" t="s">
        <v>80</v>
      </c>
      <c r="BK291" s="210">
        <f>ROUND(I291*H291,2)</f>
        <v>0</v>
      </c>
      <c r="BL291" s="18" t="s">
        <v>129</v>
      </c>
      <c r="BM291" s="209" t="s">
        <v>614</v>
      </c>
    </row>
    <row r="292" spans="1:51" s="13" customFormat="1" ht="12">
      <c r="A292" s="13"/>
      <c r="B292" s="211"/>
      <c r="C292" s="212"/>
      <c r="D292" s="213" t="s">
        <v>131</v>
      </c>
      <c r="E292" s="214" t="s">
        <v>19</v>
      </c>
      <c r="F292" s="215" t="s">
        <v>615</v>
      </c>
      <c r="G292" s="212"/>
      <c r="H292" s="216">
        <v>0.924</v>
      </c>
      <c r="I292" s="217"/>
      <c r="J292" s="212"/>
      <c r="K292" s="212"/>
      <c r="L292" s="218"/>
      <c r="M292" s="219"/>
      <c r="N292" s="220"/>
      <c r="O292" s="220"/>
      <c r="P292" s="220"/>
      <c r="Q292" s="220"/>
      <c r="R292" s="220"/>
      <c r="S292" s="220"/>
      <c r="T292" s="22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2" t="s">
        <v>131</v>
      </c>
      <c r="AU292" s="222" t="s">
        <v>82</v>
      </c>
      <c r="AV292" s="13" t="s">
        <v>82</v>
      </c>
      <c r="AW292" s="13" t="s">
        <v>36</v>
      </c>
      <c r="AX292" s="13" t="s">
        <v>80</v>
      </c>
      <c r="AY292" s="222" t="s">
        <v>122</v>
      </c>
    </row>
    <row r="293" spans="1:65" s="2" customFormat="1" ht="14.4" customHeight="1">
      <c r="A293" s="39"/>
      <c r="B293" s="40"/>
      <c r="C293" s="198" t="s">
        <v>616</v>
      </c>
      <c r="D293" s="198" t="s">
        <v>124</v>
      </c>
      <c r="E293" s="199" t="s">
        <v>617</v>
      </c>
      <c r="F293" s="200" t="s">
        <v>618</v>
      </c>
      <c r="G293" s="201" t="s">
        <v>155</v>
      </c>
      <c r="H293" s="202">
        <v>1.555</v>
      </c>
      <c r="I293" s="203"/>
      <c r="J293" s="204">
        <f>ROUND(I293*H293,2)</f>
        <v>0</v>
      </c>
      <c r="K293" s="200" t="s">
        <v>128</v>
      </c>
      <c r="L293" s="45"/>
      <c r="M293" s="205" t="s">
        <v>19</v>
      </c>
      <c r="N293" s="206" t="s">
        <v>46</v>
      </c>
      <c r="O293" s="85"/>
      <c r="P293" s="207">
        <f>O293*H293</f>
        <v>0</v>
      </c>
      <c r="Q293" s="207">
        <v>0</v>
      </c>
      <c r="R293" s="207">
        <f>Q293*H293</f>
        <v>0</v>
      </c>
      <c r="S293" s="207">
        <v>1.92</v>
      </c>
      <c r="T293" s="208">
        <f>S293*H293</f>
        <v>2.9856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09" t="s">
        <v>129</v>
      </c>
      <c r="AT293" s="209" t="s">
        <v>124</v>
      </c>
      <c r="AU293" s="209" t="s">
        <v>82</v>
      </c>
      <c r="AY293" s="18" t="s">
        <v>122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8" t="s">
        <v>80</v>
      </c>
      <c r="BK293" s="210">
        <f>ROUND(I293*H293,2)</f>
        <v>0</v>
      </c>
      <c r="BL293" s="18" t="s">
        <v>129</v>
      </c>
      <c r="BM293" s="209" t="s">
        <v>619</v>
      </c>
    </row>
    <row r="294" spans="1:51" s="13" customFormat="1" ht="12">
      <c r="A294" s="13"/>
      <c r="B294" s="211"/>
      <c r="C294" s="212"/>
      <c r="D294" s="213" t="s">
        <v>131</v>
      </c>
      <c r="E294" s="214" t="s">
        <v>19</v>
      </c>
      <c r="F294" s="215" t="s">
        <v>620</v>
      </c>
      <c r="G294" s="212"/>
      <c r="H294" s="216">
        <v>1.555</v>
      </c>
      <c r="I294" s="217"/>
      <c r="J294" s="212"/>
      <c r="K294" s="212"/>
      <c r="L294" s="218"/>
      <c r="M294" s="219"/>
      <c r="N294" s="220"/>
      <c r="O294" s="220"/>
      <c r="P294" s="220"/>
      <c r="Q294" s="220"/>
      <c r="R294" s="220"/>
      <c r="S294" s="220"/>
      <c r="T294" s="22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2" t="s">
        <v>131</v>
      </c>
      <c r="AU294" s="222" t="s">
        <v>82</v>
      </c>
      <c r="AV294" s="13" t="s">
        <v>82</v>
      </c>
      <c r="AW294" s="13" t="s">
        <v>36</v>
      </c>
      <c r="AX294" s="13" t="s">
        <v>80</v>
      </c>
      <c r="AY294" s="222" t="s">
        <v>122</v>
      </c>
    </row>
    <row r="295" spans="1:65" s="2" customFormat="1" ht="14.4" customHeight="1">
      <c r="A295" s="39"/>
      <c r="B295" s="40"/>
      <c r="C295" s="198" t="s">
        <v>621</v>
      </c>
      <c r="D295" s="198" t="s">
        <v>124</v>
      </c>
      <c r="E295" s="199" t="s">
        <v>622</v>
      </c>
      <c r="F295" s="200" t="s">
        <v>623</v>
      </c>
      <c r="G295" s="201" t="s">
        <v>271</v>
      </c>
      <c r="H295" s="202">
        <v>2</v>
      </c>
      <c r="I295" s="203"/>
      <c r="J295" s="204">
        <f>ROUND(I295*H295,2)</f>
        <v>0</v>
      </c>
      <c r="K295" s="200" t="s">
        <v>128</v>
      </c>
      <c r="L295" s="45"/>
      <c r="M295" s="205" t="s">
        <v>19</v>
      </c>
      <c r="N295" s="206" t="s">
        <v>46</v>
      </c>
      <c r="O295" s="85"/>
      <c r="P295" s="207">
        <f>O295*H295</f>
        <v>0</v>
      </c>
      <c r="Q295" s="207">
        <v>0</v>
      </c>
      <c r="R295" s="207">
        <f>Q295*H295</f>
        <v>0</v>
      </c>
      <c r="S295" s="207">
        <v>0.1</v>
      </c>
      <c r="T295" s="208">
        <f>S295*H295</f>
        <v>0.2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09" t="s">
        <v>129</v>
      </c>
      <c r="AT295" s="209" t="s">
        <v>124</v>
      </c>
      <c r="AU295" s="209" t="s">
        <v>82</v>
      </c>
      <c r="AY295" s="18" t="s">
        <v>122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8" t="s">
        <v>80</v>
      </c>
      <c r="BK295" s="210">
        <f>ROUND(I295*H295,2)</f>
        <v>0</v>
      </c>
      <c r="BL295" s="18" t="s">
        <v>129</v>
      </c>
      <c r="BM295" s="209" t="s">
        <v>624</v>
      </c>
    </row>
    <row r="296" spans="1:65" s="2" customFormat="1" ht="14.4" customHeight="1">
      <c r="A296" s="39"/>
      <c r="B296" s="40"/>
      <c r="C296" s="198" t="s">
        <v>625</v>
      </c>
      <c r="D296" s="198" t="s">
        <v>124</v>
      </c>
      <c r="E296" s="199" t="s">
        <v>626</v>
      </c>
      <c r="F296" s="200" t="s">
        <v>627</v>
      </c>
      <c r="G296" s="201" t="s">
        <v>271</v>
      </c>
      <c r="H296" s="202">
        <v>1</v>
      </c>
      <c r="I296" s="203"/>
      <c r="J296" s="204">
        <f>ROUND(I296*H296,2)</f>
        <v>0</v>
      </c>
      <c r="K296" s="200" t="s">
        <v>128</v>
      </c>
      <c r="L296" s="45"/>
      <c r="M296" s="205" t="s">
        <v>19</v>
      </c>
      <c r="N296" s="206" t="s">
        <v>46</v>
      </c>
      <c r="O296" s="85"/>
      <c r="P296" s="207">
        <f>O296*H296</f>
        <v>0</v>
      </c>
      <c r="Q296" s="207">
        <v>0</v>
      </c>
      <c r="R296" s="207">
        <f>Q296*H296</f>
        <v>0</v>
      </c>
      <c r="S296" s="207">
        <v>0.1</v>
      </c>
      <c r="T296" s="208">
        <f>S296*H296</f>
        <v>0.1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09" t="s">
        <v>129</v>
      </c>
      <c r="AT296" s="209" t="s">
        <v>124</v>
      </c>
      <c r="AU296" s="209" t="s">
        <v>82</v>
      </c>
      <c r="AY296" s="18" t="s">
        <v>122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8" t="s">
        <v>80</v>
      </c>
      <c r="BK296" s="210">
        <f>ROUND(I296*H296,2)</f>
        <v>0</v>
      </c>
      <c r="BL296" s="18" t="s">
        <v>129</v>
      </c>
      <c r="BM296" s="209" t="s">
        <v>628</v>
      </c>
    </row>
    <row r="297" spans="1:65" s="2" customFormat="1" ht="14.4" customHeight="1">
      <c r="A297" s="39"/>
      <c r="B297" s="40"/>
      <c r="C297" s="198" t="s">
        <v>629</v>
      </c>
      <c r="D297" s="198" t="s">
        <v>124</v>
      </c>
      <c r="E297" s="199" t="s">
        <v>630</v>
      </c>
      <c r="F297" s="200" t="s">
        <v>631</v>
      </c>
      <c r="G297" s="201" t="s">
        <v>155</v>
      </c>
      <c r="H297" s="202">
        <v>3.768</v>
      </c>
      <c r="I297" s="203"/>
      <c r="J297" s="204">
        <f>ROUND(I297*H297,2)</f>
        <v>0</v>
      </c>
      <c r="K297" s="200" t="s">
        <v>128</v>
      </c>
      <c r="L297" s="45"/>
      <c r="M297" s="205" t="s">
        <v>19</v>
      </c>
      <c r="N297" s="206" t="s">
        <v>46</v>
      </c>
      <c r="O297" s="85"/>
      <c r="P297" s="207">
        <f>O297*H297</f>
        <v>0</v>
      </c>
      <c r="Q297" s="207">
        <v>0</v>
      </c>
      <c r="R297" s="207">
        <f>Q297*H297</f>
        <v>0</v>
      </c>
      <c r="S297" s="207">
        <v>2</v>
      </c>
      <c r="T297" s="208">
        <f>S297*H297</f>
        <v>7.536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09" t="s">
        <v>129</v>
      </c>
      <c r="AT297" s="209" t="s">
        <v>124</v>
      </c>
      <c r="AU297" s="209" t="s">
        <v>82</v>
      </c>
      <c r="AY297" s="18" t="s">
        <v>122</v>
      </c>
      <c r="BE297" s="210">
        <f>IF(N297="základní",J297,0)</f>
        <v>0</v>
      </c>
      <c r="BF297" s="210">
        <f>IF(N297="snížená",J297,0)</f>
        <v>0</v>
      </c>
      <c r="BG297" s="210">
        <f>IF(N297="zákl. přenesená",J297,0)</f>
        <v>0</v>
      </c>
      <c r="BH297" s="210">
        <f>IF(N297="sníž. přenesená",J297,0)</f>
        <v>0</v>
      </c>
      <c r="BI297" s="210">
        <f>IF(N297="nulová",J297,0)</f>
        <v>0</v>
      </c>
      <c r="BJ297" s="18" t="s">
        <v>80</v>
      </c>
      <c r="BK297" s="210">
        <f>ROUND(I297*H297,2)</f>
        <v>0</v>
      </c>
      <c r="BL297" s="18" t="s">
        <v>129</v>
      </c>
      <c r="BM297" s="209" t="s">
        <v>632</v>
      </c>
    </row>
    <row r="298" spans="1:51" s="13" customFormat="1" ht="12">
      <c r="A298" s="13"/>
      <c r="B298" s="211"/>
      <c r="C298" s="212"/>
      <c r="D298" s="213" t="s">
        <v>131</v>
      </c>
      <c r="E298" s="214" t="s">
        <v>19</v>
      </c>
      <c r="F298" s="215" t="s">
        <v>633</v>
      </c>
      <c r="G298" s="212"/>
      <c r="H298" s="216">
        <v>2.2</v>
      </c>
      <c r="I298" s="217"/>
      <c r="J298" s="212"/>
      <c r="K298" s="212"/>
      <c r="L298" s="218"/>
      <c r="M298" s="219"/>
      <c r="N298" s="220"/>
      <c r="O298" s="220"/>
      <c r="P298" s="220"/>
      <c r="Q298" s="220"/>
      <c r="R298" s="220"/>
      <c r="S298" s="220"/>
      <c r="T298" s="22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2" t="s">
        <v>131</v>
      </c>
      <c r="AU298" s="222" t="s">
        <v>82</v>
      </c>
      <c r="AV298" s="13" t="s">
        <v>82</v>
      </c>
      <c r="AW298" s="13" t="s">
        <v>36</v>
      </c>
      <c r="AX298" s="13" t="s">
        <v>75</v>
      </c>
      <c r="AY298" s="222" t="s">
        <v>122</v>
      </c>
    </row>
    <row r="299" spans="1:51" s="13" customFormat="1" ht="12">
      <c r="A299" s="13"/>
      <c r="B299" s="211"/>
      <c r="C299" s="212"/>
      <c r="D299" s="213" t="s">
        <v>131</v>
      </c>
      <c r="E299" s="214" t="s">
        <v>19</v>
      </c>
      <c r="F299" s="215" t="s">
        <v>634</v>
      </c>
      <c r="G299" s="212"/>
      <c r="H299" s="216">
        <v>1.568</v>
      </c>
      <c r="I299" s="217"/>
      <c r="J299" s="212"/>
      <c r="K299" s="212"/>
      <c r="L299" s="218"/>
      <c r="M299" s="219"/>
      <c r="N299" s="220"/>
      <c r="O299" s="220"/>
      <c r="P299" s="220"/>
      <c r="Q299" s="220"/>
      <c r="R299" s="220"/>
      <c r="S299" s="220"/>
      <c r="T299" s="22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2" t="s">
        <v>131</v>
      </c>
      <c r="AU299" s="222" t="s">
        <v>82</v>
      </c>
      <c r="AV299" s="13" t="s">
        <v>82</v>
      </c>
      <c r="AW299" s="13" t="s">
        <v>36</v>
      </c>
      <c r="AX299" s="13" t="s">
        <v>75</v>
      </c>
      <c r="AY299" s="222" t="s">
        <v>122</v>
      </c>
    </row>
    <row r="300" spans="1:51" s="14" customFormat="1" ht="12">
      <c r="A300" s="14"/>
      <c r="B300" s="223"/>
      <c r="C300" s="224"/>
      <c r="D300" s="213" t="s">
        <v>131</v>
      </c>
      <c r="E300" s="225" t="s">
        <v>19</v>
      </c>
      <c r="F300" s="226" t="s">
        <v>138</v>
      </c>
      <c r="G300" s="224"/>
      <c r="H300" s="227">
        <v>3.7680000000000002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33" t="s">
        <v>131</v>
      </c>
      <c r="AU300" s="233" t="s">
        <v>82</v>
      </c>
      <c r="AV300" s="14" t="s">
        <v>129</v>
      </c>
      <c r="AW300" s="14" t="s">
        <v>36</v>
      </c>
      <c r="AX300" s="14" t="s">
        <v>80</v>
      </c>
      <c r="AY300" s="233" t="s">
        <v>122</v>
      </c>
    </row>
    <row r="301" spans="1:65" s="2" customFormat="1" ht="14.4" customHeight="1">
      <c r="A301" s="39"/>
      <c r="B301" s="40"/>
      <c r="C301" s="198" t="s">
        <v>635</v>
      </c>
      <c r="D301" s="198" t="s">
        <v>124</v>
      </c>
      <c r="E301" s="199" t="s">
        <v>636</v>
      </c>
      <c r="F301" s="200" t="s">
        <v>637</v>
      </c>
      <c r="G301" s="201" t="s">
        <v>155</v>
      </c>
      <c r="H301" s="202">
        <v>1.14</v>
      </c>
      <c r="I301" s="203"/>
      <c r="J301" s="204">
        <f>ROUND(I301*H301,2)</f>
        <v>0</v>
      </c>
      <c r="K301" s="200" t="s">
        <v>128</v>
      </c>
      <c r="L301" s="45"/>
      <c r="M301" s="205" t="s">
        <v>19</v>
      </c>
      <c r="N301" s="206" t="s">
        <v>46</v>
      </c>
      <c r="O301" s="85"/>
      <c r="P301" s="207">
        <f>O301*H301</f>
        <v>0</v>
      </c>
      <c r="Q301" s="207">
        <v>0</v>
      </c>
      <c r="R301" s="207">
        <f>Q301*H301</f>
        <v>0</v>
      </c>
      <c r="S301" s="207">
        <v>2.5</v>
      </c>
      <c r="T301" s="208">
        <f>S301*H301</f>
        <v>2.8499999999999996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09" t="s">
        <v>129</v>
      </c>
      <c r="AT301" s="209" t="s">
        <v>124</v>
      </c>
      <c r="AU301" s="209" t="s">
        <v>82</v>
      </c>
      <c r="AY301" s="18" t="s">
        <v>122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8" t="s">
        <v>80</v>
      </c>
      <c r="BK301" s="210">
        <f>ROUND(I301*H301,2)</f>
        <v>0</v>
      </c>
      <c r="BL301" s="18" t="s">
        <v>129</v>
      </c>
      <c r="BM301" s="209" t="s">
        <v>638</v>
      </c>
    </row>
    <row r="302" spans="1:51" s="13" customFormat="1" ht="12">
      <c r="A302" s="13"/>
      <c r="B302" s="211"/>
      <c r="C302" s="212"/>
      <c r="D302" s="213" t="s">
        <v>131</v>
      </c>
      <c r="E302" s="214" t="s">
        <v>19</v>
      </c>
      <c r="F302" s="215" t="s">
        <v>639</v>
      </c>
      <c r="G302" s="212"/>
      <c r="H302" s="216">
        <v>1.14</v>
      </c>
      <c r="I302" s="217"/>
      <c r="J302" s="212"/>
      <c r="K302" s="212"/>
      <c r="L302" s="218"/>
      <c r="M302" s="219"/>
      <c r="N302" s="220"/>
      <c r="O302" s="220"/>
      <c r="P302" s="220"/>
      <c r="Q302" s="220"/>
      <c r="R302" s="220"/>
      <c r="S302" s="220"/>
      <c r="T302" s="22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2" t="s">
        <v>131</v>
      </c>
      <c r="AU302" s="222" t="s">
        <v>82</v>
      </c>
      <c r="AV302" s="13" t="s">
        <v>82</v>
      </c>
      <c r="AW302" s="13" t="s">
        <v>36</v>
      </c>
      <c r="AX302" s="13" t="s">
        <v>80</v>
      </c>
      <c r="AY302" s="222" t="s">
        <v>122</v>
      </c>
    </row>
    <row r="303" spans="1:65" s="2" customFormat="1" ht="14.4" customHeight="1">
      <c r="A303" s="39"/>
      <c r="B303" s="40"/>
      <c r="C303" s="198" t="s">
        <v>640</v>
      </c>
      <c r="D303" s="198" t="s">
        <v>124</v>
      </c>
      <c r="E303" s="199" t="s">
        <v>641</v>
      </c>
      <c r="F303" s="200" t="s">
        <v>642</v>
      </c>
      <c r="G303" s="201" t="s">
        <v>155</v>
      </c>
      <c r="H303" s="202">
        <v>2.668</v>
      </c>
      <c r="I303" s="203"/>
      <c r="J303" s="204">
        <f>ROUND(I303*H303,2)</f>
        <v>0</v>
      </c>
      <c r="K303" s="200" t="s">
        <v>128</v>
      </c>
      <c r="L303" s="45"/>
      <c r="M303" s="205" t="s">
        <v>19</v>
      </c>
      <c r="N303" s="206" t="s">
        <v>46</v>
      </c>
      <c r="O303" s="85"/>
      <c r="P303" s="207">
        <f>O303*H303</f>
        <v>0</v>
      </c>
      <c r="Q303" s="207">
        <v>0</v>
      </c>
      <c r="R303" s="207">
        <f>Q303*H303</f>
        <v>0</v>
      </c>
      <c r="S303" s="207">
        <v>2.2</v>
      </c>
      <c r="T303" s="208">
        <f>S303*H303</f>
        <v>5.869600000000001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09" t="s">
        <v>129</v>
      </c>
      <c r="AT303" s="209" t="s">
        <v>124</v>
      </c>
      <c r="AU303" s="209" t="s">
        <v>82</v>
      </c>
      <c r="AY303" s="18" t="s">
        <v>122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18" t="s">
        <v>80</v>
      </c>
      <c r="BK303" s="210">
        <f>ROUND(I303*H303,2)</f>
        <v>0</v>
      </c>
      <c r="BL303" s="18" t="s">
        <v>129</v>
      </c>
      <c r="BM303" s="209" t="s">
        <v>643</v>
      </c>
    </row>
    <row r="304" spans="1:51" s="13" customFormat="1" ht="12">
      <c r="A304" s="13"/>
      <c r="B304" s="211"/>
      <c r="C304" s="212"/>
      <c r="D304" s="213" t="s">
        <v>131</v>
      </c>
      <c r="E304" s="214" t="s">
        <v>19</v>
      </c>
      <c r="F304" s="215" t="s">
        <v>644</v>
      </c>
      <c r="G304" s="212"/>
      <c r="H304" s="216">
        <v>1.1</v>
      </c>
      <c r="I304" s="217"/>
      <c r="J304" s="212"/>
      <c r="K304" s="212"/>
      <c r="L304" s="218"/>
      <c r="M304" s="219"/>
      <c r="N304" s="220"/>
      <c r="O304" s="220"/>
      <c r="P304" s="220"/>
      <c r="Q304" s="220"/>
      <c r="R304" s="220"/>
      <c r="S304" s="220"/>
      <c r="T304" s="22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2" t="s">
        <v>131</v>
      </c>
      <c r="AU304" s="222" t="s">
        <v>82</v>
      </c>
      <c r="AV304" s="13" t="s">
        <v>82</v>
      </c>
      <c r="AW304" s="13" t="s">
        <v>36</v>
      </c>
      <c r="AX304" s="13" t="s">
        <v>75</v>
      </c>
      <c r="AY304" s="222" t="s">
        <v>122</v>
      </c>
    </row>
    <row r="305" spans="1:51" s="13" customFormat="1" ht="12">
      <c r="A305" s="13"/>
      <c r="B305" s="211"/>
      <c r="C305" s="212"/>
      <c r="D305" s="213" t="s">
        <v>131</v>
      </c>
      <c r="E305" s="214" t="s">
        <v>19</v>
      </c>
      <c r="F305" s="215" t="s">
        <v>645</v>
      </c>
      <c r="G305" s="212"/>
      <c r="H305" s="216">
        <v>1.568</v>
      </c>
      <c r="I305" s="217"/>
      <c r="J305" s="212"/>
      <c r="K305" s="212"/>
      <c r="L305" s="218"/>
      <c r="M305" s="219"/>
      <c r="N305" s="220"/>
      <c r="O305" s="220"/>
      <c r="P305" s="220"/>
      <c r="Q305" s="220"/>
      <c r="R305" s="220"/>
      <c r="S305" s="220"/>
      <c r="T305" s="22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2" t="s">
        <v>131</v>
      </c>
      <c r="AU305" s="222" t="s">
        <v>82</v>
      </c>
      <c r="AV305" s="13" t="s">
        <v>82</v>
      </c>
      <c r="AW305" s="13" t="s">
        <v>36</v>
      </c>
      <c r="AX305" s="13" t="s">
        <v>75</v>
      </c>
      <c r="AY305" s="222" t="s">
        <v>122</v>
      </c>
    </row>
    <row r="306" spans="1:51" s="14" customFormat="1" ht="12">
      <c r="A306" s="14"/>
      <c r="B306" s="223"/>
      <c r="C306" s="224"/>
      <c r="D306" s="213" t="s">
        <v>131</v>
      </c>
      <c r="E306" s="225" t="s">
        <v>19</v>
      </c>
      <c r="F306" s="226" t="s">
        <v>138</v>
      </c>
      <c r="G306" s="224"/>
      <c r="H306" s="227">
        <v>2.668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3" t="s">
        <v>131</v>
      </c>
      <c r="AU306" s="233" t="s">
        <v>82</v>
      </c>
      <c r="AV306" s="14" t="s">
        <v>129</v>
      </c>
      <c r="AW306" s="14" t="s">
        <v>36</v>
      </c>
      <c r="AX306" s="14" t="s">
        <v>80</v>
      </c>
      <c r="AY306" s="233" t="s">
        <v>122</v>
      </c>
    </row>
    <row r="307" spans="1:65" s="2" customFormat="1" ht="14.4" customHeight="1">
      <c r="A307" s="39"/>
      <c r="B307" s="40"/>
      <c r="C307" s="198" t="s">
        <v>646</v>
      </c>
      <c r="D307" s="198" t="s">
        <v>124</v>
      </c>
      <c r="E307" s="199" t="s">
        <v>647</v>
      </c>
      <c r="F307" s="200" t="s">
        <v>648</v>
      </c>
      <c r="G307" s="201" t="s">
        <v>146</v>
      </c>
      <c r="H307" s="202">
        <v>33.4</v>
      </c>
      <c r="I307" s="203"/>
      <c r="J307" s="204">
        <f>ROUND(I307*H307,2)</f>
        <v>0</v>
      </c>
      <c r="K307" s="200" t="s">
        <v>128</v>
      </c>
      <c r="L307" s="45"/>
      <c r="M307" s="205" t="s">
        <v>19</v>
      </c>
      <c r="N307" s="206" t="s">
        <v>46</v>
      </c>
      <c r="O307" s="85"/>
      <c r="P307" s="207">
        <f>O307*H307</f>
        <v>0</v>
      </c>
      <c r="Q307" s="207">
        <v>0</v>
      </c>
      <c r="R307" s="207">
        <f>Q307*H307</f>
        <v>0</v>
      </c>
      <c r="S307" s="207">
        <v>0.07</v>
      </c>
      <c r="T307" s="208">
        <f>S307*H307</f>
        <v>2.338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09" t="s">
        <v>129</v>
      </c>
      <c r="AT307" s="209" t="s">
        <v>124</v>
      </c>
      <c r="AU307" s="209" t="s">
        <v>82</v>
      </c>
      <c r="AY307" s="18" t="s">
        <v>122</v>
      </c>
      <c r="BE307" s="210">
        <f>IF(N307="základní",J307,0)</f>
        <v>0</v>
      </c>
      <c r="BF307" s="210">
        <f>IF(N307="snížená",J307,0)</f>
        <v>0</v>
      </c>
      <c r="BG307" s="210">
        <f>IF(N307="zákl. přenesená",J307,0)</f>
        <v>0</v>
      </c>
      <c r="BH307" s="210">
        <f>IF(N307="sníž. přenesená",J307,0)</f>
        <v>0</v>
      </c>
      <c r="BI307" s="210">
        <f>IF(N307="nulová",J307,0)</f>
        <v>0</v>
      </c>
      <c r="BJ307" s="18" t="s">
        <v>80</v>
      </c>
      <c r="BK307" s="210">
        <f>ROUND(I307*H307,2)</f>
        <v>0</v>
      </c>
      <c r="BL307" s="18" t="s">
        <v>129</v>
      </c>
      <c r="BM307" s="209" t="s">
        <v>649</v>
      </c>
    </row>
    <row r="308" spans="1:51" s="13" customFormat="1" ht="12">
      <c r="A308" s="13"/>
      <c r="B308" s="211"/>
      <c r="C308" s="212"/>
      <c r="D308" s="213" t="s">
        <v>131</v>
      </c>
      <c r="E308" s="214" t="s">
        <v>19</v>
      </c>
      <c r="F308" s="215" t="s">
        <v>650</v>
      </c>
      <c r="G308" s="212"/>
      <c r="H308" s="216">
        <v>11</v>
      </c>
      <c r="I308" s="217"/>
      <c r="J308" s="212"/>
      <c r="K308" s="212"/>
      <c r="L308" s="218"/>
      <c r="M308" s="219"/>
      <c r="N308" s="220"/>
      <c r="O308" s="220"/>
      <c r="P308" s="220"/>
      <c r="Q308" s="220"/>
      <c r="R308" s="220"/>
      <c r="S308" s="220"/>
      <c r="T308" s="22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2" t="s">
        <v>131</v>
      </c>
      <c r="AU308" s="222" t="s">
        <v>82</v>
      </c>
      <c r="AV308" s="13" t="s">
        <v>82</v>
      </c>
      <c r="AW308" s="13" t="s">
        <v>36</v>
      </c>
      <c r="AX308" s="13" t="s">
        <v>75</v>
      </c>
      <c r="AY308" s="222" t="s">
        <v>122</v>
      </c>
    </row>
    <row r="309" spans="1:51" s="13" customFormat="1" ht="12">
      <c r="A309" s="13"/>
      <c r="B309" s="211"/>
      <c r="C309" s="212"/>
      <c r="D309" s="213" t="s">
        <v>131</v>
      </c>
      <c r="E309" s="214" t="s">
        <v>19</v>
      </c>
      <c r="F309" s="215" t="s">
        <v>651</v>
      </c>
      <c r="G309" s="212"/>
      <c r="H309" s="216">
        <v>22.4</v>
      </c>
      <c r="I309" s="217"/>
      <c r="J309" s="212"/>
      <c r="K309" s="212"/>
      <c r="L309" s="218"/>
      <c r="M309" s="219"/>
      <c r="N309" s="220"/>
      <c r="O309" s="220"/>
      <c r="P309" s="220"/>
      <c r="Q309" s="220"/>
      <c r="R309" s="220"/>
      <c r="S309" s="220"/>
      <c r="T309" s="22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2" t="s">
        <v>131</v>
      </c>
      <c r="AU309" s="222" t="s">
        <v>82</v>
      </c>
      <c r="AV309" s="13" t="s">
        <v>82</v>
      </c>
      <c r="AW309" s="13" t="s">
        <v>36</v>
      </c>
      <c r="AX309" s="13" t="s">
        <v>75</v>
      </c>
      <c r="AY309" s="222" t="s">
        <v>122</v>
      </c>
    </row>
    <row r="310" spans="1:51" s="14" customFormat="1" ht="12">
      <c r="A310" s="14"/>
      <c r="B310" s="223"/>
      <c r="C310" s="224"/>
      <c r="D310" s="213" t="s">
        <v>131</v>
      </c>
      <c r="E310" s="225" t="s">
        <v>19</v>
      </c>
      <c r="F310" s="226" t="s">
        <v>138</v>
      </c>
      <c r="G310" s="224"/>
      <c r="H310" s="227">
        <v>33.4</v>
      </c>
      <c r="I310" s="228"/>
      <c r="J310" s="224"/>
      <c r="K310" s="224"/>
      <c r="L310" s="229"/>
      <c r="M310" s="230"/>
      <c r="N310" s="231"/>
      <c r="O310" s="231"/>
      <c r="P310" s="231"/>
      <c r="Q310" s="231"/>
      <c r="R310" s="231"/>
      <c r="S310" s="231"/>
      <c r="T310" s="23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33" t="s">
        <v>131</v>
      </c>
      <c r="AU310" s="233" t="s">
        <v>82</v>
      </c>
      <c r="AV310" s="14" t="s">
        <v>129</v>
      </c>
      <c r="AW310" s="14" t="s">
        <v>36</v>
      </c>
      <c r="AX310" s="14" t="s">
        <v>80</v>
      </c>
      <c r="AY310" s="233" t="s">
        <v>122</v>
      </c>
    </row>
    <row r="311" spans="1:65" s="2" customFormat="1" ht="14.4" customHeight="1">
      <c r="A311" s="39"/>
      <c r="B311" s="40"/>
      <c r="C311" s="198" t="s">
        <v>652</v>
      </c>
      <c r="D311" s="198" t="s">
        <v>124</v>
      </c>
      <c r="E311" s="199" t="s">
        <v>653</v>
      </c>
      <c r="F311" s="200" t="s">
        <v>654</v>
      </c>
      <c r="G311" s="201" t="s">
        <v>146</v>
      </c>
      <c r="H311" s="202">
        <v>6</v>
      </c>
      <c r="I311" s="203"/>
      <c r="J311" s="204">
        <f>ROUND(I311*H311,2)</f>
        <v>0</v>
      </c>
      <c r="K311" s="200" t="s">
        <v>128</v>
      </c>
      <c r="L311" s="45"/>
      <c r="M311" s="205" t="s">
        <v>19</v>
      </c>
      <c r="N311" s="206" t="s">
        <v>46</v>
      </c>
      <c r="O311" s="85"/>
      <c r="P311" s="207">
        <f>O311*H311</f>
        <v>0</v>
      </c>
      <c r="Q311" s="207">
        <v>0</v>
      </c>
      <c r="R311" s="207">
        <f>Q311*H311</f>
        <v>0</v>
      </c>
      <c r="S311" s="207">
        <v>0.00925</v>
      </c>
      <c r="T311" s="208">
        <f>S311*H311</f>
        <v>0.055499999999999994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09" t="s">
        <v>129</v>
      </c>
      <c r="AT311" s="209" t="s">
        <v>124</v>
      </c>
      <c r="AU311" s="209" t="s">
        <v>82</v>
      </c>
      <c r="AY311" s="18" t="s">
        <v>122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8" t="s">
        <v>80</v>
      </c>
      <c r="BK311" s="210">
        <f>ROUND(I311*H311,2)</f>
        <v>0</v>
      </c>
      <c r="BL311" s="18" t="s">
        <v>129</v>
      </c>
      <c r="BM311" s="209" t="s">
        <v>655</v>
      </c>
    </row>
    <row r="312" spans="1:65" s="2" customFormat="1" ht="14.4" customHeight="1">
      <c r="A312" s="39"/>
      <c r="B312" s="40"/>
      <c r="C312" s="198" t="s">
        <v>656</v>
      </c>
      <c r="D312" s="198" t="s">
        <v>124</v>
      </c>
      <c r="E312" s="199" t="s">
        <v>657</v>
      </c>
      <c r="F312" s="200" t="s">
        <v>658</v>
      </c>
      <c r="G312" s="201" t="s">
        <v>271</v>
      </c>
      <c r="H312" s="202">
        <v>1</v>
      </c>
      <c r="I312" s="203"/>
      <c r="J312" s="204">
        <f>ROUND(I312*H312,2)</f>
        <v>0</v>
      </c>
      <c r="K312" s="200" t="s">
        <v>128</v>
      </c>
      <c r="L312" s="45"/>
      <c r="M312" s="205" t="s">
        <v>19</v>
      </c>
      <c r="N312" s="206" t="s">
        <v>46</v>
      </c>
      <c r="O312" s="85"/>
      <c r="P312" s="207">
        <f>O312*H312</f>
        <v>0</v>
      </c>
      <c r="Q312" s="207">
        <v>0</v>
      </c>
      <c r="R312" s="207">
        <f>Q312*H312</f>
        <v>0</v>
      </c>
      <c r="S312" s="207">
        <v>0.21</v>
      </c>
      <c r="T312" s="208">
        <f>S312*H312</f>
        <v>0.21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09" t="s">
        <v>129</v>
      </c>
      <c r="AT312" s="209" t="s">
        <v>124</v>
      </c>
      <c r="AU312" s="209" t="s">
        <v>82</v>
      </c>
      <c r="AY312" s="18" t="s">
        <v>122</v>
      </c>
      <c r="BE312" s="210">
        <f>IF(N312="základní",J312,0)</f>
        <v>0</v>
      </c>
      <c r="BF312" s="210">
        <f>IF(N312="snížená",J312,0)</f>
        <v>0</v>
      </c>
      <c r="BG312" s="210">
        <f>IF(N312="zákl. přenesená",J312,0)</f>
        <v>0</v>
      </c>
      <c r="BH312" s="210">
        <f>IF(N312="sníž. přenesená",J312,0)</f>
        <v>0</v>
      </c>
      <c r="BI312" s="210">
        <f>IF(N312="nulová",J312,0)</f>
        <v>0</v>
      </c>
      <c r="BJ312" s="18" t="s">
        <v>80</v>
      </c>
      <c r="BK312" s="210">
        <f>ROUND(I312*H312,2)</f>
        <v>0</v>
      </c>
      <c r="BL312" s="18" t="s">
        <v>129</v>
      </c>
      <c r="BM312" s="209" t="s">
        <v>659</v>
      </c>
    </row>
    <row r="313" spans="1:65" s="2" customFormat="1" ht="24.15" customHeight="1">
      <c r="A313" s="39"/>
      <c r="B313" s="40"/>
      <c r="C313" s="198" t="s">
        <v>660</v>
      </c>
      <c r="D313" s="198" t="s">
        <v>124</v>
      </c>
      <c r="E313" s="199" t="s">
        <v>661</v>
      </c>
      <c r="F313" s="200" t="s">
        <v>662</v>
      </c>
      <c r="G313" s="201" t="s">
        <v>271</v>
      </c>
      <c r="H313" s="202">
        <v>2</v>
      </c>
      <c r="I313" s="203"/>
      <c r="J313" s="204">
        <f>ROUND(I313*H313,2)</f>
        <v>0</v>
      </c>
      <c r="K313" s="200" t="s">
        <v>128</v>
      </c>
      <c r="L313" s="45"/>
      <c r="M313" s="205" t="s">
        <v>19</v>
      </c>
      <c r="N313" s="206" t="s">
        <v>46</v>
      </c>
      <c r="O313" s="85"/>
      <c r="P313" s="207">
        <f>O313*H313</f>
        <v>0</v>
      </c>
      <c r="Q313" s="207">
        <v>0</v>
      </c>
      <c r="R313" s="207">
        <f>Q313*H313</f>
        <v>0</v>
      </c>
      <c r="S313" s="207">
        <v>0.054</v>
      </c>
      <c r="T313" s="208">
        <f>S313*H313</f>
        <v>0.108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09" t="s">
        <v>129</v>
      </c>
      <c r="AT313" s="209" t="s">
        <v>124</v>
      </c>
      <c r="AU313" s="209" t="s">
        <v>82</v>
      </c>
      <c r="AY313" s="18" t="s">
        <v>122</v>
      </c>
      <c r="BE313" s="210">
        <f>IF(N313="základní",J313,0)</f>
        <v>0</v>
      </c>
      <c r="BF313" s="210">
        <f>IF(N313="snížená",J313,0)</f>
        <v>0</v>
      </c>
      <c r="BG313" s="210">
        <f>IF(N313="zákl. přenesená",J313,0)</f>
        <v>0</v>
      </c>
      <c r="BH313" s="210">
        <f>IF(N313="sníž. přenesená",J313,0)</f>
        <v>0</v>
      </c>
      <c r="BI313" s="210">
        <f>IF(N313="nulová",J313,0)</f>
        <v>0</v>
      </c>
      <c r="BJ313" s="18" t="s">
        <v>80</v>
      </c>
      <c r="BK313" s="210">
        <f>ROUND(I313*H313,2)</f>
        <v>0</v>
      </c>
      <c r="BL313" s="18" t="s">
        <v>129</v>
      </c>
      <c r="BM313" s="209" t="s">
        <v>663</v>
      </c>
    </row>
    <row r="314" spans="1:63" s="12" customFormat="1" ht="22.8" customHeight="1">
      <c r="A314" s="12"/>
      <c r="B314" s="182"/>
      <c r="C314" s="183"/>
      <c r="D314" s="184" t="s">
        <v>74</v>
      </c>
      <c r="E314" s="196" t="s">
        <v>590</v>
      </c>
      <c r="F314" s="196" t="s">
        <v>664</v>
      </c>
      <c r="G314" s="183"/>
      <c r="H314" s="183"/>
      <c r="I314" s="186"/>
      <c r="J314" s="197">
        <f>BK314</f>
        <v>0</v>
      </c>
      <c r="K314" s="183"/>
      <c r="L314" s="188"/>
      <c r="M314" s="189"/>
      <c r="N314" s="190"/>
      <c r="O314" s="190"/>
      <c r="P314" s="191">
        <f>SUM(P315:P325)</f>
        <v>0</v>
      </c>
      <c r="Q314" s="190"/>
      <c r="R314" s="191">
        <f>SUM(R315:R325)</f>
        <v>0.001296</v>
      </c>
      <c r="S314" s="190"/>
      <c r="T314" s="192">
        <f>SUM(T315:T325)</f>
        <v>126.4788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93" t="s">
        <v>80</v>
      </c>
      <c r="AT314" s="194" t="s">
        <v>74</v>
      </c>
      <c r="AU314" s="194" t="s">
        <v>80</v>
      </c>
      <c r="AY314" s="193" t="s">
        <v>122</v>
      </c>
      <c r="BK314" s="195">
        <f>SUM(BK315:BK325)</f>
        <v>0</v>
      </c>
    </row>
    <row r="315" spans="1:65" s="2" customFormat="1" ht="14.4" customHeight="1">
      <c r="A315" s="39"/>
      <c r="B315" s="40"/>
      <c r="C315" s="198" t="s">
        <v>665</v>
      </c>
      <c r="D315" s="198" t="s">
        <v>124</v>
      </c>
      <c r="E315" s="199" t="s">
        <v>666</v>
      </c>
      <c r="F315" s="200" t="s">
        <v>667</v>
      </c>
      <c r="G315" s="201" t="s">
        <v>19</v>
      </c>
      <c r="H315" s="202">
        <v>129.6</v>
      </c>
      <c r="I315" s="203"/>
      <c r="J315" s="204">
        <f>ROUND(I315*H315,2)</f>
        <v>0</v>
      </c>
      <c r="K315" s="200" t="s">
        <v>276</v>
      </c>
      <c r="L315" s="45"/>
      <c r="M315" s="205" t="s">
        <v>19</v>
      </c>
      <c r="N315" s="206" t="s">
        <v>46</v>
      </c>
      <c r="O315" s="85"/>
      <c r="P315" s="207">
        <f>O315*H315</f>
        <v>0</v>
      </c>
      <c r="Q315" s="207">
        <v>0</v>
      </c>
      <c r="R315" s="207">
        <f>Q315*H315</f>
        <v>0</v>
      </c>
      <c r="S315" s="207">
        <v>0</v>
      </c>
      <c r="T315" s="208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9" t="s">
        <v>129</v>
      </c>
      <c r="AT315" s="209" t="s">
        <v>124</v>
      </c>
      <c r="AU315" s="209" t="s">
        <v>82</v>
      </c>
      <c r="AY315" s="18" t="s">
        <v>122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8" t="s">
        <v>80</v>
      </c>
      <c r="BK315" s="210">
        <f>ROUND(I315*H315,2)</f>
        <v>0</v>
      </c>
      <c r="BL315" s="18" t="s">
        <v>129</v>
      </c>
      <c r="BM315" s="209" t="s">
        <v>668</v>
      </c>
    </row>
    <row r="316" spans="1:51" s="13" customFormat="1" ht="12">
      <c r="A316" s="13"/>
      <c r="B316" s="211"/>
      <c r="C316" s="212"/>
      <c r="D316" s="213" t="s">
        <v>131</v>
      </c>
      <c r="E316" s="214" t="s">
        <v>19</v>
      </c>
      <c r="F316" s="215" t="s">
        <v>669</v>
      </c>
      <c r="G316" s="212"/>
      <c r="H316" s="216">
        <v>129.6</v>
      </c>
      <c r="I316" s="217"/>
      <c r="J316" s="212"/>
      <c r="K316" s="212"/>
      <c r="L316" s="218"/>
      <c r="M316" s="219"/>
      <c r="N316" s="220"/>
      <c r="O316" s="220"/>
      <c r="P316" s="220"/>
      <c r="Q316" s="220"/>
      <c r="R316" s="220"/>
      <c r="S316" s="220"/>
      <c r="T316" s="22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2" t="s">
        <v>131</v>
      </c>
      <c r="AU316" s="222" t="s">
        <v>82</v>
      </c>
      <c r="AV316" s="13" t="s">
        <v>82</v>
      </c>
      <c r="AW316" s="13" t="s">
        <v>36</v>
      </c>
      <c r="AX316" s="13" t="s">
        <v>80</v>
      </c>
      <c r="AY316" s="222" t="s">
        <v>122</v>
      </c>
    </row>
    <row r="317" spans="1:65" s="2" customFormat="1" ht="14.4" customHeight="1">
      <c r="A317" s="39"/>
      <c r="B317" s="40"/>
      <c r="C317" s="198" t="s">
        <v>670</v>
      </c>
      <c r="D317" s="198" t="s">
        <v>124</v>
      </c>
      <c r="E317" s="199" t="s">
        <v>671</v>
      </c>
      <c r="F317" s="200" t="s">
        <v>672</v>
      </c>
      <c r="G317" s="201" t="s">
        <v>127</v>
      </c>
      <c r="H317" s="202">
        <v>129.6</v>
      </c>
      <c r="I317" s="203"/>
      <c r="J317" s="204">
        <f>ROUND(I317*H317,2)</f>
        <v>0</v>
      </c>
      <c r="K317" s="200" t="s">
        <v>128</v>
      </c>
      <c r="L317" s="45"/>
      <c r="M317" s="205" t="s">
        <v>19</v>
      </c>
      <c r="N317" s="206" t="s">
        <v>46</v>
      </c>
      <c r="O317" s="85"/>
      <c r="P317" s="207">
        <f>O317*H317</f>
        <v>0</v>
      </c>
      <c r="Q317" s="207">
        <v>1E-05</v>
      </c>
      <c r="R317" s="207">
        <f>Q317*H317</f>
        <v>0.001296</v>
      </c>
      <c r="S317" s="207">
        <v>0</v>
      </c>
      <c r="T317" s="208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09" t="s">
        <v>129</v>
      </c>
      <c r="AT317" s="209" t="s">
        <v>124</v>
      </c>
      <c r="AU317" s="209" t="s">
        <v>82</v>
      </c>
      <c r="AY317" s="18" t="s">
        <v>122</v>
      </c>
      <c r="BE317" s="210">
        <f>IF(N317="základní",J317,0)</f>
        <v>0</v>
      </c>
      <c r="BF317" s="210">
        <f>IF(N317="snížená",J317,0)</f>
        <v>0</v>
      </c>
      <c r="BG317" s="210">
        <f>IF(N317="zákl. přenesená",J317,0)</f>
        <v>0</v>
      </c>
      <c r="BH317" s="210">
        <f>IF(N317="sníž. přenesená",J317,0)</f>
        <v>0</v>
      </c>
      <c r="BI317" s="210">
        <f>IF(N317="nulová",J317,0)</f>
        <v>0</v>
      </c>
      <c r="BJ317" s="18" t="s">
        <v>80</v>
      </c>
      <c r="BK317" s="210">
        <f>ROUND(I317*H317,2)</f>
        <v>0</v>
      </c>
      <c r="BL317" s="18" t="s">
        <v>129</v>
      </c>
      <c r="BM317" s="209" t="s">
        <v>673</v>
      </c>
    </row>
    <row r="318" spans="1:51" s="13" customFormat="1" ht="12">
      <c r="A318" s="13"/>
      <c r="B318" s="211"/>
      <c r="C318" s="212"/>
      <c r="D318" s="213" t="s">
        <v>131</v>
      </c>
      <c r="E318" s="214" t="s">
        <v>19</v>
      </c>
      <c r="F318" s="215" t="s">
        <v>674</v>
      </c>
      <c r="G318" s="212"/>
      <c r="H318" s="216">
        <v>129.6</v>
      </c>
      <c r="I318" s="217"/>
      <c r="J318" s="212"/>
      <c r="K318" s="212"/>
      <c r="L318" s="218"/>
      <c r="M318" s="219"/>
      <c r="N318" s="220"/>
      <c r="O318" s="220"/>
      <c r="P318" s="220"/>
      <c r="Q318" s="220"/>
      <c r="R318" s="220"/>
      <c r="S318" s="220"/>
      <c r="T318" s="22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2" t="s">
        <v>131</v>
      </c>
      <c r="AU318" s="222" t="s">
        <v>82</v>
      </c>
      <c r="AV318" s="13" t="s">
        <v>82</v>
      </c>
      <c r="AW318" s="13" t="s">
        <v>36</v>
      </c>
      <c r="AX318" s="13" t="s">
        <v>80</v>
      </c>
      <c r="AY318" s="222" t="s">
        <v>122</v>
      </c>
    </row>
    <row r="319" spans="1:65" s="2" customFormat="1" ht="14.4" customHeight="1">
      <c r="A319" s="39"/>
      <c r="B319" s="40"/>
      <c r="C319" s="198" t="s">
        <v>675</v>
      </c>
      <c r="D319" s="198" t="s">
        <v>124</v>
      </c>
      <c r="E319" s="199" t="s">
        <v>676</v>
      </c>
      <c r="F319" s="200" t="s">
        <v>677</v>
      </c>
      <c r="G319" s="201" t="s">
        <v>155</v>
      </c>
      <c r="H319" s="202">
        <v>8.28</v>
      </c>
      <c r="I319" s="203"/>
      <c r="J319" s="204">
        <f>ROUND(I319*H319,2)</f>
        <v>0</v>
      </c>
      <c r="K319" s="200" t="s">
        <v>128</v>
      </c>
      <c r="L319" s="45"/>
      <c r="M319" s="205" t="s">
        <v>19</v>
      </c>
      <c r="N319" s="206" t="s">
        <v>46</v>
      </c>
      <c r="O319" s="85"/>
      <c r="P319" s="207">
        <f>O319*H319</f>
        <v>0</v>
      </c>
      <c r="Q319" s="207">
        <v>0</v>
      </c>
      <c r="R319" s="207">
        <f>Q319*H319</f>
        <v>0</v>
      </c>
      <c r="S319" s="207">
        <v>2.41</v>
      </c>
      <c r="T319" s="208">
        <f>S319*H319</f>
        <v>19.9548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09" t="s">
        <v>129</v>
      </c>
      <c r="AT319" s="209" t="s">
        <v>124</v>
      </c>
      <c r="AU319" s="209" t="s">
        <v>82</v>
      </c>
      <c r="AY319" s="18" t="s">
        <v>122</v>
      </c>
      <c r="BE319" s="210">
        <f>IF(N319="základní",J319,0)</f>
        <v>0</v>
      </c>
      <c r="BF319" s="210">
        <f>IF(N319="snížená",J319,0)</f>
        <v>0</v>
      </c>
      <c r="BG319" s="210">
        <f>IF(N319="zákl. přenesená",J319,0)</f>
        <v>0</v>
      </c>
      <c r="BH319" s="210">
        <f>IF(N319="sníž. přenesená",J319,0)</f>
        <v>0</v>
      </c>
      <c r="BI319" s="210">
        <f>IF(N319="nulová",J319,0)</f>
        <v>0</v>
      </c>
      <c r="BJ319" s="18" t="s">
        <v>80</v>
      </c>
      <c r="BK319" s="210">
        <f>ROUND(I319*H319,2)</f>
        <v>0</v>
      </c>
      <c r="BL319" s="18" t="s">
        <v>129</v>
      </c>
      <c r="BM319" s="209" t="s">
        <v>678</v>
      </c>
    </row>
    <row r="320" spans="1:51" s="13" customFormat="1" ht="12">
      <c r="A320" s="13"/>
      <c r="B320" s="211"/>
      <c r="C320" s="212"/>
      <c r="D320" s="213" t="s">
        <v>131</v>
      </c>
      <c r="E320" s="214" t="s">
        <v>19</v>
      </c>
      <c r="F320" s="215" t="s">
        <v>679</v>
      </c>
      <c r="G320" s="212"/>
      <c r="H320" s="216">
        <v>8.28</v>
      </c>
      <c r="I320" s="217"/>
      <c r="J320" s="212"/>
      <c r="K320" s="212"/>
      <c r="L320" s="218"/>
      <c r="M320" s="219"/>
      <c r="N320" s="220"/>
      <c r="O320" s="220"/>
      <c r="P320" s="220"/>
      <c r="Q320" s="220"/>
      <c r="R320" s="220"/>
      <c r="S320" s="220"/>
      <c r="T320" s="22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2" t="s">
        <v>131</v>
      </c>
      <c r="AU320" s="222" t="s">
        <v>82</v>
      </c>
      <c r="AV320" s="13" t="s">
        <v>82</v>
      </c>
      <c r="AW320" s="13" t="s">
        <v>36</v>
      </c>
      <c r="AX320" s="13" t="s">
        <v>80</v>
      </c>
      <c r="AY320" s="222" t="s">
        <v>122</v>
      </c>
    </row>
    <row r="321" spans="1:65" s="2" customFormat="1" ht="14.4" customHeight="1">
      <c r="A321" s="39"/>
      <c r="B321" s="40"/>
      <c r="C321" s="198" t="s">
        <v>680</v>
      </c>
      <c r="D321" s="198" t="s">
        <v>124</v>
      </c>
      <c r="E321" s="199" t="s">
        <v>681</v>
      </c>
      <c r="F321" s="200" t="s">
        <v>682</v>
      </c>
      <c r="G321" s="201" t="s">
        <v>155</v>
      </c>
      <c r="H321" s="202">
        <v>48.42</v>
      </c>
      <c r="I321" s="203"/>
      <c r="J321" s="204">
        <f>ROUND(I321*H321,2)</f>
        <v>0</v>
      </c>
      <c r="K321" s="200" t="s">
        <v>128</v>
      </c>
      <c r="L321" s="45"/>
      <c r="M321" s="205" t="s">
        <v>19</v>
      </c>
      <c r="N321" s="206" t="s">
        <v>46</v>
      </c>
      <c r="O321" s="85"/>
      <c r="P321" s="207">
        <f>O321*H321</f>
        <v>0</v>
      </c>
      <c r="Q321" s="207">
        <v>0</v>
      </c>
      <c r="R321" s="207">
        <f>Q321*H321</f>
        <v>0</v>
      </c>
      <c r="S321" s="207">
        <v>2.2</v>
      </c>
      <c r="T321" s="208">
        <f>S321*H321</f>
        <v>106.52400000000002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09" t="s">
        <v>129</v>
      </c>
      <c r="AT321" s="209" t="s">
        <v>124</v>
      </c>
      <c r="AU321" s="209" t="s">
        <v>82</v>
      </c>
      <c r="AY321" s="18" t="s">
        <v>122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8" t="s">
        <v>80</v>
      </c>
      <c r="BK321" s="210">
        <f>ROUND(I321*H321,2)</f>
        <v>0</v>
      </c>
      <c r="BL321" s="18" t="s">
        <v>129</v>
      </c>
      <c r="BM321" s="209" t="s">
        <v>683</v>
      </c>
    </row>
    <row r="322" spans="1:51" s="13" customFormat="1" ht="12">
      <c r="A322" s="13"/>
      <c r="B322" s="211"/>
      <c r="C322" s="212"/>
      <c r="D322" s="213" t="s">
        <v>131</v>
      </c>
      <c r="E322" s="214" t="s">
        <v>19</v>
      </c>
      <c r="F322" s="215" t="s">
        <v>684</v>
      </c>
      <c r="G322" s="212"/>
      <c r="H322" s="216">
        <v>16.56</v>
      </c>
      <c r="I322" s="217"/>
      <c r="J322" s="212"/>
      <c r="K322" s="212"/>
      <c r="L322" s="218"/>
      <c r="M322" s="219"/>
      <c r="N322" s="220"/>
      <c r="O322" s="220"/>
      <c r="P322" s="220"/>
      <c r="Q322" s="220"/>
      <c r="R322" s="220"/>
      <c r="S322" s="220"/>
      <c r="T322" s="22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2" t="s">
        <v>131</v>
      </c>
      <c r="AU322" s="222" t="s">
        <v>82</v>
      </c>
      <c r="AV322" s="13" t="s">
        <v>82</v>
      </c>
      <c r="AW322" s="13" t="s">
        <v>36</v>
      </c>
      <c r="AX322" s="13" t="s">
        <v>75</v>
      </c>
      <c r="AY322" s="222" t="s">
        <v>122</v>
      </c>
    </row>
    <row r="323" spans="1:51" s="13" customFormat="1" ht="12">
      <c r="A323" s="13"/>
      <c r="B323" s="211"/>
      <c r="C323" s="212"/>
      <c r="D323" s="213" t="s">
        <v>131</v>
      </c>
      <c r="E323" s="214" t="s">
        <v>19</v>
      </c>
      <c r="F323" s="215" t="s">
        <v>685</v>
      </c>
      <c r="G323" s="212"/>
      <c r="H323" s="216">
        <v>12.42</v>
      </c>
      <c r="I323" s="217"/>
      <c r="J323" s="212"/>
      <c r="K323" s="212"/>
      <c r="L323" s="218"/>
      <c r="M323" s="219"/>
      <c r="N323" s="220"/>
      <c r="O323" s="220"/>
      <c r="P323" s="220"/>
      <c r="Q323" s="220"/>
      <c r="R323" s="220"/>
      <c r="S323" s="220"/>
      <c r="T323" s="22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2" t="s">
        <v>131</v>
      </c>
      <c r="AU323" s="222" t="s">
        <v>82</v>
      </c>
      <c r="AV323" s="13" t="s">
        <v>82</v>
      </c>
      <c r="AW323" s="13" t="s">
        <v>36</v>
      </c>
      <c r="AX323" s="13" t="s">
        <v>75</v>
      </c>
      <c r="AY323" s="222" t="s">
        <v>122</v>
      </c>
    </row>
    <row r="324" spans="1:51" s="13" customFormat="1" ht="12">
      <c r="A324" s="13"/>
      <c r="B324" s="211"/>
      <c r="C324" s="212"/>
      <c r="D324" s="213" t="s">
        <v>131</v>
      </c>
      <c r="E324" s="214" t="s">
        <v>19</v>
      </c>
      <c r="F324" s="215" t="s">
        <v>686</v>
      </c>
      <c r="G324" s="212"/>
      <c r="H324" s="216">
        <v>19.44</v>
      </c>
      <c r="I324" s="217"/>
      <c r="J324" s="212"/>
      <c r="K324" s="212"/>
      <c r="L324" s="218"/>
      <c r="M324" s="219"/>
      <c r="N324" s="220"/>
      <c r="O324" s="220"/>
      <c r="P324" s="220"/>
      <c r="Q324" s="220"/>
      <c r="R324" s="220"/>
      <c r="S324" s="220"/>
      <c r="T324" s="22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2" t="s">
        <v>131</v>
      </c>
      <c r="AU324" s="222" t="s">
        <v>82</v>
      </c>
      <c r="AV324" s="13" t="s">
        <v>82</v>
      </c>
      <c r="AW324" s="13" t="s">
        <v>36</v>
      </c>
      <c r="AX324" s="13" t="s">
        <v>75</v>
      </c>
      <c r="AY324" s="222" t="s">
        <v>122</v>
      </c>
    </row>
    <row r="325" spans="1:51" s="14" customFormat="1" ht="12">
      <c r="A325" s="14"/>
      <c r="B325" s="223"/>
      <c r="C325" s="224"/>
      <c r="D325" s="213" t="s">
        <v>131</v>
      </c>
      <c r="E325" s="225" t="s">
        <v>19</v>
      </c>
      <c r="F325" s="226" t="s">
        <v>138</v>
      </c>
      <c r="G325" s="224"/>
      <c r="H325" s="227">
        <v>48.42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33" t="s">
        <v>131</v>
      </c>
      <c r="AU325" s="233" t="s">
        <v>82</v>
      </c>
      <c r="AV325" s="14" t="s">
        <v>129</v>
      </c>
      <c r="AW325" s="14" t="s">
        <v>36</v>
      </c>
      <c r="AX325" s="14" t="s">
        <v>80</v>
      </c>
      <c r="AY325" s="233" t="s">
        <v>122</v>
      </c>
    </row>
    <row r="326" spans="1:63" s="12" customFormat="1" ht="22.8" customHeight="1">
      <c r="A326" s="12"/>
      <c r="B326" s="182"/>
      <c r="C326" s="183"/>
      <c r="D326" s="184" t="s">
        <v>74</v>
      </c>
      <c r="E326" s="196" t="s">
        <v>687</v>
      </c>
      <c r="F326" s="196" t="s">
        <v>688</v>
      </c>
      <c r="G326" s="183"/>
      <c r="H326" s="183"/>
      <c r="I326" s="186"/>
      <c r="J326" s="197">
        <f>BK326</f>
        <v>0</v>
      </c>
      <c r="K326" s="183"/>
      <c r="L326" s="188"/>
      <c r="M326" s="189"/>
      <c r="N326" s="190"/>
      <c r="O326" s="190"/>
      <c r="P326" s="191">
        <f>SUM(P327:P337)</f>
        <v>0</v>
      </c>
      <c r="Q326" s="190"/>
      <c r="R326" s="191">
        <f>SUM(R327:R337)</f>
        <v>0</v>
      </c>
      <c r="S326" s="190"/>
      <c r="T326" s="192">
        <f>SUM(T327:T337)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193" t="s">
        <v>80</v>
      </c>
      <c r="AT326" s="194" t="s">
        <v>74</v>
      </c>
      <c r="AU326" s="194" t="s">
        <v>80</v>
      </c>
      <c r="AY326" s="193" t="s">
        <v>122</v>
      </c>
      <c r="BK326" s="195">
        <f>SUM(BK327:BK337)</f>
        <v>0</v>
      </c>
    </row>
    <row r="327" spans="1:65" s="2" customFormat="1" ht="14.4" customHeight="1">
      <c r="A327" s="39"/>
      <c r="B327" s="40"/>
      <c r="C327" s="198" t="s">
        <v>689</v>
      </c>
      <c r="D327" s="198" t="s">
        <v>124</v>
      </c>
      <c r="E327" s="199" t="s">
        <v>690</v>
      </c>
      <c r="F327" s="200" t="s">
        <v>691</v>
      </c>
      <c r="G327" s="201" t="s">
        <v>187</v>
      </c>
      <c r="H327" s="202">
        <v>275.29</v>
      </c>
      <c r="I327" s="203"/>
      <c r="J327" s="204">
        <f>ROUND(I327*H327,2)</f>
        <v>0</v>
      </c>
      <c r="K327" s="200" t="s">
        <v>128</v>
      </c>
      <c r="L327" s="45"/>
      <c r="M327" s="205" t="s">
        <v>19</v>
      </c>
      <c r="N327" s="206" t="s">
        <v>46</v>
      </c>
      <c r="O327" s="85"/>
      <c r="P327" s="207">
        <f>O327*H327</f>
        <v>0</v>
      </c>
      <c r="Q327" s="207">
        <v>0</v>
      </c>
      <c r="R327" s="207">
        <f>Q327*H327</f>
        <v>0</v>
      </c>
      <c r="S327" s="207">
        <v>0</v>
      </c>
      <c r="T327" s="208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09" t="s">
        <v>129</v>
      </c>
      <c r="AT327" s="209" t="s">
        <v>124</v>
      </c>
      <c r="AU327" s="209" t="s">
        <v>82</v>
      </c>
      <c r="AY327" s="18" t="s">
        <v>122</v>
      </c>
      <c r="BE327" s="210">
        <f>IF(N327="základní",J327,0)</f>
        <v>0</v>
      </c>
      <c r="BF327" s="210">
        <f>IF(N327="snížená",J327,0)</f>
        <v>0</v>
      </c>
      <c r="BG327" s="210">
        <f>IF(N327="zákl. přenesená",J327,0)</f>
        <v>0</v>
      </c>
      <c r="BH327" s="210">
        <f>IF(N327="sníž. přenesená",J327,0)</f>
        <v>0</v>
      </c>
      <c r="BI327" s="210">
        <f>IF(N327="nulová",J327,0)</f>
        <v>0</v>
      </c>
      <c r="BJ327" s="18" t="s">
        <v>80</v>
      </c>
      <c r="BK327" s="210">
        <f>ROUND(I327*H327,2)</f>
        <v>0</v>
      </c>
      <c r="BL327" s="18" t="s">
        <v>129</v>
      </c>
      <c r="BM327" s="209" t="s">
        <v>692</v>
      </c>
    </row>
    <row r="328" spans="1:65" s="2" customFormat="1" ht="24.15" customHeight="1">
      <c r="A328" s="39"/>
      <c r="B328" s="40"/>
      <c r="C328" s="198" t="s">
        <v>693</v>
      </c>
      <c r="D328" s="198" t="s">
        <v>124</v>
      </c>
      <c r="E328" s="199" t="s">
        <v>694</v>
      </c>
      <c r="F328" s="200" t="s">
        <v>695</v>
      </c>
      <c r="G328" s="201" t="s">
        <v>187</v>
      </c>
      <c r="H328" s="202">
        <v>3854.06</v>
      </c>
      <c r="I328" s="203"/>
      <c r="J328" s="204">
        <f>ROUND(I328*H328,2)</f>
        <v>0</v>
      </c>
      <c r="K328" s="200" t="s">
        <v>128</v>
      </c>
      <c r="L328" s="45"/>
      <c r="M328" s="205" t="s">
        <v>19</v>
      </c>
      <c r="N328" s="206" t="s">
        <v>46</v>
      </c>
      <c r="O328" s="85"/>
      <c r="P328" s="207">
        <f>O328*H328</f>
        <v>0</v>
      </c>
      <c r="Q328" s="207">
        <v>0</v>
      </c>
      <c r="R328" s="207">
        <f>Q328*H328</f>
        <v>0</v>
      </c>
      <c r="S328" s="207">
        <v>0</v>
      </c>
      <c r="T328" s="20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09" t="s">
        <v>129</v>
      </c>
      <c r="AT328" s="209" t="s">
        <v>124</v>
      </c>
      <c r="AU328" s="209" t="s">
        <v>82</v>
      </c>
      <c r="AY328" s="18" t="s">
        <v>122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8" t="s">
        <v>80</v>
      </c>
      <c r="BK328" s="210">
        <f>ROUND(I328*H328,2)</f>
        <v>0</v>
      </c>
      <c r="BL328" s="18" t="s">
        <v>129</v>
      </c>
      <c r="BM328" s="209" t="s">
        <v>696</v>
      </c>
    </row>
    <row r="329" spans="1:51" s="13" customFormat="1" ht="12">
      <c r="A329" s="13"/>
      <c r="B329" s="211"/>
      <c r="C329" s="212"/>
      <c r="D329" s="213" t="s">
        <v>131</v>
      </c>
      <c r="E329" s="212"/>
      <c r="F329" s="215" t="s">
        <v>697</v>
      </c>
      <c r="G329" s="212"/>
      <c r="H329" s="216">
        <v>3854.06</v>
      </c>
      <c r="I329" s="217"/>
      <c r="J329" s="212"/>
      <c r="K329" s="212"/>
      <c r="L329" s="218"/>
      <c r="M329" s="219"/>
      <c r="N329" s="220"/>
      <c r="O329" s="220"/>
      <c r="P329" s="220"/>
      <c r="Q329" s="220"/>
      <c r="R329" s="220"/>
      <c r="S329" s="220"/>
      <c r="T329" s="22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2" t="s">
        <v>131</v>
      </c>
      <c r="AU329" s="222" t="s">
        <v>82</v>
      </c>
      <c r="AV329" s="13" t="s">
        <v>82</v>
      </c>
      <c r="AW329" s="13" t="s">
        <v>4</v>
      </c>
      <c r="AX329" s="13" t="s">
        <v>80</v>
      </c>
      <c r="AY329" s="222" t="s">
        <v>122</v>
      </c>
    </row>
    <row r="330" spans="1:65" s="2" customFormat="1" ht="14.4" customHeight="1">
      <c r="A330" s="39"/>
      <c r="B330" s="40"/>
      <c r="C330" s="245" t="s">
        <v>698</v>
      </c>
      <c r="D330" s="245" t="s">
        <v>184</v>
      </c>
      <c r="E330" s="246" t="s">
        <v>699</v>
      </c>
      <c r="F330" s="247" t="s">
        <v>700</v>
      </c>
      <c r="G330" s="248" t="s">
        <v>187</v>
      </c>
      <c r="H330" s="249">
        <v>106.524</v>
      </c>
      <c r="I330" s="250"/>
      <c r="J330" s="251">
        <f>ROUND(I330*H330,2)</f>
        <v>0</v>
      </c>
      <c r="K330" s="247" t="s">
        <v>128</v>
      </c>
      <c r="L330" s="252"/>
      <c r="M330" s="253" t="s">
        <v>19</v>
      </c>
      <c r="N330" s="254" t="s">
        <v>46</v>
      </c>
      <c r="O330" s="85"/>
      <c r="P330" s="207">
        <f>O330*H330</f>
        <v>0</v>
      </c>
      <c r="Q330" s="207">
        <v>0</v>
      </c>
      <c r="R330" s="207">
        <f>Q330*H330</f>
        <v>0</v>
      </c>
      <c r="S330" s="207">
        <v>0</v>
      </c>
      <c r="T330" s="208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09" t="s">
        <v>167</v>
      </c>
      <c r="AT330" s="209" t="s">
        <v>184</v>
      </c>
      <c r="AU330" s="209" t="s">
        <v>82</v>
      </c>
      <c r="AY330" s="18" t="s">
        <v>122</v>
      </c>
      <c r="BE330" s="210">
        <f>IF(N330="základní",J330,0)</f>
        <v>0</v>
      </c>
      <c r="BF330" s="210">
        <f>IF(N330="snížená",J330,0)</f>
        <v>0</v>
      </c>
      <c r="BG330" s="210">
        <f>IF(N330="zákl. přenesená",J330,0)</f>
        <v>0</v>
      </c>
      <c r="BH330" s="210">
        <f>IF(N330="sníž. přenesená",J330,0)</f>
        <v>0</v>
      </c>
      <c r="BI330" s="210">
        <f>IF(N330="nulová",J330,0)</f>
        <v>0</v>
      </c>
      <c r="BJ330" s="18" t="s">
        <v>80</v>
      </c>
      <c r="BK330" s="210">
        <f>ROUND(I330*H330,2)</f>
        <v>0</v>
      </c>
      <c r="BL330" s="18" t="s">
        <v>129</v>
      </c>
      <c r="BM330" s="209" t="s">
        <v>701</v>
      </c>
    </row>
    <row r="331" spans="1:51" s="13" customFormat="1" ht="12">
      <c r="A331" s="13"/>
      <c r="B331" s="211"/>
      <c r="C331" s="212"/>
      <c r="D331" s="213" t="s">
        <v>131</v>
      </c>
      <c r="E331" s="214" t="s">
        <v>19</v>
      </c>
      <c r="F331" s="215" t="s">
        <v>702</v>
      </c>
      <c r="G331" s="212"/>
      <c r="H331" s="216">
        <v>106.524</v>
      </c>
      <c r="I331" s="217"/>
      <c r="J331" s="212"/>
      <c r="K331" s="212"/>
      <c r="L331" s="218"/>
      <c r="M331" s="219"/>
      <c r="N331" s="220"/>
      <c r="O331" s="220"/>
      <c r="P331" s="220"/>
      <c r="Q331" s="220"/>
      <c r="R331" s="220"/>
      <c r="S331" s="220"/>
      <c r="T331" s="22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2" t="s">
        <v>131</v>
      </c>
      <c r="AU331" s="222" t="s">
        <v>82</v>
      </c>
      <c r="AV331" s="13" t="s">
        <v>82</v>
      </c>
      <c r="AW331" s="13" t="s">
        <v>36</v>
      </c>
      <c r="AX331" s="13" t="s">
        <v>80</v>
      </c>
      <c r="AY331" s="222" t="s">
        <v>122</v>
      </c>
    </row>
    <row r="332" spans="1:65" s="2" customFormat="1" ht="14.4" customHeight="1">
      <c r="A332" s="39"/>
      <c r="B332" s="40"/>
      <c r="C332" s="245" t="s">
        <v>703</v>
      </c>
      <c r="D332" s="245" t="s">
        <v>184</v>
      </c>
      <c r="E332" s="246" t="s">
        <v>704</v>
      </c>
      <c r="F332" s="247" t="s">
        <v>705</v>
      </c>
      <c r="G332" s="248" t="s">
        <v>187</v>
      </c>
      <c r="H332" s="249">
        <v>19.955</v>
      </c>
      <c r="I332" s="250"/>
      <c r="J332" s="251">
        <f>ROUND(I332*H332,2)</f>
        <v>0</v>
      </c>
      <c r="K332" s="247" t="s">
        <v>128</v>
      </c>
      <c r="L332" s="252"/>
      <c r="M332" s="253" t="s">
        <v>19</v>
      </c>
      <c r="N332" s="254" t="s">
        <v>46</v>
      </c>
      <c r="O332" s="85"/>
      <c r="P332" s="207">
        <f>O332*H332</f>
        <v>0</v>
      </c>
      <c r="Q332" s="207">
        <v>0</v>
      </c>
      <c r="R332" s="207">
        <f>Q332*H332</f>
        <v>0</v>
      </c>
      <c r="S332" s="207">
        <v>0</v>
      </c>
      <c r="T332" s="20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09" t="s">
        <v>167</v>
      </c>
      <c r="AT332" s="209" t="s">
        <v>184</v>
      </c>
      <c r="AU332" s="209" t="s">
        <v>82</v>
      </c>
      <c r="AY332" s="18" t="s">
        <v>122</v>
      </c>
      <c r="BE332" s="210">
        <f>IF(N332="základní",J332,0)</f>
        <v>0</v>
      </c>
      <c r="BF332" s="210">
        <f>IF(N332="snížená",J332,0)</f>
        <v>0</v>
      </c>
      <c r="BG332" s="210">
        <f>IF(N332="zákl. přenesená",J332,0)</f>
        <v>0</v>
      </c>
      <c r="BH332" s="210">
        <f>IF(N332="sníž. přenesená",J332,0)</f>
        <v>0</v>
      </c>
      <c r="BI332" s="210">
        <f>IF(N332="nulová",J332,0)</f>
        <v>0</v>
      </c>
      <c r="BJ332" s="18" t="s">
        <v>80</v>
      </c>
      <c r="BK332" s="210">
        <f>ROUND(I332*H332,2)</f>
        <v>0</v>
      </c>
      <c r="BL332" s="18" t="s">
        <v>129</v>
      </c>
      <c r="BM332" s="209" t="s">
        <v>706</v>
      </c>
    </row>
    <row r="333" spans="1:51" s="13" customFormat="1" ht="12">
      <c r="A333" s="13"/>
      <c r="B333" s="211"/>
      <c r="C333" s="212"/>
      <c r="D333" s="213" t="s">
        <v>131</v>
      </c>
      <c r="E333" s="214" t="s">
        <v>19</v>
      </c>
      <c r="F333" s="215" t="s">
        <v>707</v>
      </c>
      <c r="G333" s="212"/>
      <c r="H333" s="216">
        <v>19.955</v>
      </c>
      <c r="I333" s="217"/>
      <c r="J333" s="212"/>
      <c r="K333" s="212"/>
      <c r="L333" s="218"/>
      <c r="M333" s="219"/>
      <c r="N333" s="220"/>
      <c r="O333" s="220"/>
      <c r="P333" s="220"/>
      <c r="Q333" s="220"/>
      <c r="R333" s="220"/>
      <c r="S333" s="220"/>
      <c r="T333" s="22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2" t="s">
        <v>131</v>
      </c>
      <c r="AU333" s="222" t="s">
        <v>82</v>
      </c>
      <c r="AV333" s="13" t="s">
        <v>82</v>
      </c>
      <c r="AW333" s="13" t="s">
        <v>36</v>
      </c>
      <c r="AX333" s="13" t="s">
        <v>80</v>
      </c>
      <c r="AY333" s="222" t="s">
        <v>122</v>
      </c>
    </row>
    <row r="334" spans="1:65" s="2" customFormat="1" ht="14.4" customHeight="1">
      <c r="A334" s="39"/>
      <c r="B334" s="40"/>
      <c r="C334" s="245" t="s">
        <v>708</v>
      </c>
      <c r="D334" s="245" t="s">
        <v>184</v>
      </c>
      <c r="E334" s="246" t="s">
        <v>709</v>
      </c>
      <c r="F334" s="247" t="s">
        <v>710</v>
      </c>
      <c r="G334" s="248" t="s">
        <v>187</v>
      </c>
      <c r="H334" s="249">
        <v>128.947</v>
      </c>
      <c r="I334" s="250"/>
      <c r="J334" s="251">
        <f>ROUND(I334*H334,2)</f>
        <v>0</v>
      </c>
      <c r="K334" s="247" t="s">
        <v>128</v>
      </c>
      <c r="L334" s="252"/>
      <c r="M334" s="253" t="s">
        <v>19</v>
      </c>
      <c r="N334" s="254" t="s">
        <v>46</v>
      </c>
      <c r="O334" s="85"/>
      <c r="P334" s="207">
        <f>O334*H334</f>
        <v>0</v>
      </c>
      <c r="Q334" s="207">
        <v>0</v>
      </c>
      <c r="R334" s="207">
        <f>Q334*H334</f>
        <v>0</v>
      </c>
      <c r="S334" s="207">
        <v>0</v>
      </c>
      <c r="T334" s="20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09" t="s">
        <v>167</v>
      </c>
      <c r="AT334" s="209" t="s">
        <v>184</v>
      </c>
      <c r="AU334" s="209" t="s">
        <v>82</v>
      </c>
      <c r="AY334" s="18" t="s">
        <v>122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8" t="s">
        <v>80</v>
      </c>
      <c r="BK334" s="210">
        <f>ROUND(I334*H334,2)</f>
        <v>0</v>
      </c>
      <c r="BL334" s="18" t="s">
        <v>129</v>
      </c>
      <c r="BM334" s="209" t="s">
        <v>711</v>
      </c>
    </row>
    <row r="335" spans="1:65" s="2" customFormat="1" ht="14.4" customHeight="1">
      <c r="A335" s="39"/>
      <c r="B335" s="40"/>
      <c r="C335" s="245" t="s">
        <v>712</v>
      </c>
      <c r="D335" s="245" t="s">
        <v>184</v>
      </c>
      <c r="E335" s="246" t="s">
        <v>713</v>
      </c>
      <c r="F335" s="247" t="s">
        <v>714</v>
      </c>
      <c r="G335" s="248" t="s">
        <v>187</v>
      </c>
      <c r="H335" s="249">
        <v>6.92</v>
      </c>
      <c r="I335" s="250"/>
      <c r="J335" s="251">
        <f>ROUND(I335*H335,2)</f>
        <v>0</v>
      </c>
      <c r="K335" s="247" t="s">
        <v>128</v>
      </c>
      <c r="L335" s="252"/>
      <c r="M335" s="253" t="s">
        <v>19</v>
      </c>
      <c r="N335" s="254" t="s">
        <v>46</v>
      </c>
      <c r="O335" s="85"/>
      <c r="P335" s="207">
        <f>O335*H335</f>
        <v>0</v>
      </c>
      <c r="Q335" s="207">
        <v>0</v>
      </c>
      <c r="R335" s="207">
        <f>Q335*H335</f>
        <v>0</v>
      </c>
      <c r="S335" s="207">
        <v>0</v>
      </c>
      <c r="T335" s="208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09" t="s">
        <v>167</v>
      </c>
      <c r="AT335" s="209" t="s">
        <v>184</v>
      </c>
      <c r="AU335" s="209" t="s">
        <v>82</v>
      </c>
      <c r="AY335" s="18" t="s">
        <v>122</v>
      </c>
      <c r="BE335" s="210">
        <f>IF(N335="základní",J335,0)</f>
        <v>0</v>
      </c>
      <c r="BF335" s="210">
        <f>IF(N335="snížená",J335,0)</f>
        <v>0</v>
      </c>
      <c r="BG335" s="210">
        <f>IF(N335="zákl. přenesená",J335,0)</f>
        <v>0</v>
      </c>
      <c r="BH335" s="210">
        <f>IF(N335="sníž. přenesená",J335,0)</f>
        <v>0</v>
      </c>
      <c r="BI335" s="210">
        <f>IF(N335="nulová",J335,0)</f>
        <v>0</v>
      </c>
      <c r="BJ335" s="18" t="s">
        <v>80</v>
      </c>
      <c r="BK335" s="210">
        <f>ROUND(I335*H335,2)</f>
        <v>0</v>
      </c>
      <c r="BL335" s="18" t="s">
        <v>129</v>
      </c>
      <c r="BM335" s="209" t="s">
        <v>715</v>
      </c>
    </row>
    <row r="336" spans="1:65" s="2" customFormat="1" ht="24.15" customHeight="1">
      <c r="A336" s="39"/>
      <c r="B336" s="40"/>
      <c r="C336" s="245" t="s">
        <v>716</v>
      </c>
      <c r="D336" s="245" t="s">
        <v>184</v>
      </c>
      <c r="E336" s="246" t="s">
        <v>717</v>
      </c>
      <c r="F336" s="247" t="s">
        <v>718</v>
      </c>
      <c r="G336" s="248" t="s">
        <v>187</v>
      </c>
      <c r="H336" s="249">
        <v>12.793</v>
      </c>
      <c r="I336" s="250"/>
      <c r="J336" s="251">
        <f>ROUND(I336*H336,2)</f>
        <v>0</v>
      </c>
      <c r="K336" s="247" t="s">
        <v>128</v>
      </c>
      <c r="L336" s="252"/>
      <c r="M336" s="253" t="s">
        <v>19</v>
      </c>
      <c r="N336" s="254" t="s">
        <v>46</v>
      </c>
      <c r="O336" s="85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09" t="s">
        <v>167</v>
      </c>
      <c r="AT336" s="209" t="s">
        <v>184</v>
      </c>
      <c r="AU336" s="209" t="s">
        <v>82</v>
      </c>
      <c r="AY336" s="18" t="s">
        <v>122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8" t="s">
        <v>80</v>
      </c>
      <c r="BK336" s="210">
        <f>ROUND(I336*H336,2)</f>
        <v>0</v>
      </c>
      <c r="BL336" s="18" t="s">
        <v>129</v>
      </c>
      <c r="BM336" s="209" t="s">
        <v>719</v>
      </c>
    </row>
    <row r="337" spans="1:65" s="2" customFormat="1" ht="14.4" customHeight="1">
      <c r="A337" s="39"/>
      <c r="B337" s="40"/>
      <c r="C337" s="245" t="s">
        <v>720</v>
      </c>
      <c r="D337" s="245" t="s">
        <v>184</v>
      </c>
      <c r="E337" s="246" t="s">
        <v>721</v>
      </c>
      <c r="F337" s="247" t="s">
        <v>722</v>
      </c>
      <c r="G337" s="248" t="s">
        <v>187</v>
      </c>
      <c r="H337" s="249">
        <v>0.108</v>
      </c>
      <c r="I337" s="250"/>
      <c r="J337" s="251">
        <f>ROUND(I337*H337,2)</f>
        <v>0</v>
      </c>
      <c r="K337" s="247" t="s">
        <v>128</v>
      </c>
      <c r="L337" s="252"/>
      <c r="M337" s="253" t="s">
        <v>19</v>
      </c>
      <c r="N337" s="254" t="s">
        <v>46</v>
      </c>
      <c r="O337" s="85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09" t="s">
        <v>167</v>
      </c>
      <c r="AT337" s="209" t="s">
        <v>184</v>
      </c>
      <c r="AU337" s="209" t="s">
        <v>82</v>
      </c>
      <c r="AY337" s="18" t="s">
        <v>122</v>
      </c>
      <c r="BE337" s="210">
        <f>IF(N337="základní",J337,0)</f>
        <v>0</v>
      </c>
      <c r="BF337" s="210">
        <f>IF(N337="snížená",J337,0)</f>
        <v>0</v>
      </c>
      <c r="BG337" s="210">
        <f>IF(N337="zákl. přenesená",J337,0)</f>
        <v>0</v>
      </c>
      <c r="BH337" s="210">
        <f>IF(N337="sníž. přenesená",J337,0)</f>
        <v>0</v>
      </c>
      <c r="BI337" s="210">
        <f>IF(N337="nulová",J337,0)</f>
        <v>0</v>
      </c>
      <c r="BJ337" s="18" t="s">
        <v>80</v>
      </c>
      <c r="BK337" s="210">
        <f>ROUND(I337*H337,2)</f>
        <v>0</v>
      </c>
      <c r="BL337" s="18" t="s">
        <v>129</v>
      </c>
      <c r="BM337" s="209" t="s">
        <v>723</v>
      </c>
    </row>
    <row r="338" spans="1:63" s="12" customFormat="1" ht="22.8" customHeight="1">
      <c r="A338" s="12"/>
      <c r="B338" s="182"/>
      <c r="C338" s="183"/>
      <c r="D338" s="184" t="s">
        <v>74</v>
      </c>
      <c r="E338" s="196" t="s">
        <v>724</v>
      </c>
      <c r="F338" s="196" t="s">
        <v>725</v>
      </c>
      <c r="G338" s="183"/>
      <c r="H338" s="183"/>
      <c r="I338" s="186"/>
      <c r="J338" s="197">
        <f>BK338</f>
        <v>0</v>
      </c>
      <c r="K338" s="183"/>
      <c r="L338" s="188"/>
      <c r="M338" s="189"/>
      <c r="N338" s="190"/>
      <c r="O338" s="190"/>
      <c r="P338" s="191">
        <f>SUM(P339:P340)</f>
        <v>0</v>
      </c>
      <c r="Q338" s="190"/>
      <c r="R338" s="191">
        <f>SUM(R339:R340)</f>
        <v>0</v>
      </c>
      <c r="S338" s="190"/>
      <c r="T338" s="192">
        <f>SUM(T339:T340)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93" t="s">
        <v>80</v>
      </c>
      <c r="AT338" s="194" t="s">
        <v>74</v>
      </c>
      <c r="AU338" s="194" t="s">
        <v>80</v>
      </c>
      <c r="AY338" s="193" t="s">
        <v>122</v>
      </c>
      <c r="BK338" s="195">
        <f>SUM(BK339:BK340)</f>
        <v>0</v>
      </c>
    </row>
    <row r="339" spans="1:65" s="2" customFormat="1" ht="24.15" customHeight="1">
      <c r="A339" s="39"/>
      <c r="B339" s="40"/>
      <c r="C339" s="198" t="s">
        <v>726</v>
      </c>
      <c r="D339" s="198" t="s">
        <v>124</v>
      </c>
      <c r="E339" s="199" t="s">
        <v>727</v>
      </c>
      <c r="F339" s="200" t="s">
        <v>728</v>
      </c>
      <c r="G339" s="201" t="s">
        <v>187</v>
      </c>
      <c r="H339" s="202">
        <v>161.159</v>
      </c>
      <c r="I339" s="203"/>
      <c r="J339" s="204">
        <f>ROUND(I339*H339,2)</f>
        <v>0</v>
      </c>
      <c r="K339" s="200" t="s">
        <v>128</v>
      </c>
      <c r="L339" s="45"/>
      <c r="M339" s="205" t="s">
        <v>19</v>
      </c>
      <c r="N339" s="206" t="s">
        <v>46</v>
      </c>
      <c r="O339" s="85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129</v>
      </c>
      <c r="AT339" s="209" t="s">
        <v>124</v>
      </c>
      <c r="AU339" s="209" t="s">
        <v>82</v>
      </c>
      <c r="AY339" s="18" t="s">
        <v>122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80</v>
      </c>
      <c r="BK339" s="210">
        <f>ROUND(I339*H339,2)</f>
        <v>0</v>
      </c>
      <c r="BL339" s="18" t="s">
        <v>129</v>
      </c>
      <c r="BM339" s="209" t="s">
        <v>729</v>
      </c>
    </row>
    <row r="340" spans="1:65" s="2" customFormat="1" ht="24.15" customHeight="1">
      <c r="A340" s="39"/>
      <c r="B340" s="40"/>
      <c r="C340" s="198" t="s">
        <v>730</v>
      </c>
      <c r="D340" s="198" t="s">
        <v>124</v>
      </c>
      <c r="E340" s="199" t="s">
        <v>731</v>
      </c>
      <c r="F340" s="200" t="s">
        <v>732</v>
      </c>
      <c r="G340" s="201" t="s">
        <v>187</v>
      </c>
      <c r="H340" s="202">
        <v>13.697</v>
      </c>
      <c r="I340" s="203"/>
      <c r="J340" s="204">
        <f>ROUND(I340*H340,2)</f>
        <v>0</v>
      </c>
      <c r="K340" s="200" t="s">
        <v>128</v>
      </c>
      <c r="L340" s="45"/>
      <c r="M340" s="205" t="s">
        <v>19</v>
      </c>
      <c r="N340" s="206" t="s">
        <v>46</v>
      </c>
      <c r="O340" s="85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09" t="s">
        <v>129</v>
      </c>
      <c r="AT340" s="209" t="s">
        <v>124</v>
      </c>
      <c r="AU340" s="209" t="s">
        <v>82</v>
      </c>
      <c r="AY340" s="18" t="s">
        <v>122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8" t="s">
        <v>80</v>
      </c>
      <c r="BK340" s="210">
        <f>ROUND(I340*H340,2)</f>
        <v>0</v>
      </c>
      <c r="BL340" s="18" t="s">
        <v>129</v>
      </c>
      <c r="BM340" s="209" t="s">
        <v>733</v>
      </c>
    </row>
    <row r="341" spans="1:63" s="12" customFormat="1" ht="25.9" customHeight="1">
      <c r="A341" s="12"/>
      <c r="B341" s="182"/>
      <c r="C341" s="183"/>
      <c r="D341" s="184" t="s">
        <v>74</v>
      </c>
      <c r="E341" s="185" t="s">
        <v>734</v>
      </c>
      <c r="F341" s="185" t="s">
        <v>735</v>
      </c>
      <c r="G341" s="183"/>
      <c r="H341" s="183"/>
      <c r="I341" s="186"/>
      <c r="J341" s="187">
        <f>BK341</f>
        <v>0</v>
      </c>
      <c r="K341" s="183"/>
      <c r="L341" s="188"/>
      <c r="M341" s="189"/>
      <c r="N341" s="190"/>
      <c r="O341" s="190"/>
      <c r="P341" s="191">
        <f>P342+P348</f>
        <v>0</v>
      </c>
      <c r="Q341" s="190"/>
      <c r="R341" s="191">
        <f>R342+R348</f>
        <v>0.02555224</v>
      </c>
      <c r="S341" s="190"/>
      <c r="T341" s="192">
        <f>T342+T348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93" t="s">
        <v>82</v>
      </c>
      <c r="AT341" s="194" t="s">
        <v>74</v>
      </c>
      <c r="AU341" s="194" t="s">
        <v>75</v>
      </c>
      <c r="AY341" s="193" t="s">
        <v>122</v>
      </c>
      <c r="BK341" s="195">
        <f>BK342+BK348</f>
        <v>0</v>
      </c>
    </row>
    <row r="342" spans="1:63" s="12" customFormat="1" ht="22.8" customHeight="1">
      <c r="A342" s="12"/>
      <c r="B342" s="182"/>
      <c r="C342" s="183"/>
      <c r="D342" s="184" t="s">
        <v>74</v>
      </c>
      <c r="E342" s="196" t="s">
        <v>736</v>
      </c>
      <c r="F342" s="196" t="s">
        <v>737</v>
      </c>
      <c r="G342" s="183"/>
      <c r="H342" s="183"/>
      <c r="I342" s="186"/>
      <c r="J342" s="197">
        <f>BK342</f>
        <v>0</v>
      </c>
      <c r="K342" s="183"/>
      <c r="L342" s="188"/>
      <c r="M342" s="189"/>
      <c r="N342" s="190"/>
      <c r="O342" s="190"/>
      <c r="P342" s="191">
        <f>SUM(P343:P347)</f>
        <v>0</v>
      </c>
      <c r="Q342" s="190"/>
      <c r="R342" s="191">
        <f>SUM(R343:R347)</f>
        <v>0.023968</v>
      </c>
      <c r="S342" s="190"/>
      <c r="T342" s="192">
        <f>SUM(T343:T347)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93" t="s">
        <v>82</v>
      </c>
      <c r="AT342" s="194" t="s">
        <v>74</v>
      </c>
      <c r="AU342" s="194" t="s">
        <v>80</v>
      </c>
      <c r="AY342" s="193" t="s">
        <v>122</v>
      </c>
      <c r="BK342" s="195">
        <f>SUM(BK343:BK347)</f>
        <v>0</v>
      </c>
    </row>
    <row r="343" spans="1:65" s="2" customFormat="1" ht="24.15" customHeight="1">
      <c r="A343" s="39"/>
      <c r="B343" s="40"/>
      <c r="C343" s="198" t="s">
        <v>738</v>
      </c>
      <c r="D343" s="198" t="s">
        <v>124</v>
      </c>
      <c r="E343" s="199" t="s">
        <v>739</v>
      </c>
      <c r="F343" s="200" t="s">
        <v>740</v>
      </c>
      <c r="G343" s="201" t="s">
        <v>127</v>
      </c>
      <c r="H343" s="202">
        <v>42.8</v>
      </c>
      <c r="I343" s="203"/>
      <c r="J343" s="204">
        <f>ROUND(I343*H343,2)</f>
        <v>0</v>
      </c>
      <c r="K343" s="200" t="s">
        <v>128</v>
      </c>
      <c r="L343" s="45"/>
      <c r="M343" s="205" t="s">
        <v>19</v>
      </c>
      <c r="N343" s="206" t="s">
        <v>46</v>
      </c>
      <c r="O343" s="85"/>
      <c r="P343" s="207">
        <f>O343*H343</f>
        <v>0</v>
      </c>
      <c r="Q343" s="207">
        <v>0.0004</v>
      </c>
      <c r="R343" s="207">
        <f>Q343*H343</f>
        <v>0.01712</v>
      </c>
      <c r="S343" s="207">
        <v>0</v>
      </c>
      <c r="T343" s="208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09" t="s">
        <v>219</v>
      </c>
      <c r="AT343" s="209" t="s">
        <v>124</v>
      </c>
      <c r="AU343" s="209" t="s">
        <v>82</v>
      </c>
      <c r="AY343" s="18" t="s">
        <v>122</v>
      </c>
      <c r="BE343" s="210">
        <f>IF(N343="základní",J343,0)</f>
        <v>0</v>
      </c>
      <c r="BF343" s="210">
        <f>IF(N343="snížená",J343,0)</f>
        <v>0</v>
      </c>
      <c r="BG343" s="210">
        <f>IF(N343="zákl. přenesená",J343,0)</f>
        <v>0</v>
      </c>
      <c r="BH343" s="210">
        <f>IF(N343="sníž. přenesená",J343,0)</f>
        <v>0</v>
      </c>
      <c r="BI343" s="210">
        <f>IF(N343="nulová",J343,0)</f>
        <v>0</v>
      </c>
      <c r="BJ343" s="18" t="s">
        <v>80</v>
      </c>
      <c r="BK343" s="210">
        <f>ROUND(I343*H343,2)</f>
        <v>0</v>
      </c>
      <c r="BL343" s="18" t="s">
        <v>219</v>
      </c>
      <c r="BM343" s="209" t="s">
        <v>741</v>
      </c>
    </row>
    <row r="344" spans="1:51" s="13" customFormat="1" ht="12">
      <c r="A344" s="13"/>
      <c r="B344" s="211"/>
      <c r="C344" s="212"/>
      <c r="D344" s="213" t="s">
        <v>131</v>
      </c>
      <c r="E344" s="214" t="s">
        <v>19</v>
      </c>
      <c r="F344" s="215" t="s">
        <v>742</v>
      </c>
      <c r="G344" s="212"/>
      <c r="H344" s="216">
        <v>42.8</v>
      </c>
      <c r="I344" s="217"/>
      <c r="J344" s="212"/>
      <c r="K344" s="212"/>
      <c r="L344" s="218"/>
      <c r="M344" s="219"/>
      <c r="N344" s="220"/>
      <c r="O344" s="220"/>
      <c r="P344" s="220"/>
      <c r="Q344" s="220"/>
      <c r="R344" s="220"/>
      <c r="S344" s="220"/>
      <c r="T344" s="22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2" t="s">
        <v>131</v>
      </c>
      <c r="AU344" s="222" t="s">
        <v>82</v>
      </c>
      <c r="AV344" s="13" t="s">
        <v>82</v>
      </c>
      <c r="AW344" s="13" t="s">
        <v>36</v>
      </c>
      <c r="AX344" s="13" t="s">
        <v>80</v>
      </c>
      <c r="AY344" s="222" t="s">
        <v>122</v>
      </c>
    </row>
    <row r="345" spans="1:65" s="2" customFormat="1" ht="14.4" customHeight="1">
      <c r="A345" s="39"/>
      <c r="B345" s="40"/>
      <c r="C345" s="198" t="s">
        <v>743</v>
      </c>
      <c r="D345" s="198" t="s">
        <v>124</v>
      </c>
      <c r="E345" s="199" t="s">
        <v>744</v>
      </c>
      <c r="F345" s="200" t="s">
        <v>745</v>
      </c>
      <c r="G345" s="201" t="s">
        <v>146</v>
      </c>
      <c r="H345" s="202">
        <v>42.8</v>
      </c>
      <c r="I345" s="203"/>
      <c r="J345" s="204">
        <f>ROUND(I345*H345,2)</f>
        <v>0</v>
      </c>
      <c r="K345" s="200" t="s">
        <v>128</v>
      </c>
      <c r="L345" s="45"/>
      <c r="M345" s="205" t="s">
        <v>19</v>
      </c>
      <c r="N345" s="206" t="s">
        <v>46</v>
      </c>
      <c r="O345" s="85"/>
      <c r="P345" s="207">
        <f>O345*H345</f>
        <v>0</v>
      </c>
      <c r="Q345" s="207">
        <v>0.00016</v>
      </c>
      <c r="R345" s="207">
        <f>Q345*H345</f>
        <v>0.006848</v>
      </c>
      <c r="S345" s="207">
        <v>0</v>
      </c>
      <c r="T345" s="208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09" t="s">
        <v>219</v>
      </c>
      <c r="AT345" s="209" t="s">
        <v>124</v>
      </c>
      <c r="AU345" s="209" t="s">
        <v>82</v>
      </c>
      <c r="AY345" s="18" t="s">
        <v>122</v>
      </c>
      <c r="BE345" s="210">
        <f>IF(N345="základní",J345,0)</f>
        <v>0</v>
      </c>
      <c r="BF345" s="210">
        <f>IF(N345="snížená",J345,0)</f>
        <v>0</v>
      </c>
      <c r="BG345" s="210">
        <f>IF(N345="zákl. přenesená",J345,0)</f>
        <v>0</v>
      </c>
      <c r="BH345" s="210">
        <f>IF(N345="sníž. přenesená",J345,0)</f>
        <v>0</v>
      </c>
      <c r="BI345" s="210">
        <f>IF(N345="nulová",J345,0)</f>
        <v>0</v>
      </c>
      <c r="BJ345" s="18" t="s">
        <v>80</v>
      </c>
      <c r="BK345" s="210">
        <f>ROUND(I345*H345,2)</f>
        <v>0</v>
      </c>
      <c r="BL345" s="18" t="s">
        <v>219</v>
      </c>
      <c r="BM345" s="209" t="s">
        <v>746</v>
      </c>
    </row>
    <row r="346" spans="1:51" s="13" customFormat="1" ht="12">
      <c r="A346" s="13"/>
      <c r="B346" s="211"/>
      <c r="C346" s="212"/>
      <c r="D346" s="213" t="s">
        <v>131</v>
      </c>
      <c r="E346" s="214" t="s">
        <v>19</v>
      </c>
      <c r="F346" s="215" t="s">
        <v>747</v>
      </c>
      <c r="G346" s="212"/>
      <c r="H346" s="216">
        <v>42.8</v>
      </c>
      <c r="I346" s="217"/>
      <c r="J346" s="212"/>
      <c r="K346" s="212"/>
      <c r="L346" s="218"/>
      <c r="M346" s="219"/>
      <c r="N346" s="220"/>
      <c r="O346" s="220"/>
      <c r="P346" s="220"/>
      <c r="Q346" s="220"/>
      <c r="R346" s="220"/>
      <c r="S346" s="220"/>
      <c r="T346" s="22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2" t="s">
        <v>131</v>
      </c>
      <c r="AU346" s="222" t="s">
        <v>82</v>
      </c>
      <c r="AV346" s="13" t="s">
        <v>82</v>
      </c>
      <c r="AW346" s="13" t="s">
        <v>36</v>
      </c>
      <c r="AX346" s="13" t="s">
        <v>80</v>
      </c>
      <c r="AY346" s="222" t="s">
        <v>122</v>
      </c>
    </row>
    <row r="347" spans="1:65" s="2" customFormat="1" ht="24.15" customHeight="1">
      <c r="A347" s="39"/>
      <c r="B347" s="40"/>
      <c r="C347" s="198" t="s">
        <v>748</v>
      </c>
      <c r="D347" s="198" t="s">
        <v>124</v>
      </c>
      <c r="E347" s="199" t="s">
        <v>749</v>
      </c>
      <c r="F347" s="200" t="s">
        <v>750</v>
      </c>
      <c r="G347" s="201" t="s">
        <v>187</v>
      </c>
      <c r="H347" s="202">
        <v>0.024</v>
      </c>
      <c r="I347" s="203"/>
      <c r="J347" s="204">
        <f>ROUND(I347*H347,2)</f>
        <v>0</v>
      </c>
      <c r="K347" s="200" t="s">
        <v>128</v>
      </c>
      <c r="L347" s="45"/>
      <c r="M347" s="205" t="s">
        <v>19</v>
      </c>
      <c r="N347" s="206" t="s">
        <v>46</v>
      </c>
      <c r="O347" s="85"/>
      <c r="P347" s="207">
        <f>O347*H347</f>
        <v>0</v>
      </c>
      <c r="Q347" s="207">
        <v>0</v>
      </c>
      <c r="R347" s="207">
        <f>Q347*H347</f>
        <v>0</v>
      </c>
      <c r="S347" s="207">
        <v>0</v>
      </c>
      <c r="T347" s="208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09" t="s">
        <v>219</v>
      </c>
      <c r="AT347" s="209" t="s">
        <v>124</v>
      </c>
      <c r="AU347" s="209" t="s">
        <v>82</v>
      </c>
      <c r="AY347" s="18" t="s">
        <v>122</v>
      </c>
      <c r="BE347" s="210">
        <f>IF(N347="základní",J347,0)</f>
        <v>0</v>
      </c>
      <c r="BF347" s="210">
        <f>IF(N347="snížená",J347,0)</f>
        <v>0</v>
      </c>
      <c r="BG347" s="210">
        <f>IF(N347="zákl. přenesená",J347,0)</f>
        <v>0</v>
      </c>
      <c r="BH347" s="210">
        <f>IF(N347="sníž. přenesená",J347,0)</f>
        <v>0</v>
      </c>
      <c r="BI347" s="210">
        <f>IF(N347="nulová",J347,0)</f>
        <v>0</v>
      </c>
      <c r="BJ347" s="18" t="s">
        <v>80</v>
      </c>
      <c r="BK347" s="210">
        <f>ROUND(I347*H347,2)</f>
        <v>0</v>
      </c>
      <c r="BL347" s="18" t="s">
        <v>219</v>
      </c>
      <c r="BM347" s="209" t="s">
        <v>751</v>
      </c>
    </row>
    <row r="348" spans="1:63" s="12" customFormat="1" ht="22.8" customHeight="1">
      <c r="A348" s="12"/>
      <c r="B348" s="182"/>
      <c r="C348" s="183"/>
      <c r="D348" s="184" t="s">
        <v>74</v>
      </c>
      <c r="E348" s="196" t="s">
        <v>752</v>
      </c>
      <c r="F348" s="196" t="s">
        <v>753</v>
      </c>
      <c r="G348" s="183"/>
      <c r="H348" s="183"/>
      <c r="I348" s="186"/>
      <c r="J348" s="197">
        <f>BK348</f>
        <v>0</v>
      </c>
      <c r="K348" s="183"/>
      <c r="L348" s="188"/>
      <c r="M348" s="189"/>
      <c r="N348" s="190"/>
      <c r="O348" s="190"/>
      <c r="P348" s="191">
        <f>SUM(P349:P352)</f>
        <v>0</v>
      </c>
      <c r="Q348" s="190"/>
      <c r="R348" s="191">
        <f>SUM(R349:R352)</f>
        <v>0.00158424</v>
      </c>
      <c r="S348" s="190"/>
      <c r="T348" s="192">
        <f>SUM(T349:T352)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93" t="s">
        <v>82</v>
      </c>
      <c r="AT348" s="194" t="s">
        <v>74</v>
      </c>
      <c r="AU348" s="194" t="s">
        <v>80</v>
      </c>
      <c r="AY348" s="193" t="s">
        <v>122</v>
      </c>
      <c r="BK348" s="195">
        <f>SUM(BK349:BK352)</f>
        <v>0</v>
      </c>
    </row>
    <row r="349" spans="1:65" s="2" customFormat="1" ht="14.4" customHeight="1">
      <c r="A349" s="39"/>
      <c r="B349" s="40"/>
      <c r="C349" s="198" t="s">
        <v>754</v>
      </c>
      <c r="D349" s="198" t="s">
        <v>124</v>
      </c>
      <c r="E349" s="199" t="s">
        <v>755</v>
      </c>
      <c r="F349" s="200" t="s">
        <v>756</v>
      </c>
      <c r="G349" s="201" t="s">
        <v>127</v>
      </c>
      <c r="H349" s="202">
        <v>3.864</v>
      </c>
      <c r="I349" s="203"/>
      <c r="J349" s="204">
        <f>ROUND(I349*H349,2)</f>
        <v>0</v>
      </c>
      <c r="K349" s="200" t="s">
        <v>128</v>
      </c>
      <c r="L349" s="45"/>
      <c r="M349" s="205" t="s">
        <v>19</v>
      </c>
      <c r="N349" s="206" t="s">
        <v>46</v>
      </c>
      <c r="O349" s="85"/>
      <c r="P349" s="207">
        <f>O349*H349</f>
        <v>0</v>
      </c>
      <c r="Q349" s="207">
        <v>0.00017</v>
      </c>
      <c r="R349" s="207">
        <f>Q349*H349</f>
        <v>0.00065688</v>
      </c>
      <c r="S349" s="207">
        <v>0</v>
      </c>
      <c r="T349" s="20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09" t="s">
        <v>219</v>
      </c>
      <c r="AT349" s="209" t="s">
        <v>124</v>
      </c>
      <c r="AU349" s="209" t="s">
        <v>82</v>
      </c>
      <c r="AY349" s="18" t="s">
        <v>122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18" t="s">
        <v>80</v>
      </c>
      <c r="BK349" s="210">
        <f>ROUND(I349*H349,2)</f>
        <v>0</v>
      </c>
      <c r="BL349" s="18" t="s">
        <v>219</v>
      </c>
      <c r="BM349" s="209" t="s">
        <v>757</v>
      </c>
    </row>
    <row r="350" spans="1:51" s="13" customFormat="1" ht="12">
      <c r="A350" s="13"/>
      <c r="B350" s="211"/>
      <c r="C350" s="212"/>
      <c r="D350" s="213" t="s">
        <v>131</v>
      </c>
      <c r="E350" s="214" t="s">
        <v>19</v>
      </c>
      <c r="F350" s="215" t="s">
        <v>758</v>
      </c>
      <c r="G350" s="212"/>
      <c r="H350" s="216">
        <v>3.864</v>
      </c>
      <c r="I350" s="217"/>
      <c r="J350" s="212"/>
      <c r="K350" s="212"/>
      <c r="L350" s="218"/>
      <c r="M350" s="219"/>
      <c r="N350" s="220"/>
      <c r="O350" s="220"/>
      <c r="P350" s="220"/>
      <c r="Q350" s="220"/>
      <c r="R350" s="220"/>
      <c r="S350" s="220"/>
      <c r="T350" s="22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2" t="s">
        <v>131</v>
      </c>
      <c r="AU350" s="222" t="s">
        <v>82</v>
      </c>
      <c r="AV350" s="13" t="s">
        <v>82</v>
      </c>
      <c r="AW350" s="13" t="s">
        <v>36</v>
      </c>
      <c r="AX350" s="13" t="s">
        <v>80</v>
      </c>
      <c r="AY350" s="222" t="s">
        <v>122</v>
      </c>
    </row>
    <row r="351" spans="1:65" s="2" customFormat="1" ht="14.4" customHeight="1">
      <c r="A351" s="39"/>
      <c r="B351" s="40"/>
      <c r="C351" s="198" t="s">
        <v>759</v>
      </c>
      <c r="D351" s="198" t="s">
        <v>124</v>
      </c>
      <c r="E351" s="199" t="s">
        <v>760</v>
      </c>
      <c r="F351" s="200" t="s">
        <v>761</v>
      </c>
      <c r="G351" s="201" t="s">
        <v>127</v>
      </c>
      <c r="H351" s="202">
        <v>3.864</v>
      </c>
      <c r="I351" s="203"/>
      <c r="J351" s="204">
        <f>ROUND(I351*H351,2)</f>
        <v>0</v>
      </c>
      <c r="K351" s="200" t="s">
        <v>128</v>
      </c>
      <c r="L351" s="45"/>
      <c r="M351" s="205" t="s">
        <v>19</v>
      </c>
      <c r="N351" s="206" t="s">
        <v>46</v>
      </c>
      <c r="O351" s="85"/>
      <c r="P351" s="207">
        <f>O351*H351</f>
        <v>0</v>
      </c>
      <c r="Q351" s="207">
        <v>0.00012</v>
      </c>
      <c r="R351" s="207">
        <f>Q351*H351</f>
        <v>0.00046368</v>
      </c>
      <c r="S351" s="207">
        <v>0</v>
      </c>
      <c r="T351" s="208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09" t="s">
        <v>219</v>
      </c>
      <c r="AT351" s="209" t="s">
        <v>124</v>
      </c>
      <c r="AU351" s="209" t="s">
        <v>82</v>
      </c>
      <c r="AY351" s="18" t="s">
        <v>122</v>
      </c>
      <c r="BE351" s="210">
        <f>IF(N351="základní",J351,0)</f>
        <v>0</v>
      </c>
      <c r="BF351" s="210">
        <f>IF(N351="snížená",J351,0)</f>
        <v>0</v>
      </c>
      <c r="BG351" s="210">
        <f>IF(N351="zákl. přenesená",J351,0)</f>
        <v>0</v>
      </c>
      <c r="BH351" s="210">
        <f>IF(N351="sníž. přenesená",J351,0)</f>
        <v>0</v>
      </c>
      <c r="BI351" s="210">
        <f>IF(N351="nulová",J351,0)</f>
        <v>0</v>
      </c>
      <c r="BJ351" s="18" t="s">
        <v>80</v>
      </c>
      <c r="BK351" s="210">
        <f>ROUND(I351*H351,2)</f>
        <v>0</v>
      </c>
      <c r="BL351" s="18" t="s">
        <v>219</v>
      </c>
      <c r="BM351" s="209" t="s">
        <v>762</v>
      </c>
    </row>
    <row r="352" spans="1:65" s="2" customFormat="1" ht="14.4" customHeight="1">
      <c r="A352" s="39"/>
      <c r="B352" s="40"/>
      <c r="C352" s="198" t="s">
        <v>763</v>
      </c>
      <c r="D352" s="198" t="s">
        <v>124</v>
      </c>
      <c r="E352" s="199" t="s">
        <v>764</v>
      </c>
      <c r="F352" s="200" t="s">
        <v>765</v>
      </c>
      <c r="G352" s="201" t="s">
        <v>127</v>
      </c>
      <c r="H352" s="202">
        <v>3.864</v>
      </c>
      <c r="I352" s="203"/>
      <c r="J352" s="204">
        <f>ROUND(I352*H352,2)</f>
        <v>0</v>
      </c>
      <c r="K352" s="200" t="s">
        <v>128</v>
      </c>
      <c r="L352" s="45"/>
      <c r="M352" s="205" t="s">
        <v>19</v>
      </c>
      <c r="N352" s="206" t="s">
        <v>46</v>
      </c>
      <c r="O352" s="85"/>
      <c r="P352" s="207">
        <f>O352*H352</f>
        <v>0</v>
      </c>
      <c r="Q352" s="207">
        <v>0.00012</v>
      </c>
      <c r="R352" s="207">
        <f>Q352*H352</f>
        <v>0.00046368</v>
      </c>
      <c r="S352" s="207">
        <v>0</v>
      </c>
      <c r="T352" s="20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09" t="s">
        <v>219</v>
      </c>
      <c r="AT352" s="209" t="s">
        <v>124</v>
      </c>
      <c r="AU352" s="209" t="s">
        <v>82</v>
      </c>
      <c r="AY352" s="18" t="s">
        <v>122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8" t="s">
        <v>80</v>
      </c>
      <c r="BK352" s="210">
        <f>ROUND(I352*H352,2)</f>
        <v>0</v>
      </c>
      <c r="BL352" s="18" t="s">
        <v>219</v>
      </c>
      <c r="BM352" s="209" t="s">
        <v>766</v>
      </c>
    </row>
    <row r="353" spans="1:63" s="12" customFormat="1" ht="25.9" customHeight="1">
      <c r="A353" s="12"/>
      <c r="B353" s="182"/>
      <c r="C353" s="183"/>
      <c r="D353" s="184" t="s">
        <v>74</v>
      </c>
      <c r="E353" s="185" t="s">
        <v>767</v>
      </c>
      <c r="F353" s="185" t="s">
        <v>768</v>
      </c>
      <c r="G353" s="183"/>
      <c r="H353" s="183"/>
      <c r="I353" s="186"/>
      <c r="J353" s="187">
        <f>BK353</f>
        <v>0</v>
      </c>
      <c r="K353" s="183"/>
      <c r="L353" s="188"/>
      <c r="M353" s="189"/>
      <c r="N353" s="190"/>
      <c r="O353" s="190"/>
      <c r="P353" s="191">
        <f>P354+P357</f>
        <v>0</v>
      </c>
      <c r="Q353" s="190"/>
      <c r="R353" s="191">
        <f>R354+R357</f>
        <v>0</v>
      </c>
      <c r="S353" s="190"/>
      <c r="T353" s="192">
        <f>T354+T357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93" t="s">
        <v>148</v>
      </c>
      <c r="AT353" s="194" t="s">
        <v>74</v>
      </c>
      <c r="AU353" s="194" t="s">
        <v>75</v>
      </c>
      <c r="AY353" s="193" t="s">
        <v>122</v>
      </c>
      <c r="BK353" s="195">
        <f>BK354+BK357</f>
        <v>0</v>
      </c>
    </row>
    <row r="354" spans="1:63" s="12" customFormat="1" ht="22.8" customHeight="1">
      <c r="A354" s="12"/>
      <c r="B354" s="182"/>
      <c r="C354" s="183"/>
      <c r="D354" s="184" t="s">
        <v>74</v>
      </c>
      <c r="E354" s="196" t="s">
        <v>769</v>
      </c>
      <c r="F354" s="196" t="s">
        <v>770</v>
      </c>
      <c r="G354" s="183"/>
      <c r="H354" s="183"/>
      <c r="I354" s="186"/>
      <c r="J354" s="197">
        <f>BK354</f>
        <v>0</v>
      </c>
      <c r="K354" s="183"/>
      <c r="L354" s="188"/>
      <c r="M354" s="189"/>
      <c r="N354" s="190"/>
      <c r="O354" s="190"/>
      <c r="P354" s="191">
        <f>SUM(P355:P356)</f>
        <v>0</v>
      </c>
      <c r="Q354" s="190"/>
      <c r="R354" s="191">
        <f>SUM(R355:R356)</f>
        <v>0</v>
      </c>
      <c r="S354" s="190"/>
      <c r="T354" s="192">
        <f>SUM(T355:T356)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93" t="s">
        <v>148</v>
      </c>
      <c r="AT354" s="194" t="s">
        <v>74</v>
      </c>
      <c r="AU354" s="194" t="s">
        <v>80</v>
      </c>
      <c r="AY354" s="193" t="s">
        <v>122</v>
      </c>
      <c r="BK354" s="195">
        <f>SUM(BK355:BK356)</f>
        <v>0</v>
      </c>
    </row>
    <row r="355" spans="1:65" s="2" customFormat="1" ht="14.4" customHeight="1">
      <c r="A355" s="39"/>
      <c r="B355" s="40"/>
      <c r="C355" s="198" t="s">
        <v>771</v>
      </c>
      <c r="D355" s="198" t="s">
        <v>124</v>
      </c>
      <c r="E355" s="199" t="s">
        <v>772</v>
      </c>
      <c r="F355" s="200" t="s">
        <v>773</v>
      </c>
      <c r="G355" s="201" t="s">
        <v>774</v>
      </c>
      <c r="H355" s="202">
        <v>1</v>
      </c>
      <c r="I355" s="203"/>
      <c r="J355" s="204">
        <f>ROUND(I355*H355,2)</f>
        <v>0</v>
      </c>
      <c r="K355" s="200" t="s">
        <v>128</v>
      </c>
      <c r="L355" s="45"/>
      <c r="M355" s="205" t="s">
        <v>19</v>
      </c>
      <c r="N355" s="206" t="s">
        <v>46</v>
      </c>
      <c r="O355" s="85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09" t="s">
        <v>775</v>
      </c>
      <c r="AT355" s="209" t="s">
        <v>124</v>
      </c>
      <c r="AU355" s="209" t="s">
        <v>82</v>
      </c>
      <c r="AY355" s="18" t="s">
        <v>122</v>
      </c>
      <c r="BE355" s="210">
        <f>IF(N355="základní",J355,0)</f>
        <v>0</v>
      </c>
      <c r="BF355" s="210">
        <f>IF(N355="snížená",J355,0)</f>
        <v>0</v>
      </c>
      <c r="BG355" s="210">
        <f>IF(N355="zákl. přenesená",J355,0)</f>
        <v>0</v>
      </c>
      <c r="BH355" s="210">
        <f>IF(N355="sníž. přenesená",J355,0)</f>
        <v>0</v>
      </c>
      <c r="BI355" s="210">
        <f>IF(N355="nulová",J355,0)</f>
        <v>0</v>
      </c>
      <c r="BJ355" s="18" t="s">
        <v>80</v>
      </c>
      <c r="BK355" s="210">
        <f>ROUND(I355*H355,2)</f>
        <v>0</v>
      </c>
      <c r="BL355" s="18" t="s">
        <v>775</v>
      </c>
      <c r="BM355" s="209" t="s">
        <v>776</v>
      </c>
    </row>
    <row r="356" spans="1:47" s="2" customFormat="1" ht="12">
      <c r="A356" s="39"/>
      <c r="B356" s="40"/>
      <c r="C356" s="41"/>
      <c r="D356" s="213" t="s">
        <v>777</v>
      </c>
      <c r="E356" s="41"/>
      <c r="F356" s="255" t="s">
        <v>778</v>
      </c>
      <c r="G356" s="41"/>
      <c r="H356" s="41"/>
      <c r="I356" s="256"/>
      <c r="J356" s="41"/>
      <c r="K356" s="41"/>
      <c r="L356" s="45"/>
      <c r="M356" s="257"/>
      <c r="N356" s="258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777</v>
      </c>
      <c r="AU356" s="18" t="s">
        <v>82</v>
      </c>
    </row>
    <row r="357" spans="1:63" s="12" customFormat="1" ht="22.8" customHeight="1">
      <c r="A357" s="12"/>
      <c r="B357" s="182"/>
      <c r="C357" s="183"/>
      <c r="D357" s="184" t="s">
        <v>74</v>
      </c>
      <c r="E357" s="196" t="s">
        <v>779</v>
      </c>
      <c r="F357" s="196" t="s">
        <v>780</v>
      </c>
      <c r="G357" s="183"/>
      <c r="H357" s="183"/>
      <c r="I357" s="186"/>
      <c r="J357" s="197">
        <f>BK357</f>
        <v>0</v>
      </c>
      <c r="K357" s="183"/>
      <c r="L357" s="188"/>
      <c r="M357" s="189"/>
      <c r="N357" s="190"/>
      <c r="O357" s="190"/>
      <c r="P357" s="191">
        <f>SUM(P358:P361)</f>
        <v>0</v>
      </c>
      <c r="Q357" s="190"/>
      <c r="R357" s="191">
        <f>SUM(R358:R361)</f>
        <v>0</v>
      </c>
      <c r="S357" s="190"/>
      <c r="T357" s="192">
        <f>SUM(T358:T361)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93" t="s">
        <v>148</v>
      </c>
      <c r="AT357" s="194" t="s">
        <v>74</v>
      </c>
      <c r="AU357" s="194" t="s">
        <v>80</v>
      </c>
      <c r="AY357" s="193" t="s">
        <v>122</v>
      </c>
      <c r="BK357" s="195">
        <f>SUM(BK358:BK361)</f>
        <v>0</v>
      </c>
    </row>
    <row r="358" spans="1:65" s="2" customFormat="1" ht="14.4" customHeight="1">
      <c r="A358" s="39"/>
      <c r="B358" s="40"/>
      <c r="C358" s="198" t="s">
        <v>781</v>
      </c>
      <c r="D358" s="198" t="s">
        <v>124</v>
      </c>
      <c r="E358" s="199" t="s">
        <v>782</v>
      </c>
      <c r="F358" s="200" t="s">
        <v>783</v>
      </c>
      <c r="G358" s="201" t="s">
        <v>271</v>
      </c>
      <c r="H358" s="202">
        <v>2</v>
      </c>
      <c r="I358" s="203"/>
      <c r="J358" s="204">
        <f>ROUND(I358*H358,2)</f>
        <v>0</v>
      </c>
      <c r="K358" s="200" t="s">
        <v>128</v>
      </c>
      <c r="L358" s="45"/>
      <c r="M358" s="205" t="s">
        <v>19</v>
      </c>
      <c r="N358" s="206" t="s">
        <v>46</v>
      </c>
      <c r="O358" s="85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09" t="s">
        <v>775</v>
      </c>
      <c r="AT358" s="209" t="s">
        <v>124</v>
      </c>
      <c r="AU358" s="209" t="s">
        <v>82</v>
      </c>
      <c r="AY358" s="18" t="s">
        <v>122</v>
      </c>
      <c r="BE358" s="210">
        <f>IF(N358="základní",J358,0)</f>
        <v>0</v>
      </c>
      <c r="BF358" s="210">
        <f>IF(N358="snížená",J358,0)</f>
        <v>0</v>
      </c>
      <c r="BG358" s="210">
        <f>IF(N358="zákl. přenesená",J358,0)</f>
        <v>0</v>
      </c>
      <c r="BH358" s="210">
        <f>IF(N358="sníž. přenesená",J358,0)</f>
        <v>0</v>
      </c>
      <c r="BI358" s="210">
        <f>IF(N358="nulová",J358,0)</f>
        <v>0</v>
      </c>
      <c r="BJ358" s="18" t="s">
        <v>80</v>
      </c>
      <c r="BK358" s="210">
        <f>ROUND(I358*H358,2)</f>
        <v>0</v>
      </c>
      <c r="BL358" s="18" t="s">
        <v>775</v>
      </c>
      <c r="BM358" s="209" t="s">
        <v>784</v>
      </c>
    </row>
    <row r="359" spans="1:47" s="2" customFormat="1" ht="12">
      <c r="A359" s="39"/>
      <c r="B359" s="40"/>
      <c r="C359" s="41"/>
      <c r="D359" s="213" t="s">
        <v>777</v>
      </c>
      <c r="E359" s="41"/>
      <c r="F359" s="255" t="s">
        <v>785</v>
      </c>
      <c r="G359" s="41"/>
      <c r="H359" s="41"/>
      <c r="I359" s="256"/>
      <c r="J359" s="41"/>
      <c r="K359" s="41"/>
      <c r="L359" s="45"/>
      <c r="M359" s="257"/>
      <c r="N359" s="258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777</v>
      </c>
      <c r="AU359" s="18" t="s">
        <v>82</v>
      </c>
    </row>
    <row r="360" spans="1:65" s="2" customFormat="1" ht="14.4" customHeight="1">
      <c r="A360" s="39"/>
      <c r="B360" s="40"/>
      <c r="C360" s="198" t="s">
        <v>786</v>
      </c>
      <c r="D360" s="198" t="s">
        <v>124</v>
      </c>
      <c r="E360" s="199" t="s">
        <v>787</v>
      </c>
      <c r="F360" s="200" t="s">
        <v>788</v>
      </c>
      <c r="G360" s="201" t="s">
        <v>789</v>
      </c>
      <c r="H360" s="202">
        <v>1</v>
      </c>
      <c r="I360" s="203"/>
      <c r="J360" s="204">
        <f>ROUND(I360*H360,2)</f>
        <v>0</v>
      </c>
      <c r="K360" s="200" t="s">
        <v>128</v>
      </c>
      <c r="L360" s="45"/>
      <c r="M360" s="205" t="s">
        <v>19</v>
      </c>
      <c r="N360" s="206" t="s">
        <v>46</v>
      </c>
      <c r="O360" s="85"/>
      <c r="P360" s="207">
        <f>O360*H360</f>
        <v>0</v>
      </c>
      <c r="Q360" s="207">
        <v>0</v>
      </c>
      <c r="R360" s="207">
        <f>Q360*H360</f>
        <v>0</v>
      </c>
      <c r="S360" s="207">
        <v>0</v>
      </c>
      <c r="T360" s="20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09" t="s">
        <v>775</v>
      </c>
      <c r="AT360" s="209" t="s">
        <v>124</v>
      </c>
      <c r="AU360" s="209" t="s">
        <v>82</v>
      </c>
      <c r="AY360" s="18" t="s">
        <v>122</v>
      </c>
      <c r="BE360" s="210">
        <f>IF(N360="základní",J360,0)</f>
        <v>0</v>
      </c>
      <c r="BF360" s="210">
        <f>IF(N360="snížená",J360,0)</f>
        <v>0</v>
      </c>
      <c r="BG360" s="210">
        <f>IF(N360="zákl. přenesená",J360,0)</f>
        <v>0</v>
      </c>
      <c r="BH360" s="210">
        <f>IF(N360="sníž. přenesená",J360,0)</f>
        <v>0</v>
      </c>
      <c r="BI360" s="210">
        <f>IF(N360="nulová",J360,0)</f>
        <v>0</v>
      </c>
      <c r="BJ360" s="18" t="s">
        <v>80</v>
      </c>
      <c r="BK360" s="210">
        <f>ROUND(I360*H360,2)</f>
        <v>0</v>
      </c>
      <c r="BL360" s="18" t="s">
        <v>775</v>
      </c>
      <c r="BM360" s="209" t="s">
        <v>790</v>
      </c>
    </row>
    <row r="361" spans="1:47" s="2" customFormat="1" ht="12">
      <c r="A361" s="39"/>
      <c r="B361" s="40"/>
      <c r="C361" s="41"/>
      <c r="D361" s="213" t="s">
        <v>777</v>
      </c>
      <c r="E361" s="41"/>
      <c r="F361" s="255" t="s">
        <v>791</v>
      </c>
      <c r="G361" s="41"/>
      <c r="H361" s="41"/>
      <c r="I361" s="256"/>
      <c r="J361" s="41"/>
      <c r="K361" s="41"/>
      <c r="L361" s="45"/>
      <c r="M361" s="259"/>
      <c r="N361" s="260"/>
      <c r="O361" s="261"/>
      <c r="P361" s="261"/>
      <c r="Q361" s="261"/>
      <c r="R361" s="261"/>
      <c r="S361" s="261"/>
      <c r="T361" s="262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777</v>
      </c>
      <c r="AU361" s="18" t="s">
        <v>82</v>
      </c>
    </row>
    <row r="362" spans="1:31" s="2" customFormat="1" ht="6.95" customHeight="1">
      <c r="A362" s="39"/>
      <c r="B362" s="60"/>
      <c r="C362" s="61"/>
      <c r="D362" s="61"/>
      <c r="E362" s="61"/>
      <c r="F362" s="61"/>
      <c r="G362" s="61"/>
      <c r="H362" s="61"/>
      <c r="I362" s="61"/>
      <c r="J362" s="61"/>
      <c r="K362" s="61"/>
      <c r="L362" s="45"/>
      <c r="M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</sheetData>
  <sheetProtection password="CC35" sheet="1" objects="1" scenarios="1" formatColumns="0" formatRows="0" autoFilter="0"/>
  <autoFilter ref="C91:K361"/>
  <mergeCells count="6">
    <mergeCell ref="E7:H7"/>
    <mergeCell ref="E16:H16"/>
    <mergeCell ref="E25:H25"/>
    <mergeCell ref="E46:H46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792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793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794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795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796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797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798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799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800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801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802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79</v>
      </c>
      <c r="F18" s="274" t="s">
        <v>803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804</v>
      </c>
      <c r="F19" s="274" t="s">
        <v>805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806</v>
      </c>
      <c r="F20" s="274" t="s">
        <v>807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808</v>
      </c>
      <c r="F21" s="274" t="s">
        <v>809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810</v>
      </c>
      <c r="F22" s="274" t="s">
        <v>811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812</v>
      </c>
      <c r="F23" s="274" t="s">
        <v>813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814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815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816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817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818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819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820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821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822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108</v>
      </c>
      <c r="F36" s="274"/>
      <c r="G36" s="274" t="s">
        <v>823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824</v>
      </c>
      <c r="F37" s="274"/>
      <c r="G37" s="274" t="s">
        <v>825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56</v>
      </c>
      <c r="F38" s="274"/>
      <c r="G38" s="274" t="s">
        <v>826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57</v>
      </c>
      <c r="F39" s="274"/>
      <c r="G39" s="274" t="s">
        <v>827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109</v>
      </c>
      <c r="F40" s="274"/>
      <c r="G40" s="274" t="s">
        <v>828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110</v>
      </c>
      <c r="F41" s="274"/>
      <c r="G41" s="274" t="s">
        <v>829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830</v>
      </c>
      <c r="F42" s="274"/>
      <c r="G42" s="274" t="s">
        <v>831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832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833</v>
      </c>
      <c r="F44" s="274"/>
      <c r="G44" s="274" t="s">
        <v>834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112</v>
      </c>
      <c r="F45" s="274"/>
      <c r="G45" s="274" t="s">
        <v>835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836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837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838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839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840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841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842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843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844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845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846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847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848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849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850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851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852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853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854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855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856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857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858</v>
      </c>
      <c r="D76" s="292"/>
      <c r="E76" s="292"/>
      <c r="F76" s="292" t="s">
        <v>859</v>
      </c>
      <c r="G76" s="293"/>
      <c r="H76" s="292" t="s">
        <v>57</v>
      </c>
      <c r="I76" s="292" t="s">
        <v>60</v>
      </c>
      <c r="J76" s="292" t="s">
        <v>860</v>
      </c>
      <c r="K76" s="291"/>
    </row>
    <row r="77" spans="2:11" s="1" customFormat="1" ht="17.25" customHeight="1">
      <c r="B77" s="289"/>
      <c r="C77" s="294" t="s">
        <v>861</v>
      </c>
      <c r="D77" s="294"/>
      <c r="E77" s="294"/>
      <c r="F77" s="295" t="s">
        <v>862</v>
      </c>
      <c r="G77" s="296"/>
      <c r="H77" s="294"/>
      <c r="I77" s="294"/>
      <c r="J77" s="294" t="s">
        <v>863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56</v>
      </c>
      <c r="D79" s="299"/>
      <c r="E79" s="299"/>
      <c r="F79" s="300" t="s">
        <v>864</v>
      </c>
      <c r="G79" s="301"/>
      <c r="H79" s="277" t="s">
        <v>865</v>
      </c>
      <c r="I79" s="277" t="s">
        <v>866</v>
      </c>
      <c r="J79" s="277">
        <v>20</v>
      </c>
      <c r="K79" s="291"/>
    </row>
    <row r="80" spans="2:11" s="1" customFormat="1" ht="15" customHeight="1">
      <c r="B80" s="289"/>
      <c r="C80" s="277" t="s">
        <v>867</v>
      </c>
      <c r="D80" s="277"/>
      <c r="E80" s="277"/>
      <c r="F80" s="300" t="s">
        <v>864</v>
      </c>
      <c r="G80" s="301"/>
      <c r="H80" s="277" t="s">
        <v>868</v>
      </c>
      <c r="I80" s="277" t="s">
        <v>866</v>
      </c>
      <c r="J80" s="277">
        <v>120</v>
      </c>
      <c r="K80" s="291"/>
    </row>
    <row r="81" spans="2:11" s="1" customFormat="1" ht="15" customHeight="1">
      <c r="B81" s="302"/>
      <c r="C81" s="277" t="s">
        <v>869</v>
      </c>
      <c r="D81" s="277"/>
      <c r="E81" s="277"/>
      <c r="F81" s="300" t="s">
        <v>870</v>
      </c>
      <c r="G81" s="301"/>
      <c r="H81" s="277" t="s">
        <v>871</v>
      </c>
      <c r="I81" s="277" t="s">
        <v>866</v>
      </c>
      <c r="J81" s="277">
        <v>50</v>
      </c>
      <c r="K81" s="291"/>
    </row>
    <row r="82" spans="2:11" s="1" customFormat="1" ht="15" customHeight="1">
      <c r="B82" s="302"/>
      <c r="C82" s="277" t="s">
        <v>872</v>
      </c>
      <c r="D82" s="277"/>
      <c r="E82" s="277"/>
      <c r="F82" s="300" t="s">
        <v>864</v>
      </c>
      <c r="G82" s="301"/>
      <c r="H82" s="277" t="s">
        <v>873</v>
      </c>
      <c r="I82" s="277" t="s">
        <v>874</v>
      </c>
      <c r="J82" s="277"/>
      <c r="K82" s="291"/>
    </row>
    <row r="83" spans="2:11" s="1" customFormat="1" ht="15" customHeight="1">
      <c r="B83" s="302"/>
      <c r="C83" s="303" t="s">
        <v>875</v>
      </c>
      <c r="D83" s="303"/>
      <c r="E83" s="303"/>
      <c r="F83" s="304" t="s">
        <v>870</v>
      </c>
      <c r="G83" s="303"/>
      <c r="H83" s="303" t="s">
        <v>876</v>
      </c>
      <c r="I83" s="303" t="s">
        <v>866</v>
      </c>
      <c r="J83" s="303">
        <v>15</v>
      </c>
      <c r="K83" s="291"/>
    </row>
    <row r="84" spans="2:11" s="1" customFormat="1" ht="15" customHeight="1">
      <c r="B84" s="302"/>
      <c r="C84" s="303" t="s">
        <v>877</v>
      </c>
      <c r="D84" s="303"/>
      <c r="E84" s="303"/>
      <c r="F84" s="304" t="s">
        <v>870</v>
      </c>
      <c r="G84" s="303"/>
      <c r="H84" s="303" t="s">
        <v>878</v>
      </c>
      <c r="I84" s="303" t="s">
        <v>866</v>
      </c>
      <c r="J84" s="303">
        <v>15</v>
      </c>
      <c r="K84" s="291"/>
    </row>
    <row r="85" spans="2:11" s="1" customFormat="1" ht="15" customHeight="1">
      <c r="B85" s="302"/>
      <c r="C85" s="303" t="s">
        <v>879</v>
      </c>
      <c r="D85" s="303"/>
      <c r="E85" s="303"/>
      <c r="F85" s="304" t="s">
        <v>870</v>
      </c>
      <c r="G85" s="303"/>
      <c r="H85" s="303" t="s">
        <v>880</v>
      </c>
      <c r="I85" s="303" t="s">
        <v>866</v>
      </c>
      <c r="J85" s="303">
        <v>20</v>
      </c>
      <c r="K85" s="291"/>
    </row>
    <row r="86" spans="2:11" s="1" customFormat="1" ht="15" customHeight="1">
      <c r="B86" s="302"/>
      <c r="C86" s="303" t="s">
        <v>881</v>
      </c>
      <c r="D86" s="303"/>
      <c r="E86" s="303"/>
      <c r="F86" s="304" t="s">
        <v>870</v>
      </c>
      <c r="G86" s="303"/>
      <c r="H86" s="303" t="s">
        <v>882</v>
      </c>
      <c r="I86" s="303" t="s">
        <v>866</v>
      </c>
      <c r="J86" s="303">
        <v>20</v>
      </c>
      <c r="K86" s="291"/>
    </row>
    <row r="87" spans="2:11" s="1" customFormat="1" ht="15" customHeight="1">
      <c r="B87" s="302"/>
      <c r="C87" s="277" t="s">
        <v>883</v>
      </c>
      <c r="D87" s="277"/>
      <c r="E87" s="277"/>
      <c r="F87" s="300" t="s">
        <v>870</v>
      </c>
      <c r="G87" s="301"/>
      <c r="H87" s="277" t="s">
        <v>884</v>
      </c>
      <c r="I87" s="277" t="s">
        <v>866</v>
      </c>
      <c r="J87" s="277">
        <v>50</v>
      </c>
      <c r="K87" s="291"/>
    </row>
    <row r="88" spans="2:11" s="1" customFormat="1" ht="15" customHeight="1">
      <c r="B88" s="302"/>
      <c r="C88" s="277" t="s">
        <v>885</v>
      </c>
      <c r="D88" s="277"/>
      <c r="E88" s="277"/>
      <c r="F88" s="300" t="s">
        <v>870</v>
      </c>
      <c r="G88" s="301"/>
      <c r="H88" s="277" t="s">
        <v>886</v>
      </c>
      <c r="I88" s="277" t="s">
        <v>866</v>
      </c>
      <c r="J88" s="277">
        <v>20</v>
      </c>
      <c r="K88" s="291"/>
    </row>
    <row r="89" spans="2:11" s="1" customFormat="1" ht="15" customHeight="1">
      <c r="B89" s="302"/>
      <c r="C89" s="277" t="s">
        <v>887</v>
      </c>
      <c r="D89" s="277"/>
      <c r="E89" s="277"/>
      <c r="F89" s="300" t="s">
        <v>870</v>
      </c>
      <c r="G89" s="301"/>
      <c r="H89" s="277" t="s">
        <v>888</v>
      </c>
      <c r="I89" s="277" t="s">
        <v>866</v>
      </c>
      <c r="J89" s="277">
        <v>20</v>
      </c>
      <c r="K89" s="291"/>
    </row>
    <row r="90" spans="2:11" s="1" customFormat="1" ht="15" customHeight="1">
      <c r="B90" s="302"/>
      <c r="C90" s="277" t="s">
        <v>889</v>
      </c>
      <c r="D90" s="277"/>
      <c r="E90" s="277"/>
      <c r="F90" s="300" t="s">
        <v>870</v>
      </c>
      <c r="G90" s="301"/>
      <c r="H90" s="277" t="s">
        <v>890</v>
      </c>
      <c r="I90" s="277" t="s">
        <v>866</v>
      </c>
      <c r="J90" s="277">
        <v>50</v>
      </c>
      <c r="K90" s="291"/>
    </row>
    <row r="91" spans="2:11" s="1" customFormat="1" ht="15" customHeight="1">
      <c r="B91" s="302"/>
      <c r="C91" s="277" t="s">
        <v>891</v>
      </c>
      <c r="D91" s="277"/>
      <c r="E91" s="277"/>
      <c r="F91" s="300" t="s">
        <v>870</v>
      </c>
      <c r="G91" s="301"/>
      <c r="H91" s="277" t="s">
        <v>891</v>
      </c>
      <c r="I91" s="277" t="s">
        <v>866</v>
      </c>
      <c r="J91" s="277">
        <v>50</v>
      </c>
      <c r="K91" s="291"/>
    </row>
    <row r="92" spans="2:11" s="1" customFormat="1" ht="15" customHeight="1">
      <c r="B92" s="302"/>
      <c r="C92" s="277" t="s">
        <v>892</v>
      </c>
      <c r="D92" s="277"/>
      <c r="E92" s="277"/>
      <c r="F92" s="300" t="s">
        <v>870</v>
      </c>
      <c r="G92" s="301"/>
      <c r="H92" s="277" t="s">
        <v>893</v>
      </c>
      <c r="I92" s="277" t="s">
        <v>866</v>
      </c>
      <c r="J92" s="277">
        <v>255</v>
      </c>
      <c r="K92" s="291"/>
    </row>
    <row r="93" spans="2:11" s="1" customFormat="1" ht="15" customHeight="1">
      <c r="B93" s="302"/>
      <c r="C93" s="277" t="s">
        <v>894</v>
      </c>
      <c r="D93" s="277"/>
      <c r="E93" s="277"/>
      <c r="F93" s="300" t="s">
        <v>864</v>
      </c>
      <c r="G93" s="301"/>
      <c r="H93" s="277" t="s">
        <v>895</v>
      </c>
      <c r="I93" s="277" t="s">
        <v>896</v>
      </c>
      <c r="J93" s="277"/>
      <c r="K93" s="291"/>
    </row>
    <row r="94" spans="2:11" s="1" customFormat="1" ht="15" customHeight="1">
      <c r="B94" s="302"/>
      <c r="C94" s="277" t="s">
        <v>897</v>
      </c>
      <c r="D94" s="277"/>
      <c r="E94" s="277"/>
      <c r="F94" s="300" t="s">
        <v>864</v>
      </c>
      <c r="G94" s="301"/>
      <c r="H94" s="277" t="s">
        <v>898</v>
      </c>
      <c r="I94" s="277" t="s">
        <v>899</v>
      </c>
      <c r="J94" s="277"/>
      <c r="K94" s="291"/>
    </row>
    <row r="95" spans="2:11" s="1" customFormat="1" ht="15" customHeight="1">
      <c r="B95" s="302"/>
      <c r="C95" s="277" t="s">
        <v>900</v>
      </c>
      <c r="D95" s="277"/>
      <c r="E95" s="277"/>
      <c r="F95" s="300" t="s">
        <v>864</v>
      </c>
      <c r="G95" s="301"/>
      <c r="H95" s="277" t="s">
        <v>900</v>
      </c>
      <c r="I95" s="277" t="s">
        <v>899</v>
      </c>
      <c r="J95" s="277"/>
      <c r="K95" s="291"/>
    </row>
    <row r="96" spans="2:11" s="1" customFormat="1" ht="15" customHeight="1">
      <c r="B96" s="302"/>
      <c r="C96" s="277" t="s">
        <v>41</v>
      </c>
      <c r="D96" s="277"/>
      <c r="E96" s="277"/>
      <c r="F96" s="300" t="s">
        <v>864</v>
      </c>
      <c r="G96" s="301"/>
      <c r="H96" s="277" t="s">
        <v>901</v>
      </c>
      <c r="I96" s="277" t="s">
        <v>899</v>
      </c>
      <c r="J96" s="277"/>
      <c r="K96" s="291"/>
    </row>
    <row r="97" spans="2:11" s="1" customFormat="1" ht="15" customHeight="1">
      <c r="B97" s="302"/>
      <c r="C97" s="277" t="s">
        <v>51</v>
      </c>
      <c r="D97" s="277"/>
      <c r="E97" s="277"/>
      <c r="F97" s="300" t="s">
        <v>864</v>
      </c>
      <c r="G97" s="301"/>
      <c r="H97" s="277" t="s">
        <v>902</v>
      </c>
      <c r="I97" s="277" t="s">
        <v>899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903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858</v>
      </c>
      <c r="D103" s="292"/>
      <c r="E103" s="292"/>
      <c r="F103" s="292" t="s">
        <v>859</v>
      </c>
      <c r="G103" s="293"/>
      <c r="H103" s="292" t="s">
        <v>57</v>
      </c>
      <c r="I103" s="292" t="s">
        <v>60</v>
      </c>
      <c r="J103" s="292" t="s">
        <v>860</v>
      </c>
      <c r="K103" s="291"/>
    </row>
    <row r="104" spans="2:11" s="1" customFormat="1" ht="17.25" customHeight="1">
      <c r="B104" s="289"/>
      <c r="C104" s="294" t="s">
        <v>861</v>
      </c>
      <c r="D104" s="294"/>
      <c r="E104" s="294"/>
      <c r="F104" s="295" t="s">
        <v>862</v>
      </c>
      <c r="G104" s="296"/>
      <c r="H104" s="294"/>
      <c r="I104" s="294"/>
      <c r="J104" s="294" t="s">
        <v>863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56</v>
      </c>
      <c r="D106" s="299"/>
      <c r="E106" s="299"/>
      <c r="F106" s="300" t="s">
        <v>864</v>
      </c>
      <c r="G106" s="277"/>
      <c r="H106" s="277" t="s">
        <v>904</v>
      </c>
      <c r="I106" s="277" t="s">
        <v>866</v>
      </c>
      <c r="J106" s="277">
        <v>20</v>
      </c>
      <c r="K106" s="291"/>
    </row>
    <row r="107" spans="2:11" s="1" customFormat="1" ht="15" customHeight="1">
      <c r="B107" s="289"/>
      <c r="C107" s="277" t="s">
        <v>867</v>
      </c>
      <c r="D107" s="277"/>
      <c r="E107" s="277"/>
      <c r="F107" s="300" t="s">
        <v>864</v>
      </c>
      <c r="G107" s="277"/>
      <c r="H107" s="277" t="s">
        <v>904</v>
      </c>
      <c r="I107" s="277" t="s">
        <v>866</v>
      </c>
      <c r="J107" s="277">
        <v>120</v>
      </c>
      <c r="K107" s="291"/>
    </row>
    <row r="108" spans="2:11" s="1" customFormat="1" ht="15" customHeight="1">
      <c r="B108" s="302"/>
      <c r="C108" s="277" t="s">
        <v>869</v>
      </c>
      <c r="D108" s="277"/>
      <c r="E108" s="277"/>
      <c r="F108" s="300" t="s">
        <v>870</v>
      </c>
      <c r="G108" s="277"/>
      <c r="H108" s="277" t="s">
        <v>904</v>
      </c>
      <c r="I108" s="277" t="s">
        <v>866</v>
      </c>
      <c r="J108" s="277">
        <v>50</v>
      </c>
      <c r="K108" s="291"/>
    </row>
    <row r="109" spans="2:11" s="1" customFormat="1" ht="15" customHeight="1">
      <c r="B109" s="302"/>
      <c r="C109" s="277" t="s">
        <v>872</v>
      </c>
      <c r="D109" s="277"/>
      <c r="E109" s="277"/>
      <c r="F109" s="300" t="s">
        <v>864</v>
      </c>
      <c r="G109" s="277"/>
      <c r="H109" s="277" t="s">
        <v>904</v>
      </c>
      <c r="I109" s="277" t="s">
        <v>874</v>
      </c>
      <c r="J109" s="277"/>
      <c r="K109" s="291"/>
    </row>
    <row r="110" spans="2:11" s="1" customFormat="1" ht="15" customHeight="1">
      <c r="B110" s="302"/>
      <c r="C110" s="277" t="s">
        <v>883</v>
      </c>
      <c r="D110" s="277"/>
      <c r="E110" s="277"/>
      <c r="F110" s="300" t="s">
        <v>870</v>
      </c>
      <c r="G110" s="277"/>
      <c r="H110" s="277" t="s">
        <v>904</v>
      </c>
      <c r="I110" s="277" t="s">
        <v>866</v>
      </c>
      <c r="J110" s="277">
        <v>50</v>
      </c>
      <c r="K110" s="291"/>
    </row>
    <row r="111" spans="2:11" s="1" customFormat="1" ht="15" customHeight="1">
      <c r="B111" s="302"/>
      <c r="C111" s="277" t="s">
        <v>891</v>
      </c>
      <c r="D111" s="277"/>
      <c r="E111" s="277"/>
      <c r="F111" s="300" t="s">
        <v>870</v>
      </c>
      <c r="G111" s="277"/>
      <c r="H111" s="277" t="s">
        <v>904</v>
      </c>
      <c r="I111" s="277" t="s">
        <v>866</v>
      </c>
      <c r="J111" s="277">
        <v>50</v>
      </c>
      <c r="K111" s="291"/>
    </row>
    <row r="112" spans="2:11" s="1" customFormat="1" ht="15" customHeight="1">
      <c r="B112" s="302"/>
      <c r="C112" s="277" t="s">
        <v>889</v>
      </c>
      <c r="D112" s="277"/>
      <c r="E112" s="277"/>
      <c r="F112" s="300" t="s">
        <v>870</v>
      </c>
      <c r="G112" s="277"/>
      <c r="H112" s="277" t="s">
        <v>904</v>
      </c>
      <c r="I112" s="277" t="s">
        <v>866</v>
      </c>
      <c r="J112" s="277">
        <v>50</v>
      </c>
      <c r="K112" s="291"/>
    </row>
    <row r="113" spans="2:11" s="1" customFormat="1" ht="15" customHeight="1">
      <c r="B113" s="302"/>
      <c r="C113" s="277" t="s">
        <v>56</v>
      </c>
      <c r="D113" s="277"/>
      <c r="E113" s="277"/>
      <c r="F113" s="300" t="s">
        <v>864</v>
      </c>
      <c r="G113" s="277"/>
      <c r="H113" s="277" t="s">
        <v>905</v>
      </c>
      <c r="I113" s="277" t="s">
        <v>866</v>
      </c>
      <c r="J113" s="277">
        <v>20</v>
      </c>
      <c r="K113" s="291"/>
    </row>
    <row r="114" spans="2:11" s="1" customFormat="1" ht="15" customHeight="1">
      <c r="B114" s="302"/>
      <c r="C114" s="277" t="s">
        <v>906</v>
      </c>
      <c r="D114" s="277"/>
      <c r="E114" s="277"/>
      <c r="F114" s="300" t="s">
        <v>864</v>
      </c>
      <c r="G114" s="277"/>
      <c r="H114" s="277" t="s">
        <v>907</v>
      </c>
      <c r="I114" s="277" t="s">
        <v>866</v>
      </c>
      <c r="J114" s="277">
        <v>120</v>
      </c>
      <c r="K114" s="291"/>
    </row>
    <row r="115" spans="2:11" s="1" customFormat="1" ht="15" customHeight="1">
      <c r="B115" s="302"/>
      <c r="C115" s="277" t="s">
        <v>41</v>
      </c>
      <c r="D115" s="277"/>
      <c r="E115" s="277"/>
      <c r="F115" s="300" t="s">
        <v>864</v>
      </c>
      <c r="G115" s="277"/>
      <c r="H115" s="277" t="s">
        <v>908</v>
      </c>
      <c r="I115" s="277" t="s">
        <v>899</v>
      </c>
      <c r="J115" s="277"/>
      <c r="K115" s="291"/>
    </row>
    <row r="116" spans="2:11" s="1" customFormat="1" ht="15" customHeight="1">
      <c r="B116" s="302"/>
      <c r="C116" s="277" t="s">
        <v>51</v>
      </c>
      <c r="D116" s="277"/>
      <c r="E116" s="277"/>
      <c r="F116" s="300" t="s">
        <v>864</v>
      </c>
      <c r="G116" s="277"/>
      <c r="H116" s="277" t="s">
        <v>909</v>
      </c>
      <c r="I116" s="277" t="s">
        <v>899</v>
      </c>
      <c r="J116" s="277"/>
      <c r="K116" s="291"/>
    </row>
    <row r="117" spans="2:11" s="1" customFormat="1" ht="15" customHeight="1">
      <c r="B117" s="302"/>
      <c r="C117" s="277" t="s">
        <v>60</v>
      </c>
      <c r="D117" s="277"/>
      <c r="E117" s="277"/>
      <c r="F117" s="300" t="s">
        <v>864</v>
      </c>
      <c r="G117" s="277"/>
      <c r="H117" s="277" t="s">
        <v>910</v>
      </c>
      <c r="I117" s="277" t="s">
        <v>911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912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858</v>
      </c>
      <c r="D123" s="292"/>
      <c r="E123" s="292"/>
      <c r="F123" s="292" t="s">
        <v>859</v>
      </c>
      <c r="G123" s="293"/>
      <c r="H123" s="292" t="s">
        <v>57</v>
      </c>
      <c r="I123" s="292" t="s">
        <v>60</v>
      </c>
      <c r="J123" s="292" t="s">
        <v>860</v>
      </c>
      <c r="K123" s="321"/>
    </row>
    <row r="124" spans="2:11" s="1" customFormat="1" ht="17.25" customHeight="1">
      <c r="B124" s="320"/>
      <c r="C124" s="294" t="s">
        <v>861</v>
      </c>
      <c r="D124" s="294"/>
      <c r="E124" s="294"/>
      <c r="F124" s="295" t="s">
        <v>862</v>
      </c>
      <c r="G124" s="296"/>
      <c r="H124" s="294"/>
      <c r="I124" s="294"/>
      <c r="J124" s="294" t="s">
        <v>863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867</v>
      </c>
      <c r="D126" s="299"/>
      <c r="E126" s="299"/>
      <c r="F126" s="300" t="s">
        <v>864</v>
      </c>
      <c r="G126" s="277"/>
      <c r="H126" s="277" t="s">
        <v>904</v>
      </c>
      <c r="I126" s="277" t="s">
        <v>866</v>
      </c>
      <c r="J126" s="277">
        <v>120</v>
      </c>
      <c r="K126" s="325"/>
    </row>
    <row r="127" spans="2:11" s="1" customFormat="1" ht="15" customHeight="1">
      <c r="B127" s="322"/>
      <c r="C127" s="277" t="s">
        <v>913</v>
      </c>
      <c r="D127" s="277"/>
      <c r="E127" s="277"/>
      <c r="F127" s="300" t="s">
        <v>864</v>
      </c>
      <c r="G127" s="277"/>
      <c r="H127" s="277" t="s">
        <v>914</v>
      </c>
      <c r="I127" s="277" t="s">
        <v>866</v>
      </c>
      <c r="J127" s="277" t="s">
        <v>915</v>
      </c>
      <c r="K127" s="325"/>
    </row>
    <row r="128" spans="2:11" s="1" customFormat="1" ht="15" customHeight="1">
      <c r="B128" s="322"/>
      <c r="C128" s="277" t="s">
        <v>812</v>
      </c>
      <c r="D128" s="277"/>
      <c r="E128" s="277"/>
      <c r="F128" s="300" t="s">
        <v>864</v>
      </c>
      <c r="G128" s="277"/>
      <c r="H128" s="277" t="s">
        <v>916</v>
      </c>
      <c r="I128" s="277" t="s">
        <v>866</v>
      </c>
      <c r="J128" s="277" t="s">
        <v>915</v>
      </c>
      <c r="K128" s="325"/>
    </row>
    <row r="129" spans="2:11" s="1" customFormat="1" ht="15" customHeight="1">
      <c r="B129" s="322"/>
      <c r="C129" s="277" t="s">
        <v>875</v>
      </c>
      <c r="D129" s="277"/>
      <c r="E129" s="277"/>
      <c r="F129" s="300" t="s">
        <v>870</v>
      </c>
      <c r="G129" s="277"/>
      <c r="H129" s="277" t="s">
        <v>876</v>
      </c>
      <c r="I129" s="277" t="s">
        <v>866</v>
      </c>
      <c r="J129" s="277">
        <v>15</v>
      </c>
      <c r="K129" s="325"/>
    </row>
    <row r="130" spans="2:11" s="1" customFormat="1" ht="15" customHeight="1">
      <c r="B130" s="322"/>
      <c r="C130" s="303" t="s">
        <v>877</v>
      </c>
      <c r="D130" s="303"/>
      <c r="E130" s="303"/>
      <c r="F130" s="304" t="s">
        <v>870</v>
      </c>
      <c r="G130" s="303"/>
      <c r="H130" s="303" t="s">
        <v>878</v>
      </c>
      <c r="I130" s="303" t="s">
        <v>866</v>
      </c>
      <c r="J130" s="303">
        <v>15</v>
      </c>
      <c r="K130" s="325"/>
    </row>
    <row r="131" spans="2:11" s="1" customFormat="1" ht="15" customHeight="1">
      <c r="B131" s="322"/>
      <c r="C131" s="303" t="s">
        <v>879</v>
      </c>
      <c r="D131" s="303"/>
      <c r="E131" s="303"/>
      <c r="F131" s="304" t="s">
        <v>870</v>
      </c>
      <c r="G131" s="303"/>
      <c r="H131" s="303" t="s">
        <v>880</v>
      </c>
      <c r="I131" s="303" t="s">
        <v>866</v>
      </c>
      <c r="J131" s="303">
        <v>20</v>
      </c>
      <c r="K131" s="325"/>
    </row>
    <row r="132" spans="2:11" s="1" customFormat="1" ht="15" customHeight="1">
      <c r="B132" s="322"/>
      <c r="C132" s="303" t="s">
        <v>881</v>
      </c>
      <c r="D132" s="303"/>
      <c r="E132" s="303"/>
      <c r="F132" s="304" t="s">
        <v>870</v>
      </c>
      <c r="G132" s="303"/>
      <c r="H132" s="303" t="s">
        <v>882</v>
      </c>
      <c r="I132" s="303" t="s">
        <v>866</v>
      </c>
      <c r="J132" s="303">
        <v>20</v>
      </c>
      <c r="K132" s="325"/>
    </row>
    <row r="133" spans="2:11" s="1" customFormat="1" ht="15" customHeight="1">
      <c r="B133" s="322"/>
      <c r="C133" s="277" t="s">
        <v>869</v>
      </c>
      <c r="D133" s="277"/>
      <c r="E133" s="277"/>
      <c r="F133" s="300" t="s">
        <v>870</v>
      </c>
      <c r="G133" s="277"/>
      <c r="H133" s="277" t="s">
        <v>904</v>
      </c>
      <c r="I133" s="277" t="s">
        <v>866</v>
      </c>
      <c r="J133" s="277">
        <v>50</v>
      </c>
      <c r="K133" s="325"/>
    </row>
    <row r="134" spans="2:11" s="1" customFormat="1" ht="15" customHeight="1">
      <c r="B134" s="322"/>
      <c r="C134" s="277" t="s">
        <v>883</v>
      </c>
      <c r="D134" s="277"/>
      <c r="E134" s="277"/>
      <c r="F134" s="300" t="s">
        <v>870</v>
      </c>
      <c r="G134" s="277"/>
      <c r="H134" s="277" t="s">
        <v>904</v>
      </c>
      <c r="I134" s="277" t="s">
        <v>866</v>
      </c>
      <c r="J134" s="277">
        <v>50</v>
      </c>
      <c r="K134" s="325"/>
    </row>
    <row r="135" spans="2:11" s="1" customFormat="1" ht="15" customHeight="1">
      <c r="B135" s="322"/>
      <c r="C135" s="277" t="s">
        <v>889</v>
      </c>
      <c r="D135" s="277"/>
      <c r="E135" s="277"/>
      <c r="F135" s="300" t="s">
        <v>870</v>
      </c>
      <c r="G135" s="277"/>
      <c r="H135" s="277" t="s">
        <v>904</v>
      </c>
      <c r="I135" s="277" t="s">
        <v>866</v>
      </c>
      <c r="J135" s="277">
        <v>50</v>
      </c>
      <c r="K135" s="325"/>
    </row>
    <row r="136" spans="2:11" s="1" customFormat="1" ht="15" customHeight="1">
      <c r="B136" s="322"/>
      <c r="C136" s="277" t="s">
        <v>891</v>
      </c>
      <c r="D136" s="277"/>
      <c r="E136" s="277"/>
      <c r="F136" s="300" t="s">
        <v>870</v>
      </c>
      <c r="G136" s="277"/>
      <c r="H136" s="277" t="s">
        <v>904</v>
      </c>
      <c r="I136" s="277" t="s">
        <v>866</v>
      </c>
      <c r="J136" s="277">
        <v>50</v>
      </c>
      <c r="K136" s="325"/>
    </row>
    <row r="137" spans="2:11" s="1" customFormat="1" ht="15" customHeight="1">
      <c r="B137" s="322"/>
      <c r="C137" s="277" t="s">
        <v>892</v>
      </c>
      <c r="D137" s="277"/>
      <c r="E137" s="277"/>
      <c r="F137" s="300" t="s">
        <v>870</v>
      </c>
      <c r="G137" s="277"/>
      <c r="H137" s="277" t="s">
        <v>917</v>
      </c>
      <c r="I137" s="277" t="s">
        <v>866</v>
      </c>
      <c r="J137" s="277">
        <v>255</v>
      </c>
      <c r="K137" s="325"/>
    </row>
    <row r="138" spans="2:11" s="1" customFormat="1" ht="15" customHeight="1">
      <c r="B138" s="322"/>
      <c r="C138" s="277" t="s">
        <v>894</v>
      </c>
      <c r="D138" s="277"/>
      <c r="E138" s="277"/>
      <c r="F138" s="300" t="s">
        <v>864</v>
      </c>
      <c r="G138" s="277"/>
      <c r="H138" s="277" t="s">
        <v>918</v>
      </c>
      <c r="I138" s="277" t="s">
        <v>896</v>
      </c>
      <c r="J138" s="277"/>
      <c r="K138" s="325"/>
    </row>
    <row r="139" spans="2:11" s="1" customFormat="1" ht="15" customHeight="1">
      <c r="B139" s="322"/>
      <c r="C139" s="277" t="s">
        <v>897</v>
      </c>
      <c r="D139" s="277"/>
      <c r="E139" s="277"/>
      <c r="F139" s="300" t="s">
        <v>864</v>
      </c>
      <c r="G139" s="277"/>
      <c r="H139" s="277" t="s">
        <v>919</v>
      </c>
      <c r="I139" s="277" t="s">
        <v>899</v>
      </c>
      <c r="J139" s="277"/>
      <c r="K139" s="325"/>
    </row>
    <row r="140" spans="2:11" s="1" customFormat="1" ht="15" customHeight="1">
      <c r="B140" s="322"/>
      <c r="C140" s="277" t="s">
        <v>900</v>
      </c>
      <c r="D140" s="277"/>
      <c r="E140" s="277"/>
      <c r="F140" s="300" t="s">
        <v>864</v>
      </c>
      <c r="G140" s="277"/>
      <c r="H140" s="277" t="s">
        <v>900</v>
      </c>
      <c r="I140" s="277" t="s">
        <v>899</v>
      </c>
      <c r="J140" s="277"/>
      <c r="K140" s="325"/>
    </row>
    <row r="141" spans="2:11" s="1" customFormat="1" ht="15" customHeight="1">
      <c r="B141" s="322"/>
      <c r="C141" s="277" t="s">
        <v>41</v>
      </c>
      <c r="D141" s="277"/>
      <c r="E141" s="277"/>
      <c r="F141" s="300" t="s">
        <v>864</v>
      </c>
      <c r="G141" s="277"/>
      <c r="H141" s="277" t="s">
        <v>920</v>
      </c>
      <c r="I141" s="277" t="s">
        <v>899</v>
      </c>
      <c r="J141" s="277"/>
      <c r="K141" s="325"/>
    </row>
    <row r="142" spans="2:11" s="1" customFormat="1" ht="15" customHeight="1">
      <c r="B142" s="322"/>
      <c r="C142" s="277" t="s">
        <v>921</v>
      </c>
      <c r="D142" s="277"/>
      <c r="E142" s="277"/>
      <c r="F142" s="300" t="s">
        <v>864</v>
      </c>
      <c r="G142" s="277"/>
      <c r="H142" s="277" t="s">
        <v>922</v>
      </c>
      <c r="I142" s="277" t="s">
        <v>899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923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858</v>
      </c>
      <c r="D148" s="292"/>
      <c r="E148" s="292"/>
      <c r="F148" s="292" t="s">
        <v>859</v>
      </c>
      <c r="G148" s="293"/>
      <c r="H148" s="292" t="s">
        <v>57</v>
      </c>
      <c r="I148" s="292" t="s">
        <v>60</v>
      </c>
      <c r="J148" s="292" t="s">
        <v>860</v>
      </c>
      <c r="K148" s="291"/>
    </row>
    <row r="149" spans="2:11" s="1" customFormat="1" ht="17.25" customHeight="1">
      <c r="B149" s="289"/>
      <c r="C149" s="294" t="s">
        <v>861</v>
      </c>
      <c r="D149" s="294"/>
      <c r="E149" s="294"/>
      <c r="F149" s="295" t="s">
        <v>862</v>
      </c>
      <c r="G149" s="296"/>
      <c r="H149" s="294"/>
      <c r="I149" s="294"/>
      <c r="J149" s="294" t="s">
        <v>863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867</v>
      </c>
      <c r="D151" s="277"/>
      <c r="E151" s="277"/>
      <c r="F151" s="330" t="s">
        <v>864</v>
      </c>
      <c r="G151" s="277"/>
      <c r="H151" s="329" t="s">
        <v>904</v>
      </c>
      <c r="I151" s="329" t="s">
        <v>866</v>
      </c>
      <c r="J151" s="329">
        <v>120</v>
      </c>
      <c r="K151" s="325"/>
    </row>
    <row r="152" spans="2:11" s="1" customFormat="1" ht="15" customHeight="1">
      <c r="B152" s="302"/>
      <c r="C152" s="329" t="s">
        <v>913</v>
      </c>
      <c r="D152" s="277"/>
      <c r="E152" s="277"/>
      <c r="F152" s="330" t="s">
        <v>864</v>
      </c>
      <c r="G152" s="277"/>
      <c r="H152" s="329" t="s">
        <v>924</v>
      </c>
      <c r="I152" s="329" t="s">
        <v>866</v>
      </c>
      <c r="J152" s="329" t="s">
        <v>915</v>
      </c>
      <c r="K152" s="325"/>
    </row>
    <row r="153" spans="2:11" s="1" customFormat="1" ht="15" customHeight="1">
      <c r="B153" s="302"/>
      <c r="C153" s="329" t="s">
        <v>812</v>
      </c>
      <c r="D153" s="277"/>
      <c r="E153" s="277"/>
      <c r="F153" s="330" t="s">
        <v>864</v>
      </c>
      <c r="G153" s="277"/>
      <c r="H153" s="329" t="s">
        <v>925</v>
      </c>
      <c r="I153" s="329" t="s">
        <v>866</v>
      </c>
      <c r="J153" s="329" t="s">
        <v>915</v>
      </c>
      <c r="K153" s="325"/>
    </row>
    <row r="154" spans="2:11" s="1" customFormat="1" ht="15" customHeight="1">
      <c r="B154" s="302"/>
      <c r="C154" s="329" t="s">
        <v>869</v>
      </c>
      <c r="D154" s="277"/>
      <c r="E154" s="277"/>
      <c r="F154" s="330" t="s">
        <v>870</v>
      </c>
      <c r="G154" s="277"/>
      <c r="H154" s="329" t="s">
        <v>904</v>
      </c>
      <c r="I154" s="329" t="s">
        <v>866</v>
      </c>
      <c r="J154" s="329">
        <v>50</v>
      </c>
      <c r="K154" s="325"/>
    </row>
    <row r="155" spans="2:11" s="1" customFormat="1" ht="15" customHeight="1">
      <c r="B155" s="302"/>
      <c r="C155" s="329" t="s">
        <v>872</v>
      </c>
      <c r="D155" s="277"/>
      <c r="E155" s="277"/>
      <c r="F155" s="330" t="s">
        <v>864</v>
      </c>
      <c r="G155" s="277"/>
      <c r="H155" s="329" t="s">
        <v>904</v>
      </c>
      <c r="I155" s="329" t="s">
        <v>874</v>
      </c>
      <c r="J155" s="329"/>
      <c r="K155" s="325"/>
    </row>
    <row r="156" spans="2:11" s="1" customFormat="1" ht="15" customHeight="1">
      <c r="B156" s="302"/>
      <c r="C156" s="329" t="s">
        <v>883</v>
      </c>
      <c r="D156" s="277"/>
      <c r="E156" s="277"/>
      <c r="F156" s="330" t="s">
        <v>870</v>
      </c>
      <c r="G156" s="277"/>
      <c r="H156" s="329" t="s">
        <v>904</v>
      </c>
      <c r="I156" s="329" t="s">
        <v>866</v>
      </c>
      <c r="J156" s="329">
        <v>50</v>
      </c>
      <c r="K156" s="325"/>
    </row>
    <row r="157" spans="2:11" s="1" customFormat="1" ht="15" customHeight="1">
      <c r="B157" s="302"/>
      <c r="C157" s="329" t="s">
        <v>891</v>
      </c>
      <c r="D157" s="277"/>
      <c r="E157" s="277"/>
      <c r="F157" s="330" t="s">
        <v>870</v>
      </c>
      <c r="G157" s="277"/>
      <c r="H157" s="329" t="s">
        <v>904</v>
      </c>
      <c r="I157" s="329" t="s">
        <v>866</v>
      </c>
      <c r="J157" s="329">
        <v>50</v>
      </c>
      <c r="K157" s="325"/>
    </row>
    <row r="158" spans="2:11" s="1" customFormat="1" ht="15" customHeight="1">
      <c r="B158" s="302"/>
      <c r="C158" s="329" t="s">
        <v>889</v>
      </c>
      <c r="D158" s="277"/>
      <c r="E158" s="277"/>
      <c r="F158" s="330" t="s">
        <v>870</v>
      </c>
      <c r="G158" s="277"/>
      <c r="H158" s="329" t="s">
        <v>904</v>
      </c>
      <c r="I158" s="329" t="s">
        <v>866</v>
      </c>
      <c r="J158" s="329">
        <v>50</v>
      </c>
      <c r="K158" s="325"/>
    </row>
    <row r="159" spans="2:11" s="1" customFormat="1" ht="15" customHeight="1">
      <c r="B159" s="302"/>
      <c r="C159" s="329" t="s">
        <v>85</v>
      </c>
      <c r="D159" s="277"/>
      <c r="E159" s="277"/>
      <c r="F159" s="330" t="s">
        <v>864</v>
      </c>
      <c r="G159" s="277"/>
      <c r="H159" s="329" t="s">
        <v>926</v>
      </c>
      <c r="I159" s="329" t="s">
        <v>866</v>
      </c>
      <c r="J159" s="329" t="s">
        <v>927</v>
      </c>
      <c r="K159" s="325"/>
    </row>
    <row r="160" spans="2:11" s="1" customFormat="1" ht="15" customHeight="1">
      <c r="B160" s="302"/>
      <c r="C160" s="329" t="s">
        <v>928</v>
      </c>
      <c r="D160" s="277"/>
      <c r="E160" s="277"/>
      <c r="F160" s="330" t="s">
        <v>864</v>
      </c>
      <c r="G160" s="277"/>
      <c r="H160" s="329" t="s">
        <v>929</v>
      </c>
      <c r="I160" s="329" t="s">
        <v>899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930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858</v>
      </c>
      <c r="D166" s="292"/>
      <c r="E166" s="292"/>
      <c r="F166" s="292" t="s">
        <v>859</v>
      </c>
      <c r="G166" s="334"/>
      <c r="H166" s="335" t="s">
        <v>57</v>
      </c>
      <c r="I166" s="335" t="s">
        <v>60</v>
      </c>
      <c r="J166" s="292" t="s">
        <v>860</v>
      </c>
      <c r="K166" s="269"/>
    </row>
    <row r="167" spans="2:11" s="1" customFormat="1" ht="17.25" customHeight="1">
      <c r="B167" s="270"/>
      <c r="C167" s="294" t="s">
        <v>861</v>
      </c>
      <c r="D167" s="294"/>
      <c r="E167" s="294"/>
      <c r="F167" s="295" t="s">
        <v>862</v>
      </c>
      <c r="G167" s="336"/>
      <c r="H167" s="337"/>
      <c r="I167" s="337"/>
      <c r="J167" s="294" t="s">
        <v>863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867</v>
      </c>
      <c r="D169" s="277"/>
      <c r="E169" s="277"/>
      <c r="F169" s="300" t="s">
        <v>864</v>
      </c>
      <c r="G169" s="277"/>
      <c r="H169" s="277" t="s">
        <v>904</v>
      </c>
      <c r="I169" s="277" t="s">
        <v>866</v>
      </c>
      <c r="J169" s="277">
        <v>120</v>
      </c>
      <c r="K169" s="325"/>
    </row>
    <row r="170" spans="2:11" s="1" customFormat="1" ht="15" customHeight="1">
      <c r="B170" s="302"/>
      <c r="C170" s="277" t="s">
        <v>913</v>
      </c>
      <c r="D170" s="277"/>
      <c r="E170" s="277"/>
      <c r="F170" s="300" t="s">
        <v>864</v>
      </c>
      <c r="G170" s="277"/>
      <c r="H170" s="277" t="s">
        <v>914</v>
      </c>
      <c r="I170" s="277" t="s">
        <v>866</v>
      </c>
      <c r="J170" s="277" t="s">
        <v>915</v>
      </c>
      <c r="K170" s="325"/>
    </row>
    <row r="171" spans="2:11" s="1" customFormat="1" ht="15" customHeight="1">
      <c r="B171" s="302"/>
      <c r="C171" s="277" t="s">
        <v>812</v>
      </c>
      <c r="D171" s="277"/>
      <c r="E171" s="277"/>
      <c r="F171" s="300" t="s">
        <v>864</v>
      </c>
      <c r="G171" s="277"/>
      <c r="H171" s="277" t="s">
        <v>931</v>
      </c>
      <c r="I171" s="277" t="s">
        <v>866</v>
      </c>
      <c r="J171" s="277" t="s">
        <v>915</v>
      </c>
      <c r="K171" s="325"/>
    </row>
    <row r="172" spans="2:11" s="1" customFormat="1" ht="15" customHeight="1">
      <c r="B172" s="302"/>
      <c r="C172" s="277" t="s">
        <v>869</v>
      </c>
      <c r="D172" s="277"/>
      <c r="E172" s="277"/>
      <c r="F172" s="300" t="s">
        <v>870</v>
      </c>
      <c r="G172" s="277"/>
      <c r="H172" s="277" t="s">
        <v>931</v>
      </c>
      <c r="I172" s="277" t="s">
        <v>866</v>
      </c>
      <c r="J172" s="277">
        <v>50</v>
      </c>
      <c r="K172" s="325"/>
    </row>
    <row r="173" spans="2:11" s="1" customFormat="1" ht="15" customHeight="1">
      <c r="B173" s="302"/>
      <c r="C173" s="277" t="s">
        <v>872</v>
      </c>
      <c r="D173" s="277"/>
      <c r="E173" s="277"/>
      <c r="F173" s="300" t="s">
        <v>864</v>
      </c>
      <c r="G173" s="277"/>
      <c r="H173" s="277" t="s">
        <v>931</v>
      </c>
      <c r="I173" s="277" t="s">
        <v>874</v>
      </c>
      <c r="J173" s="277"/>
      <c r="K173" s="325"/>
    </row>
    <row r="174" spans="2:11" s="1" customFormat="1" ht="15" customHeight="1">
      <c r="B174" s="302"/>
      <c r="C174" s="277" t="s">
        <v>883</v>
      </c>
      <c r="D174" s="277"/>
      <c r="E174" s="277"/>
      <c r="F174" s="300" t="s">
        <v>870</v>
      </c>
      <c r="G174" s="277"/>
      <c r="H174" s="277" t="s">
        <v>931</v>
      </c>
      <c r="I174" s="277" t="s">
        <v>866</v>
      </c>
      <c r="J174" s="277">
        <v>50</v>
      </c>
      <c r="K174" s="325"/>
    </row>
    <row r="175" spans="2:11" s="1" customFormat="1" ht="15" customHeight="1">
      <c r="B175" s="302"/>
      <c r="C175" s="277" t="s">
        <v>891</v>
      </c>
      <c r="D175" s="277"/>
      <c r="E175" s="277"/>
      <c r="F175" s="300" t="s">
        <v>870</v>
      </c>
      <c r="G175" s="277"/>
      <c r="H175" s="277" t="s">
        <v>931</v>
      </c>
      <c r="I175" s="277" t="s">
        <v>866</v>
      </c>
      <c r="J175" s="277">
        <v>50</v>
      </c>
      <c r="K175" s="325"/>
    </row>
    <row r="176" spans="2:11" s="1" customFormat="1" ht="15" customHeight="1">
      <c r="B176" s="302"/>
      <c r="C176" s="277" t="s">
        <v>889</v>
      </c>
      <c r="D176" s="277"/>
      <c r="E176" s="277"/>
      <c r="F176" s="300" t="s">
        <v>870</v>
      </c>
      <c r="G176" s="277"/>
      <c r="H176" s="277" t="s">
        <v>931</v>
      </c>
      <c r="I176" s="277" t="s">
        <v>866</v>
      </c>
      <c r="J176" s="277">
        <v>50</v>
      </c>
      <c r="K176" s="325"/>
    </row>
    <row r="177" spans="2:11" s="1" customFormat="1" ht="15" customHeight="1">
      <c r="B177" s="302"/>
      <c r="C177" s="277" t="s">
        <v>108</v>
      </c>
      <c r="D177" s="277"/>
      <c r="E177" s="277"/>
      <c r="F177" s="300" t="s">
        <v>864</v>
      </c>
      <c r="G177" s="277"/>
      <c r="H177" s="277" t="s">
        <v>932</v>
      </c>
      <c r="I177" s="277" t="s">
        <v>933</v>
      </c>
      <c r="J177" s="277"/>
      <c r="K177" s="325"/>
    </row>
    <row r="178" spans="2:11" s="1" customFormat="1" ht="15" customHeight="1">
      <c r="B178" s="302"/>
      <c r="C178" s="277" t="s">
        <v>60</v>
      </c>
      <c r="D178" s="277"/>
      <c r="E178" s="277"/>
      <c r="F178" s="300" t="s">
        <v>864</v>
      </c>
      <c r="G178" s="277"/>
      <c r="H178" s="277" t="s">
        <v>934</v>
      </c>
      <c r="I178" s="277" t="s">
        <v>935</v>
      </c>
      <c r="J178" s="277">
        <v>1</v>
      </c>
      <c r="K178" s="325"/>
    </row>
    <row r="179" spans="2:11" s="1" customFormat="1" ht="15" customHeight="1">
      <c r="B179" s="302"/>
      <c r="C179" s="277" t="s">
        <v>56</v>
      </c>
      <c r="D179" s="277"/>
      <c r="E179" s="277"/>
      <c r="F179" s="300" t="s">
        <v>864</v>
      </c>
      <c r="G179" s="277"/>
      <c r="H179" s="277" t="s">
        <v>936</v>
      </c>
      <c r="I179" s="277" t="s">
        <v>866</v>
      </c>
      <c r="J179" s="277">
        <v>20</v>
      </c>
      <c r="K179" s="325"/>
    </row>
    <row r="180" spans="2:11" s="1" customFormat="1" ht="15" customHeight="1">
      <c r="B180" s="302"/>
      <c r="C180" s="277" t="s">
        <v>57</v>
      </c>
      <c r="D180" s="277"/>
      <c r="E180" s="277"/>
      <c r="F180" s="300" t="s">
        <v>864</v>
      </c>
      <c r="G180" s="277"/>
      <c r="H180" s="277" t="s">
        <v>937</v>
      </c>
      <c r="I180" s="277" t="s">
        <v>866</v>
      </c>
      <c r="J180" s="277">
        <v>255</v>
      </c>
      <c r="K180" s="325"/>
    </row>
    <row r="181" spans="2:11" s="1" customFormat="1" ht="15" customHeight="1">
      <c r="B181" s="302"/>
      <c r="C181" s="277" t="s">
        <v>109</v>
      </c>
      <c r="D181" s="277"/>
      <c r="E181" s="277"/>
      <c r="F181" s="300" t="s">
        <v>864</v>
      </c>
      <c r="G181" s="277"/>
      <c r="H181" s="277" t="s">
        <v>828</v>
      </c>
      <c r="I181" s="277" t="s">
        <v>866</v>
      </c>
      <c r="J181" s="277">
        <v>10</v>
      </c>
      <c r="K181" s="325"/>
    </row>
    <row r="182" spans="2:11" s="1" customFormat="1" ht="15" customHeight="1">
      <c r="B182" s="302"/>
      <c r="C182" s="277" t="s">
        <v>110</v>
      </c>
      <c r="D182" s="277"/>
      <c r="E182" s="277"/>
      <c r="F182" s="300" t="s">
        <v>864</v>
      </c>
      <c r="G182" s="277"/>
      <c r="H182" s="277" t="s">
        <v>938</v>
      </c>
      <c r="I182" s="277" t="s">
        <v>899</v>
      </c>
      <c r="J182" s="277"/>
      <c r="K182" s="325"/>
    </row>
    <row r="183" spans="2:11" s="1" customFormat="1" ht="15" customHeight="1">
      <c r="B183" s="302"/>
      <c r="C183" s="277" t="s">
        <v>939</v>
      </c>
      <c r="D183" s="277"/>
      <c r="E183" s="277"/>
      <c r="F183" s="300" t="s">
        <v>864</v>
      </c>
      <c r="G183" s="277"/>
      <c r="H183" s="277" t="s">
        <v>940</v>
      </c>
      <c r="I183" s="277" t="s">
        <v>899</v>
      </c>
      <c r="J183" s="277"/>
      <c r="K183" s="325"/>
    </row>
    <row r="184" spans="2:11" s="1" customFormat="1" ht="15" customHeight="1">
      <c r="B184" s="302"/>
      <c r="C184" s="277" t="s">
        <v>928</v>
      </c>
      <c r="D184" s="277"/>
      <c r="E184" s="277"/>
      <c r="F184" s="300" t="s">
        <v>864</v>
      </c>
      <c r="G184" s="277"/>
      <c r="H184" s="277" t="s">
        <v>941</v>
      </c>
      <c r="I184" s="277" t="s">
        <v>899</v>
      </c>
      <c r="J184" s="277"/>
      <c r="K184" s="325"/>
    </row>
    <row r="185" spans="2:11" s="1" customFormat="1" ht="15" customHeight="1">
      <c r="B185" s="302"/>
      <c r="C185" s="277" t="s">
        <v>112</v>
      </c>
      <c r="D185" s="277"/>
      <c r="E185" s="277"/>
      <c r="F185" s="300" t="s">
        <v>870</v>
      </c>
      <c r="G185" s="277"/>
      <c r="H185" s="277" t="s">
        <v>942</v>
      </c>
      <c r="I185" s="277" t="s">
        <v>866</v>
      </c>
      <c r="J185" s="277">
        <v>50</v>
      </c>
      <c r="K185" s="325"/>
    </row>
    <row r="186" spans="2:11" s="1" customFormat="1" ht="15" customHeight="1">
      <c r="B186" s="302"/>
      <c r="C186" s="277" t="s">
        <v>943</v>
      </c>
      <c r="D186" s="277"/>
      <c r="E186" s="277"/>
      <c r="F186" s="300" t="s">
        <v>870</v>
      </c>
      <c r="G186" s="277"/>
      <c r="H186" s="277" t="s">
        <v>944</v>
      </c>
      <c r="I186" s="277" t="s">
        <v>945</v>
      </c>
      <c r="J186" s="277"/>
      <c r="K186" s="325"/>
    </row>
    <row r="187" spans="2:11" s="1" customFormat="1" ht="15" customHeight="1">
      <c r="B187" s="302"/>
      <c r="C187" s="277" t="s">
        <v>946</v>
      </c>
      <c r="D187" s="277"/>
      <c r="E187" s="277"/>
      <c r="F187" s="300" t="s">
        <v>870</v>
      </c>
      <c r="G187" s="277"/>
      <c r="H187" s="277" t="s">
        <v>947</v>
      </c>
      <c r="I187" s="277" t="s">
        <v>945</v>
      </c>
      <c r="J187" s="277"/>
      <c r="K187" s="325"/>
    </row>
    <row r="188" spans="2:11" s="1" customFormat="1" ht="15" customHeight="1">
      <c r="B188" s="302"/>
      <c r="C188" s="277" t="s">
        <v>948</v>
      </c>
      <c r="D188" s="277"/>
      <c r="E188" s="277"/>
      <c r="F188" s="300" t="s">
        <v>870</v>
      </c>
      <c r="G188" s="277"/>
      <c r="H188" s="277" t="s">
        <v>949</v>
      </c>
      <c r="I188" s="277" t="s">
        <v>945</v>
      </c>
      <c r="J188" s="277"/>
      <c r="K188" s="325"/>
    </row>
    <row r="189" spans="2:11" s="1" customFormat="1" ht="15" customHeight="1">
      <c r="B189" s="302"/>
      <c r="C189" s="338" t="s">
        <v>950</v>
      </c>
      <c r="D189" s="277"/>
      <c r="E189" s="277"/>
      <c r="F189" s="300" t="s">
        <v>870</v>
      </c>
      <c r="G189" s="277"/>
      <c r="H189" s="277" t="s">
        <v>951</v>
      </c>
      <c r="I189" s="277" t="s">
        <v>952</v>
      </c>
      <c r="J189" s="339" t="s">
        <v>953</v>
      </c>
      <c r="K189" s="325"/>
    </row>
    <row r="190" spans="2:11" s="1" customFormat="1" ht="15" customHeight="1">
      <c r="B190" s="302"/>
      <c r="C190" s="338" t="s">
        <v>45</v>
      </c>
      <c r="D190" s="277"/>
      <c r="E190" s="277"/>
      <c r="F190" s="300" t="s">
        <v>864</v>
      </c>
      <c r="G190" s="277"/>
      <c r="H190" s="274" t="s">
        <v>954</v>
      </c>
      <c r="I190" s="277" t="s">
        <v>955</v>
      </c>
      <c r="J190" s="277"/>
      <c r="K190" s="325"/>
    </row>
    <row r="191" spans="2:11" s="1" customFormat="1" ht="15" customHeight="1">
      <c r="B191" s="302"/>
      <c r="C191" s="338" t="s">
        <v>956</v>
      </c>
      <c r="D191" s="277"/>
      <c r="E191" s="277"/>
      <c r="F191" s="300" t="s">
        <v>864</v>
      </c>
      <c r="G191" s="277"/>
      <c r="H191" s="277" t="s">
        <v>957</v>
      </c>
      <c r="I191" s="277" t="s">
        <v>899</v>
      </c>
      <c r="J191" s="277"/>
      <c r="K191" s="325"/>
    </row>
    <row r="192" spans="2:11" s="1" customFormat="1" ht="15" customHeight="1">
      <c r="B192" s="302"/>
      <c r="C192" s="338" t="s">
        <v>958</v>
      </c>
      <c r="D192" s="277"/>
      <c r="E192" s="277"/>
      <c r="F192" s="300" t="s">
        <v>864</v>
      </c>
      <c r="G192" s="277"/>
      <c r="H192" s="277" t="s">
        <v>959</v>
      </c>
      <c r="I192" s="277" t="s">
        <v>899</v>
      </c>
      <c r="J192" s="277"/>
      <c r="K192" s="325"/>
    </row>
    <row r="193" spans="2:11" s="1" customFormat="1" ht="15" customHeight="1">
      <c r="B193" s="302"/>
      <c r="C193" s="338" t="s">
        <v>960</v>
      </c>
      <c r="D193" s="277"/>
      <c r="E193" s="277"/>
      <c r="F193" s="300" t="s">
        <v>870</v>
      </c>
      <c r="G193" s="277"/>
      <c r="H193" s="277" t="s">
        <v>961</v>
      </c>
      <c r="I193" s="277" t="s">
        <v>899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962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963</v>
      </c>
      <c r="D200" s="341"/>
      <c r="E200" s="341"/>
      <c r="F200" s="341" t="s">
        <v>964</v>
      </c>
      <c r="G200" s="342"/>
      <c r="H200" s="341" t="s">
        <v>965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955</v>
      </c>
      <c r="D202" s="277"/>
      <c r="E202" s="277"/>
      <c r="F202" s="300" t="s">
        <v>46</v>
      </c>
      <c r="G202" s="277"/>
      <c r="H202" s="277" t="s">
        <v>966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47</v>
      </c>
      <c r="G203" s="277"/>
      <c r="H203" s="277" t="s">
        <v>967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50</v>
      </c>
      <c r="G204" s="277"/>
      <c r="H204" s="277" t="s">
        <v>968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48</v>
      </c>
      <c r="G205" s="277"/>
      <c r="H205" s="277" t="s">
        <v>969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49</v>
      </c>
      <c r="G206" s="277"/>
      <c r="H206" s="277" t="s">
        <v>970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911</v>
      </c>
      <c r="D208" s="277"/>
      <c r="E208" s="277"/>
      <c r="F208" s="300" t="s">
        <v>79</v>
      </c>
      <c r="G208" s="277"/>
      <c r="H208" s="277" t="s">
        <v>971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806</v>
      </c>
      <c r="G209" s="277"/>
      <c r="H209" s="277" t="s">
        <v>807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804</v>
      </c>
      <c r="G210" s="277"/>
      <c r="H210" s="277" t="s">
        <v>972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808</v>
      </c>
      <c r="G211" s="338"/>
      <c r="H211" s="329" t="s">
        <v>809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810</v>
      </c>
      <c r="G212" s="338"/>
      <c r="H212" s="329" t="s">
        <v>973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935</v>
      </c>
      <c r="D214" s="277"/>
      <c r="E214" s="277"/>
      <c r="F214" s="300">
        <v>1</v>
      </c>
      <c r="G214" s="338"/>
      <c r="H214" s="329" t="s">
        <v>974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975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976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977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2021-06-13T17:40:45Z</dcterms:created>
  <dcterms:modified xsi:type="dcterms:W3CDTF">2021-06-13T17:40:51Z</dcterms:modified>
  <cp:category/>
  <cp:version/>
  <cp:contentType/>
  <cp:contentStatus/>
</cp:coreProperties>
</file>