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69 - Instalace malého ná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'069 - Instalace malého ná...'!$C$100:$K$451</definedName>
    <definedName name="_xlnm.Print_Area" localSheetId="1">'069 - Instalace malého ná...'!$C$4:$J$37,'069 - Instalace malého ná...'!$C$43:$J$84,'069 - Instalace malého ná...'!$C$90:$K$451</definedName>
    <definedName name="_xlnm.Print_Titles" localSheetId="1">'069 - Instalace malého ná...'!$100:$100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51"/>
  <c r="BH451"/>
  <c r="BG451"/>
  <c r="BF451"/>
  <c r="T451"/>
  <c r="T450"/>
  <c r="T449"/>
  <c r="R451"/>
  <c r="R450"/>
  <c r="R449"/>
  <c r="P451"/>
  <c r="P450"/>
  <c r="P449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27"/>
  <c r="BH427"/>
  <c r="BG427"/>
  <c r="BF427"/>
  <c r="T427"/>
  <c r="R427"/>
  <c r="P427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4"/>
  <c r="BH304"/>
  <c r="BG304"/>
  <c r="BF304"/>
  <c r="T304"/>
  <c r="T303"/>
  <c r="R304"/>
  <c r="R303"/>
  <c r="P304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T233"/>
  <c r="R234"/>
  <c r="R233"/>
  <c r="P234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J97"/>
  <c r="F97"/>
  <c r="F95"/>
  <c r="E93"/>
  <c r="J50"/>
  <c r="F50"/>
  <c r="F48"/>
  <c r="E46"/>
  <c r="J22"/>
  <c r="E22"/>
  <c r="J98"/>
  <c r="J21"/>
  <c r="J16"/>
  <c r="E16"/>
  <c r="F98"/>
  <c r="J15"/>
  <c r="J10"/>
  <c r="J95"/>
  <c i="1" r="L50"/>
  <c r="AM50"/>
  <c r="AM49"/>
  <c r="L49"/>
  <c r="AM47"/>
  <c r="L47"/>
  <c r="L45"/>
  <c r="L44"/>
  <c i="2" r="BK432"/>
  <c r="BK412"/>
  <c r="J401"/>
  <c r="J392"/>
  <c r="J386"/>
  <c r="BK372"/>
  <c r="BK367"/>
  <c r="BK358"/>
  <c r="BK350"/>
  <c r="BK341"/>
  <c r="BK331"/>
  <c r="BK320"/>
  <c r="J312"/>
  <c r="J304"/>
  <c r="J295"/>
  <c r="BK284"/>
  <c r="J281"/>
  <c r="J266"/>
  <c r="BK253"/>
  <c r="J237"/>
  <c r="J227"/>
  <c r="BK216"/>
  <c r="J214"/>
  <c r="J198"/>
  <c r="BK186"/>
  <c r="J172"/>
  <c r="J157"/>
  <c r="J143"/>
  <c r="J130"/>
  <c r="J126"/>
  <c r="BK115"/>
  <c r="BK104"/>
  <c r="BK447"/>
  <c r="J439"/>
  <c r="J434"/>
  <c r="BK422"/>
  <c r="BK415"/>
  <c r="J405"/>
  <c r="J396"/>
  <c r="BK386"/>
  <c r="J380"/>
  <c r="J364"/>
  <c r="J356"/>
  <c r="J348"/>
  <c r="J336"/>
  <c r="BK329"/>
  <c r="J322"/>
  <c r="J319"/>
  <c r="J308"/>
  <c r="J297"/>
  <c r="J288"/>
  <c r="BK272"/>
  <c r="J261"/>
  <c r="BK256"/>
  <c r="J240"/>
  <c r="BK227"/>
  <c r="BK208"/>
  <c r="BK198"/>
  <c r="J186"/>
  <c r="BK172"/>
  <c r="BK163"/>
  <c r="BK143"/>
  <c r="BK126"/>
  <c r="BK118"/>
  <c r="J107"/>
  <c r="J447"/>
  <c r="BK427"/>
  <c r="J409"/>
  <c r="BK394"/>
  <c r="J383"/>
  <c r="J374"/>
  <c r="J369"/>
  <c r="J360"/>
  <c r="J352"/>
  <c r="J343"/>
  <c r="BK334"/>
  <c r="J327"/>
  <c r="BK319"/>
  <c r="J311"/>
  <c r="BK301"/>
  <c r="BK297"/>
  <c r="J284"/>
  <c r="J272"/>
  <c r="BK261"/>
  <c r="BK247"/>
  <c r="BK234"/>
  <c r="J218"/>
  <c r="J211"/>
  <c r="BK200"/>
  <c r="BK191"/>
  <c r="BK181"/>
  <c r="BK161"/>
  <c r="BK146"/>
  <c r="J133"/>
  <c r="J118"/>
  <c r="BK107"/>
  <c r="BK441"/>
  <c r="BK439"/>
  <c r="J432"/>
  <c r="J422"/>
  <c r="J417"/>
  <c r="BK409"/>
  <c r="BK401"/>
  <c r="J394"/>
  <c r="J379"/>
  <c r="BK369"/>
  <c r="BK362"/>
  <c r="J354"/>
  <c r="BK346"/>
  <c r="BK338"/>
  <c r="J331"/>
  <c r="J320"/>
  <c r="BK312"/>
  <c r="BK304"/>
  <c r="BK295"/>
  <c r="BK281"/>
  <c r="J270"/>
  <c r="BK258"/>
  <c r="J245"/>
  <c r="BK225"/>
  <c r="BK211"/>
  <c r="J200"/>
  <c r="BK196"/>
  <c r="J191"/>
  <c r="BK169"/>
  <c r="J152"/>
  <c r="BK133"/>
  <c r="J124"/>
  <c r="J115"/>
  <c r="J104"/>
  <c r="BK444"/>
  <c r="J424"/>
  <c r="BK405"/>
  <c r="J398"/>
  <c r="BK380"/>
  <c r="BK376"/>
  <c r="J370"/>
  <c r="J362"/>
  <c r="BK354"/>
  <c r="J346"/>
  <c r="BK336"/>
  <c r="BK328"/>
  <c r="BK324"/>
  <c r="BK316"/>
  <c r="J309"/>
  <c r="BK299"/>
  <c r="BK290"/>
  <c r="J274"/>
  <c r="BK270"/>
  <c r="J258"/>
  <c r="BK245"/>
  <c r="BK230"/>
  <c r="BK221"/>
  <c r="J208"/>
  <c r="J203"/>
  <c r="BK193"/>
  <c r="J178"/>
  <c r="J163"/>
  <c r="BK152"/>
  <c r="BK135"/>
  <c r="J121"/>
  <c r="J109"/>
  <c r="J451"/>
  <c r="J441"/>
  <c r="J436"/>
  <c r="J427"/>
  <c r="BK420"/>
  <c r="BK417"/>
  <c r="J412"/>
  <c r="BK398"/>
  <c r="BK392"/>
  <c r="J376"/>
  <c r="BK370"/>
  <c r="BK360"/>
  <c r="BK352"/>
  <c r="BK343"/>
  <c r="J334"/>
  <c r="BK327"/>
  <c r="J315"/>
  <c r="BK311"/>
  <c r="J301"/>
  <c r="BK292"/>
  <c r="J276"/>
  <c r="BK268"/>
  <c r="J247"/>
  <c r="J234"/>
  <c r="J221"/>
  <c r="J216"/>
  <c r="BK203"/>
  <c r="J193"/>
  <c r="BK175"/>
  <c r="BK157"/>
  <c r="J146"/>
  <c r="J135"/>
  <c r="BK121"/>
  <c r="BK112"/>
  <c i="1" r="AS54"/>
  <c i="2" r="J444"/>
  <c r="BK403"/>
  <c r="BK396"/>
  <c r="BK389"/>
  <c r="BK379"/>
  <c r="J372"/>
  <c r="BK364"/>
  <c r="BK356"/>
  <c r="BK348"/>
  <c r="J338"/>
  <c r="J329"/>
  <c r="BK322"/>
  <c r="BK315"/>
  <c r="BK308"/>
  <c r="J292"/>
  <c r="BK288"/>
  <c r="BK276"/>
  <c r="J268"/>
  <c r="J256"/>
  <c r="BK240"/>
  <c r="J225"/>
  <c r="BK214"/>
  <c r="J206"/>
  <c r="J196"/>
  <c r="J175"/>
  <c r="J169"/>
  <c r="BK155"/>
  <c r="BK140"/>
  <c r="BK124"/>
  <c r="J112"/>
  <c r="BK451"/>
  <c r="BK436"/>
  <c r="BK434"/>
  <c r="BK424"/>
  <c r="J420"/>
  <c r="J415"/>
  <c r="J403"/>
  <c r="J389"/>
  <c r="BK383"/>
  <c r="BK374"/>
  <c r="J367"/>
  <c r="J358"/>
  <c r="J350"/>
  <c r="J341"/>
  <c r="J328"/>
  <c r="J324"/>
  <c r="J316"/>
  <c r="BK309"/>
  <c r="J299"/>
  <c r="J290"/>
  <c r="BK274"/>
  <c r="BK266"/>
  <c r="J253"/>
  <c r="BK237"/>
  <c r="J230"/>
  <c r="BK218"/>
  <c r="BK206"/>
  <c r="J181"/>
  <c r="BK178"/>
  <c r="J161"/>
  <c r="J155"/>
  <c r="J140"/>
  <c r="BK130"/>
  <c r="BK109"/>
  <c l="1" r="P103"/>
  <c r="T103"/>
  <c r="R117"/>
  <c r="BK129"/>
  <c r="J129"/>
  <c r="J59"/>
  <c r="R129"/>
  <c r="BK151"/>
  <c r="J151"/>
  <c r="J60"/>
  <c r="P151"/>
  <c r="BK160"/>
  <c r="J160"/>
  <c r="J61"/>
  <c r="R160"/>
  <c r="BK202"/>
  <c r="J202"/>
  <c r="J62"/>
  <c r="R202"/>
  <c r="T202"/>
  <c r="P210"/>
  <c r="T210"/>
  <c r="P224"/>
  <c r="T224"/>
  <c r="P236"/>
  <c r="R236"/>
  <c r="BK287"/>
  <c r="J287"/>
  <c r="J67"/>
  <c r="T287"/>
  <c r="R307"/>
  <c r="BK314"/>
  <c r="J314"/>
  <c r="J71"/>
  <c r="R314"/>
  <c r="BK318"/>
  <c r="J318"/>
  <c r="J72"/>
  <c r="R318"/>
  <c r="BK321"/>
  <c r="J321"/>
  <c r="J73"/>
  <c r="P321"/>
  <c r="BK326"/>
  <c r="J326"/>
  <c r="J74"/>
  <c r="R326"/>
  <c r="BK366"/>
  <c r="J366"/>
  <c r="J75"/>
  <c r="R366"/>
  <c r="BK382"/>
  <c r="J382"/>
  <c r="J76"/>
  <c r="R382"/>
  <c r="BK388"/>
  <c r="J388"/>
  <c r="J77"/>
  <c r="P388"/>
  <c r="BK400"/>
  <c r="J400"/>
  <c r="J78"/>
  <c r="R400"/>
  <c r="BK411"/>
  <c r="J411"/>
  <c r="J79"/>
  <c r="R411"/>
  <c r="BK426"/>
  <c r="J426"/>
  <c r="J80"/>
  <c r="T426"/>
  <c r="BK103"/>
  <c r="J103"/>
  <c r="J57"/>
  <c r="R103"/>
  <c r="BK117"/>
  <c r="J117"/>
  <c r="J58"/>
  <c r="P117"/>
  <c r="T117"/>
  <c r="P129"/>
  <c r="T129"/>
  <c r="R151"/>
  <c r="T151"/>
  <c r="P160"/>
  <c r="T160"/>
  <c r="P202"/>
  <c r="BK210"/>
  <c r="J210"/>
  <c r="J63"/>
  <c r="R210"/>
  <c r="BK224"/>
  <c r="J224"/>
  <c r="J64"/>
  <c r="R224"/>
  <c r="BK236"/>
  <c r="J236"/>
  <c r="J66"/>
  <c r="T236"/>
  <c r="P287"/>
  <c r="R287"/>
  <c r="BK307"/>
  <c r="J307"/>
  <c r="J70"/>
  <c r="P307"/>
  <c r="T307"/>
  <c r="P314"/>
  <c r="T314"/>
  <c r="P318"/>
  <c r="T318"/>
  <c r="R321"/>
  <c r="T321"/>
  <c r="P326"/>
  <c r="T326"/>
  <c r="P366"/>
  <c r="T366"/>
  <c r="P382"/>
  <c r="T382"/>
  <c r="R388"/>
  <c r="T388"/>
  <c r="P400"/>
  <c r="T400"/>
  <c r="P411"/>
  <c r="T411"/>
  <c r="P426"/>
  <c r="R426"/>
  <c r="BK443"/>
  <c r="J443"/>
  <c r="J81"/>
  <c r="P443"/>
  <c r="R443"/>
  <c r="T443"/>
  <c r="BK233"/>
  <c r="J233"/>
  <c r="J65"/>
  <c r="BK303"/>
  <c r="J303"/>
  <c r="J68"/>
  <c r="BK450"/>
  <c r="J450"/>
  <c r="J83"/>
  <c r="F51"/>
  <c r="BE107"/>
  <c r="BE109"/>
  <c r="BE115"/>
  <c r="BE121"/>
  <c r="BE124"/>
  <c r="BE133"/>
  <c r="BE135"/>
  <c r="BE140"/>
  <c r="BE146"/>
  <c r="BE155"/>
  <c r="BE157"/>
  <c r="BE161"/>
  <c r="BE169"/>
  <c r="BE172"/>
  <c r="BE178"/>
  <c r="BE196"/>
  <c r="BE198"/>
  <c r="BE203"/>
  <c r="BE206"/>
  <c r="BE214"/>
  <c r="BE221"/>
  <c r="BE227"/>
  <c r="BE230"/>
  <c r="BE240"/>
  <c r="BE245"/>
  <c r="BE253"/>
  <c r="BE256"/>
  <c r="BE258"/>
  <c r="BE268"/>
  <c r="BE274"/>
  <c r="BE276"/>
  <c r="BE281"/>
  <c r="BE284"/>
  <c r="BE288"/>
  <c r="BE290"/>
  <c r="BE295"/>
  <c r="BE301"/>
  <c r="BE308"/>
  <c r="BE311"/>
  <c r="BE315"/>
  <c r="BE324"/>
  <c r="BE328"/>
  <c r="BE331"/>
  <c r="BE336"/>
  <c r="BE341"/>
  <c r="BE346"/>
  <c r="BE352"/>
  <c r="BE358"/>
  <c r="BE364"/>
  <c r="BE367"/>
  <c r="BE372"/>
  <c r="BE386"/>
  <c r="BE389"/>
  <c r="BE392"/>
  <c r="BE396"/>
  <c r="BE405"/>
  <c r="BE412"/>
  <c r="BE415"/>
  <c r="BE417"/>
  <c r="BE420"/>
  <c r="BE422"/>
  <c r="BE424"/>
  <c r="BE427"/>
  <c r="BE432"/>
  <c r="BE434"/>
  <c r="BE436"/>
  <c r="BE439"/>
  <c r="BE441"/>
  <c r="BE447"/>
  <c r="BE451"/>
  <c r="J48"/>
  <c r="J51"/>
  <c r="BE104"/>
  <c r="BE112"/>
  <c r="BE118"/>
  <c r="BE126"/>
  <c r="BE130"/>
  <c r="BE143"/>
  <c r="BE152"/>
  <c r="BE163"/>
  <c r="BE175"/>
  <c r="BE181"/>
  <c r="BE186"/>
  <c r="BE191"/>
  <c r="BE193"/>
  <c r="BE200"/>
  <c r="BE208"/>
  <c r="BE211"/>
  <c r="BE216"/>
  <c r="BE218"/>
  <c r="BE225"/>
  <c r="BE234"/>
  <c r="BE237"/>
  <c r="BE247"/>
  <c r="BE261"/>
  <c r="BE266"/>
  <c r="BE270"/>
  <c r="BE272"/>
  <c r="BE292"/>
  <c r="BE297"/>
  <c r="BE299"/>
  <c r="BE304"/>
  <c r="BE309"/>
  <c r="BE312"/>
  <c r="BE316"/>
  <c r="BE319"/>
  <c r="BE320"/>
  <c r="BE322"/>
  <c r="BE327"/>
  <c r="BE329"/>
  <c r="BE334"/>
  <c r="BE338"/>
  <c r="BE343"/>
  <c r="BE348"/>
  <c r="BE350"/>
  <c r="BE354"/>
  <c r="BE356"/>
  <c r="BE360"/>
  <c r="BE362"/>
  <c r="BE369"/>
  <c r="BE370"/>
  <c r="BE374"/>
  <c r="BE376"/>
  <c r="BE379"/>
  <c r="BE380"/>
  <c r="BE383"/>
  <c r="BE394"/>
  <c r="BE398"/>
  <c r="BE401"/>
  <c r="BE403"/>
  <c r="BE409"/>
  <c r="BE444"/>
  <c r="F34"/>
  <c i="1" r="BC55"/>
  <c r="BC54"/>
  <c r="W32"/>
  <c i="2" r="F33"/>
  <c i="1" r="BB55"/>
  <c r="BB54"/>
  <c r="W31"/>
  <c i="2" r="J32"/>
  <c i="1" r="AW55"/>
  <c i="2" r="F32"/>
  <c i="1" r="BA55"/>
  <c r="BA54"/>
  <c r="W30"/>
  <c i="2" r="F35"/>
  <c i="1" r="BD55"/>
  <c r="BD54"/>
  <c r="W33"/>
  <c i="2" l="1" r="T306"/>
  <c r="R102"/>
  <c r="R306"/>
  <c r="T102"/>
  <c r="T101"/>
  <c r="P306"/>
  <c r="P102"/>
  <c r="P101"/>
  <c i="1" r="AU55"/>
  <c i="2" r="BK102"/>
  <c r="BK306"/>
  <c r="J306"/>
  <c r="J69"/>
  <c r="BK449"/>
  <c r="J449"/>
  <c r="J82"/>
  <c i="1" r="AU54"/>
  <c r="AX54"/>
  <c i="2" r="J31"/>
  <c i="1" r="AV55"/>
  <c r="AT55"/>
  <c r="AY54"/>
  <c r="AW54"/>
  <c r="AK30"/>
  <c i="2" r="F31"/>
  <c i="1" r="AZ55"/>
  <c r="AZ54"/>
  <c r="W29"/>
  <c i="2" l="1" r="BK101"/>
  <c r="J101"/>
  <c r="J55"/>
  <c r="R101"/>
  <c r="J102"/>
  <c r="J56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<sst xmlns="http://schemas.openxmlformats.org/spreadsheetml/2006/main">
  <si>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</si>
  <si>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</si>
  <si>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</si>
  <si>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</si>
  <si>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</si>
  <si>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{4788d190-ada4-40bb-9c51-ba838c091612}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</si>
  <si>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</si>
  <si>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</si>
  <si>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</si>
  <si>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</si>
  <si>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</si>
  <si>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</si>
  <si>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</si>
  <si>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</si>
  <si>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</si>
  <si>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</si>
  <si>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</si>
  <si>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Instalace malého nákladního výtahu a související úpravy v kuchyni ZŠ Vrchlického</t>
  </si>
  <si>
    <t>KSO:</t>
  </si>
  <si>
    <t/>
  </si>
  <si>
    <t>CC-CZ:</t>
  </si>
  <si>
    <t>Místo:</t>
  </si>
  <si>
    <t xml:space="preserve">ZŠ Dr.M.Tyrše, Děčín II, Vrchlického 630/5 </t>
  </si>
  <si>
    <t>Datum:</t>
  </si>
  <si>
    <t>1. 9. 2021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</si>
  <si>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</si>
  <si>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</si>
  <si>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</si>
  <si>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</si>
  <si>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</si>
  <si>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</si>
  <si>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</si>
  <si>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</si>
  <si>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</si>
  <si>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</si>
  <si>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</si>
  <si>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</si>
  <si>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</si>
  <si>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</si>
  <si>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</si>
  <si>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</si>
  <si>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</si>
  <si>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</si>
  <si>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</si>
  <si>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</si>
  <si>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</si>
  <si>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</si>
  <si>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</si>
  <si>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</si>
  <si>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</si>
  <si>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</si>
  <si>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</si>
  <si>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</si>
  <si>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</si>
  <si>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</si>
  <si>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</si>
  <si>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</si>
  <si>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</si>
  <si>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</si>
  <si>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</si>
  <si>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</si>
  <si>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</si>
  <si>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</si>
  <si>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</si>
  <si>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</si>
  <si>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</si>
  <si>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</si>
  <si>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</si>
  <si>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</si>
  <si>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</si>
  <si>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</si>
  <si>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</si>
  <si>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</si>
  <si>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</si>
  <si>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</si>
  <si>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</si>
  <si>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</si>
  <si>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</si>
  <si>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</si>
  <si>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</si>
  <si>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</si>
  <si>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</si>
  <si>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</si>
  <si>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</si>
  <si>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</si>
  <si>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</si>
  <si>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</si>
  <si>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</si>
  <si>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</si>
  <si>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</si>
  <si>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</si>
  <si>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</si>
  <si>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</si>
  <si>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</si>
  <si>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</si>
  <si>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</si>
  <si>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91 - Doplňující konstrukce a práce</t>
  </si>
  <si>
    <t xml:space="preserve">    94 - Lešení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</si>
  <si>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</si>
  <si>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</si>
  <si>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</si>
  <si>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</si>
  <si>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</si>
  <si>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</si>
  <si>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</si>
  <si>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</si>
  <si>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</si>
  <si>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</si>
  <si>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</si>
  <si>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</si>
  <si>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</si>
  <si>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</si>
  <si>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</si>
  <si>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</si>
  <si>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N00 - Provozní soubory - montáž</t>
  </si>
  <si>
    <t xml:space="preserve">    PS - Malý nákladní výtah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</si>
  <si>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</si>
  <si>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</si>
  <si>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</si>
  <si>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</si>
  <si>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</si>
  <si>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</si>
  <si>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</si>
  <si>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</si>
  <si>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</si>
  <si>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</si>
  <si>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</si>
  <si>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</si>
  <si>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</si>
  <si>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</si>
  <si>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</si>
  <si>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</si>
  <si>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</si>
  <si>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</si>
  <si>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</si>
  <si>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</si>
  <si>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</si>
  <si>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CS ÚRS 2021 02</t>
  </si>
  <si>
    <t>4</t>
  </si>
  <si>
    <t>-106896861</t>
  </si>
  <si>
    <t>Online PSC</t>
  </si>
  <si>
    <t>https://podminky.urs.cz/item/CS_URS_2021_02/122211101</t>
  </si>
  <si>
    <t>VV</t>
  </si>
  <si>
    <t>1,70*0,60*0,30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</si>
  <si>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</si>
  <si>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</si>
  <si>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1903732281</t>
  </si>
  <si>
    <t>https://podminky.urs.cz/item/CS_URS_2021_02/162751117</t>
  </si>
  <si>
    <t>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</si>
  <si>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</si>
  <si>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</si>
  <si>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16182696</t>
  </si>
  <si>
    <t>https://podminky.urs.cz/item/CS_URS_2021_02/162751119</t>
  </si>
  <si>
    <t>0,306*5 'Přepočtené koeficientem množství</t>
  </si>
  <si>
    <t>M</t>
  </si>
  <si>
    <t>94620001</t>
  </si>
  <si>
    <t xml:space="preserve">poplatek za uložení stavebního odpadu zeminy a kamení  zatříděného kódem 17 05 04</t>
  </si>
  <si>
    <t>t</t>
  </si>
  <si>
    <t>8</t>
  </si>
  <si>
    <t>-676787061</t>
  </si>
  <si>
    <t>https://podminky.urs.cz/item/CS_URS_2021_02/94620001</t>
  </si>
  <si>
    <t>0,306*1,8 'Přepočtené koeficientem množství</t>
  </si>
  <si>
    <t>5</t>
  </si>
  <si>
    <t>167111101</t>
  </si>
  <si>
    <t>Nakládání, skládání a překládání neulehlého výkopku nebo sypaniny ručně nakládání, z hornin třídy těžitelnosti I, skupiny 1 až 3</t>
  </si>
  <si>
    <t>-1349590055</t>
  </si>
  <si>
    <t>https://podminky.urs.cz/item/CS_URS_2021_02/167111101</t>
  </si>
  <si>
    <t>Zakládání</t>
  </si>
  <si>
    <t>6</t>
  </si>
  <si>
    <t>273321411</t>
  </si>
  <si>
    <t>Základy z betonu železového (bez výztuže) desky z betonu bez zvláštních nároků na prostředí tř. C 20/25</t>
  </si>
  <si>
    <t>340249818</t>
  </si>
  <si>
    <t>https://podminky.urs.cz/item/CS_URS_2021_02/273321411</t>
  </si>
  <si>
    <t>1,80*1,30*0,15</t>
  </si>
  <si>
    <t>7</t>
  </si>
  <si>
    <t>273351121</t>
  </si>
  <si>
    <t>Bednění základů desek zřízení</t>
  </si>
  <si>
    <t>m2</t>
  </si>
  <si>
    <t>1937445877</t>
  </si>
  <si>
    <t>https://podminky.urs.cz/item/CS_URS_2021_02/273351121</t>
  </si>
  <si>
    <t>(0,70+1,80)*0,20</t>
  </si>
  <si>
    <t>273351122</t>
  </si>
  <si>
    <t>Bednění základů desek odstranění</t>
  </si>
  <si>
    <t>-153529359</t>
  </si>
  <si>
    <t>https://podminky.urs.cz/item/CS_URS_2021_02/273351122</t>
  </si>
  <si>
    <t>9</t>
  </si>
  <si>
    <t>273362021</t>
  </si>
  <si>
    <t>Výztuž základů desek ze svařovaných sítí z drátů typu KARI</t>
  </si>
  <si>
    <t>-706639656</t>
  </si>
  <si>
    <t>https://podminky.urs.cz/item/CS_URS_2021_02/273362021</t>
  </si>
  <si>
    <t>1,80*1,30*((0,02664/2/3)*1,15)</t>
  </si>
  <si>
    <t>Svislé a kompletní konstrukce</t>
  </si>
  <si>
    <t>10</t>
  </si>
  <si>
    <t>311272211</t>
  </si>
  <si>
    <t>Zdivo z pórobetonových tvárnic na tenké maltové lože, tl. zdiva 300 mm pevnost tvárnic do P2, objemová hmotnost do 450 kg/m3 hladkých</t>
  </si>
  <si>
    <t>634084272</t>
  </si>
  <si>
    <t>https://podminky.urs.cz/item/CS_URS_2021_02/311272211</t>
  </si>
  <si>
    <t>1,30*1,80-0,90*0,90</t>
  </si>
  <si>
    <t>11</t>
  </si>
  <si>
    <t>317142444</t>
  </si>
  <si>
    <t>Překlady nenosné z pórobetonu osazené do tenkého maltového lože, výšky do 250 mm, šířky překladu 150 mm, délky překladu přes 1250 do 1500 mm</t>
  </si>
  <si>
    <t>kus</t>
  </si>
  <si>
    <t>418222382</t>
  </si>
  <si>
    <t>https://podminky.urs.cz/item/CS_URS_2021_02/317142444</t>
  </si>
  <si>
    <t>12</t>
  </si>
  <si>
    <t>342272215</t>
  </si>
  <si>
    <t>Příčky z pórobetonových tvárnic hladkých na tenké maltové lože objemová hmotnost do 500 kg/m3, tloušťka příčky 75 mm</t>
  </si>
  <si>
    <t>-1968210122</t>
  </si>
  <si>
    <t>https://podminky.urs.cz/item/CS_URS_2021_02/342272215</t>
  </si>
  <si>
    <t>(2*0,50+1,70)*3,45</t>
  </si>
  <si>
    <t>-0,90*0,90</t>
  </si>
  <si>
    <t>Součet</t>
  </si>
  <si>
    <t>13</t>
  </si>
  <si>
    <t>342291111</t>
  </si>
  <si>
    <t>Ukotvení příček polyuretanovou pěnou, tl. příčky do 100 mm</t>
  </si>
  <si>
    <t>m</t>
  </si>
  <si>
    <t>1551426565</t>
  </si>
  <si>
    <t>https://podminky.urs.cz/item/CS_URS_2021_02/342291111</t>
  </si>
  <si>
    <t>2*0,50+1,70</t>
  </si>
  <si>
    <t>14</t>
  </si>
  <si>
    <t>342291121</t>
  </si>
  <si>
    <t>Ukotvení příček ocelovými trny do kamenného zdiva chemickou maltou s vyvrtáním otvorů</t>
  </si>
  <si>
    <t>1258211829</t>
  </si>
  <si>
    <t>https://podminky.urs.cz/item/CS_URS_2021_02/342291121</t>
  </si>
  <si>
    <t>3,45*3</t>
  </si>
  <si>
    <t>346244361</t>
  </si>
  <si>
    <t>Zazdívka rýh, potrubí, nik (výklenků) nebo kapes z pálených cihel na maltu tl. 65 mm</t>
  </si>
  <si>
    <t>427310994</t>
  </si>
  <si>
    <t>https://podminky.urs.cz/item/CS_URS_2021_02/346244361</t>
  </si>
  <si>
    <t>4,00*0,30</t>
  </si>
  <si>
    <t>2,50*0,10</t>
  </si>
  <si>
    <t>Komunikace pozemní</t>
  </si>
  <si>
    <t>16</t>
  </si>
  <si>
    <t>566901132</t>
  </si>
  <si>
    <t>Vyspravení podkladu po překopech inženýrských sítí plochy do 15 m2 s rozprostřením a zhutněním štěrkodrtí tl. 150 mm</t>
  </si>
  <si>
    <t>-1722244152</t>
  </si>
  <si>
    <t>https://podminky.urs.cz/item/CS_URS_2021_02/566901132</t>
  </si>
  <si>
    <t>"doplnění dlažby"1,70*0,60</t>
  </si>
  <si>
    <t>17</t>
  </si>
  <si>
    <t>596211120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</si>
  <si>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</si>
  <si>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1594674870</t>
  </si>
  <si>
    <t>https://podminky.urs.cz/item/CS_URS_2021_02/596211120</t>
  </si>
  <si>
    <t>18</t>
  </si>
  <si>
    <t>59245015</t>
  </si>
  <si>
    <t>dlažba zámková tvaru I 200x165x60mm přírodní</t>
  </si>
  <si>
    <t>824303367</t>
  </si>
  <si>
    <t>https://podminky.urs.cz/item/CS_URS_2021_02/59245015</t>
  </si>
  <si>
    <t>1,02*1,03 'Přepočtené koeficientem množství</t>
  </si>
  <si>
    <t>61</t>
  </si>
  <si>
    <t>Úprava povrchů vnitřních</t>
  </si>
  <si>
    <t>19</t>
  </si>
  <si>
    <t>611325416</t>
  </si>
  <si>
    <t>Oprava vápenocementové omítky vnitřních ploch hladké, tloušťky do 20 mm, s celoplošným přeštukováním, tloušťky štuku 3 mm stropů, v rozsahu opravované plochy do 10%</t>
  </si>
  <si>
    <t>-1012277833</t>
  </si>
  <si>
    <t>https://podminky.urs.cz/item/CS_URS_2021_02/611325416</t>
  </si>
  <si>
    <t>20</t>
  </si>
  <si>
    <t>612131101</t>
  </si>
  <si>
    <t>Podkladní a spojovací vrstva vnitřních omítaných ploch cementový postřik nanášený ručně celoplošně stěn</t>
  </si>
  <si>
    <t>1057008417</t>
  </si>
  <si>
    <t>https://podminky.urs.cz/item/CS_URS_2021_02/612131101</t>
  </si>
  <si>
    <t>(4,64+3,04+0,48)*2*1,80</t>
  </si>
  <si>
    <t>2*0,60*3,45</t>
  </si>
  <si>
    <t>1*1,22*3,45</t>
  </si>
  <si>
    <t>612135101</t>
  </si>
  <si>
    <t>Hrubá výplň rýh maltou jakékoli šířky rýhy ve stěnách</t>
  </si>
  <si>
    <t>-93234101</t>
  </si>
  <si>
    <t>https://podminky.urs.cz/item/CS_URS_2021_02/612135101</t>
  </si>
  <si>
    <t>30,00*0,07</t>
  </si>
  <si>
    <t>22</t>
  </si>
  <si>
    <t>612325121</t>
  </si>
  <si>
    <t>Vápenocementová omítka rýh štuková ve stěnách, šířky rýhy do 150 mm</t>
  </si>
  <si>
    <t>-1636638317</t>
  </si>
  <si>
    <t>https://podminky.urs.cz/item/CS_URS_2021_02/612325121</t>
  </si>
  <si>
    <t>30,00*0,15</t>
  </si>
  <si>
    <t>23</t>
  </si>
  <si>
    <t>612325122</t>
  </si>
  <si>
    <t>Vápenocementová omítka rýh štuková ve stěnách, šířky rýhy přes 150 do 300 mm</t>
  </si>
  <si>
    <t>878563291</t>
  </si>
  <si>
    <t>https://podminky.urs.cz/item/CS_URS_2021_02/612325122</t>
  </si>
  <si>
    <t>24</t>
  </si>
  <si>
    <t>612325123</t>
  </si>
  <si>
    <t>Vápenocementová omítka rýh štuková ve stěnách, šířky rýhy přes 300 mm</t>
  </si>
  <si>
    <t>-375036378</t>
  </si>
  <si>
    <t>https://podminky.urs.cz/item/CS_URS_2021_02/612325123</t>
  </si>
  <si>
    <t>2,50*0,50</t>
  </si>
  <si>
    <t>25</t>
  </si>
  <si>
    <t>612325417</t>
  </si>
  <si>
    <t>Oprava vápenocementové omítky vnitřních ploch hladké, tloušťky do 20 mm, s celoplošným přeštukováním, tloušťky štuku 3 mm stěn, v rozsahu opravované plochy přes 10 do 30%</t>
  </si>
  <si>
    <t>-792140569</t>
  </si>
  <si>
    <t>https://podminky.urs.cz/item/CS_URS_2021_02/612325417</t>
  </si>
  <si>
    <t>(4,64+3,04+0,48)*2*1,64</t>
  </si>
  <si>
    <t>"SDK předstěna"-3,50*1,64</t>
  </si>
  <si>
    <t>26</t>
  </si>
  <si>
    <t>613131121</t>
  </si>
  <si>
    <t>Podkladní a spojovací vrstva vnitřních omítaných ploch penetrace disperzní nanášená ručně pilířů nebo sloupů</t>
  </si>
  <si>
    <t>-1891993718</t>
  </si>
  <si>
    <t>https://podminky.urs.cz/item/CS_URS_2021_02/613131121</t>
  </si>
  <si>
    <t>(1,22+0,98)*2*3,45</t>
  </si>
  <si>
    <t>(0,50+1,61)*3,45</t>
  </si>
  <si>
    <t>27</t>
  </si>
  <si>
    <t>613135001</t>
  </si>
  <si>
    <t>Vyrovnání nerovností podkladu vnitřních omítaných ploch maltou, tloušťky do 10 mm vápenocementovou pilířů nebo sloupů</t>
  </si>
  <si>
    <t>-944249841</t>
  </si>
  <si>
    <t>https://podminky.urs.cz/item/CS_URS_2021_02/613135001</t>
  </si>
  <si>
    <t>28</t>
  </si>
  <si>
    <t>613135091</t>
  </si>
  <si>
    <t>Vyrovnání nerovností podkladu vnitřních omítaných ploch Příplatek k ceně za každých dalších 5 mm tloušťky podkladní vrstvy přes 10 mm maltou vápenocementovou pilířů nebo sloupů</t>
  </si>
  <si>
    <t>-1104037408</t>
  </si>
  <si>
    <t>https://podminky.urs.cz/item/CS_URS_2021_02/613135091</t>
  </si>
  <si>
    <t>37,725*2 'Přepočtené koeficientem množství</t>
  </si>
  <si>
    <t>29</t>
  </si>
  <si>
    <t>613142001</t>
  </si>
  <si>
    <t>Potažení vnitřních ploch pletivem v ploše nebo pruzích, na plném podkladu sklovláknitým vtlačením do tmelu pilířů nebo sloupů</t>
  </si>
  <si>
    <t>-1563427976</t>
  </si>
  <si>
    <t>https://podminky.urs.cz/item/CS_URS_2021_02/613142001</t>
  </si>
  <si>
    <t>30</t>
  </si>
  <si>
    <t>613311131</t>
  </si>
  <si>
    <t>Potažení vnitřních ploch vápenným štukem tloušťky do 3 mm svislých konstrukcí pilířů nebo sloupů</t>
  </si>
  <si>
    <t>369035207</t>
  </si>
  <si>
    <t>https://podminky.urs.cz/item/CS_URS_2021_02/613311131</t>
  </si>
  <si>
    <t>31</t>
  </si>
  <si>
    <t>613321121</t>
  </si>
  <si>
    <t>Omítka vápenocementová vnitřních ploch nanášená ručně jednovrstvá, tloušťky do 10 mm hladká svislých konstrukcí pilířů nebo sloupů</t>
  </si>
  <si>
    <t>1006612971</t>
  </si>
  <si>
    <t>https://podminky.urs.cz/item/CS_URS_2021_02/613321121</t>
  </si>
  <si>
    <t>62</t>
  </si>
  <si>
    <t>Úprava povrchů vnějších</t>
  </si>
  <si>
    <t>32</t>
  </si>
  <si>
    <t>623131121</t>
  </si>
  <si>
    <t>Podkladní a spojovací vrstva vnějších omítaných ploch penetrace nanášená ručně pilířů nebo sloupů</t>
  </si>
  <si>
    <t>-452446723</t>
  </si>
  <si>
    <t>https://podminky.urs.cz/item/CS_URS_2021_02/623131121</t>
  </si>
  <si>
    <t>1,60*2,10</t>
  </si>
  <si>
    <t>33</t>
  </si>
  <si>
    <t>623142001</t>
  </si>
  <si>
    <t>Potažení vnějších ploch pletivem v ploše nebo pruzích, na plném podkladu sklovláknitým vtlačením do tmelu pilířů nebo sloupů</t>
  </si>
  <si>
    <t>1655478821</t>
  </si>
  <si>
    <t>https://podminky.urs.cz/item/CS_URS_2021_02/623142001</t>
  </si>
  <si>
    <t>34</t>
  </si>
  <si>
    <t>623311131</t>
  </si>
  <si>
    <t>Potažení vnějších ploch štukem vápenným, tloušťky do 3 mm pilířů nebo sloupů</t>
  </si>
  <si>
    <t>1723297148</t>
  </si>
  <si>
    <t>https://podminky.urs.cz/item/CS_URS_2021_02/623311131</t>
  </si>
  <si>
    <t>63</t>
  </si>
  <si>
    <t>Podlahy a podlahové konstrukce</t>
  </si>
  <si>
    <t>35</t>
  </si>
  <si>
    <t>631311134</t>
  </si>
  <si>
    <t>Mazanina z betonu prostého bez zvýšených nároků na prostředí tl. přes 120 do 240 mm tř. C 16/20</t>
  </si>
  <si>
    <t>967804055</t>
  </si>
  <si>
    <t>https://podminky.urs.cz/item/CS_URS_2021_02/631311134</t>
  </si>
  <si>
    <t>13,80*0,15</t>
  </si>
  <si>
    <t>36</t>
  </si>
  <si>
    <t>631319013</t>
  </si>
  <si>
    <t>Příplatek k cenám mazanin za úpravu povrchu mazaniny přehlazením, mazanina tl. přes 120 do 240 mm</t>
  </si>
  <si>
    <t>-2050993942</t>
  </si>
  <si>
    <t>https://podminky.urs.cz/item/CS_URS_2021_02/631319013</t>
  </si>
  <si>
    <t>37</t>
  </si>
  <si>
    <t>631319175</t>
  </si>
  <si>
    <t>Příplatek k cenám mazanin za stržení povrchu spodní vrstvy mazaniny latí před vložením výztuže nebo pletiva pro tl. obou vrstev mazaniny přes 120 do 240 mm</t>
  </si>
  <si>
    <t>1951090143</t>
  </si>
  <si>
    <t>https://podminky.urs.cz/item/CS_URS_2021_02/631319175</t>
  </si>
  <si>
    <t>38</t>
  </si>
  <si>
    <t>631362021</t>
  </si>
  <si>
    <t>Výztuž mazanin ze svařovaných sítí z drátů typu KARI</t>
  </si>
  <si>
    <t>-1588053866</t>
  </si>
  <si>
    <t>https://podminky.urs.cz/item/CS_URS_2021_02/631362021</t>
  </si>
  <si>
    <t>13,80*((0,0182/2/3)*1,15)</t>
  </si>
  <si>
    <t>39</t>
  </si>
  <si>
    <t>632450124</t>
  </si>
  <si>
    <t>Potěr cementový vyrovnávací ze suchých směsí v pásu o průměrné (střední) tl. přes 40 do 50 mm</t>
  </si>
  <si>
    <t>900287242</t>
  </si>
  <si>
    <t>https://podminky.urs.cz/item/CS_URS_2021_02/632450124</t>
  </si>
  <si>
    <t>"spoj zámkové dlažby a zdiva výtahu"1,50*0,20</t>
  </si>
  <si>
    <t>91</t>
  </si>
  <si>
    <t>Doplňující konstrukce a práce</t>
  </si>
  <si>
    <t>40</t>
  </si>
  <si>
    <t>916331112</t>
  </si>
  <si>
    <t>Osazení zahradního obrubníku betonového s ložem tl. od 50 do 100 mm z betonu prostého tř. C 12/15 s boční opěrou z betonu prostého tř. C 12/15</t>
  </si>
  <si>
    <t>967058868</t>
  </si>
  <si>
    <t>https://podminky.urs.cz/item/CS_URS_2021_02/916331112</t>
  </si>
  <si>
    <t>41</t>
  </si>
  <si>
    <t>59217001</t>
  </si>
  <si>
    <t>obrubník betonový zahradní 1000x50x250mm</t>
  </si>
  <si>
    <t>-433055357</t>
  </si>
  <si>
    <t>https://podminky.urs.cz/item/CS_URS_2021_02/59217001</t>
  </si>
  <si>
    <t>1,2*1,01 'Přepočtené koeficientem množství</t>
  </si>
  <si>
    <t>42</t>
  </si>
  <si>
    <t>916991121</t>
  </si>
  <si>
    <t>Lože pod obrubníky, krajníky nebo obruby z dlažebních kostek z betonu prostého</t>
  </si>
  <si>
    <t>-1101291472</t>
  </si>
  <si>
    <t>https://podminky.urs.cz/item/CS_URS_2021_02/916991121</t>
  </si>
  <si>
    <t>1,20*0,30*0,10</t>
  </si>
  <si>
    <t>94</t>
  </si>
  <si>
    <t>Lešení</t>
  </si>
  <si>
    <t>43</t>
  </si>
  <si>
    <t>949101111</t>
  </si>
  <si>
    <t>Lešení pomocné pracovní pro objekty pozemních staveb pro zatížení do 150 kg/m2, o výšce lešeňové podlahy do 1,9 m</t>
  </si>
  <si>
    <t>1960202248</t>
  </si>
  <si>
    <t>https://podminky.urs.cz/item/CS_URS_2021_02/949101111</t>
  </si>
  <si>
    <t>96</t>
  </si>
  <si>
    <t>Bourání konstrukcí</t>
  </si>
  <si>
    <t>44</t>
  </si>
  <si>
    <t>962022391</t>
  </si>
  <si>
    <t>Bourání zdiva nadzákladového kamenného na maltu vápennou nebo vápenocementovou, objemu přes 1 m3</t>
  </si>
  <si>
    <t>-394491979</t>
  </si>
  <si>
    <t>https://podminky.urs.cz/item/CS_URS_2021_02/962022391</t>
  </si>
  <si>
    <t>1,30*0,60*1,70</t>
  </si>
  <si>
    <t>45</t>
  </si>
  <si>
    <t>965042241</t>
  </si>
  <si>
    <t>Bourání mazanin betonových nebo z litého asfaltu tl. přes 100 mm, plochy přes 4 m2</t>
  </si>
  <si>
    <t>604127323</t>
  </si>
  <si>
    <t>https://podminky.urs.cz/item/CS_URS_2021_02/965042241</t>
  </si>
  <si>
    <t>1,40*0,80*0,20</t>
  </si>
  <si>
    <t>46</t>
  </si>
  <si>
    <t>965081213</t>
  </si>
  <si>
    <t>Bourání podlah z dlaždic bez podkladního lože nebo mazaniny, s jakoukoliv výplní spár keramických nebo xylolitových tl. do 10 mm, plochy přes 1 m2</t>
  </si>
  <si>
    <t>-331226919</t>
  </si>
  <si>
    <t>https://podminky.urs.cz/item/CS_URS_2021_02/965081213</t>
  </si>
  <si>
    <t>47</t>
  </si>
  <si>
    <t>967023693</t>
  </si>
  <si>
    <t>Přisekání (špicování) ploch kamenných nebo jiných s tvrdým povrchem pro nové povrchové vrstvy, plochy přes 2 m2</t>
  </si>
  <si>
    <t>-2019282842</t>
  </si>
  <si>
    <t>https://podminky.urs.cz/item/CS_URS_2021_02/967023693</t>
  </si>
  <si>
    <t>P</t>
  </si>
  <si>
    <t>Poznámka k položce:_x000d_
po hrubém vybourání parapetního zdiva</t>
  </si>
  <si>
    <t>2*0,60*1,70</t>
  </si>
  <si>
    <t>1*0,60*1,20</t>
  </si>
  <si>
    <t>48</t>
  </si>
  <si>
    <t>968082017</t>
  </si>
  <si>
    <t>Vybourání plastových rámů oken s křídly, dveřních zárubní, vrat rámu oken s křídly, plochy přes 2 do 4 m2</t>
  </si>
  <si>
    <t>92867688</t>
  </si>
  <si>
    <t>https://podminky.urs.cz/item/CS_URS_2021_02/968082017</t>
  </si>
  <si>
    <t>1,20*1,80</t>
  </si>
  <si>
    <t>49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</si>
  <si>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</si>
  <si>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</si>
  <si>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200000114</t>
  </si>
  <si>
    <t>https://podminky.urs.cz/item/CS_URS_2021_02/971033331</t>
  </si>
  <si>
    <t>50</t>
  </si>
  <si>
    <t>973028141</t>
  </si>
  <si>
    <t>Vysekání výklenků nebo kapes ve zdivu z kamene kapes pro zavázání nových příček a zdí, tl. do 300 mm</t>
  </si>
  <si>
    <t>1704505747</t>
  </si>
  <si>
    <t>https://podminky.urs.cz/item/CS_URS_2021_02/973028141</t>
  </si>
  <si>
    <t>2*1,80</t>
  </si>
  <si>
    <t>51</t>
  </si>
  <si>
    <t>974031132</t>
  </si>
  <si>
    <t>Vysekání rýh ve zdivu cihelném na maltu vápennou nebo vápenocementovou do hl. 50 mm a šířky do 70 mm</t>
  </si>
  <si>
    <t>-1963301829</t>
  </si>
  <si>
    <t>https://podminky.urs.cz/item/CS_URS_2021_02/974031132</t>
  </si>
  <si>
    <t>"vodovod"15,00</t>
  </si>
  <si>
    <t>"přívod pro výtah"15,00</t>
  </si>
  <si>
    <t>52</t>
  </si>
  <si>
    <t>974031143</t>
  </si>
  <si>
    <t>Vysekání rýh ve zdivu cihelném na maltu vápennou nebo vápenocementovou do hl. 70 mm a šířky do 100 mm</t>
  </si>
  <si>
    <t>-297683718</t>
  </si>
  <si>
    <t>https://podminky.urs.cz/item/CS_URS_2021_02/974031143</t>
  </si>
  <si>
    <t>53</t>
  </si>
  <si>
    <t>974031157</t>
  </si>
  <si>
    <t>Vysekání rýh ve zdivu cihelném na maltu vápennou nebo vápenocementovou do hl. 100 mm a šířky do 300 mm</t>
  </si>
  <si>
    <t>147235806</t>
  </si>
  <si>
    <t>https://podminky.urs.cz/item/CS_URS_2021_02/974031157</t>
  </si>
  <si>
    <t>54</t>
  </si>
  <si>
    <t>976085311</t>
  </si>
  <si>
    <t>Vybourání drobných zámečnických a jiných konstrukcí kanalizačních rámů litinových, z rýhovaného plechu nebo betonových včetně poklopů nebo mříží, plochy do 0,60 m2</t>
  </si>
  <si>
    <t>-42032121</t>
  </si>
  <si>
    <t>https://podminky.urs.cz/item/CS_URS_2021_02/976085311</t>
  </si>
  <si>
    <t>55</t>
  </si>
  <si>
    <t>977151123</t>
  </si>
  <si>
    <t>Jádrové vrty diamantovými korunkami do stavebních materiálů (železobetonu, betonu, cihel, obkladů, dlažeb, kamene) průměru přes 130 do 150 mm</t>
  </si>
  <si>
    <t>300187201</t>
  </si>
  <si>
    <t>https://podminky.urs.cz/item/CS_URS_2021_02/977151123</t>
  </si>
  <si>
    <t>56</t>
  </si>
  <si>
    <t>978012121</t>
  </si>
  <si>
    <t>Otlučení vápenných nebo vápenocementových omítek vnitřních ploch stropů rákosovaných, v rozsahu přes 5 do 10 %</t>
  </si>
  <si>
    <t>-582829248</t>
  </si>
  <si>
    <t>https://podminky.urs.cz/item/CS_URS_2021_02/978012121</t>
  </si>
  <si>
    <t>57</t>
  </si>
  <si>
    <t>978013141</t>
  </si>
  <si>
    <t>Otlučení vápenných nebo vápenocementových omítek vnitřních ploch stěn s vyškrabáním spar, s očištěním zdiva, v rozsahu přes 10 do 30 %</t>
  </si>
  <si>
    <t>-247625603</t>
  </si>
  <si>
    <t>https://podminky.urs.cz/item/CS_URS_2021_02/978013141</t>
  </si>
  <si>
    <t>58</t>
  </si>
  <si>
    <t>978013191</t>
  </si>
  <si>
    <t>Otlučení vápenných nebo vápenocementových omítek vnitřních ploch stěn s vyškrabáním spar, s očištěním zdiva, v rozsahu přes 50 do 100 %</t>
  </si>
  <si>
    <t>1415061863</t>
  </si>
  <si>
    <t>https://podminky.urs.cz/item/CS_URS_2021_02/978013191</t>
  </si>
  <si>
    <t>(4,64+3,04+0,48)*2*0,40</t>
  </si>
  <si>
    <t>59</t>
  </si>
  <si>
    <t>978059541</t>
  </si>
  <si>
    <t>Odsekání obkladů stěn včetně otlučení podkladní omítky až na zdivo z obkládaček vnitřních, z jakýchkoliv materiálů, plochy přes 1 m2</t>
  </si>
  <si>
    <t>-117978160</t>
  </si>
  <si>
    <t>https://podminky.urs.cz/item/CS_URS_2021_02/978059541</t>
  </si>
  <si>
    <t>(4,64+3,04+0,48)*2*1,50</t>
  </si>
  <si>
    <t>997</t>
  </si>
  <si>
    <t>Přesun sutě</t>
  </si>
  <si>
    <t>60</t>
  </si>
  <si>
    <t>997013211</t>
  </si>
  <si>
    <t>Vnitrostaveništní doprava suti a vybouraných hmot vodorovně do 50 m svisle ručně pro budovy a haly výšky do 6 m</t>
  </si>
  <si>
    <t>909517132</t>
  </si>
  <si>
    <t>https://podminky.urs.cz/item/CS_URS_2021_02/997013211</t>
  </si>
  <si>
    <t>997013501</t>
  </si>
  <si>
    <t>Odvoz suti a vybouraných hmot na skládku nebo meziskládku se složením, na vzdálenost do 1 km</t>
  </si>
  <si>
    <t>-1924190199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</si>
  <si>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</si>
  <si>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</si>
  <si>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</si>
  <si>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1451791540</t>
  </si>
  <si>
    <t>https://podminky.urs.cz/item/CS_URS_2021_02/997013509</t>
  </si>
  <si>
    <t>11,917*14 'Přepočtené koeficientem množství</t>
  </si>
  <si>
    <t>94620250</t>
  </si>
  <si>
    <t>poplatek za uložení směsného stavebního a demoličního odpadu zatříděného kódem 17 09 04</t>
  </si>
  <si>
    <t>-240556041</t>
  </si>
  <si>
    <t>https://podminky.urs.cz/item/CS_URS_2021_02/94620250</t>
  </si>
  <si>
    <t>64</t>
  </si>
  <si>
    <t>94621002</t>
  </si>
  <si>
    <t>poplatek za uložení stavebního odpadu cihelného zatříděného kódem 17 01 02 na recyklační skládku</t>
  </si>
  <si>
    <t>-511648680</t>
  </si>
  <si>
    <t>https://podminky.urs.cz/item/CS_URS_2021_02/94621002</t>
  </si>
  <si>
    <t>65</t>
  </si>
  <si>
    <t>94621003</t>
  </si>
  <si>
    <t>poplatek za uložení stavebního odpadu keramického zatříděného kódem 17 01 03 na recyklační skládku</t>
  </si>
  <si>
    <t>-1708545519</t>
  </si>
  <si>
    <t>https://podminky.urs.cz/item/CS_URS_2021_02/94621003</t>
  </si>
  <si>
    <t>66</t>
  </si>
  <si>
    <t>94621005</t>
  </si>
  <si>
    <t>poplatek za uložení stavebního odpadu směsí nebo oddělených frakcí betonu, cihel, tašek a keramických výrobků zatříděného kódem 17 01 07 na recyklační skládku</t>
  </si>
  <si>
    <t>1046175130</t>
  </si>
  <si>
    <t>https://podminky.urs.cz/item/CS_URS_2021_02/94621005</t>
  </si>
  <si>
    <t>998</t>
  </si>
  <si>
    <t>Přesun hmot</t>
  </si>
  <si>
    <t>67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</si>
  <si>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</si>
  <si>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</si>
  <si>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801851388</t>
  </si>
  <si>
    <t>https://podminky.urs.cz/item/CS_URS_2021_02/998018001</t>
  </si>
  <si>
    <t>PSV</t>
  </si>
  <si>
    <t>Práce a dodávky PSV</t>
  </si>
  <si>
    <t>721</t>
  </si>
  <si>
    <t>Zdravotechnika - vnitřní kanalizace</t>
  </si>
  <si>
    <t>68</t>
  </si>
  <si>
    <t>721.1</t>
  </si>
  <si>
    <t>Napojení vpusti na stávající ležatou kanalizaci</t>
  </si>
  <si>
    <t>R-položka</t>
  </si>
  <si>
    <t>-1612949810</t>
  </si>
  <si>
    <t>69</t>
  </si>
  <si>
    <t>721211913</t>
  </si>
  <si>
    <t>Podlahové vpusti montáž podlahových vpustí ostatních typů DN 110</t>
  </si>
  <si>
    <t>-442345728</t>
  </si>
  <si>
    <t>https://podminky.urs.cz/item/CS_URS_2021_02/721211913</t>
  </si>
  <si>
    <t>70</t>
  </si>
  <si>
    <t>NR.HL771</t>
  </si>
  <si>
    <t>nerezová podlahová vpusť 500x500 mm vč. sifonu. z potravinářské nerezi AISI 304 s proti skluzovým roštem</t>
  </si>
  <si>
    <t>825118120</t>
  </si>
  <si>
    <t>71</t>
  </si>
  <si>
    <t>998721101</t>
  </si>
  <si>
    <t>Přesun hmot pro vnitřní kanalizace stanovený z hmotnosti přesunovaného materiálu vodorovná dopravní vzdálenost do 50 m v objektech výšky do 6 m</t>
  </si>
  <si>
    <t>-1856574762</t>
  </si>
  <si>
    <t>https://podminky.urs.cz/item/CS_URS_2021_02/998721101</t>
  </si>
  <si>
    <t>722</t>
  </si>
  <si>
    <t>Zdravotechnika - vnitřní vodovod</t>
  </si>
  <si>
    <t>72</t>
  </si>
  <si>
    <t>722.1</t>
  </si>
  <si>
    <t>Zrušení stávající přípojky a nová přípojka vodovodu pro škrabku brambor (technická zpráva článek 3.1.5)</t>
  </si>
  <si>
    <t>8634751</t>
  </si>
  <si>
    <t>73</t>
  </si>
  <si>
    <t>722.2</t>
  </si>
  <si>
    <t>Uložení vodovodního potrubí pod omítku (technická zpráva článek 3.1.5)</t>
  </si>
  <si>
    <t>-882120837</t>
  </si>
  <si>
    <t>Poznámka k položce:_x000d_
celková délka potrubí cca 8 m</t>
  </si>
  <si>
    <t>725</t>
  </si>
  <si>
    <t>Zdravotechnika - zařizovací předměty</t>
  </si>
  <si>
    <t>74</t>
  </si>
  <si>
    <t>725.1</t>
  </si>
  <si>
    <t>Demontáž a zpětná montáž dřezu jednodílného včetně úpravy odpadu při provádění SDK předstěny (technická zpráva, článek 3.1.6)</t>
  </si>
  <si>
    <t>-2018602273</t>
  </si>
  <si>
    <t>75</t>
  </si>
  <si>
    <t>725.2</t>
  </si>
  <si>
    <t>Demontáž a zpětná montáž dřezové baterie včetně úpravy výustků při provádění SDK předstěny (technická zpráva, článek 3.1.6)</t>
  </si>
  <si>
    <t>-808953795</t>
  </si>
  <si>
    <t>735</t>
  </si>
  <si>
    <t>Ústřední vytápění - otopná tělesa</t>
  </si>
  <si>
    <t>76</t>
  </si>
  <si>
    <t>735151821</t>
  </si>
  <si>
    <t>Demontáž otopných těles panelových dvouřadých stavební délky do 1500 mm</t>
  </si>
  <si>
    <t>-1612969136</t>
  </si>
  <si>
    <t>https://podminky.urs.cz/item/CS_URS_2021_02/735151821</t>
  </si>
  <si>
    <t>77</t>
  </si>
  <si>
    <t>735159210</t>
  </si>
  <si>
    <t>Montáž otopných těles panelových dvouřadých, stavební délky do 1140 mm</t>
  </si>
  <si>
    <t>-1912979142</t>
  </si>
  <si>
    <t>https://podminky.urs.cz/item/CS_URS_2021_02/735159210</t>
  </si>
  <si>
    <t>741</t>
  </si>
  <si>
    <t>Elektroinstalace - silnoproud</t>
  </si>
  <si>
    <t>78</t>
  </si>
  <si>
    <t>741.1</t>
  </si>
  <si>
    <t>Uložení stávající elektroinstalace pod omítku, přeložení zásuvky a přístoje v rámci instalace předstěny a přemístění vypínače pro škrabku brambor</t>
  </si>
  <si>
    <t>-337482482</t>
  </si>
  <si>
    <t>79</t>
  </si>
  <si>
    <t>741.2</t>
  </si>
  <si>
    <t>Napojení nového ventilátoru na stávající elektroinstalaci</t>
  </si>
  <si>
    <t>2102978213</t>
  </si>
  <si>
    <t>80</t>
  </si>
  <si>
    <t>741110511</t>
  </si>
  <si>
    <t>Montáž lišt a kanálků elektroinstalačních se spojkami, ohyby a rohy a s nasunutím do krabic vkládacích s víčkem, šířky do 60 mm</t>
  </si>
  <si>
    <t>-1112698534</t>
  </si>
  <si>
    <t>https://podminky.urs.cz/item/CS_URS_2021_02/741110511</t>
  </si>
  <si>
    <t>81</t>
  </si>
  <si>
    <t>34571012</t>
  </si>
  <si>
    <t>lišta elektroinstalační vkládací 30x30mm</t>
  </si>
  <si>
    <t>1826617803</t>
  </si>
  <si>
    <t>https://podminky.urs.cz/item/CS_URS_2021_02/34571012</t>
  </si>
  <si>
    <t>20*1,05 'Přepočtené koeficientem množství</t>
  </si>
  <si>
    <t>82</t>
  </si>
  <si>
    <t>56280002</t>
  </si>
  <si>
    <t>hmoždinka natloukací 6x45</t>
  </si>
  <si>
    <t>100 kus</t>
  </si>
  <si>
    <t>695164274</t>
  </si>
  <si>
    <t>https://podminky.urs.cz/item/CS_URS_2021_02/56280002</t>
  </si>
  <si>
    <t>83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</si>
  <si>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</si>
  <si>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</si>
  <si>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-1114139615</t>
  </si>
  <si>
    <t>https://podminky.urs.cz/item/CS_URS_2021_02/741120101</t>
  </si>
  <si>
    <t>84</t>
  </si>
  <si>
    <t>34140826</t>
  </si>
  <si>
    <t>vodič propojovací jádro Cu plné izolace PVC 450/750V (H07V-U) 1x6mm2</t>
  </si>
  <si>
    <t>-567364431</t>
  </si>
  <si>
    <t>https://podminky.urs.cz/item/CS_URS_2021_02/34140826</t>
  </si>
  <si>
    <t>40*1,15 'Přepočtené koeficientem množství</t>
  </si>
  <si>
    <t>85</t>
  </si>
  <si>
    <t>741122142</t>
  </si>
  <si>
    <t>Montáž kabelů měděných bez ukončení uložených v trubkách zatažených plných kulatých nebo bezhalogenových (např. CYKY) počtu a průřezu žil 5x1,5 až 2,5 mm2</t>
  </si>
  <si>
    <t>29144999</t>
  </si>
  <si>
    <t>https://podminky.urs.cz/item/CS_URS_2021_02/741122142</t>
  </si>
  <si>
    <t>86</t>
  </si>
  <si>
    <t>34111094</t>
  </si>
  <si>
    <t>kabel instalační jádro Cu plné izolace PVC plášť PVC 450/750V (CYKY) 5x2,5mm2</t>
  </si>
  <si>
    <t>-201917492</t>
  </si>
  <si>
    <t>https://podminky.urs.cz/item/CS_URS_2021_02/34111094</t>
  </si>
  <si>
    <t>87</t>
  </si>
  <si>
    <t>741130003</t>
  </si>
  <si>
    <t>Ukončení vodičů izolovaných s označením a zapojením v rozváděči nebo na přístroji, průřezu žíly do 4 mm2</t>
  </si>
  <si>
    <t>1383588167</t>
  </si>
  <si>
    <t>https://podminky.urs.cz/item/CS_URS_2021_02/741130003</t>
  </si>
  <si>
    <t>88</t>
  </si>
  <si>
    <t>741130115</t>
  </si>
  <si>
    <t>Ukončení šnůř se zapojením počtu a průřezu žil 3x0,35 až 4 mm2</t>
  </si>
  <si>
    <t>-233028912</t>
  </si>
  <si>
    <t>https://podminky.urs.cz/item/CS_URS_2021_02/741130115</t>
  </si>
  <si>
    <t>89</t>
  </si>
  <si>
    <t>741320165</t>
  </si>
  <si>
    <t>Montáž jističů se zapojením vodičů třípólových nn do 25 A ve skříni</t>
  </si>
  <si>
    <t>423508393</t>
  </si>
  <si>
    <t>https://podminky.urs.cz/item/CS_URS_2021_02/741320165</t>
  </si>
  <si>
    <t>90</t>
  </si>
  <si>
    <t>35822401</t>
  </si>
  <si>
    <t>jistič 3pólový-charakteristika B 16A</t>
  </si>
  <si>
    <t>754934284</t>
  </si>
  <si>
    <t>https://podminky.urs.cz/item/CS_URS_2021_02/35822401</t>
  </si>
  <si>
    <t>741371823</t>
  </si>
  <si>
    <t>Demontáž svítidel bez zachování funkčnosti (do suti) interiérových modulového systému zářivkových, délky přes 1100 mm včetně odvozu a recyklace</t>
  </si>
  <si>
    <t>1675322745</t>
  </si>
  <si>
    <t>https://podminky.urs.cz/item/CS_URS_2021_02/741371823</t>
  </si>
  <si>
    <t>92</t>
  </si>
  <si>
    <t>741372062</t>
  </si>
  <si>
    <t>Montáž svítidel s integrovaným zdrojem LED se zapojením vodičů interiérových přisazených stropních hranatých nebo kruhových, plochy přes 0,09 do 0,36 m2</t>
  </si>
  <si>
    <t>291915456</t>
  </si>
  <si>
    <t>https://podminky.urs.cz/item/CS_URS_2021_02/741372062</t>
  </si>
  <si>
    <t>93</t>
  </si>
  <si>
    <t>348250-R</t>
  </si>
  <si>
    <t>svítidlo stropní přisazené s modulem LED 2x4000 lm, spektrum 840, SELV, a Al chladiče, 53W IP66</t>
  </si>
  <si>
    <t>1569256886</t>
  </si>
  <si>
    <t>https://podminky.urs.cz/item/CS_URS_2021_02/348250-R</t>
  </si>
  <si>
    <t>741810001</t>
  </si>
  <si>
    <t>Zkoušky a prohlídky elektrických rozvodů a zařízení celková prohlídka a vyhotovení revizní zprávy pro objem montážních prací do 100 tis. Kč</t>
  </si>
  <si>
    <t>-186389686</t>
  </si>
  <si>
    <t>https://podminky.urs.cz/item/CS_URS_2021_02/741810001</t>
  </si>
  <si>
    <t>95</t>
  </si>
  <si>
    <t>998741102</t>
  </si>
  <si>
    <t>Přesun hmot pro silnoproud stanovený z hmotnosti přesunovaného materiálu vodorovná dopravní vzdálenost do 50 m v objektech výšky přes 6 do 12 m</t>
  </si>
  <si>
    <t>-680810190</t>
  </si>
  <si>
    <t>https://podminky.urs.cz/item/CS_URS_2021_02/998741102</t>
  </si>
  <si>
    <t>HZS2232</t>
  </si>
  <si>
    <t>Hodinové zúčtovací sazby profesí PSV provádění stavebních instalací elektrikář odborný - úprava stávajícího rozvaděče</t>
  </si>
  <si>
    <t>hod</t>
  </si>
  <si>
    <t>741267768</t>
  </si>
  <si>
    <t>https://podminky.urs.cz/item/CS_URS_2021_02/HZS2232</t>
  </si>
  <si>
    <t>751</t>
  </si>
  <si>
    <t>Vzduchotechnika</t>
  </si>
  <si>
    <t>97</t>
  </si>
  <si>
    <t>751111052</t>
  </si>
  <si>
    <t>Montáž ventilátoru axiálního nízkotlakého podhledového, průměru přes 100 do 200 mm</t>
  </si>
  <si>
    <t>-1136345451</t>
  </si>
  <si>
    <t>https://podminky.urs.cz/item/CS_URS_2021_02/751111052</t>
  </si>
  <si>
    <t>98</t>
  </si>
  <si>
    <t>429141-R</t>
  </si>
  <si>
    <t>malý axiální ventilátor se zpětnou klapkou a nastavitelným doběhem, vzduchový výkon min. 80 m3/hod (30 Pa), (230 V), akustický tlak 45 dB (1,5 m)</t>
  </si>
  <si>
    <t>2089267226</t>
  </si>
  <si>
    <t>99</t>
  </si>
  <si>
    <t>751398041</t>
  </si>
  <si>
    <t>Montáž ostatních zařízení protidešťové žaluzie nebo žaluziové klapky na kruhové potrubí, průměru do 300 mm</t>
  </si>
  <si>
    <t>-697629261</t>
  </si>
  <si>
    <t>https://podminky.urs.cz/item/CS_URS_2021_02/751398041</t>
  </si>
  <si>
    <t>100</t>
  </si>
  <si>
    <t>429729-R</t>
  </si>
  <si>
    <t>žaluzie protidešťová na kruhové potrubí průměru 125 mm D 200mm</t>
  </si>
  <si>
    <t>880577384</t>
  </si>
  <si>
    <t>https://podminky.urs.cz/item/CS_URS_2021_02/429729-R</t>
  </si>
  <si>
    <t>101</t>
  </si>
  <si>
    <t>751525082</t>
  </si>
  <si>
    <t>Montáž potrubí plastového kruhového bez příruby, průměru přes 100 do 200 mm</t>
  </si>
  <si>
    <t>2049916919</t>
  </si>
  <si>
    <t>https://podminky.urs.cz/item/CS_URS_2021_02/751525082</t>
  </si>
  <si>
    <t>102</t>
  </si>
  <si>
    <t>42981650</t>
  </si>
  <si>
    <t>trouba pevná PVC D 125mm do 45°C</t>
  </si>
  <si>
    <t>-904099485</t>
  </si>
  <si>
    <t>https://podminky.urs.cz/item/CS_URS_2021_02/42981650</t>
  </si>
  <si>
    <t>1,2*1,2 'Přepočtené koeficientem množství</t>
  </si>
  <si>
    <t>103</t>
  </si>
  <si>
    <t>7519.1R</t>
  </si>
  <si>
    <t>Zaregulování - seřízení a nastavení doběhu</t>
  </si>
  <si>
    <t>-2094202012</t>
  </si>
  <si>
    <t>104</t>
  </si>
  <si>
    <t>998751101</t>
  </si>
  <si>
    <t>Přesun hmot pro vzduchotechniku stanovený z hmotnosti přesunovaného materiálu vodorovná dopravní vzdálenost do 100 m v objektech výšky do 12 m</t>
  </si>
  <si>
    <t>-1363729963</t>
  </si>
  <si>
    <t>https://podminky.urs.cz/item/CS_URS_2021_02/998751101</t>
  </si>
  <si>
    <t>763</t>
  </si>
  <si>
    <t>Konstrukce suché výstavby</t>
  </si>
  <si>
    <t>105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</si>
  <si>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</si>
  <si>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</si>
  <si>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889660831</t>
  </si>
  <si>
    <t>https://podminky.urs.cz/item/CS_URS_2021_02/763121422</t>
  </si>
  <si>
    <t>4,67*3,45</t>
  </si>
  <si>
    <t>106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</si>
  <si>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</si>
  <si>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</si>
  <si>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-191215114</t>
  </si>
  <si>
    <t>https://podminky.urs.cz/item/CS_URS_2021_02/998763301</t>
  </si>
  <si>
    <t>767</t>
  </si>
  <si>
    <t>Konstrukce zámečnické</t>
  </si>
  <si>
    <t>107</t>
  </si>
  <si>
    <t>767661811</t>
  </si>
  <si>
    <t>Demontáž mříží pevných nebo otevíravých</t>
  </si>
  <si>
    <t>832626711</t>
  </si>
  <si>
    <t>https://podminky.urs.cz/item/CS_URS_2021_02/767661811</t>
  </si>
  <si>
    <t>108</t>
  </si>
  <si>
    <t>767662210</t>
  </si>
  <si>
    <t>Montáž mříží otvíravých</t>
  </si>
  <si>
    <t>226247520</t>
  </si>
  <si>
    <t>https://podminky.urs.cz/item/CS_URS_2021_02/767662210</t>
  </si>
  <si>
    <t>109</t>
  </si>
  <si>
    <t>767893112</t>
  </si>
  <si>
    <t>Montáž stříšek nad venkovními vstupy z kovových profilů kotvených k nosné konstrukci pomocí závěsů, výplň z umělých hmot rovná, šířky přes 1,50 do 2,00 m</t>
  </si>
  <si>
    <t>-2092166250</t>
  </si>
  <si>
    <t>https://podminky.urs.cz/item/CS_URS_2021_02/767893112</t>
  </si>
  <si>
    <t>110</t>
  </si>
  <si>
    <t>63437001</t>
  </si>
  <si>
    <t>stříška vchodová rovná, kotvená pomocí konzol nebo závěsů, nerezový rám, výplň vrstvené bezpečnostní sklo 1600x900mm</t>
  </si>
  <si>
    <t>-439633835</t>
  </si>
  <si>
    <t>https://podminky.urs.cz/item/CS_URS_2021_02/63437001</t>
  </si>
  <si>
    <t>111</t>
  </si>
  <si>
    <t>998767101</t>
  </si>
  <si>
    <t>Přesun hmot pro zámečnické konstrukce stanovený z hmotnosti přesunovaného materiálu vodorovná dopravní vzdálenost do 50 m v objektech výšky do 6 m</t>
  </si>
  <si>
    <t>780783031</t>
  </si>
  <si>
    <t>https://podminky.urs.cz/item/CS_URS_2021_02/998767101</t>
  </si>
  <si>
    <t>771</t>
  </si>
  <si>
    <t>Podlahy z dlaždic</t>
  </si>
  <si>
    <t>112</t>
  </si>
  <si>
    <t>771121011</t>
  </si>
  <si>
    <t>Příprava podkladu před provedením dlažby nátěr penetrační na podlahu</t>
  </si>
  <si>
    <t>-626851211</t>
  </si>
  <si>
    <t>https://podminky.urs.cz/item/CS_URS_2021_02/771121011</t>
  </si>
  <si>
    <t>113</t>
  </si>
  <si>
    <t>771574112</t>
  </si>
  <si>
    <t>Montáž podlah z dlaždic keramických lepených flexibilním lepidlem maloformátových hladkých přes 9 do 12 ks/m2</t>
  </si>
  <si>
    <t>-1954604541</t>
  </si>
  <si>
    <t>https://podminky.urs.cz/item/CS_URS_2021_02/771574112</t>
  </si>
  <si>
    <t>114</t>
  </si>
  <si>
    <t>59761434</t>
  </si>
  <si>
    <t>dlažba keramická slinutá hladká do interiéru i exteriéru pro vysoké mechanické namáhání přes 9 do 12ks/m2</t>
  </si>
  <si>
    <t>327145404</t>
  </si>
  <si>
    <t>https://podminky.urs.cz/item/CS_URS_2021_02/59761434</t>
  </si>
  <si>
    <t>Poznámka k položce:_x000d_
Požadavek na kvalitu dlažby je uveden v technické zprávě, článek 3.1.2 - Podlaha</t>
  </si>
  <si>
    <t>13,8*1,1 'Přepočtené koeficientem množství</t>
  </si>
  <si>
    <t>115</t>
  </si>
  <si>
    <t>998771101</t>
  </si>
  <si>
    <t>Přesun hmot pro podlahy z dlaždic stanovený z hmotnosti přesunovaného materiálu vodorovná dopravní vzdálenost do 50 m v objektech výšky do 6 m</t>
  </si>
  <si>
    <t>-716318496</t>
  </si>
  <si>
    <t>https://podminky.urs.cz/item/CS_URS_2021_02/998771101</t>
  </si>
  <si>
    <t>781</t>
  </si>
  <si>
    <t>Dokončovací práce - obklady</t>
  </si>
  <si>
    <t>116</t>
  </si>
  <si>
    <t>781121011</t>
  </si>
  <si>
    <t>Příprava podkladu před provedením obkladu nátěr penetrační na stěnu</t>
  </si>
  <si>
    <t>-1302510744</t>
  </si>
  <si>
    <t>https://podminky.urs.cz/item/CS_URS_2021_02/781121011</t>
  </si>
  <si>
    <t>(4,67+3,07+0,50)*2*1,80</t>
  </si>
  <si>
    <t>117</t>
  </si>
  <si>
    <t>781474114</t>
  </si>
  <si>
    <t>Montáž obkladů vnitřních stěn z dlaždic keramických lepených flexibilním lepidlem maloformátových hladkých přes 19 do 22 ks/m2</t>
  </si>
  <si>
    <t>568127721</t>
  </si>
  <si>
    <t>https://podminky.urs.cz/item/CS_URS_2021_02/781474114</t>
  </si>
  <si>
    <t>118</t>
  </si>
  <si>
    <t>59761040</t>
  </si>
  <si>
    <t>obklad keramický hladký přes 19 do 22ks/m2</t>
  </si>
  <si>
    <t>1501875164</t>
  </si>
  <si>
    <t>https://podminky.urs.cz/item/CS_URS_2021_02/59761040</t>
  </si>
  <si>
    <t>29,664*1,1 'Přepočtené koeficientem množství</t>
  </si>
  <si>
    <t>119</t>
  </si>
  <si>
    <t>781493611</t>
  </si>
  <si>
    <t>Obklad - dokončující práce montáž vanových dvířek plastových lepených s rámem</t>
  </si>
  <si>
    <t>2029481400</t>
  </si>
  <si>
    <t>https://podminky.urs.cz/item/CS_URS_2021_02/781493611</t>
  </si>
  <si>
    <t>120</t>
  </si>
  <si>
    <t>56245723</t>
  </si>
  <si>
    <t>dvířka vanová bílá 200x250mm</t>
  </si>
  <si>
    <t>-100045553</t>
  </si>
  <si>
    <t>https://podminky.urs.cz/item/CS_URS_2021_02/56245723</t>
  </si>
  <si>
    <t>121</t>
  </si>
  <si>
    <t>998781101</t>
  </si>
  <si>
    <t>Přesun hmot pro obklady keramické stanovený z hmotnosti přesunovaného materiálu vodorovná dopravní vzdálenost do 50 m v objektech výšky do 6 m</t>
  </si>
  <si>
    <t>2015842719</t>
  </si>
  <si>
    <t>https://podminky.urs.cz/item/CS_URS_2021_02/998781101</t>
  </si>
  <si>
    <t>783</t>
  </si>
  <si>
    <t>Dokončovací práce - nátěry</t>
  </si>
  <si>
    <t>122</t>
  </si>
  <si>
    <t>783301313</t>
  </si>
  <si>
    <t>Příprava podkladu zámečnických konstrukcí před provedením nátěru odmaštění odmašťovačem ředidlovým</t>
  </si>
  <si>
    <t>1472004883</t>
  </si>
  <si>
    <t>https://podminky.urs.cz/item/CS_URS_2021_02/783301313</t>
  </si>
  <si>
    <t>"mříž"1,20*1,80</t>
  </si>
  <si>
    <t>"zárubně"2*5,00*0,30</t>
  </si>
  <si>
    <t>123</t>
  </si>
  <si>
    <t>783314101</t>
  </si>
  <si>
    <t>Základní nátěr zámečnických konstrukcí jednonásobný syntetický</t>
  </si>
  <si>
    <t>-1543629892</t>
  </si>
  <si>
    <t>https://podminky.urs.cz/item/CS_URS_2021_02/783314101</t>
  </si>
  <si>
    <t>124</t>
  </si>
  <si>
    <t>783317101</t>
  </si>
  <si>
    <t>Krycí nátěr (email) zámečnických konstrukcí jednonásobný syntetický standardní</t>
  </si>
  <si>
    <t>-808843678</t>
  </si>
  <si>
    <t>https://podminky.urs.cz/item/CS_URS_2021_02/783317101</t>
  </si>
  <si>
    <t>125</t>
  </si>
  <si>
    <t>783801201</t>
  </si>
  <si>
    <t>Příprava podkladu omítek před provedením nátěru obroušení</t>
  </si>
  <si>
    <t>-84760886</t>
  </si>
  <si>
    <t>https://podminky.urs.cz/item/CS_URS_2021_02/783801201</t>
  </si>
  <si>
    <t>126</t>
  </si>
  <si>
    <t>783823135</t>
  </si>
  <si>
    <t>Penetrační nátěr omítek hladkých omítek hladkých, zrnitých tenkovrstvých nebo štukových stupně členitosti 1 a 2 silikonový</t>
  </si>
  <si>
    <t>2036753781</t>
  </si>
  <si>
    <t>https://podminky.urs.cz/item/CS_URS_2021_02/783823135</t>
  </si>
  <si>
    <t>127</t>
  </si>
  <si>
    <t>783827425</t>
  </si>
  <si>
    <t>Krycí (ochranný ) nátěr omítek dvojnásobný hladkých omítek hladkých, zrnitých tenkovrstvých nebo štukových stupně členitosti 1 a 2 silikonový</t>
  </si>
  <si>
    <t>-1468758579</t>
  </si>
  <si>
    <t>https://podminky.urs.cz/item/CS_URS_2021_02/783827425</t>
  </si>
  <si>
    <t>784</t>
  </si>
  <si>
    <t>Dokončovací práce - malby a tapety</t>
  </si>
  <si>
    <t>128</t>
  </si>
  <si>
    <t>784111001</t>
  </si>
  <si>
    <t>Oprášení (ometení) podkladu v místnostech výšky do 3,80 m</t>
  </si>
  <si>
    <t>120911285</t>
  </si>
  <si>
    <t>https://podminky.urs.cz/item/CS_URS_2021_02/784111001</t>
  </si>
  <si>
    <t>(4,67+3,07+0,50)*2*1,70+13,80</t>
  </si>
  <si>
    <t>129</t>
  </si>
  <si>
    <t>784211101</t>
  </si>
  <si>
    <t>Malby z malířských směsí oděruvzdorných za mokra dvojnásobné, bílé za mokra oděruvzdorné výborně v místnostech výšky do 3,80 m</t>
  </si>
  <si>
    <t>-86069877</t>
  </si>
  <si>
    <t>https://podminky.urs.cz/item/CS_URS_2021_02/784211101</t>
  </si>
  <si>
    <t>N00</t>
  </si>
  <si>
    <t>Provozní soubory - montáž</t>
  </si>
  <si>
    <t>PS</t>
  </si>
  <si>
    <t>Malý nákladní výtah</t>
  </si>
  <si>
    <t>130</t>
  </si>
  <si>
    <t>PS-01</t>
  </si>
  <si>
    <t>Dodávka a montáž malého nákladního výtahu podle technické specifikace v technické zprávě, článek 3.1.10</t>
  </si>
  <si>
    <t>soubor</t>
  </si>
  <si>
    <t>888890086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</si>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</sst>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11101" TargetMode="External" /><Relationship Id="rId2" Type="http://schemas.openxmlformats.org/officeDocument/2006/relationships/hyperlink" Target="https://podminky.urs.cz/item/CS_URS_2021_02/162751117" TargetMode="External" /><Relationship Id="rId3" Type="http://schemas.openxmlformats.org/officeDocument/2006/relationships/hyperlink" Target="https://podminky.urs.cz/item/CS_URS_2021_02/162751119" TargetMode="External" /><Relationship Id="rId4" Type="http://schemas.openxmlformats.org/officeDocument/2006/relationships/hyperlink" Target="https://podminky.urs.cz/item/CS_URS_2021_02/94620001" TargetMode="External" /><Relationship Id="rId5" Type="http://schemas.openxmlformats.org/officeDocument/2006/relationships/hyperlink" Target="https://podminky.urs.cz/item/CS_URS_2021_02/167111101" TargetMode="External" /><Relationship Id="rId6" Type="http://schemas.openxmlformats.org/officeDocument/2006/relationships/hyperlink" Target="https://podminky.urs.cz/item/CS_URS_2021_02/273321411" TargetMode="External" /><Relationship Id="rId7" Type="http://schemas.openxmlformats.org/officeDocument/2006/relationships/hyperlink" Target="https://podminky.urs.cz/item/CS_URS_2021_02/273351121" TargetMode="External" /><Relationship Id="rId8" Type="http://schemas.openxmlformats.org/officeDocument/2006/relationships/hyperlink" Target="https://podminky.urs.cz/item/CS_URS_2021_02/273351122" TargetMode="External" /><Relationship Id="rId9" Type="http://schemas.openxmlformats.org/officeDocument/2006/relationships/hyperlink" Target="https://podminky.urs.cz/item/CS_URS_2021_02/273362021" TargetMode="External" /><Relationship Id="rId10" Type="http://schemas.openxmlformats.org/officeDocument/2006/relationships/hyperlink" Target="https://podminky.urs.cz/item/CS_URS_2021_02/311272211" TargetMode="External" /><Relationship Id="rId11" Type="http://schemas.openxmlformats.org/officeDocument/2006/relationships/hyperlink" Target="https://podminky.urs.cz/item/CS_URS_2021_02/317142444" TargetMode="External" /><Relationship Id="rId12" Type="http://schemas.openxmlformats.org/officeDocument/2006/relationships/hyperlink" Target="https://podminky.urs.cz/item/CS_URS_2021_02/342272215" TargetMode="External" /><Relationship Id="rId13" Type="http://schemas.openxmlformats.org/officeDocument/2006/relationships/hyperlink" Target="https://podminky.urs.cz/item/CS_URS_2021_02/342291111" TargetMode="External" /><Relationship Id="rId14" Type="http://schemas.openxmlformats.org/officeDocument/2006/relationships/hyperlink" Target="https://podminky.urs.cz/item/CS_URS_2021_02/342291121" TargetMode="External" /><Relationship Id="rId15" Type="http://schemas.openxmlformats.org/officeDocument/2006/relationships/hyperlink" Target="https://podminky.urs.cz/item/CS_URS_2021_02/346244361" TargetMode="External" /><Relationship Id="rId16" Type="http://schemas.openxmlformats.org/officeDocument/2006/relationships/hyperlink" Target="https://podminky.urs.cz/item/CS_URS_2021_02/566901132" TargetMode="External" /><Relationship Id="rId17" Type="http://schemas.openxmlformats.org/officeDocument/2006/relationships/hyperlink" Target="https://podminky.urs.cz/item/CS_URS_2021_02/596211120" TargetMode="External" /><Relationship Id="rId18" Type="http://schemas.openxmlformats.org/officeDocument/2006/relationships/hyperlink" Target="https://podminky.urs.cz/item/CS_URS_2021_02/59245015" TargetMode="External" /><Relationship Id="rId19" Type="http://schemas.openxmlformats.org/officeDocument/2006/relationships/hyperlink" Target="https://podminky.urs.cz/item/CS_URS_2021_02/611325416" TargetMode="External" /><Relationship Id="rId20" Type="http://schemas.openxmlformats.org/officeDocument/2006/relationships/hyperlink" Target="https://podminky.urs.cz/item/CS_URS_2021_02/612131101" TargetMode="External" /><Relationship Id="rId21" Type="http://schemas.openxmlformats.org/officeDocument/2006/relationships/hyperlink" Target="https://podminky.urs.cz/item/CS_URS_2021_02/612135101" TargetMode="External" /><Relationship Id="rId22" Type="http://schemas.openxmlformats.org/officeDocument/2006/relationships/hyperlink" Target="https://podminky.urs.cz/item/CS_URS_2021_02/612325121" TargetMode="External" /><Relationship Id="rId23" Type="http://schemas.openxmlformats.org/officeDocument/2006/relationships/hyperlink" Target="https://podminky.urs.cz/item/CS_URS_2021_02/612325122" TargetMode="External" /><Relationship Id="rId24" Type="http://schemas.openxmlformats.org/officeDocument/2006/relationships/hyperlink" Target="https://podminky.urs.cz/item/CS_URS_2021_02/612325123" TargetMode="External" /><Relationship Id="rId25" Type="http://schemas.openxmlformats.org/officeDocument/2006/relationships/hyperlink" Target="https://podminky.urs.cz/item/CS_URS_2021_02/612325417" TargetMode="External" /><Relationship Id="rId26" Type="http://schemas.openxmlformats.org/officeDocument/2006/relationships/hyperlink" Target="https://podminky.urs.cz/item/CS_URS_2021_02/613131121" TargetMode="External" /><Relationship Id="rId27" Type="http://schemas.openxmlformats.org/officeDocument/2006/relationships/hyperlink" Target="https://podminky.urs.cz/item/CS_URS_2021_02/613135001" TargetMode="External" /><Relationship Id="rId28" Type="http://schemas.openxmlformats.org/officeDocument/2006/relationships/hyperlink" Target="https://podminky.urs.cz/item/CS_URS_2021_02/613135091" TargetMode="External" /><Relationship Id="rId29" Type="http://schemas.openxmlformats.org/officeDocument/2006/relationships/hyperlink" Target="https://podminky.urs.cz/item/CS_URS_2021_02/613142001" TargetMode="External" /><Relationship Id="rId30" Type="http://schemas.openxmlformats.org/officeDocument/2006/relationships/hyperlink" Target="https://podminky.urs.cz/item/CS_URS_2021_02/613311131" TargetMode="External" /><Relationship Id="rId31" Type="http://schemas.openxmlformats.org/officeDocument/2006/relationships/hyperlink" Target="https://podminky.urs.cz/item/CS_URS_2021_02/613321121" TargetMode="External" /><Relationship Id="rId32" Type="http://schemas.openxmlformats.org/officeDocument/2006/relationships/hyperlink" Target="https://podminky.urs.cz/item/CS_URS_2021_02/623131121" TargetMode="External" /><Relationship Id="rId33" Type="http://schemas.openxmlformats.org/officeDocument/2006/relationships/hyperlink" Target="https://podminky.urs.cz/item/CS_URS_2021_02/623142001" TargetMode="External" /><Relationship Id="rId34" Type="http://schemas.openxmlformats.org/officeDocument/2006/relationships/hyperlink" Target="https://podminky.urs.cz/item/CS_URS_2021_02/623311131" TargetMode="External" /><Relationship Id="rId35" Type="http://schemas.openxmlformats.org/officeDocument/2006/relationships/hyperlink" Target="https://podminky.urs.cz/item/CS_URS_2021_02/631311134" TargetMode="External" /><Relationship Id="rId36" Type="http://schemas.openxmlformats.org/officeDocument/2006/relationships/hyperlink" Target="https://podminky.urs.cz/item/CS_URS_2021_02/631319013" TargetMode="External" /><Relationship Id="rId37" Type="http://schemas.openxmlformats.org/officeDocument/2006/relationships/hyperlink" Target="https://podminky.urs.cz/item/CS_URS_2021_02/631319175" TargetMode="External" /><Relationship Id="rId38" Type="http://schemas.openxmlformats.org/officeDocument/2006/relationships/hyperlink" Target="https://podminky.urs.cz/item/CS_URS_2021_02/631362021" TargetMode="External" /><Relationship Id="rId39" Type="http://schemas.openxmlformats.org/officeDocument/2006/relationships/hyperlink" Target="https://podminky.urs.cz/item/CS_URS_2021_02/632450124" TargetMode="External" /><Relationship Id="rId40" Type="http://schemas.openxmlformats.org/officeDocument/2006/relationships/hyperlink" Target="https://podminky.urs.cz/item/CS_URS_2021_02/916331112" TargetMode="External" /><Relationship Id="rId41" Type="http://schemas.openxmlformats.org/officeDocument/2006/relationships/hyperlink" Target="https://podminky.urs.cz/item/CS_URS_2021_02/59217001" TargetMode="External" /><Relationship Id="rId42" Type="http://schemas.openxmlformats.org/officeDocument/2006/relationships/hyperlink" Target="https://podminky.urs.cz/item/CS_URS_2021_02/916991121" TargetMode="External" /><Relationship Id="rId43" Type="http://schemas.openxmlformats.org/officeDocument/2006/relationships/hyperlink" Target="https://podminky.urs.cz/item/CS_URS_2021_02/949101111" TargetMode="External" /><Relationship Id="rId44" Type="http://schemas.openxmlformats.org/officeDocument/2006/relationships/hyperlink" Target="https://podminky.urs.cz/item/CS_URS_2021_02/962022391" TargetMode="External" /><Relationship Id="rId45" Type="http://schemas.openxmlformats.org/officeDocument/2006/relationships/hyperlink" Target="https://podminky.urs.cz/item/CS_URS_2021_02/965042241" TargetMode="External" /><Relationship Id="rId46" Type="http://schemas.openxmlformats.org/officeDocument/2006/relationships/hyperlink" Target="https://podminky.urs.cz/item/CS_URS_2021_02/965081213" TargetMode="External" /><Relationship Id="rId47" Type="http://schemas.openxmlformats.org/officeDocument/2006/relationships/hyperlink" Target="https://podminky.urs.cz/item/CS_URS_2021_02/967023693" TargetMode="External" /><Relationship Id="rId48" Type="http://schemas.openxmlformats.org/officeDocument/2006/relationships/hyperlink" Target="https://podminky.urs.cz/item/CS_URS_2021_02/968082017" TargetMode="External" /><Relationship Id="rId49" Type="http://schemas.openxmlformats.org/officeDocument/2006/relationships/hyperlink" Target="https://podminky.urs.cz/item/CS_URS_2021_02/971033331" TargetMode="External" /><Relationship Id="rId50" Type="http://schemas.openxmlformats.org/officeDocument/2006/relationships/hyperlink" Target="https://podminky.urs.cz/item/CS_URS_2021_02/973028141" TargetMode="External" /><Relationship Id="rId51" Type="http://schemas.openxmlformats.org/officeDocument/2006/relationships/hyperlink" Target="https://podminky.urs.cz/item/CS_URS_2021_02/974031132" TargetMode="External" /><Relationship Id="rId52" Type="http://schemas.openxmlformats.org/officeDocument/2006/relationships/hyperlink" Target="https://podminky.urs.cz/item/CS_URS_2021_02/974031143" TargetMode="External" /><Relationship Id="rId53" Type="http://schemas.openxmlformats.org/officeDocument/2006/relationships/hyperlink" Target="https://podminky.urs.cz/item/CS_URS_2021_02/974031157" TargetMode="External" /><Relationship Id="rId54" Type="http://schemas.openxmlformats.org/officeDocument/2006/relationships/hyperlink" Target="https://podminky.urs.cz/item/CS_URS_2021_02/976085311" TargetMode="External" /><Relationship Id="rId55" Type="http://schemas.openxmlformats.org/officeDocument/2006/relationships/hyperlink" Target="https://podminky.urs.cz/item/CS_URS_2021_02/977151123" TargetMode="External" /><Relationship Id="rId56" Type="http://schemas.openxmlformats.org/officeDocument/2006/relationships/hyperlink" Target="https://podminky.urs.cz/item/CS_URS_2021_02/978012121" TargetMode="External" /><Relationship Id="rId57" Type="http://schemas.openxmlformats.org/officeDocument/2006/relationships/hyperlink" Target="https://podminky.urs.cz/item/CS_URS_2021_02/978013141" TargetMode="External" /><Relationship Id="rId58" Type="http://schemas.openxmlformats.org/officeDocument/2006/relationships/hyperlink" Target="https://podminky.urs.cz/item/CS_URS_2021_02/978013191" TargetMode="External" /><Relationship Id="rId59" Type="http://schemas.openxmlformats.org/officeDocument/2006/relationships/hyperlink" Target="https://podminky.urs.cz/item/CS_URS_2021_02/978059541" TargetMode="External" /><Relationship Id="rId60" Type="http://schemas.openxmlformats.org/officeDocument/2006/relationships/hyperlink" Target="https://podminky.urs.cz/item/CS_URS_2021_02/997013211" TargetMode="External" /><Relationship Id="rId61" Type="http://schemas.openxmlformats.org/officeDocument/2006/relationships/hyperlink" Target="https://podminky.urs.cz/item/CS_URS_2021_02/997013501" TargetMode="External" /><Relationship Id="rId62" Type="http://schemas.openxmlformats.org/officeDocument/2006/relationships/hyperlink" Target="https://podminky.urs.cz/item/CS_URS_2021_02/997013509" TargetMode="External" /><Relationship Id="rId63" Type="http://schemas.openxmlformats.org/officeDocument/2006/relationships/hyperlink" Target="https://podminky.urs.cz/item/CS_URS_2021_02/94620250" TargetMode="External" /><Relationship Id="rId64" Type="http://schemas.openxmlformats.org/officeDocument/2006/relationships/hyperlink" Target="https://podminky.urs.cz/item/CS_URS_2021_02/94621002" TargetMode="External" /><Relationship Id="rId65" Type="http://schemas.openxmlformats.org/officeDocument/2006/relationships/hyperlink" Target="https://podminky.urs.cz/item/CS_URS_2021_02/94621003" TargetMode="External" /><Relationship Id="rId66" Type="http://schemas.openxmlformats.org/officeDocument/2006/relationships/hyperlink" Target="https://podminky.urs.cz/item/CS_URS_2021_02/94621005" TargetMode="External" /><Relationship Id="rId67" Type="http://schemas.openxmlformats.org/officeDocument/2006/relationships/hyperlink" Target="https://podminky.urs.cz/item/CS_URS_2021_02/998018001" TargetMode="External" /><Relationship Id="rId68" Type="http://schemas.openxmlformats.org/officeDocument/2006/relationships/hyperlink" Target="https://podminky.urs.cz/item/CS_URS_2021_02/721211913" TargetMode="External" /><Relationship Id="rId69" Type="http://schemas.openxmlformats.org/officeDocument/2006/relationships/hyperlink" Target="https://podminky.urs.cz/item/CS_URS_2021_02/998721101" TargetMode="External" /><Relationship Id="rId70" Type="http://schemas.openxmlformats.org/officeDocument/2006/relationships/hyperlink" Target="https://podminky.urs.cz/item/CS_URS_2021_02/735151821" TargetMode="External" /><Relationship Id="rId71" Type="http://schemas.openxmlformats.org/officeDocument/2006/relationships/hyperlink" Target="https://podminky.urs.cz/item/CS_URS_2021_02/735159210" TargetMode="External" /><Relationship Id="rId72" Type="http://schemas.openxmlformats.org/officeDocument/2006/relationships/hyperlink" Target="https://podminky.urs.cz/item/CS_URS_2021_02/741110511" TargetMode="External" /><Relationship Id="rId73" Type="http://schemas.openxmlformats.org/officeDocument/2006/relationships/hyperlink" Target="https://podminky.urs.cz/item/CS_URS_2021_02/34571012" TargetMode="External" /><Relationship Id="rId74" Type="http://schemas.openxmlformats.org/officeDocument/2006/relationships/hyperlink" Target="https://podminky.urs.cz/item/CS_URS_2021_02/56280002" TargetMode="External" /><Relationship Id="rId75" Type="http://schemas.openxmlformats.org/officeDocument/2006/relationships/hyperlink" Target="https://podminky.urs.cz/item/CS_URS_2021_02/741120101" TargetMode="External" /><Relationship Id="rId76" Type="http://schemas.openxmlformats.org/officeDocument/2006/relationships/hyperlink" Target="https://podminky.urs.cz/item/CS_URS_2021_02/34140826" TargetMode="External" /><Relationship Id="rId77" Type="http://schemas.openxmlformats.org/officeDocument/2006/relationships/hyperlink" Target="https://podminky.urs.cz/item/CS_URS_2021_02/741122142" TargetMode="External" /><Relationship Id="rId78" Type="http://schemas.openxmlformats.org/officeDocument/2006/relationships/hyperlink" Target="https://podminky.urs.cz/item/CS_URS_2021_02/34111094" TargetMode="External" /><Relationship Id="rId79" Type="http://schemas.openxmlformats.org/officeDocument/2006/relationships/hyperlink" Target="https://podminky.urs.cz/item/CS_URS_2021_02/741130003" TargetMode="External" /><Relationship Id="rId80" Type="http://schemas.openxmlformats.org/officeDocument/2006/relationships/hyperlink" Target="https://podminky.urs.cz/item/CS_URS_2021_02/741130115" TargetMode="External" /><Relationship Id="rId81" Type="http://schemas.openxmlformats.org/officeDocument/2006/relationships/hyperlink" Target="https://podminky.urs.cz/item/CS_URS_2021_02/741320165" TargetMode="External" /><Relationship Id="rId82" Type="http://schemas.openxmlformats.org/officeDocument/2006/relationships/hyperlink" Target="https://podminky.urs.cz/item/CS_URS_2021_02/35822401" TargetMode="External" /><Relationship Id="rId83" Type="http://schemas.openxmlformats.org/officeDocument/2006/relationships/hyperlink" Target="https://podminky.urs.cz/item/CS_URS_2021_02/741371823" TargetMode="External" /><Relationship Id="rId84" Type="http://schemas.openxmlformats.org/officeDocument/2006/relationships/hyperlink" Target="https://podminky.urs.cz/item/CS_URS_2021_02/741372062" TargetMode="External" /><Relationship Id="rId85" Type="http://schemas.openxmlformats.org/officeDocument/2006/relationships/hyperlink" Target="https://podminky.urs.cz/item/CS_URS_2021_02/348250-R" TargetMode="External" /><Relationship Id="rId86" Type="http://schemas.openxmlformats.org/officeDocument/2006/relationships/hyperlink" Target="https://podminky.urs.cz/item/CS_URS_2021_02/741810001" TargetMode="External" /><Relationship Id="rId87" Type="http://schemas.openxmlformats.org/officeDocument/2006/relationships/hyperlink" Target="https://podminky.urs.cz/item/CS_URS_2021_02/998741102" TargetMode="External" /><Relationship Id="rId88" Type="http://schemas.openxmlformats.org/officeDocument/2006/relationships/hyperlink" Target="https://podminky.urs.cz/item/CS_URS_2021_02/HZS2232" TargetMode="External" /><Relationship Id="rId89" Type="http://schemas.openxmlformats.org/officeDocument/2006/relationships/hyperlink" Target="https://podminky.urs.cz/item/CS_URS_2021_02/751111052" TargetMode="External" /><Relationship Id="rId90" Type="http://schemas.openxmlformats.org/officeDocument/2006/relationships/hyperlink" Target="https://podminky.urs.cz/item/CS_URS_2021_02/751398041" TargetMode="External" /><Relationship Id="rId91" Type="http://schemas.openxmlformats.org/officeDocument/2006/relationships/hyperlink" Target="https://podminky.urs.cz/item/CS_URS_2021_02/429729-R" TargetMode="External" /><Relationship Id="rId92" Type="http://schemas.openxmlformats.org/officeDocument/2006/relationships/hyperlink" Target="https://podminky.urs.cz/item/CS_URS_2021_02/751525082" TargetMode="External" /><Relationship Id="rId93" Type="http://schemas.openxmlformats.org/officeDocument/2006/relationships/hyperlink" Target="https://podminky.urs.cz/item/CS_URS_2021_02/42981650" TargetMode="External" /><Relationship Id="rId94" Type="http://schemas.openxmlformats.org/officeDocument/2006/relationships/hyperlink" Target="https://podminky.urs.cz/item/CS_URS_2021_02/998751101" TargetMode="External" /><Relationship Id="rId95" Type="http://schemas.openxmlformats.org/officeDocument/2006/relationships/hyperlink" Target="https://podminky.urs.cz/item/CS_URS_2021_02/763121422" TargetMode="External" /><Relationship Id="rId96" Type="http://schemas.openxmlformats.org/officeDocument/2006/relationships/hyperlink" Target="https://podminky.urs.cz/item/CS_URS_2021_02/998763301" TargetMode="External" /><Relationship Id="rId97" Type="http://schemas.openxmlformats.org/officeDocument/2006/relationships/hyperlink" Target="https://podminky.urs.cz/item/CS_URS_2021_02/767661811" TargetMode="External" /><Relationship Id="rId98" Type="http://schemas.openxmlformats.org/officeDocument/2006/relationships/hyperlink" Target="https://podminky.urs.cz/item/CS_URS_2021_02/767662210" TargetMode="External" /><Relationship Id="rId99" Type="http://schemas.openxmlformats.org/officeDocument/2006/relationships/hyperlink" Target="https://podminky.urs.cz/item/CS_URS_2021_02/767893112" TargetMode="External" /><Relationship Id="rId100" Type="http://schemas.openxmlformats.org/officeDocument/2006/relationships/hyperlink" Target="https://podminky.urs.cz/item/CS_URS_2021_02/63437001" TargetMode="External" /><Relationship Id="rId101" Type="http://schemas.openxmlformats.org/officeDocument/2006/relationships/hyperlink" Target="https://podminky.urs.cz/item/CS_URS_2021_02/998767101" TargetMode="External" /><Relationship Id="rId102" Type="http://schemas.openxmlformats.org/officeDocument/2006/relationships/hyperlink" Target="https://podminky.urs.cz/item/CS_URS_2021_02/771121011" TargetMode="External" /><Relationship Id="rId103" Type="http://schemas.openxmlformats.org/officeDocument/2006/relationships/hyperlink" Target="https://podminky.urs.cz/item/CS_URS_2021_02/771574112" TargetMode="External" /><Relationship Id="rId104" Type="http://schemas.openxmlformats.org/officeDocument/2006/relationships/hyperlink" Target="https://podminky.urs.cz/item/CS_URS_2021_02/59761434" TargetMode="External" /><Relationship Id="rId105" Type="http://schemas.openxmlformats.org/officeDocument/2006/relationships/hyperlink" Target="https://podminky.urs.cz/item/CS_URS_2021_02/998771101" TargetMode="External" /><Relationship Id="rId106" Type="http://schemas.openxmlformats.org/officeDocument/2006/relationships/hyperlink" Target="https://podminky.urs.cz/item/CS_URS_2021_02/781121011" TargetMode="External" /><Relationship Id="rId107" Type="http://schemas.openxmlformats.org/officeDocument/2006/relationships/hyperlink" Target="https://podminky.urs.cz/item/CS_URS_2021_02/781474114" TargetMode="External" /><Relationship Id="rId108" Type="http://schemas.openxmlformats.org/officeDocument/2006/relationships/hyperlink" Target="https://podminky.urs.cz/item/CS_URS_2021_02/59761040" TargetMode="External" /><Relationship Id="rId109" Type="http://schemas.openxmlformats.org/officeDocument/2006/relationships/hyperlink" Target="https://podminky.urs.cz/item/CS_URS_2021_02/781493611" TargetMode="External" /><Relationship Id="rId110" Type="http://schemas.openxmlformats.org/officeDocument/2006/relationships/hyperlink" Target="https://podminky.urs.cz/item/CS_URS_2021_02/56245723" TargetMode="External" /><Relationship Id="rId111" Type="http://schemas.openxmlformats.org/officeDocument/2006/relationships/hyperlink" Target="https://podminky.urs.cz/item/CS_URS_2021_02/998781101" TargetMode="External" /><Relationship Id="rId112" Type="http://schemas.openxmlformats.org/officeDocument/2006/relationships/hyperlink" Target="https://podminky.urs.cz/item/CS_URS_2021_02/783301313" TargetMode="External" /><Relationship Id="rId113" Type="http://schemas.openxmlformats.org/officeDocument/2006/relationships/hyperlink" Target="https://podminky.urs.cz/item/CS_URS_2021_02/783314101" TargetMode="External" /><Relationship Id="rId114" Type="http://schemas.openxmlformats.org/officeDocument/2006/relationships/hyperlink" Target="https://podminky.urs.cz/item/CS_URS_2021_02/783317101" TargetMode="External" /><Relationship Id="rId115" Type="http://schemas.openxmlformats.org/officeDocument/2006/relationships/hyperlink" Target="https://podminky.urs.cz/item/CS_URS_2021_02/783801201" TargetMode="External" /><Relationship Id="rId116" Type="http://schemas.openxmlformats.org/officeDocument/2006/relationships/hyperlink" Target="https://podminky.urs.cz/item/CS_URS_2021_02/783823135" TargetMode="External" /><Relationship Id="rId117" Type="http://schemas.openxmlformats.org/officeDocument/2006/relationships/hyperlink" Target="https://podminky.urs.cz/item/CS_URS_2021_02/783827425" TargetMode="External" /><Relationship Id="rId118" Type="http://schemas.openxmlformats.org/officeDocument/2006/relationships/hyperlink" Target="https://podminky.urs.cz/item/CS_URS_2021_02/784111001" TargetMode="External" /><Relationship Id="rId119" Type="http://schemas.openxmlformats.org/officeDocument/2006/relationships/hyperlink" Target="https://podminky.urs.cz/item/CS_URS_2021_02/784211101" TargetMode="External" /><Relationship Id="rId1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069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Instalace malého nákladního výtahu a související úpravy v kuchyni ZŠ Vrchlického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ZŠ Dr.M.Tyrše, Děčín II, Vrchlického 630/5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1. 9. 2021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Děčín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Vladimír Vidai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74</v>
      </c>
      <c r="BT54" s="109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37.5" customHeight="1">
      <c r="A55" s="110" t="s">
        <v>78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'069 - Instalace malého ná...'!J28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'069 - Instalace malého ná...'!P101</f>
        <v>0</v>
      </c>
      <c r="AV55" s="119">
        <f>'069 - Instalace malého ná...'!J31</f>
        <v>0</v>
      </c>
      <c r="AW55" s="119">
        <f>'069 - Instalace malého ná...'!J32</f>
        <v>0</v>
      </c>
      <c r="AX55" s="119">
        <f>'069 - Instalace malého ná...'!J33</f>
        <v>0</v>
      </c>
      <c r="AY55" s="119">
        <f>'069 - Instalace malého ná...'!J34</f>
        <v>0</v>
      </c>
      <c r="AZ55" s="119">
        <f>'069 - Instalace malého ná...'!F31</f>
        <v>0</v>
      </c>
      <c r="BA55" s="119">
        <f>'069 - Instalace malého ná...'!F32</f>
        <v>0</v>
      </c>
      <c r="BB55" s="119">
        <f>'069 - Instalace malého ná...'!F33</f>
        <v>0</v>
      </c>
      <c r="BC55" s="119">
        <f>'069 - Instalace malého ná...'!F34</f>
        <v>0</v>
      </c>
      <c r="BD55" s="121">
        <f>'069 - Instalace malého ná...'!F35</f>
        <v>0</v>
      </c>
      <c r="BE55" s="7"/>
      <c r="BT55" s="122" t="s">
        <v>80</v>
      </c>
      <c r="BU55" s="122" t="s">
        <v>81</v>
      </c>
      <c r="BV55" s="122" t="s">
        <v>76</v>
      </c>
      <c r="BW55" s="122" t="s">
        <v>5</v>
      </c>
      <c r="BX55" s="122" t="s">
        <v>77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yA83LMWIX/qXSWoEwVSwKgneCf1UDxI1B/1fJPzYj0J+jFGg0eMKpZDrai5JK+B9s4XuMu4Q7sgMfFq/ckxsWA==" hashValue="A2whxmk34pBWpEY/1MwUOjpuEKi4Pd6hI7nkGV6Gv/SlgtPnrUweG2mFyN0VLJ/SrzTKwZYBLGbmLWmej7lNB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69 - Instalace malého ná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82</v>
      </c>
    </row>
    <row r="4" s="1" customFormat="1" ht="24.96" customHeight="1">
      <c r="B4" s="20"/>
      <c r="D4" s="125" t="s">
        <v>83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1. 9. 2021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27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28</v>
      </c>
      <c r="F13" s="38"/>
      <c r="G13" s="38"/>
      <c r="H13" s="38"/>
      <c r="I13" s="127" t="s">
        <v>29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30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29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32</v>
      </c>
      <c r="E18" s="38"/>
      <c r="F18" s="38"/>
      <c r="G18" s="38"/>
      <c r="H18" s="38"/>
      <c r="I18" s="127" t="s">
        <v>26</v>
      </c>
      <c r="J18" s="130" t="s">
        <v>33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34</v>
      </c>
      <c r="F19" s="38"/>
      <c r="G19" s="38"/>
      <c r="H19" s="38"/>
      <c r="I19" s="127" t="s">
        <v>29</v>
      </c>
      <c r="J19" s="130" t="s">
        <v>35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37</v>
      </c>
      <c r="E21" s="38"/>
      <c r="F21" s="38"/>
      <c r="G21" s="38"/>
      <c r="H21" s="38"/>
      <c r="I21" s="127" t="s">
        <v>26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29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39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40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41</v>
      </c>
      <c r="E28" s="38"/>
      <c r="F28" s="38"/>
      <c r="G28" s="38"/>
      <c r="H28" s="38"/>
      <c r="I28" s="38"/>
      <c r="J28" s="138">
        <f>ROUND(J101,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43</v>
      </c>
      <c r="G30" s="38"/>
      <c r="H30" s="38"/>
      <c r="I30" s="139" t="s">
        <v>42</v>
      </c>
      <c r="J30" s="139" t="s">
        <v>44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45</v>
      </c>
      <c r="E31" s="127" t="s">
        <v>46</v>
      </c>
      <c r="F31" s="141">
        <f>ROUND((SUM(BE101:BE451)),  2)</f>
        <v>0</v>
      </c>
      <c r="G31" s="38"/>
      <c r="H31" s="38"/>
      <c r="I31" s="142">
        <v>0.20999999999999999</v>
      </c>
      <c r="J31" s="141">
        <f>ROUND(((SUM(BE101:BE451))*I31),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47</v>
      </c>
      <c r="F32" s="141">
        <f>ROUND((SUM(BF101:BF451)),  2)</f>
        <v>0</v>
      </c>
      <c r="G32" s="38"/>
      <c r="H32" s="38"/>
      <c r="I32" s="142">
        <v>0.14999999999999999</v>
      </c>
      <c r="J32" s="141">
        <f>ROUND(((SUM(BF101:BF451))*I32),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48</v>
      </c>
      <c r="F33" s="141">
        <f>ROUND((SUM(BG101:BG451)),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49</v>
      </c>
      <c r="F34" s="141">
        <f>ROUND((SUM(BH101:BH451)),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50</v>
      </c>
      <c r="F35" s="141">
        <f>ROUND((SUM(BI101:BI451)),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51</v>
      </c>
      <c r="E37" s="145"/>
      <c r="F37" s="145"/>
      <c r="G37" s="146" t="s">
        <v>52</v>
      </c>
      <c r="H37" s="147" t="s">
        <v>53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84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Instalace malého nákladního výtahu a související úpravy v kuchyni ZŠ Vrchlického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 xml:space="preserve">ZŠ Dr.M.Tyrše, Děčín II, Vrchlického 630/5 </v>
      </c>
      <c r="G48" s="40"/>
      <c r="H48" s="40"/>
      <c r="I48" s="32" t="s">
        <v>23</v>
      </c>
      <c r="J48" s="72" t="str">
        <f>IF(J10="","",J10)</f>
        <v>1. 9. 2021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Statutární město Děčín</v>
      </c>
      <c r="G50" s="40"/>
      <c r="H50" s="40"/>
      <c r="I50" s="32" t="s">
        <v>32</v>
      </c>
      <c r="J50" s="36" t="str">
        <f>E19</f>
        <v>Vladimír Vidai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30</v>
      </c>
      <c r="D51" s="40"/>
      <c r="E51" s="40"/>
      <c r="F51" s="27" t="str">
        <f>IF(E16="","",E16)</f>
        <v>Vyplň údaj</v>
      </c>
      <c r="G51" s="40"/>
      <c r="H51" s="40"/>
      <c r="I51" s="32" t="s">
        <v>37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85</v>
      </c>
      <c r="D53" s="155"/>
      <c r="E53" s="155"/>
      <c r="F53" s="155"/>
      <c r="G53" s="155"/>
      <c r="H53" s="155"/>
      <c r="I53" s="155"/>
      <c r="J53" s="156" t="s">
        <v>86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73</v>
      </c>
      <c r="D55" s="40"/>
      <c r="E55" s="40"/>
      <c r="F55" s="40"/>
      <c r="G55" s="40"/>
      <c r="H55" s="40"/>
      <c r="I55" s="40"/>
      <c r="J55" s="102">
        <f>J101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87</v>
      </c>
    </row>
    <row r="56" s="9" customFormat="1" ht="24.96" customHeight="1">
      <c r="A56" s="9"/>
      <c r="B56" s="158"/>
      <c r="C56" s="159"/>
      <c r="D56" s="160" t="s">
        <v>88</v>
      </c>
      <c r="E56" s="161"/>
      <c r="F56" s="161"/>
      <c r="G56" s="161"/>
      <c r="H56" s="161"/>
      <c r="I56" s="161"/>
      <c r="J56" s="162">
        <f>J102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89</v>
      </c>
      <c r="E57" s="167"/>
      <c r="F57" s="167"/>
      <c r="G57" s="167"/>
      <c r="H57" s="167"/>
      <c r="I57" s="167"/>
      <c r="J57" s="168">
        <f>J103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90</v>
      </c>
      <c r="E58" s="167"/>
      <c r="F58" s="167"/>
      <c r="G58" s="167"/>
      <c r="H58" s="167"/>
      <c r="I58" s="167"/>
      <c r="J58" s="168">
        <f>J117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91</v>
      </c>
      <c r="E59" s="167"/>
      <c r="F59" s="167"/>
      <c r="G59" s="167"/>
      <c r="H59" s="167"/>
      <c r="I59" s="167"/>
      <c r="J59" s="168">
        <f>J129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92</v>
      </c>
      <c r="E60" s="167"/>
      <c r="F60" s="167"/>
      <c r="G60" s="167"/>
      <c r="H60" s="167"/>
      <c r="I60" s="167"/>
      <c r="J60" s="168">
        <f>J151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93</v>
      </c>
      <c r="E61" s="167"/>
      <c r="F61" s="167"/>
      <c r="G61" s="167"/>
      <c r="H61" s="167"/>
      <c r="I61" s="167"/>
      <c r="J61" s="168">
        <f>J160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4"/>
      <c r="C62" s="165"/>
      <c r="D62" s="166" t="s">
        <v>94</v>
      </c>
      <c r="E62" s="167"/>
      <c r="F62" s="167"/>
      <c r="G62" s="167"/>
      <c r="H62" s="167"/>
      <c r="I62" s="167"/>
      <c r="J62" s="168">
        <f>J202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4"/>
      <c r="C63" s="165"/>
      <c r="D63" s="166" t="s">
        <v>95</v>
      </c>
      <c r="E63" s="167"/>
      <c r="F63" s="167"/>
      <c r="G63" s="167"/>
      <c r="H63" s="167"/>
      <c r="I63" s="167"/>
      <c r="J63" s="168">
        <f>J210</f>
        <v>0</v>
      </c>
      <c r="K63" s="165"/>
      <c r="L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4"/>
      <c r="C64" s="165"/>
      <c r="D64" s="166" t="s">
        <v>96</v>
      </c>
      <c r="E64" s="167"/>
      <c r="F64" s="167"/>
      <c r="G64" s="167"/>
      <c r="H64" s="167"/>
      <c r="I64" s="167"/>
      <c r="J64" s="168">
        <f>J224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4"/>
      <c r="C65" s="165"/>
      <c r="D65" s="166" t="s">
        <v>97</v>
      </c>
      <c r="E65" s="167"/>
      <c r="F65" s="167"/>
      <c r="G65" s="167"/>
      <c r="H65" s="167"/>
      <c r="I65" s="167"/>
      <c r="J65" s="168">
        <f>J233</f>
        <v>0</v>
      </c>
      <c r="K65" s="165"/>
      <c r="L65" s="16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4"/>
      <c r="C66" s="165"/>
      <c r="D66" s="166" t="s">
        <v>98</v>
      </c>
      <c r="E66" s="167"/>
      <c r="F66" s="167"/>
      <c r="G66" s="167"/>
      <c r="H66" s="167"/>
      <c r="I66" s="167"/>
      <c r="J66" s="168">
        <f>J236</f>
        <v>0</v>
      </c>
      <c r="K66" s="165"/>
      <c r="L66" s="16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4"/>
      <c r="C67" s="165"/>
      <c r="D67" s="166" t="s">
        <v>99</v>
      </c>
      <c r="E67" s="167"/>
      <c r="F67" s="167"/>
      <c r="G67" s="167"/>
      <c r="H67" s="167"/>
      <c r="I67" s="167"/>
      <c r="J67" s="168">
        <f>J287</f>
        <v>0</v>
      </c>
      <c r="K67" s="165"/>
      <c r="L67" s="16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4"/>
      <c r="C68" s="165"/>
      <c r="D68" s="166" t="s">
        <v>100</v>
      </c>
      <c r="E68" s="167"/>
      <c r="F68" s="167"/>
      <c r="G68" s="167"/>
      <c r="H68" s="167"/>
      <c r="I68" s="167"/>
      <c r="J68" s="168">
        <f>J303</f>
        <v>0</v>
      </c>
      <c r="K68" s="165"/>
      <c r="L68" s="16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58"/>
      <c r="C69" s="159"/>
      <c r="D69" s="160" t="s">
        <v>101</v>
      </c>
      <c r="E69" s="161"/>
      <c r="F69" s="161"/>
      <c r="G69" s="161"/>
      <c r="H69" s="161"/>
      <c r="I69" s="161"/>
      <c r="J69" s="162">
        <f>J306</f>
        <v>0</v>
      </c>
      <c r="K69" s="159"/>
      <c r="L69" s="16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4"/>
      <c r="C70" s="165"/>
      <c r="D70" s="166" t="s">
        <v>102</v>
      </c>
      <c r="E70" s="167"/>
      <c r="F70" s="167"/>
      <c r="G70" s="167"/>
      <c r="H70" s="167"/>
      <c r="I70" s="167"/>
      <c r="J70" s="168">
        <f>J307</f>
        <v>0</v>
      </c>
      <c r="K70" s="165"/>
      <c r="L70" s="16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4"/>
      <c r="C71" s="165"/>
      <c r="D71" s="166" t="s">
        <v>103</v>
      </c>
      <c r="E71" s="167"/>
      <c r="F71" s="167"/>
      <c r="G71" s="167"/>
      <c r="H71" s="167"/>
      <c r="I71" s="167"/>
      <c r="J71" s="168">
        <f>J314</f>
        <v>0</v>
      </c>
      <c r="K71" s="165"/>
      <c r="L71" s="16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4"/>
      <c r="C72" s="165"/>
      <c r="D72" s="166" t="s">
        <v>104</v>
      </c>
      <c r="E72" s="167"/>
      <c r="F72" s="167"/>
      <c r="G72" s="167"/>
      <c r="H72" s="167"/>
      <c r="I72" s="167"/>
      <c r="J72" s="168">
        <f>J318</f>
        <v>0</v>
      </c>
      <c r="K72" s="165"/>
      <c r="L72" s="16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4"/>
      <c r="C73" s="165"/>
      <c r="D73" s="166" t="s">
        <v>105</v>
      </c>
      <c r="E73" s="167"/>
      <c r="F73" s="167"/>
      <c r="G73" s="167"/>
      <c r="H73" s="167"/>
      <c r="I73" s="167"/>
      <c r="J73" s="168">
        <f>J321</f>
        <v>0</v>
      </c>
      <c r="K73" s="165"/>
      <c r="L73" s="16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4"/>
      <c r="C74" s="165"/>
      <c r="D74" s="166" t="s">
        <v>106</v>
      </c>
      <c r="E74" s="167"/>
      <c r="F74" s="167"/>
      <c r="G74" s="167"/>
      <c r="H74" s="167"/>
      <c r="I74" s="167"/>
      <c r="J74" s="168">
        <f>J326</f>
        <v>0</v>
      </c>
      <c r="K74" s="165"/>
      <c r="L74" s="16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4"/>
      <c r="C75" s="165"/>
      <c r="D75" s="166" t="s">
        <v>107</v>
      </c>
      <c r="E75" s="167"/>
      <c r="F75" s="167"/>
      <c r="G75" s="167"/>
      <c r="H75" s="167"/>
      <c r="I75" s="167"/>
      <c r="J75" s="168">
        <f>J366</f>
        <v>0</v>
      </c>
      <c r="K75" s="165"/>
      <c r="L75" s="16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4"/>
      <c r="C76" s="165"/>
      <c r="D76" s="166" t="s">
        <v>108</v>
      </c>
      <c r="E76" s="167"/>
      <c r="F76" s="167"/>
      <c r="G76" s="167"/>
      <c r="H76" s="167"/>
      <c r="I76" s="167"/>
      <c r="J76" s="168">
        <f>J382</f>
        <v>0</v>
      </c>
      <c r="K76" s="165"/>
      <c r="L76" s="16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4"/>
      <c r="C77" s="165"/>
      <c r="D77" s="166" t="s">
        <v>109</v>
      </c>
      <c r="E77" s="167"/>
      <c r="F77" s="167"/>
      <c r="G77" s="167"/>
      <c r="H77" s="167"/>
      <c r="I77" s="167"/>
      <c r="J77" s="168">
        <f>J388</f>
        <v>0</v>
      </c>
      <c r="K77" s="165"/>
      <c r="L77" s="16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4"/>
      <c r="C78" s="165"/>
      <c r="D78" s="166" t="s">
        <v>110</v>
      </c>
      <c r="E78" s="167"/>
      <c r="F78" s="167"/>
      <c r="G78" s="167"/>
      <c r="H78" s="167"/>
      <c r="I78" s="167"/>
      <c r="J78" s="168">
        <f>J400</f>
        <v>0</v>
      </c>
      <c r="K78" s="165"/>
      <c r="L78" s="16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4"/>
      <c r="C79" s="165"/>
      <c r="D79" s="166" t="s">
        <v>111</v>
      </c>
      <c r="E79" s="167"/>
      <c r="F79" s="167"/>
      <c r="G79" s="167"/>
      <c r="H79" s="167"/>
      <c r="I79" s="167"/>
      <c r="J79" s="168">
        <f>J411</f>
        <v>0</v>
      </c>
      <c r="K79" s="165"/>
      <c r="L79" s="16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4"/>
      <c r="C80" s="165"/>
      <c r="D80" s="166" t="s">
        <v>112</v>
      </c>
      <c r="E80" s="167"/>
      <c r="F80" s="167"/>
      <c r="G80" s="167"/>
      <c r="H80" s="167"/>
      <c r="I80" s="167"/>
      <c r="J80" s="168">
        <f>J426</f>
        <v>0</v>
      </c>
      <c r="K80" s="165"/>
      <c r="L80" s="16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4"/>
      <c r="C81" s="165"/>
      <c r="D81" s="166" t="s">
        <v>113</v>
      </c>
      <c r="E81" s="167"/>
      <c r="F81" s="167"/>
      <c r="G81" s="167"/>
      <c r="H81" s="167"/>
      <c r="I81" s="167"/>
      <c r="J81" s="168">
        <f>J443</f>
        <v>0</v>
      </c>
      <c r="K81" s="165"/>
      <c r="L81" s="16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58"/>
      <c r="C82" s="159"/>
      <c r="D82" s="160" t="s">
        <v>114</v>
      </c>
      <c r="E82" s="161"/>
      <c r="F82" s="161"/>
      <c r="G82" s="161"/>
      <c r="H82" s="161"/>
      <c r="I82" s="161"/>
      <c r="J82" s="162">
        <f>J449</f>
        <v>0</v>
      </c>
      <c r="K82" s="159"/>
      <c r="L82" s="16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64"/>
      <c r="C83" s="165"/>
      <c r="D83" s="166" t="s">
        <v>115</v>
      </c>
      <c r="E83" s="167"/>
      <c r="F83" s="167"/>
      <c r="G83" s="167"/>
      <c r="H83" s="167"/>
      <c r="I83" s="167"/>
      <c r="J83" s="168">
        <f>J450</f>
        <v>0</v>
      </c>
      <c r="K83" s="165"/>
      <c r="L83" s="16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2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12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9" s="2" customFormat="1" ht="6.96" customHeight="1">
      <c r="A89" s="38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2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4.96" customHeight="1">
      <c r="A90" s="38"/>
      <c r="B90" s="39"/>
      <c r="C90" s="23" t="s">
        <v>116</v>
      </c>
      <c r="D90" s="40"/>
      <c r="E90" s="40"/>
      <c r="F90" s="40"/>
      <c r="G90" s="40"/>
      <c r="H90" s="40"/>
      <c r="I90" s="40"/>
      <c r="J90" s="40"/>
      <c r="K90" s="40"/>
      <c r="L90" s="12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2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16</v>
      </c>
      <c r="D92" s="40"/>
      <c r="E92" s="40"/>
      <c r="F92" s="40"/>
      <c r="G92" s="40"/>
      <c r="H92" s="40"/>
      <c r="I92" s="40"/>
      <c r="J92" s="40"/>
      <c r="K92" s="40"/>
      <c r="L92" s="12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6.5" customHeight="1">
      <c r="A93" s="38"/>
      <c r="B93" s="39"/>
      <c r="C93" s="40"/>
      <c r="D93" s="40"/>
      <c r="E93" s="69" t="str">
        <f>E7</f>
        <v>Instalace malého nákladního výtahu a související úpravy v kuchyni ZŠ Vrchlického</v>
      </c>
      <c r="F93" s="40"/>
      <c r="G93" s="40"/>
      <c r="H93" s="40"/>
      <c r="I93" s="40"/>
      <c r="J93" s="40"/>
      <c r="K93" s="40"/>
      <c r="L93" s="12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2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21</v>
      </c>
      <c r="D95" s="40"/>
      <c r="E95" s="40"/>
      <c r="F95" s="27" t="str">
        <f>F10</f>
        <v xml:space="preserve">ZŠ Dr.M.Tyrše, Děčín II, Vrchlického 630/5 </v>
      </c>
      <c r="G95" s="40"/>
      <c r="H95" s="40"/>
      <c r="I95" s="32" t="s">
        <v>23</v>
      </c>
      <c r="J95" s="72" t="str">
        <f>IF(J10="","",J10)</f>
        <v>1. 9. 2021</v>
      </c>
      <c r="K95" s="40"/>
      <c r="L95" s="12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6.96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2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25</v>
      </c>
      <c r="D97" s="40"/>
      <c r="E97" s="40"/>
      <c r="F97" s="27" t="str">
        <f>E13</f>
        <v>Statutární město Děčín</v>
      </c>
      <c r="G97" s="40"/>
      <c r="H97" s="40"/>
      <c r="I97" s="32" t="s">
        <v>32</v>
      </c>
      <c r="J97" s="36" t="str">
        <f>E19</f>
        <v>Vladimír Vidai</v>
      </c>
      <c r="K97" s="40"/>
      <c r="L97" s="12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30</v>
      </c>
      <c r="D98" s="40"/>
      <c r="E98" s="40"/>
      <c r="F98" s="27" t="str">
        <f>IF(E16="","",E16)</f>
        <v>Vyplň údaj</v>
      </c>
      <c r="G98" s="40"/>
      <c r="H98" s="40"/>
      <c r="I98" s="32" t="s">
        <v>37</v>
      </c>
      <c r="J98" s="36" t="str">
        <f>E22</f>
        <v xml:space="preserve"> </v>
      </c>
      <c r="K98" s="40"/>
      <c r="L98" s="12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2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11" customFormat="1" ht="29.28" customHeight="1">
      <c r="A100" s="170"/>
      <c r="B100" s="171"/>
      <c r="C100" s="172" t="s">
        <v>117</v>
      </c>
      <c r="D100" s="173" t="s">
        <v>60</v>
      </c>
      <c r="E100" s="173" t="s">
        <v>56</v>
      </c>
      <c r="F100" s="173" t="s">
        <v>57</v>
      </c>
      <c r="G100" s="173" t="s">
        <v>118</v>
      </c>
      <c r="H100" s="173" t="s">
        <v>119</v>
      </c>
      <c r="I100" s="173" t="s">
        <v>120</v>
      </c>
      <c r="J100" s="173" t="s">
        <v>86</v>
      </c>
      <c r="K100" s="174" t="s">
        <v>121</v>
      </c>
      <c r="L100" s="175"/>
      <c r="M100" s="92" t="s">
        <v>19</v>
      </c>
      <c r="N100" s="93" t="s">
        <v>45</v>
      </c>
      <c r="O100" s="93" t="s">
        <v>122</v>
      </c>
      <c r="P100" s="93" t="s">
        <v>123</v>
      </c>
      <c r="Q100" s="93" t="s">
        <v>124</v>
      </c>
      <c r="R100" s="93" t="s">
        <v>125</v>
      </c>
      <c r="S100" s="93" t="s">
        <v>126</v>
      </c>
      <c r="T100" s="94" t="s">
        <v>127</v>
      </c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</row>
    <row r="101" s="2" customFormat="1" ht="22.8" customHeight="1">
      <c r="A101" s="38"/>
      <c r="B101" s="39"/>
      <c r="C101" s="99" t="s">
        <v>128</v>
      </c>
      <c r="D101" s="40"/>
      <c r="E101" s="40"/>
      <c r="F101" s="40"/>
      <c r="G101" s="40"/>
      <c r="H101" s="40"/>
      <c r="I101" s="40"/>
      <c r="J101" s="176">
        <f>BK101</f>
        <v>0</v>
      </c>
      <c r="K101" s="40"/>
      <c r="L101" s="44"/>
      <c r="M101" s="95"/>
      <c r="N101" s="177"/>
      <c r="O101" s="96"/>
      <c r="P101" s="178">
        <f>P102+P306+P449</f>
        <v>0</v>
      </c>
      <c r="Q101" s="96"/>
      <c r="R101" s="178">
        <f>R102+R306+R449</f>
        <v>12.0147639</v>
      </c>
      <c r="S101" s="96"/>
      <c r="T101" s="179">
        <f>T102+T306+T449</f>
        <v>11.917048000000001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74</v>
      </c>
      <c r="AU101" s="17" t="s">
        <v>87</v>
      </c>
      <c r="BK101" s="180">
        <f>BK102+BK306+BK449</f>
        <v>0</v>
      </c>
    </row>
    <row r="102" s="12" customFormat="1" ht="25.92" customHeight="1">
      <c r="A102" s="12"/>
      <c r="B102" s="181"/>
      <c r="C102" s="182"/>
      <c r="D102" s="183" t="s">
        <v>74</v>
      </c>
      <c r="E102" s="184" t="s">
        <v>129</v>
      </c>
      <c r="F102" s="184" t="s">
        <v>130</v>
      </c>
      <c r="G102" s="182"/>
      <c r="H102" s="182"/>
      <c r="I102" s="185"/>
      <c r="J102" s="186">
        <f>BK102</f>
        <v>0</v>
      </c>
      <c r="K102" s="182"/>
      <c r="L102" s="187"/>
      <c r="M102" s="188"/>
      <c r="N102" s="189"/>
      <c r="O102" s="189"/>
      <c r="P102" s="190">
        <f>P103+P117+P129+P151+P160+P202+P210+P224+P233+P236+P287+P303</f>
        <v>0</v>
      </c>
      <c r="Q102" s="189"/>
      <c r="R102" s="190">
        <f>R103+R117+R129+R151+R160+R202+R210+R224+R233+R236+R287+R303</f>
        <v>10.766917230000001</v>
      </c>
      <c r="S102" s="189"/>
      <c r="T102" s="191">
        <f>T103+T117+T129+T151+T160+T202+T210+T224+T233+T236+T287+T303</f>
        <v>11.890818000000001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2" t="s">
        <v>80</v>
      </c>
      <c r="AT102" s="193" t="s">
        <v>74</v>
      </c>
      <c r="AU102" s="193" t="s">
        <v>75</v>
      </c>
      <c r="AY102" s="192" t="s">
        <v>131</v>
      </c>
      <c r="BK102" s="194">
        <f>BK103+BK117+BK129+BK151+BK160+BK202+BK210+BK224+BK233+BK236+BK287+BK303</f>
        <v>0</v>
      </c>
    </row>
    <row r="103" s="12" customFormat="1" ht="22.8" customHeight="1">
      <c r="A103" s="12"/>
      <c r="B103" s="181"/>
      <c r="C103" s="182"/>
      <c r="D103" s="183" t="s">
        <v>74</v>
      </c>
      <c r="E103" s="195" t="s">
        <v>80</v>
      </c>
      <c r="F103" s="195" t="s">
        <v>132</v>
      </c>
      <c r="G103" s="182"/>
      <c r="H103" s="182"/>
      <c r="I103" s="185"/>
      <c r="J103" s="196">
        <f>BK103</f>
        <v>0</v>
      </c>
      <c r="K103" s="182"/>
      <c r="L103" s="187"/>
      <c r="M103" s="188"/>
      <c r="N103" s="189"/>
      <c r="O103" s="189"/>
      <c r="P103" s="190">
        <f>SUM(P104:P116)</f>
        <v>0</v>
      </c>
      <c r="Q103" s="189"/>
      <c r="R103" s="190">
        <f>SUM(R104:R116)</f>
        <v>0</v>
      </c>
      <c r="S103" s="189"/>
      <c r="T103" s="191">
        <f>SUM(T104:T116)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2" t="s">
        <v>80</v>
      </c>
      <c r="AT103" s="193" t="s">
        <v>74</v>
      </c>
      <c r="AU103" s="193" t="s">
        <v>80</v>
      </c>
      <c r="AY103" s="192" t="s">
        <v>131</v>
      </c>
      <c r="BK103" s="194">
        <f>SUM(BK104:BK116)</f>
        <v>0</v>
      </c>
    </row>
    <row r="104" s="2" customFormat="1" ht="16.5" customHeight="1">
      <c r="A104" s="38"/>
      <c r="B104" s="39"/>
      <c r="C104" s="197" t="s">
        <v>80</v>
      </c>
      <c r="D104" s="197" t="s">
        <v>133</v>
      </c>
      <c r="E104" s="198" t="s">
        <v>134</v>
      </c>
      <c r="F104" s="199" t="s">
        <v>135</v>
      </c>
      <c r="G104" s="200" t="s">
        <v>136</v>
      </c>
      <c r="H104" s="201">
        <v>0.30599999999999999</v>
      </c>
      <c r="I104" s="202"/>
      <c r="J104" s="203">
        <f>ROUND(I104*H104,2)</f>
        <v>0</v>
      </c>
      <c r="K104" s="199" t="s">
        <v>137</v>
      </c>
      <c r="L104" s="44"/>
      <c r="M104" s="204" t="s">
        <v>19</v>
      </c>
      <c r="N104" s="205" t="s">
        <v>46</v>
      </c>
      <c r="O104" s="84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138</v>
      </c>
      <c r="AT104" s="208" t="s">
        <v>133</v>
      </c>
      <c r="AU104" s="208" t="s">
        <v>82</v>
      </c>
      <c r="AY104" s="17" t="s">
        <v>131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80</v>
      </c>
      <c r="BK104" s="209">
        <f>ROUND(I104*H104,2)</f>
        <v>0</v>
      </c>
      <c r="BL104" s="17" t="s">
        <v>138</v>
      </c>
      <c r="BM104" s="208" t="s">
        <v>139</v>
      </c>
    </row>
    <row r="105" s="2" customFormat="1">
      <c r="A105" s="38"/>
      <c r="B105" s="39"/>
      <c r="C105" s="40"/>
      <c r="D105" s="210" t="s">
        <v>140</v>
      </c>
      <c r="E105" s="40"/>
      <c r="F105" s="211" t="s">
        <v>141</v>
      </c>
      <c r="G105" s="40"/>
      <c r="H105" s="40"/>
      <c r="I105" s="212"/>
      <c r="J105" s="40"/>
      <c r="K105" s="40"/>
      <c r="L105" s="44"/>
      <c r="M105" s="213"/>
      <c r="N105" s="21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140</v>
      </c>
      <c r="AU105" s="17" t="s">
        <v>82</v>
      </c>
    </row>
    <row r="106" s="13" customFormat="1">
      <c r="A106" s="13"/>
      <c r="B106" s="215"/>
      <c r="C106" s="216"/>
      <c r="D106" s="217" t="s">
        <v>142</v>
      </c>
      <c r="E106" s="218" t="s">
        <v>19</v>
      </c>
      <c r="F106" s="219" t="s">
        <v>143</v>
      </c>
      <c r="G106" s="216"/>
      <c r="H106" s="220">
        <v>0.30599999999999999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6" t="s">
        <v>142</v>
      </c>
      <c r="AU106" s="226" t="s">
        <v>82</v>
      </c>
      <c r="AV106" s="13" t="s">
        <v>82</v>
      </c>
      <c r="AW106" s="13" t="s">
        <v>36</v>
      </c>
      <c r="AX106" s="13" t="s">
        <v>80</v>
      </c>
      <c r="AY106" s="226" t="s">
        <v>131</v>
      </c>
    </row>
    <row r="107" s="2" customFormat="1" ht="37.8" customHeight="1">
      <c r="A107" s="38"/>
      <c r="B107" s="39"/>
      <c r="C107" s="197" t="s">
        <v>82</v>
      </c>
      <c r="D107" s="197" t="s">
        <v>133</v>
      </c>
      <c r="E107" s="198" t="s">
        <v>144</v>
      </c>
      <c r="F107" s="199" t="s">
        <v>145</v>
      </c>
      <c r="G107" s="200" t="s">
        <v>136</v>
      </c>
      <c r="H107" s="201">
        <v>0.30599999999999999</v>
      </c>
      <c r="I107" s="202"/>
      <c r="J107" s="203">
        <f>ROUND(I107*H107,2)</f>
        <v>0</v>
      </c>
      <c r="K107" s="199" t="s">
        <v>137</v>
      </c>
      <c r="L107" s="44"/>
      <c r="M107" s="204" t="s">
        <v>19</v>
      </c>
      <c r="N107" s="205" t="s">
        <v>46</v>
      </c>
      <c r="O107" s="84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8" t="s">
        <v>138</v>
      </c>
      <c r="AT107" s="208" t="s">
        <v>133</v>
      </c>
      <c r="AU107" s="208" t="s">
        <v>82</v>
      </c>
      <c r="AY107" s="17" t="s">
        <v>131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7" t="s">
        <v>80</v>
      </c>
      <c r="BK107" s="209">
        <f>ROUND(I107*H107,2)</f>
        <v>0</v>
      </c>
      <c r="BL107" s="17" t="s">
        <v>138</v>
      </c>
      <c r="BM107" s="208" t="s">
        <v>146</v>
      </c>
    </row>
    <row r="108" s="2" customFormat="1">
      <c r="A108" s="38"/>
      <c r="B108" s="39"/>
      <c r="C108" s="40"/>
      <c r="D108" s="210" t="s">
        <v>140</v>
      </c>
      <c r="E108" s="40"/>
      <c r="F108" s="211" t="s">
        <v>147</v>
      </c>
      <c r="G108" s="40"/>
      <c r="H108" s="40"/>
      <c r="I108" s="212"/>
      <c r="J108" s="40"/>
      <c r="K108" s="40"/>
      <c r="L108" s="44"/>
      <c r="M108" s="213"/>
      <c r="N108" s="21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140</v>
      </c>
      <c r="AU108" s="17" t="s">
        <v>82</v>
      </c>
    </row>
    <row r="109" s="2" customFormat="1" ht="37.8" customHeight="1">
      <c r="A109" s="38"/>
      <c r="B109" s="39"/>
      <c r="C109" s="197" t="s">
        <v>148</v>
      </c>
      <c r="D109" s="197" t="s">
        <v>133</v>
      </c>
      <c r="E109" s="198" t="s">
        <v>149</v>
      </c>
      <c r="F109" s="199" t="s">
        <v>150</v>
      </c>
      <c r="G109" s="200" t="s">
        <v>136</v>
      </c>
      <c r="H109" s="201">
        <v>1.53</v>
      </c>
      <c r="I109" s="202"/>
      <c r="J109" s="203">
        <f>ROUND(I109*H109,2)</f>
        <v>0</v>
      </c>
      <c r="K109" s="199" t="s">
        <v>137</v>
      </c>
      <c r="L109" s="44"/>
      <c r="M109" s="204" t="s">
        <v>19</v>
      </c>
      <c r="N109" s="205" t="s">
        <v>46</v>
      </c>
      <c r="O109" s="84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8" t="s">
        <v>138</v>
      </c>
      <c r="AT109" s="208" t="s">
        <v>133</v>
      </c>
      <c r="AU109" s="208" t="s">
        <v>82</v>
      </c>
      <c r="AY109" s="17" t="s">
        <v>131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7" t="s">
        <v>80</v>
      </c>
      <c r="BK109" s="209">
        <f>ROUND(I109*H109,2)</f>
        <v>0</v>
      </c>
      <c r="BL109" s="17" t="s">
        <v>138</v>
      </c>
      <c r="BM109" s="208" t="s">
        <v>151</v>
      </c>
    </row>
    <row r="110" s="2" customFormat="1">
      <c r="A110" s="38"/>
      <c r="B110" s="39"/>
      <c r="C110" s="40"/>
      <c r="D110" s="210" t="s">
        <v>140</v>
      </c>
      <c r="E110" s="40"/>
      <c r="F110" s="211" t="s">
        <v>152</v>
      </c>
      <c r="G110" s="40"/>
      <c r="H110" s="40"/>
      <c r="I110" s="212"/>
      <c r="J110" s="40"/>
      <c r="K110" s="40"/>
      <c r="L110" s="44"/>
      <c r="M110" s="213"/>
      <c r="N110" s="21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140</v>
      </c>
      <c r="AU110" s="17" t="s">
        <v>82</v>
      </c>
    </row>
    <row r="111" s="13" customFormat="1">
      <c r="A111" s="13"/>
      <c r="B111" s="215"/>
      <c r="C111" s="216"/>
      <c r="D111" s="217" t="s">
        <v>142</v>
      </c>
      <c r="E111" s="216"/>
      <c r="F111" s="219" t="s">
        <v>153</v>
      </c>
      <c r="G111" s="216"/>
      <c r="H111" s="220">
        <v>1.53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6" t="s">
        <v>142</v>
      </c>
      <c r="AU111" s="226" t="s">
        <v>82</v>
      </c>
      <c r="AV111" s="13" t="s">
        <v>82</v>
      </c>
      <c r="AW111" s="13" t="s">
        <v>4</v>
      </c>
      <c r="AX111" s="13" t="s">
        <v>80</v>
      </c>
      <c r="AY111" s="226" t="s">
        <v>131</v>
      </c>
    </row>
    <row r="112" s="2" customFormat="1" ht="16.5" customHeight="1">
      <c r="A112" s="38"/>
      <c r="B112" s="39"/>
      <c r="C112" s="227" t="s">
        <v>138</v>
      </c>
      <c r="D112" s="227" t="s">
        <v>154</v>
      </c>
      <c r="E112" s="228" t="s">
        <v>155</v>
      </c>
      <c r="F112" s="229" t="s">
        <v>156</v>
      </c>
      <c r="G112" s="230" t="s">
        <v>157</v>
      </c>
      <c r="H112" s="231">
        <v>0.55100000000000005</v>
      </c>
      <c r="I112" s="232"/>
      <c r="J112" s="233">
        <f>ROUND(I112*H112,2)</f>
        <v>0</v>
      </c>
      <c r="K112" s="229" t="s">
        <v>137</v>
      </c>
      <c r="L112" s="234"/>
      <c r="M112" s="235" t="s">
        <v>19</v>
      </c>
      <c r="N112" s="236" t="s">
        <v>46</v>
      </c>
      <c r="O112" s="84"/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8" t="s">
        <v>158</v>
      </c>
      <c r="AT112" s="208" t="s">
        <v>154</v>
      </c>
      <c r="AU112" s="208" t="s">
        <v>82</v>
      </c>
      <c r="AY112" s="17" t="s">
        <v>131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7" t="s">
        <v>80</v>
      </c>
      <c r="BK112" s="209">
        <f>ROUND(I112*H112,2)</f>
        <v>0</v>
      </c>
      <c r="BL112" s="17" t="s">
        <v>138</v>
      </c>
      <c r="BM112" s="208" t="s">
        <v>159</v>
      </c>
    </row>
    <row r="113" s="2" customFormat="1">
      <c r="A113" s="38"/>
      <c r="B113" s="39"/>
      <c r="C113" s="40"/>
      <c r="D113" s="210" t="s">
        <v>140</v>
      </c>
      <c r="E113" s="40"/>
      <c r="F113" s="211" t="s">
        <v>160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140</v>
      </c>
      <c r="AU113" s="17" t="s">
        <v>82</v>
      </c>
    </row>
    <row r="114" s="13" customFormat="1">
      <c r="A114" s="13"/>
      <c r="B114" s="215"/>
      <c r="C114" s="216"/>
      <c r="D114" s="217" t="s">
        <v>142</v>
      </c>
      <c r="E114" s="216"/>
      <c r="F114" s="219" t="s">
        <v>161</v>
      </c>
      <c r="G114" s="216"/>
      <c r="H114" s="220">
        <v>0.55100000000000005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6" t="s">
        <v>142</v>
      </c>
      <c r="AU114" s="226" t="s">
        <v>82</v>
      </c>
      <c r="AV114" s="13" t="s">
        <v>82</v>
      </c>
      <c r="AW114" s="13" t="s">
        <v>4</v>
      </c>
      <c r="AX114" s="13" t="s">
        <v>80</v>
      </c>
      <c r="AY114" s="226" t="s">
        <v>131</v>
      </c>
    </row>
    <row r="115" s="2" customFormat="1" ht="24.15" customHeight="1">
      <c r="A115" s="38"/>
      <c r="B115" s="39"/>
      <c r="C115" s="197" t="s">
        <v>162</v>
      </c>
      <c r="D115" s="197" t="s">
        <v>133</v>
      </c>
      <c r="E115" s="198" t="s">
        <v>163</v>
      </c>
      <c r="F115" s="199" t="s">
        <v>164</v>
      </c>
      <c r="G115" s="200" t="s">
        <v>136</v>
      </c>
      <c r="H115" s="201">
        <v>0.30599999999999999</v>
      </c>
      <c r="I115" s="202"/>
      <c r="J115" s="203">
        <f>ROUND(I115*H115,2)</f>
        <v>0</v>
      </c>
      <c r="K115" s="199" t="s">
        <v>137</v>
      </c>
      <c r="L115" s="44"/>
      <c r="M115" s="204" t="s">
        <v>19</v>
      </c>
      <c r="N115" s="205" t="s">
        <v>46</v>
      </c>
      <c r="O115" s="84"/>
      <c r="P115" s="206">
        <f>O115*H115</f>
        <v>0</v>
      </c>
      <c r="Q115" s="206">
        <v>0</v>
      </c>
      <c r="R115" s="206">
        <f>Q115*H115</f>
        <v>0</v>
      </c>
      <c r="S115" s="206">
        <v>0</v>
      </c>
      <c r="T115" s="20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8" t="s">
        <v>138</v>
      </c>
      <c r="AT115" s="208" t="s">
        <v>133</v>
      </c>
      <c r="AU115" s="208" t="s">
        <v>82</v>
      </c>
      <c r="AY115" s="17" t="s">
        <v>131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7" t="s">
        <v>80</v>
      </c>
      <c r="BK115" s="209">
        <f>ROUND(I115*H115,2)</f>
        <v>0</v>
      </c>
      <c r="BL115" s="17" t="s">
        <v>138</v>
      </c>
      <c r="BM115" s="208" t="s">
        <v>165</v>
      </c>
    </row>
    <row r="116" s="2" customFormat="1">
      <c r="A116" s="38"/>
      <c r="B116" s="39"/>
      <c r="C116" s="40"/>
      <c r="D116" s="210" t="s">
        <v>140</v>
      </c>
      <c r="E116" s="40"/>
      <c r="F116" s="211" t="s">
        <v>166</v>
      </c>
      <c r="G116" s="40"/>
      <c r="H116" s="40"/>
      <c r="I116" s="212"/>
      <c r="J116" s="40"/>
      <c r="K116" s="40"/>
      <c r="L116" s="44"/>
      <c r="M116" s="213"/>
      <c r="N116" s="21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140</v>
      </c>
      <c r="AU116" s="17" t="s">
        <v>82</v>
      </c>
    </row>
    <row r="117" s="12" customFormat="1" ht="22.8" customHeight="1">
      <c r="A117" s="12"/>
      <c r="B117" s="181"/>
      <c r="C117" s="182"/>
      <c r="D117" s="183" t="s">
        <v>74</v>
      </c>
      <c r="E117" s="195" t="s">
        <v>82</v>
      </c>
      <c r="F117" s="195" t="s">
        <v>167</v>
      </c>
      <c r="G117" s="182"/>
      <c r="H117" s="182"/>
      <c r="I117" s="185"/>
      <c r="J117" s="196">
        <f>BK117</f>
        <v>0</v>
      </c>
      <c r="K117" s="182"/>
      <c r="L117" s="187"/>
      <c r="M117" s="188"/>
      <c r="N117" s="189"/>
      <c r="O117" s="189"/>
      <c r="P117" s="190">
        <f>SUM(P118:P128)</f>
        <v>0</v>
      </c>
      <c r="Q117" s="189"/>
      <c r="R117" s="190">
        <f>SUM(R118:R128)</f>
        <v>0.87509302999999994</v>
      </c>
      <c r="S117" s="189"/>
      <c r="T117" s="191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2" t="s">
        <v>80</v>
      </c>
      <c r="AT117" s="193" t="s">
        <v>74</v>
      </c>
      <c r="AU117" s="193" t="s">
        <v>80</v>
      </c>
      <c r="AY117" s="192" t="s">
        <v>131</v>
      </c>
      <c r="BK117" s="194">
        <f>SUM(BK118:BK128)</f>
        <v>0</v>
      </c>
    </row>
    <row r="118" s="2" customFormat="1" ht="21.75" customHeight="1">
      <c r="A118" s="38"/>
      <c r="B118" s="39"/>
      <c r="C118" s="197" t="s">
        <v>168</v>
      </c>
      <c r="D118" s="197" t="s">
        <v>133</v>
      </c>
      <c r="E118" s="198" t="s">
        <v>169</v>
      </c>
      <c r="F118" s="199" t="s">
        <v>170</v>
      </c>
      <c r="G118" s="200" t="s">
        <v>136</v>
      </c>
      <c r="H118" s="201">
        <v>0.35099999999999998</v>
      </c>
      <c r="I118" s="202"/>
      <c r="J118" s="203">
        <f>ROUND(I118*H118,2)</f>
        <v>0</v>
      </c>
      <c r="K118" s="199" t="s">
        <v>137</v>
      </c>
      <c r="L118" s="44"/>
      <c r="M118" s="204" t="s">
        <v>19</v>
      </c>
      <c r="N118" s="205" t="s">
        <v>46</v>
      </c>
      <c r="O118" s="84"/>
      <c r="P118" s="206">
        <f>O118*H118</f>
        <v>0</v>
      </c>
      <c r="Q118" s="206">
        <v>2.45329</v>
      </c>
      <c r="R118" s="206">
        <f>Q118*H118</f>
        <v>0.86110478999999995</v>
      </c>
      <c r="S118" s="206">
        <v>0</v>
      </c>
      <c r="T118" s="20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8" t="s">
        <v>138</v>
      </c>
      <c r="AT118" s="208" t="s">
        <v>133</v>
      </c>
      <c r="AU118" s="208" t="s">
        <v>82</v>
      </c>
      <c r="AY118" s="17" t="s">
        <v>131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7" t="s">
        <v>80</v>
      </c>
      <c r="BK118" s="209">
        <f>ROUND(I118*H118,2)</f>
        <v>0</v>
      </c>
      <c r="BL118" s="17" t="s">
        <v>138</v>
      </c>
      <c r="BM118" s="208" t="s">
        <v>171</v>
      </c>
    </row>
    <row r="119" s="2" customFormat="1">
      <c r="A119" s="38"/>
      <c r="B119" s="39"/>
      <c r="C119" s="40"/>
      <c r="D119" s="210" t="s">
        <v>140</v>
      </c>
      <c r="E119" s="40"/>
      <c r="F119" s="211" t="s">
        <v>172</v>
      </c>
      <c r="G119" s="40"/>
      <c r="H119" s="40"/>
      <c r="I119" s="212"/>
      <c r="J119" s="40"/>
      <c r="K119" s="40"/>
      <c r="L119" s="44"/>
      <c r="M119" s="213"/>
      <c r="N119" s="21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140</v>
      </c>
      <c r="AU119" s="17" t="s">
        <v>82</v>
      </c>
    </row>
    <row r="120" s="13" customFormat="1">
      <c r="A120" s="13"/>
      <c r="B120" s="215"/>
      <c r="C120" s="216"/>
      <c r="D120" s="217" t="s">
        <v>142</v>
      </c>
      <c r="E120" s="218" t="s">
        <v>19</v>
      </c>
      <c r="F120" s="219" t="s">
        <v>173</v>
      </c>
      <c r="G120" s="216"/>
      <c r="H120" s="220">
        <v>0.35099999999999998</v>
      </c>
      <c r="I120" s="221"/>
      <c r="J120" s="216"/>
      <c r="K120" s="216"/>
      <c r="L120" s="222"/>
      <c r="M120" s="223"/>
      <c r="N120" s="224"/>
      <c r="O120" s="224"/>
      <c r="P120" s="224"/>
      <c r="Q120" s="224"/>
      <c r="R120" s="224"/>
      <c r="S120" s="224"/>
      <c r="T120" s="22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6" t="s">
        <v>142</v>
      </c>
      <c r="AU120" s="226" t="s">
        <v>82</v>
      </c>
      <c r="AV120" s="13" t="s">
        <v>82</v>
      </c>
      <c r="AW120" s="13" t="s">
        <v>36</v>
      </c>
      <c r="AX120" s="13" t="s">
        <v>80</v>
      </c>
      <c r="AY120" s="226" t="s">
        <v>131</v>
      </c>
    </row>
    <row r="121" s="2" customFormat="1" ht="16.5" customHeight="1">
      <c r="A121" s="38"/>
      <c r="B121" s="39"/>
      <c r="C121" s="197" t="s">
        <v>174</v>
      </c>
      <c r="D121" s="197" t="s">
        <v>133</v>
      </c>
      <c r="E121" s="198" t="s">
        <v>175</v>
      </c>
      <c r="F121" s="199" t="s">
        <v>176</v>
      </c>
      <c r="G121" s="200" t="s">
        <v>177</v>
      </c>
      <c r="H121" s="201">
        <v>0.5</v>
      </c>
      <c r="I121" s="202"/>
      <c r="J121" s="203">
        <f>ROUND(I121*H121,2)</f>
        <v>0</v>
      </c>
      <c r="K121" s="199" t="s">
        <v>137</v>
      </c>
      <c r="L121" s="44"/>
      <c r="M121" s="204" t="s">
        <v>19</v>
      </c>
      <c r="N121" s="205" t="s">
        <v>46</v>
      </c>
      <c r="O121" s="84"/>
      <c r="P121" s="206">
        <f>O121*H121</f>
        <v>0</v>
      </c>
      <c r="Q121" s="206">
        <v>0.00247</v>
      </c>
      <c r="R121" s="206">
        <f>Q121*H121</f>
        <v>0.001235</v>
      </c>
      <c r="S121" s="206">
        <v>0</v>
      </c>
      <c r="T121" s="20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138</v>
      </c>
      <c r="AT121" s="208" t="s">
        <v>133</v>
      </c>
      <c r="AU121" s="208" t="s">
        <v>82</v>
      </c>
      <c r="AY121" s="17" t="s">
        <v>131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7" t="s">
        <v>80</v>
      </c>
      <c r="BK121" s="209">
        <f>ROUND(I121*H121,2)</f>
        <v>0</v>
      </c>
      <c r="BL121" s="17" t="s">
        <v>138</v>
      </c>
      <c r="BM121" s="208" t="s">
        <v>178</v>
      </c>
    </row>
    <row r="122" s="2" customFormat="1">
      <c r="A122" s="38"/>
      <c r="B122" s="39"/>
      <c r="C122" s="40"/>
      <c r="D122" s="210" t="s">
        <v>140</v>
      </c>
      <c r="E122" s="40"/>
      <c r="F122" s="211" t="s">
        <v>179</v>
      </c>
      <c r="G122" s="40"/>
      <c r="H122" s="40"/>
      <c r="I122" s="212"/>
      <c r="J122" s="40"/>
      <c r="K122" s="40"/>
      <c r="L122" s="44"/>
      <c r="M122" s="213"/>
      <c r="N122" s="21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140</v>
      </c>
      <c r="AU122" s="17" t="s">
        <v>82</v>
      </c>
    </row>
    <row r="123" s="13" customFormat="1">
      <c r="A123" s="13"/>
      <c r="B123" s="215"/>
      <c r="C123" s="216"/>
      <c r="D123" s="217" t="s">
        <v>142</v>
      </c>
      <c r="E123" s="218" t="s">
        <v>19</v>
      </c>
      <c r="F123" s="219" t="s">
        <v>180</v>
      </c>
      <c r="G123" s="216"/>
      <c r="H123" s="220">
        <v>0.5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6" t="s">
        <v>142</v>
      </c>
      <c r="AU123" s="226" t="s">
        <v>82</v>
      </c>
      <c r="AV123" s="13" t="s">
        <v>82</v>
      </c>
      <c r="AW123" s="13" t="s">
        <v>36</v>
      </c>
      <c r="AX123" s="13" t="s">
        <v>80</v>
      </c>
      <c r="AY123" s="226" t="s">
        <v>131</v>
      </c>
    </row>
    <row r="124" s="2" customFormat="1" ht="16.5" customHeight="1">
      <c r="A124" s="38"/>
      <c r="B124" s="39"/>
      <c r="C124" s="197" t="s">
        <v>158</v>
      </c>
      <c r="D124" s="197" t="s">
        <v>133</v>
      </c>
      <c r="E124" s="198" t="s">
        <v>181</v>
      </c>
      <c r="F124" s="199" t="s">
        <v>182</v>
      </c>
      <c r="G124" s="200" t="s">
        <v>177</v>
      </c>
      <c r="H124" s="201">
        <v>0.5</v>
      </c>
      <c r="I124" s="202"/>
      <c r="J124" s="203">
        <f>ROUND(I124*H124,2)</f>
        <v>0</v>
      </c>
      <c r="K124" s="199" t="s">
        <v>137</v>
      </c>
      <c r="L124" s="44"/>
      <c r="M124" s="204" t="s">
        <v>19</v>
      </c>
      <c r="N124" s="205" t="s">
        <v>46</v>
      </c>
      <c r="O124" s="84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8" t="s">
        <v>138</v>
      </c>
      <c r="AT124" s="208" t="s">
        <v>133</v>
      </c>
      <c r="AU124" s="208" t="s">
        <v>82</v>
      </c>
      <c r="AY124" s="17" t="s">
        <v>131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7" t="s">
        <v>80</v>
      </c>
      <c r="BK124" s="209">
        <f>ROUND(I124*H124,2)</f>
        <v>0</v>
      </c>
      <c r="BL124" s="17" t="s">
        <v>138</v>
      </c>
      <c r="BM124" s="208" t="s">
        <v>183</v>
      </c>
    </row>
    <row r="125" s="2" customFormat="1">
      <c r="A125" s="38"/>
      <c r="B125" s="39"/>
      <c r="C125" s="40"/>
      <c r="D125" s="210" t="s">
        <v>140</v>
      </c>
      <c r="E125" s="40"/>
      <c r="F125" s="211" t="s">
        <v>184</v>
      </c>
      <c r="G125" s="40"/>
      <c r="H125" s="40"/>
      <c r="I125" s="212"/>
      <c r="J125" s="40"/>
      <c r="K125" s="40"/>
      <c r="L125" s="44"/>
      <c r="M125" s="213"/>
      <c r="N125" s="214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140</v>
      </c>
      <c r="AU125" s="17" t="s">
        <v>82</v>
      </c>
    </row>
    <row r="126" s="2" customFormat="1" ht="16.5" customHeight="1">
      <c r="A126" s="38"/>
      <c r="B126" s="39"/>
      <c r="C126" s="197" t="s">
        <v>185</v>
      </c>
      <c r="D126" s="197" t="s">
        <v>133</v>
      </c>
      <c r="E126" s="198" t="s">
        <v>186</v>
      </c>
      <c r="F126" s="199" t="s">
        <v>187</v>
      </c>
      <c r="G126" s="200" t="s">
        <v>157</v>
      </c>
      <c r="H126" s="201">
        <v>0.012</v>
      </c>
      <c r="I126" s="202"/>
      <c r="J126" s="203">
        <f>ROUND(I126*H126,2)</f>
        <v>0</v>
      </c>
      <c r="K126" s="199" t="s">
        <v>137</v>
      </c>
      <c r="L126" s="44"/>
      <c r="M126" s="204" t="s">
        <v>19</v>
      </c>
      <c r="N126" s="205" t="s">
        <v>46</v>
      </c>
      <c r="O126" s="84"/>
      <c r="P126" s="206">
        <f>O126*H126</f>
        <v>0</v>
      </c>
      <c r="Q126" s="206">
        <v>1.06277</v>
      </c>
      <c r="R126" s="206">
        <f>Q126*H126</f>
        <v>0.012753240000000001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138</v>
      </c>
      <c r="AT126" s="208" t="s">
        <v>133</v>
      </c>
      <c r="AU126" s="208" t="s">
        <v>82</v>
      </c>
      <c r="AY126" s="17" t="s">
        <v>131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7" t="s">
        <v>80</v>
      </c>
      <c r="BK126" s="209">
        <f>ROUND(I126*H126,2)</f>
        <v>0</v>
      </c>
      <c r="BL126" s="17" t="s">
        <v>138</v>
      </c>
      <c r="BM126" s="208" t="s">
        <v>188</v>
      </c>
    </row>
    <row r="127" s="2" customFormat="1">
      <c r="A127" s="38"/>
      <c r="B127" s="39"/>
      <c r="C127" s="40"/>
      <c r="D127" s="210" t="s">
        <v>140</v>
      </c>
      <c r="E127" s="40"/>
      <c r="F127" s="211" t="s">
        <v>189</v>
      </c>
      <c r="G127" s="40"/>
      <c r="H127" s="40"/>
      <c r="I127" s="212"/>
      <c r="J127" s="40"/>
      <c r="K127" s="40"/>
      <c r="L127" s="44"/>
      <c r="M127" s="213"/>
      <c r="N127" s="21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140</v>
      </c>
      <c r="AU127" s="17" t="s">
        <v>82</v>
      </c>
    </row>
    <row r="128" s="13" customFormat="1">
      <c r="A128" s="13"/>
      <c r="B128" s="215"/>
      <c r="C128" s="216"/>
      <c r="D128" s="217" t="s">
        <v>142</v>
      </c>
      <c r="E128" s="218" t="s">
        <v>19</v>
      </c>
      <c r="F128" s="219" t="s">
        <v>190</v>
      </c>
      <c r="G128" s="216"/>
      <c r="H128" s="220">
        <v>0.012</v>
      </c>
      <c r="I128" s="221"/>
      <c r="J128" s="216"/>
      <c r="K128" s="216"/>
      <c r="L128" s="222"/>
      <c r="M128" s="223"/>
      <c r="N128" s="224"/>
      <c r="O128" s="224"/>
      <c r="P128" s="224"/>
      <c r="Q128" s="224"/>
      <c r="R128" s="224"/>
      <c r="S128" s="224"/>
      <c r="T128" s="22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6" t="s">
        <v>142</v>
      </c>
      <c r="AU128" s="226" t="s">
        <v>82</v>
      </c>
      <c r="AV128" s="13" t="s">
        <v>82</v>
      </c>
      <c r="AW128" s="13" t="s">
        <v>36</v>
      </c>
      <c r="AX128" s="13" t="s">
        <v>80</v>
      </c>
      <c r="AY128" s="226" t="s">
        <v>131</v>
      </c>
    </row>
    <row r="129" s="12" customFormat="1" ht="22.8" customHeight="1">
      <c r="A129" s="12"/>
      <c r="B129" s="181"/>
      <c r="C129" s="182"/>
      <c r="D129" s="183" t="s">
        <v>74</v>
      </c>
      <c r="E129" s="195" t="s">
        <v>148</v>
      </c>
      <c r="F129" s="195" t="s">
        <v>191</v>
      </c>
      <c r="G129" s="182"/>
      <c r="H129" s="182"/>
      <c r="I129" s="185"/>
      <c r="J129" s="196">
        <f>BK129</f>
        <v>0</v>
      </c>
      <c r="K129" s="182"/>
      <c r="L129" s="187"/>
      <c r="M129" s="188"/>
      <c r="N129" s="189"/>
      <c r="O129" s="189"/>
      <c r="P129" s="190">
        <f>SUM(P130:P150)</f>
        <v>0</v>
      </c>
      <c r="Q129" s="189"/>
      <c r="R129" s="190">
        <f>SUM(R130:R150)</f>
        <v>0.9776750500000001</v>
      </c>
      <c r="S129" s="189"/>
      <c r="T129" s="191">
        <f>SUM(T130:T150)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2" t="s">
        <v>80</v>
      </c>
      <c r="AT129" s="193" t="s">
        <v>74</v>
      </c>
      <c r="AU129" s="193" t="s">
        <v>80</v>
      </c>
      <c r="AY129" s="192" t="s">
        <v>131</v>
      </c>
      <c r="BK129" s="194">
        <f>SUM(BK130:BK150)</f>
        <v>0</v>
      </c>
    </row>
    <row r="130" s="2" customFormat="1" ht="24.15" customHeight="1">
      <c r="A130" s="38"/>
      <c r="B130" s="39"/>
      <c r="C130" s="197" t="s">
        <v>192</v>
      </c>
      <c r="D130" s="197" t="s">
        <v>133</v>
      </c>
      <c r="E130" s="198" t="s">
        <v>193</v>
      </c>
      <c r="F130" s="199" t="s">
        <v>194</v>
      </c>
      <c r="G130" s="200" t="s">
        <v>177</v>
      </c>
      <c r="H130" s="201">
        <v>1.53</v>
      </c>
      <c r="I130" s="202"/>
      <c r="J130" s="203">
        <f>ROUND(I130*H130,2)</f>
        <v>0</v>
      </c>
      <c r="K130" s="199" t="s">
        <v>137</v>
      </c>
      <c r="L130" s="44"/>
      <c r="M130" s="204" t="s">
        <v>19</v>
      </c>
      <c r="N130" s="205" t="s">
        <v>46</v>
      </c>
      <c r="O130" s="84"/>
      <c r="P130" s="206">
        <f>O130*H130</f>
        <v>0</v>
      </c>
      <c r="Q130" s="206">
        <v>0.17351</v>
      </c>
      <c r="R130" s="206">
        <f>Q130*H130</f>
        <v>0.26547029999999999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138</v>
      </c>
      <c r="AT130" s="208" t="s">
        <v>133</v>
      </c>
      <c r="AU130" s="208" t="s">
        <v>82</v>
      </c>
      <c r="AY130" s="17" t="s">
        <v>131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7" t="s">
        <v>80</v>
      </c>
      <c r="BK130" s="209">
        <f>ROUND(I130*H130,2)</f>
        <v>0</v>
      </c>
      <c r="BL130" s="17" t="s">
        <v>138</v>
      </c>
      <c r="BM130" s="208" t="s">
        <v>195</v>
      </c>
    </row>
    <row r="131" s="2" customFormat="1">
      <c r="A131" s="38"/>
      <c r="B131" s="39"/>
      <c r="C131" s="40"/>
      <c r="D131" s="210" t="s">
        <v>140</v>
      </c>
      <c r="E131" s="40"/>
      <c r="F131" s="211" t="s">
        <v>196</v>
      </c>
      <c r="G131" s="40"/>
      <c r="H131" s="40"/>
      <c r="I131" s="212"/>
      <c r="J131" s="40"/>
      <c r="K131" s="40"/>
      <c r="L131" s="44"/>
      <c r="M131" s="213"/>
      <c r="N131" s="21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140</v>
      </c>
      <c r="AU131" s="17" t="s">
        <v>82</v>
      </c>
    </row>
    <row r="132" s="13" customFormat="1">
      <c r="A132" s="13"/>
      <c r="B132" s="215"/>
      <c r="C132" s="216"/>
      <c r="D132" s="217" t="s">
        <v>142</v>
      </c>
      <c r="E132" s="218" t="s">
        <v>19</v>
      </c>
      <c r="F132" s="219" t="s">
        <v>197</v>
      </c>
      <c r="G132" s="216"/>
      <c r="H132" s="220">
        <v>1.53</v>
      </c>
      <c r="I132" s="221"/>
      <c r="J132" s="216"/>
      <c r="K132" s="216"/>
      <c r="L132" s="222"/>
      <c r="M132" s="223"/>
      <c r="N132" s="224"/>
      <c r="O132" s="224"/>
      <c r="P132" s="224"/>
      <c r="Q132" s="224"/>
      <c r="R132" s="224"/>
      <c r="S132" s="224"/>
      <c r="T132" s="22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6" t="s">
        <v>142</v>
      </c>
      <c r="AU132" s="226" t="s">
        <v>82</v>
      </c>
      <c r="AV132" s="13" t="s">
        <v>82</v>
      </c>
      <c r="AW132" s="13" t="s">
        <v>36</v>
      </c>
      <c r="AX132" s="13" t="s">
        <v>80</v>
      </c>
      <c r="AY132" s="226" t="s">
        <v>131</v>
      </c>
    </row>
    <row r="133" s="2" customFormat="1" ht="24.15" customHeight="1">
      <c r="A133" s="38"/>
      <c r="B133" s="39"/>
      <c r="C133" s="197" t="s">
        <v>198</v>
      </c>
      <c r="D133" s="197" t="s">
        <v>133</v>
      </c>
      <c r="E133" s="198" t="s">
        <v>199</v>
      </c>
      <c r="F133" s="199" t="s">
        <v>200</v>
      </c>
      <c r="G133" s="200" t="s">
        <v>201</v>
      </c>
      <c r="H133" s="201">
        <v>2</v>
      </c>
      <c r="I133" s="202"/>
      <c r="J133" s="203">
        <f>ROUND(I133*H133,2)</f>
        <v>0</v>
      </c>
      <c r="K133" s="199" t="s">
        <v>137</v>
      </c>
      <c r="L133" s="44"/>
      <c r="M133" s="204" t="s">
        <v>19</v>
      </c>
      <c r="N133" s="205" t="s">
        <v>46</v>
      </c>
      <c r="O133" s="84"/>
      <c r="P133" s="206">
        <f>O133*H133</f>
        <v>0</v>
      </c>
      <c r="Q133" s="206">
        <v>0.052630000000000003</v>
      </c>
      <c r="R133" s="206">
        <f>Q133*H133</f>
        <v>0.10526000000000001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138</v>
      </c>
      <c r="AT133" s="208" t="s">
        <v>133</v>
      </c>
      <c r="AU133" s="208" t="s">
        <v>82</v>
      </c>
      <c r="AY133" s="17" t="s">
        <v>131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7" t="s">
        <v>80</v>
      </c>
      <c r="BK133" s="209">
        <f>ROUND(I133*H133,2)</f>
        <v>0</v>
      </c>
      <c r="BL133" s="17" t="s">
        <v>138</v>
      </c>
      <c r="BM133" s="208" t="s">
        <v>202</v>
      </c>
    </row>
    <row r="134" s="2" customFormat="1">
      <c r="A134" s="38"/>
      <c r="B134" s="39"/>
      <c r="C134" s="40"/>
      <c r="D134" s="210" t="s">
        <v>140</v>
      </c>
      <c r="E134" s="40"/>
      <c r="F134" s="211" t="s">
        <v>203</v>
      </c>
      <c r="G134" s="40"/>
      <c r="H134" s="40"/>
      <c r="I134" s="212"/>
      <c r="J134" s="40"/>
      <c r="K134" s="40"/>
      <c r="L134" s="44"/>
      <c r="M134" s="213"/>
      <c r="N134" s="214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140</v>
      </c>
      <c r="AU134" s="17" t="s">
        <v>82</v>
      </c>
    </row>
    <row r="135" s="2" customFormat="1" ht="24.15" customHeight="1">
      <c r="A135" s="38"/>
      <c r="B135" s="39"/>
      <c r="C135" s="197" t="s">
        <v>204</v>
      </c>
      <c r="D135" s="197" t="s">
        <v>133</v>
      </c>
      <c r="E135" s="198" t="s">
        <v>205</v>
      </c>
      <c r="F135" s="199" t="s">
        <v>206</v>
      </c>
      <c r="G135" s="200" t="s">
        <v>177</v>
      </c>
      <c r="H135" s="201">
        <v>8.5050000000000008</v>
      </c>
      <c r="I135" s="202"/>
      <c r="J135" s="203">
        <f>ROUND(I135*H135,2)</f>
        <v>0</v>
      </c>
      <c r="K135" s="199" t="s">
        <v>137</v>
      </c>
      <c r="L135" s="44"/>
      <c r="M135" s="204" t="s">
        <v>19</v>
      </c>
      <c r="N135" s="205" t="s">
        <v>46</v>
      </c>
      <c r="O135" s="84"/>
      <c r="P135" s="206">
        <f>O135*H135</f>
        <v>0</v>
      </c>
      <c r="Q135" s="206">
        <v>0.05015</v>
      </c>
      <c r="R135" s="206">
        <f>Q135*H135</f>
        <v>0.42652575000000004</v>
      </c>
      <c r="S135" s="206">
        <v>0</v>
      </c>
      <c r="T135" s="20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8" t="s">
        <v>138</v>
      </c>
      <c r="AT135" s="208" t="s">
        <v>133</v>
      </c>
      <c r="AU135" s="208" t="s">
        <v>82</v>
      </c>
      <c r="AY135" s="17" t="s">
        <v>131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7" t="s">
        <v>80</v>
      </c>
      <c r="BK135" s="209">
        <f>ROUND(I135*H135,2)</f>
        <v>0</v>
      </c>
      <c r="BL135" s="17" t="s">
        <v>138</v>
      </c>
      <c r="BM135" s="208" t="s">
        <v>207</v>
      </c>
    </row>
    <row r="136" s="2" customFormat="1">
      <c r="A136" s="38"/>
      <c r="B136" s="39"/>
      <c r="C136" s="40"/>
      <c r="D136" s="210" t="s">
        <v>140</v>
      </c>
      <c r="E136" s="40"/>
      <c r="F136" s="211" t="s">
        <v>208</v>
      </c>
      <c r="G136" s="40"/>
      <c r="H136" s="40"/>
      <c r="I136" s="212"/>
      <c r="J136" s="40"/>
      <c r="K136" s="40"/>
      <c r="L136" s="44"/>
      <c r="M136" s="213"/>
      <c r="N136" s="214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140</v>
      </c>
      <c r="AU136" s="17" t="s">
        <v>82</v>
      </c>
    </row>
    <row r="137" s="13" customFormat="1">
      <c r="A137" s="13"/>
      <c r="B137" s="215"/>
      <c r="C137" s="216"/>
      <c r="D137" s="217" t="s">
        <v>142</v>
      </c>
      <c r="E137" s="218" t="s">
        <v>19</v>
      </c>
      <c r="F137" s="219" t="s">
        <v>209</v>
      </c>
      <c r="G137" s="216"/>
      <c r="H137" s="220">
        <v>9.3149999999999995</v>
      </c>
      <c r="I137" s="221"/>
      <c r="J137" s="216"/>
      <c r="K137" s="216"/>
      <c r="L137" s="222"/>
      <c r="M137" s="223"/>
      <c r="N137" s="224"/>
      <c r="O137" s="224"/>
      <c r="P137" s="224"/>
      <c r="Q137" s="224"/>
      <c r="R137" s="224"/>
      <c r="S137" s="224"/>
      <c r="T137" s="22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6" t="s">
        <v>142</v>
      </c>
      <c r="AU137" s="226" t="s">
        <v>82</v>
      </c>
      <c r="AV137" s="13" t="s">
        <v>82</v>
      </c>
      <c r="AW137" s="13" t="s">
        <v>36</v>
      </c>
      <c r="AX137" s="13" t="s">
        <v>75</v>
      </c>
      <c r="AY137" s="226" t="s">
        <v>131</v>
      </c>
    </row>
    <row r="138" s="13" customFormat="1">
      <c r="A138" s="13"/>
      <c r="B138" s="215"/>
      <c r="C138" s="216"/>
      <c r="D138" s="217" t="s">
        <v>142</v>
      </c>
      <c r="E138" s="218" t="s">
        <v>19</v>
      </c>
      <c r="F138" s="219" t="s">
        <v>210</v>
      </c>
      <c r="G138" s="216"/>
      <c r="H138" s="220">
        <v>-0.81000000000000005</v>
      </c>
      <c r="I138" s="221"/>
      <c r="J138" s="216"/>
      <c r="K138" s="216"/>
      <c r="L138" s="222"/>
      <c r="M138" s="223"/>
      <c r="N138" s="224"/>
      <c r="O138" s="224"/>
      <c r="P138" s="224"/>
      <c r="Q138" s="224"/>
      <c r="R138" s="224"/>
      <c r="S138" s="224"/>
      <c r="T138" s="22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6" t="s">
        <v>142</v>
      </c>
      <c r="AU138" s="226" t="s">
        <v>82</v>
      </c>
      <c r="AV138" s="13" t="s">
        <v>82</v>
      </c>
      <c r="AW138" s="13" t="s">
        <v>36</v>
      </c>
      <c r="AX138" s="13" t="s">
        <v>75</v>
      </c>
      <c r="AY138" s="226" t="s">
        <v>131</v>
      </c>
    </row>
    <row r="139" s="14" customFormat="1">
      <c r="A139" s="14"/>
      <c r="B139" s="237"/>
      <c r="C139" s="238"/>
      <c r="D139" s="217" t="s">
        <v>142</v>
      </c>
      <c r="E139" s="239" t="s">
        <v>19</v>
      </c>
      <c r="F139" s="240" t="s">
        <v>211</v>
      </c>
      <c r="G139" s="238"/>
      <c r="H139" s="241">
        <v>8.504999999999999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142</v>
      </c>
      <c r="AU139" s="247" t="s">
        <v>82</v>
      </c>
      <c r="AV139" s="14" t="s">
        <v>138</v>
      </c>
      <c r="AW139" s="14" t="s">
        <v>36</v>
      </c>
      <c r="AX139" s="14" t="s">
        <v>80</v>
      </c>
      <c r="AY139" s="247" t="s">
        <v>131</v>
      </c>
    </row>
    <row r="140" s="2" customFormat="1" ht="16.5" customHeight="1">
      <c r="A140" s="38"/>
      <c r="B140" s="39"/>
      <c r="C140" s="197" t="s">
        <v>212</v>
      </c>
      <c r="D140" s="197" t="s">
        <v>133</v>
      </c>
      <c r="E140" s="198" t="s">
        <v>213</v>
      </c>
      <c r="F140" s="199" t="s">
        <v>214</v>
      </c>
      <c r="G140" s="200" t="s">
        <v>215</v>
      </c>
      <c r="H140" s="201">
        <v>2.7000000000000002</v>
      </c>
      <c r="I140" s="202"/>
      <c r="J140" s="203">
        <f>ROUND(I140*H140,2)</f>
        <v>0</v>
      </c>
      <c r="K140" s="199" t="s">
        <v>137</v>
      </c>
      <c r="L140" s="44"/>
      <c r="M140" s="204" t="s">
        <v>19</v>
      </c>
      <c r="N140" s="205" t="s">
        <v>46</v>
      </c>
      <c r="O140" s="84"/>
      <c r="P140" s="206">
        <f>O140*H140</f>
        <v>0</v>
      </c>
      <c r="Q140" s="206">
        <v>8.0000000000000007E-05</v>
      </c>
      <c r="R140" s="206">
        <f>Q140*H140</f>
        <v>0.00021600000000000002</v>
      </c>
      <c r="S140" s="206">
        <v>0</v>
      </c>
      <c r="T140" s="20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8" t="s">
        <v>138</v>
      </c>
      <c r="AT140" s="208" t="s">
        <v>133</v>
      </c>
      <c r="AU140" s="208" t="s">
        <v>82</v>
      </c>
      <c r="AY140" s="17" t="s">
        <v>131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7" t="s">
        <v>80</v>
      </c>
      <c r="BK140" s="209">
        <f>ROUND(I140*H140,2)</f>
        <v>0</v>
      </c>
      <c r="BL140" s="17" t="s">
        <v>138</v>
      </c>
      <c r="BM140" s="208" t="s">
        <v>216</v>
      </c>
    </row>
    <row r="141" s="2" customFormat="1">
      <c r="A141" s="38"/>
      <c r="B141" s="39"/>
      <c r="C141" s="40"/>
      <c r="D141" s="210" t="s">
        <v>140</v>
      </c>
      <c r="E141" s="40"/>
      <c r="F141" s="211" t="s">
        <v>217</v>
      </c>
      <c r="G141" s="40"/>
      <c r="H141" s="40"/>
      <c r="I141" s="212"/>
      <c r="J141" s="40"/>
      <c r="K141" s="40"/>
      <c r="L141" s="44"/>
      <c r="M141" s="213"/>
      <c r="N141" s="214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140</v>
      </c>
      <c r="AU141" s="17" t="s">
        <v>82</v>
      </c>
    </row>
    <row r="142" s="13" customFormat="1">
      <c r="A142" s="13"/>
      <c r="B142" s="215"/>
      <c r="C142" s="216"/>
      <c r="D142" s="217" t="s">
        <v>142</v>
      </c>
      <c r="E142" s="218" t="s">
        <v>19</v>
      </c>
      <c r="F142" s="219" t="s">
        <v>218</v>
      </c>
      <c r="G142" s="216"/>
      <c r="H142" s="220">
        <v>2.7000000000000002</v>
      </c>
      <c r="I142" s="221"/>
      <c r="J142" s="216"/>
      <c r="K142" s="216"/>
      <c r="L142" s="222"/>
      <c r="M142" s="223"/>
      <c r="N142" s="224"/>
      <c r="O142" s="224"/>
      <c r="P142" s="224"/>
      <c r="Q142" s="224"/>
      <c r="R142" s="224"/>
      <c r="S142" s="224"/>
      <c r="T142" s="22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6" t="s">
        <v>142</v>
      </c>
      <c r="AU142" s="226" t="s">
        <v>82</v>
      </c>
      <c r="AV142" s="13" t="s">
        <v>82</v>
      </c>
      <c r="AW142" s="13" t="s">
        <v>36</v>
      </c>
      <c r="AX142" s="13" t="s">
        <v>80</v>
      </c>
      <c r="AY142" s="226" t="s">
        <v>131</v>
      </c>
    </row>
    <row r="143" s="2" customFormat="1" ht="16.5" customHeight="1">
      <c r="A143" s="38"/>
      <c r="B143" s="39"/>
      <c r="C143" s="197" t="s">
        <v>219</v>
      </c>
      <c r="D143" s="197" t="s">
        <v>133</v>
      </c>
      <c r="E143" s="198" t="s">
        <v>220</v>
      </c>
      <c r="F143" s="199" t="s">
        <v>221</v>
      </c>
      <c r="G143" s="200" t="s">
        <v>215</v>
      </c>
      <c r="H143" s="201">
        <v>10.35</v>
      </c>
      <c r="I143" s="202"/>
      <c r="J143" s="203">
        <f>ROUND(I143*H143,2)</f>
        <v>0</v>
      </c>
      <c r="K143" s="199" t="s">
        <v>137</v>
      </c>
      <c r="L143" s="44"/>
      <c r="M143" s="204" t="s">
        <v>19</v>
      </c>
      <c r="N143" s="205" t="s">
        <v>46</v>
      </c>
      <c r="O143" s="84"/>
      <c r="P143" s="206">
        <f>O143*H143</f>
        <v>0</v>
      </c>
      <c r="Q143" s="206">
        <v>0.00012999999999999999</v>
      </c>
      <c r="R143" s="206">
        <f>Q143*H143</f>
        <v>0.0013454999999999999</v>
      </c>
      <c r="S143" s="206">
        <v>0</v>
      </c>
      <c r="T143" s="20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8" t="s">
        <v>138</v>
      </c>
      <c r="AT143" s="208" t="s">
        <v>133</v>
      </c>
      <c r="AU143" s="208" t="s">
        <v>82</v>
      </c>
      <c r="AY143" s="17" t="s">
        <v>131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7" t="s">
        <v>80</v>
      </c>
      <c r="BK143" s="209">
        <f>ROUND(I143*H143,2)</f>
        <v>0</v>
      </c>
      <c r="BL143" s="17" t="s">
        <v>138</v>
      </c>
      <c r="BM143" s="208" t="s">
        <v>222</v>
      </c>
    </row>
    <row r="144" s="2" customFormat="1">
      <c r="A144" s="38"/>
      <c r="B144" s="39"/>
      <c r="C144" s="40"/>
      <c r="D144" s="210" t="s">
        <v>140</v>
      </c>
      <c r="E144" s="40"/>
      <c r="F144" s="211" t="s">
        <v>223</v>
      </c>
      <c r="G144" s="40"/>
      <c r="H144" s="40"/>
      <c r="I144" s="212"/>
      <c r="J144" s="40"/>
      <c r="K144" s="40"/>
      <c r="L144" s="44"/>
      <c r="M144" s="213"/>
      <c r="N144" s="214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140</v>
      </c>
      <c r="AU144" s="17" t="s">
        <v>82</v>
      </c>
    </row>
    <row r="145" s="13" customFormat="1">
      <c r="A145" s="13"/>
      <c r="B145" s="215"/>
      <c r="C145" s="216"/>
      <c r="D145" s="217" t="s">
        <v>142</v>
      </c>
      <c r="E145" s="218" t="s">
        <v>19</v>
      </c>
      <c r="F145" s="219" t="s">
        <v>224</v>
      </c>
      <c r="G145" s="216"/>
      <c r="H145" s="220">
        <v>10.35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6" t="s">
        <v>142</v>
      </c>
      <c r="AU145" s="226" t="s">
        <v>82</v>
      </c>
      <c r="AV145" s="13" t="s">
        <v>82</v>
      </c>
      <c r="AW145" s="13" t="s">
        <v>36</v>
      </c>
      <c r="AX145" s="13" t="s">
        <v>80</v>
      </c>
      <c r="AY145" s="226" t="s">
        <v>131</v>
      </c>
    </row>
    <row r="146" s="2" customFormat="1" ht="16.5" customHeight="1">
      <c r="A146" s="38"/>
      <c r="B146" s="39"/>
      <c r="C146" s="197" t="s">
        <v>8</v>
      </c>
      <c r="D146" s="197" t="s">
        <v>133</v>
      </c>
      <c r="E146" s="198" t="s">
        <v>225</v>
      </c>
      <c r="F146" s="199" t="s">
        <v>226</v>
      </c>
      <c r="G146" s="200" t="s">
        <v>177</v>
      </c>
      <c r="H146" s="201">
        <v>1.45</v>
      </c>
      <c r="I146" s="202"/>
      <c r="J146" s="203">
        <f>ROUND(I146*H146,2)</f>
        <v>0</v>
      </c>
      <c r="K146" s="199" t="s">
        <v>137</v>
      </c>
      <c r="L146" s="44"/>
      <c r="M146" s="204" t="s">
        <v>19</v>
      </c>
      <c r="N146" s="205" t="s">
        <v>46</v>
      </c>
      <c r="O146" s="84"/>
      <c r="P146" s="206">
        <f>O146*H146</f>
        <v>0</v>
      </c>
      <c r="Q146" s="206">
        <v>0.12335</v>
      </c>
      <c r="R146" s="206">
        <f>Q146*H146</f>
        <v>0.1788575</v>
      </c>
      <c r="S146" s="206">
        <v>0</v>
      </c>
      <c r="T146" s="20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8" t="s">
        <v>138</v>
      </c>
      <c r="AT146" s="208" t="s">
        <v>133</v>
      </c>
      <c r="AU146" s="208" t="s">
        <v>82</v>
      </c>
      <c r="AY146" s="17" t="s">
        <v>131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7" t="s">
        <v>80</v>
      </c>
      <c r="BK146" s="209">
        <f>ROUND(I146*H146,2)</f>
        <v>0</v>
      </c>
      <c r="BL146" s="17" t="s">
        <v>138</v>
      </c>
      <c r="BM146" s="208" t="s">
        <v>227</v>
      </c>
    </row>
    <row r="147" s="2" customFormat="1">
      <c r="A147" s="38"/>
      <c r="B147" s="39"/>
      <c r="C147" s="40"/>
      <c r="D147" s="210" t="s">
        <v>140</v>
      </c>
      <c r="E147" s="40"/>
      <c r="F147" s="211" t="s">
        <v>228</v>
      </c>
      <c r="G147" s="40"/>
      <c r="H147" s="40"/>
      <c r="I147" s="212"/>
      <c r="J147" s="40"/>
      <c r="K147" s="40"/>
      <c r="L147" s="44"/>
      <c r="M147" s="213"/>
      <c r="N147" s="214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140</v>
      </c>
      <c r="AU147" s="17" t="s">
        <v>82</v>
      </c>
    </row>
    <row r="148" s="13" customFormat="1">
      <c r="A148" s="13"/>
      <c r="B148" s="215"/>
      <c r="C148" s="216"/>
      <c r="D148" s="217" t="s">
        <v>142</v>
      </c>
      <c r="E148" s="218" t="s">
        <v>19</v>
      </c>
      <c r="F148" s="219" t="s">
        <v>229</v>
      </c>
      <c r="G148" s="216"/>
      <c r="H148" s="220">
        <v>1.2</v>
      </c>
      <c r="I148" s="221"/>
      <c r="J148" s="216"/>
      <c r="K148" s="216"/>
      <c r="L148" s="222"/>
      <c r="M148" s="223"/>
      <c r="N148" s="224"/>
      <c r="O148" s="224"/>
      <c r="P148" s="224"/>
      <c r="Q148" s="224"/>
      <c r="R148" s="224"/>
      <c r="S148" s="224"/>
      <c r="T148" s="22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6" t="s">
        <v>142</v>
      </c>
      <c r="AU148" s="226" t="s">
        <v>82</v>
      </c>
      <c r="AV148" s="13" t="s">
        <v>82</v>
      </c>
      <c r="AW148" s="13" t="s">
        <v>36</v>
      </c>
      <c r="AX148" s="13" t="s">
        <v>75</v>
      </c>
      <c r="AY148" s="226" t="s">
        <v>131</v>
      </c>
    </row>
    <row r="149" s="13" customFormat="1">
      <c r="A149" s="13"/>
      <c r="B149" s="215"/>
      <c r="C149" s="216"/>
      <c r="D149" s="217" t="s">
        <v>142</v>
      </c>
      <c r="E149" s="218" t="s">
        <v>19</v>
      </c>
      <c r="F149" s="219" t="s">
        <v>230</v>
      </c>
      <c r="G149" s="216"/>
      <c r="H149" s="220">
        <v>0.25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6" t="s">
        <v>142</v>
      </c>
      <c r="AU149" s="226" t="s">
        <v>82</v>
      </c>
      <c r="AV149" s="13" t="s">
        <v>82</v>
      </c>
      <c r="AW149" s="13" t="s">
        <v>36</v>
      </c>
      <c r="AX149" s="13" t="s">
        <v>75</v>
      </c>
      <c r="AY149" s="226" t="s">
        <v>131</v>
      </c>
    </row>
    <row r="150" s="14" customFormat="1">
      <c r="A150" s="14"/>
      <c r="B150" s="237"/>
      <c r="C150" s="238"/>
      <c r="D150" s="217" t="s">
        <v>142</v>
      </c>
      <c r="E150" s="239" t="s">
        <v>19</v>
      </c>
      <c r="F150" s="240" t="s">
        <v>211</v>
      </c>
      <c r="G150" s="238"/>
      <c r="H150" s="241">
        <v>1.45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142</v>
      </c>
      <c r="AU150" s="247" t="s">
        <v>82</v>
      </c>
      <c r="AV150" s="14" t="s">
        <v>138</v>
      </c>
      <c r="AW150" s="14" t="s">
        <v>36</v>
      </c>
      <c r="AX150" s="14" t="s">
        <v>80</v>
      </c>
      <c r="AY150" s="247" t="s">
        <v>131</v>
      </c>
    </row>
    <row r="151" s="12" customFormat="1" ht="22.8" customHeight="1">
      <c r="A151" s="12"/>
      <c r="B151" s="181"/>
      <c r="C151" s="182"/>
      <c r="D151" s="183" t="s">
        <v>74</v>
      </c>
      <c r="E151" s="195" t="s">
        <v>162</v>
      </c>
      <c r="F151" s="195" t="s">
        <v>231</v>
      </c>
      <c r="G151" s="182"/>
      <c r="H151" s="182"/>
      <c r="I151" s="185"/>
      <c r="J151" s="196">
        <f>BK151</f>
        <v>0</v>
      </c>
      <c r="K151" s="182"/>
      <c r="L151" s="187"/>
      <c r="M151" s="188"/>
      <c r="N151" s="189"/>
      <c r="O151" s="189"/>
      <c r="P151" s="190">
        <f>SUM(P152:P159)</f>
        <v>0</v>
      </c>
      <c r="Q151" s="189"/>
      <c r="R151" s="190">
        <f>SUM(R152:R159)</f>
        <v>0.55659799999999993</v>
      </c>
      <c r="S151" s="189"/>
      <c r="T151" s="191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2" t="s">
        <v>80</v>
      </c>
      <c r="AT151" s="193" t="s">
        <v>74</v>
      </c>
      <c r="AU151" s="193" t="s">
        <v>80</v>
      </c>
      <c r="AY151" s="192" t="s">
        <v>131</v>
      </c>
      <c r="BK151" s="194">
        <f>SUM(BK152:BK159)</f>
        <v>0</v>
      </c>
    </row>
    <row r="152" s="2" customFormat="1" ht="24.15" customHeight="1">
      <c r="A152" s="38"/>
      <c r="B152" s="39"/>
      <c r="C152" s="197" t="s">
        <v>232</v>
      </c>
      <c r="D152" s="197" t="s">
        <v>133</v>
      </c>
      <c r="E152" s="198" t="s">
        <v>233</v>
      </c>
      <c r="F152" s="199" t="s">
        <v>234</v>
      </c>
      <c r="G152" s="200" t="s">
        <v>177</v>
      </c>
      <c r="H152" s="201">
        <v>1.02</v>
      </c>
      <c r="I152" s="202"/>
      <c r="J152" s="203">
        <f>ROUND(I152*H152,2)</f>
        <v>0</v>
      </c>
      <c r="K152" s="199" t="s">
        <v>137</v>
      </c>
      <c r="L152" s="44"/>
      <c r="M152" s="204" t="s">
        <v>19</v>
      </c>
      <c r="N152" s="205" t="s">
        <v>46</v>
      </c>
      <c r="O152" s="84"/>
      <c r="P152" s="206">
        <f>O152*H152</f>
        <v>0</v>
      </c>
      <c r="Q152" s="206">
        <v>0.34499999999999997</v>
      </c>
      <c r="R152" s="206">
        <f>Q152*H152</f>
        <v>0.35189999999999999</v>
      </c>
      <c r="S152" s="206">
        <v>0</v>
      </c>
      <c r="T152" s="2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8" t="s">
        <v>138</v>
      </c>
      <c r="AT152" s="208" t="s">
        <v>133</v>
      </c>
      <c r="AU152" s="208" t="s">
        <v>82</v>
      </c>
      <c r="AY152" s="17" t="s">
        <v>131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7" t="s">
        <v>80</v>
      </c>
      <c r="BK152" s="209">
        <f>ROUND(I152*H152,2)</f>
        <v>0</v>
      </c>
      <c r="BL152" s="17" t="s">
        <v>138</v>
      </c>
      <c r="BM152" s="208" t="s">
        <v>235</v>
      </c>
    </row>
    <row r="153" s="2" customFormat="1">
      <c r="A153" s="38"/>
      <c r="B153" s="39"/>
      <c r="C153" s="40"/>
      <c r="D153" s="210" t="s">
        <v>140</v>
      </c>
      <c r="E153" s="40"/>
      <c r="F153" s="211" t="s">
        <v>236</v>
      </c>
      <c r="G153" s="40"/>
      <c r="H153" s="40"/>
      <c r="I153" s="212"/>
      <c r="J153" s="40"/>
      <c r="K153" s="40"/>
      <c r="L153" s="44"/>
      <c r="M153" s="213"/>
      <c r="N153" s="214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140</v>
      </c>
      <c r="AU153" s="17" t="s">
        <v>82</v>
      </c>
    </row>
    <row r="154" s="13" customFormat="1">
      <c r="A154" s="13"/>
      <c r="B154" s="215"/>
      <c r="C154" s="216"/>
      <c r="D154" s="217" t="s">
        <v>142</v>
      </c>
      <c r="E154" s="218" t="s">
        <v>19</v>
      </c>
      <c r="F154" s="219" t="s">
        <v>237</v>
      </c>
      <c r="G154" s="216"/>
      <c r="H154" s="220">
        <v>1.02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6" t="s">
        <v>142</v>
      </c>
      <c r="AU154" s="226" t="s">
        <v>82</v>
      </c>
      <c r="AV154" s="13" t="s">
        <v>82</v>
      </c>
      <c r="AW154" s="13" t="s">
        <v>36</v>
      </c>
      <c r="AX154" s="13" t="s">
        <v>80</v>
      </c>
      <c r="AY154" s="226" t="s">
        <v>131</v>
      </c>
    </row>
    <row r="155" s="2" customFormat="1" ht="37.8" customHeight="1">
      <c r="A155" s="38"/>
      <c r="B155" s="39"/>
      <c r="C155" s="197" t="s">
        <v>238</v>
      </c>
      <c r="D155" s="197" t="s">
        <v>133</v>
      </c>
      <c r="E155" s="198" t="s">
        <v>239</v>
      </c>
      <c r="F155" s="199" t="s">
        <v>240</v>
      </c>
      <c r="G155" s="200" t="s">
        <v>177</v>
      </c>
      <c r="H155" s="201">
        <v>1.02</v>
      </c>
      <c r="I155" s="202"/>
      <c r="J155" s="203">
        <f>ROUND(I155*H155,2)</f>
        <v>0</v>
      </c>
      <c r="K155" s="199" t="s">
        <v>137</v>
      </c>
      <c r="L155" s="44"/>
      <c r="M155" s="204" t="s">
        <v>19</v>
      </c>
      <c r="N155" s="205" t="s">
        <v>46</v>
      </c>
      <c r="O155" s="84"/>
      <c r="P155" s="206">
        <f>O155*H155</f>
        <v>0</v>
      </c>
      <c r="Q155" s="206">
        <v>0.084250000000000005</v>
      </c>
      <c r="R155" s="206">
        <f>Q155*H155</f>
        <v>0.085935000000000011</v>
      </c>
      <c r="S155" s="206">
        <v>0</v>
      </c>
      <c r="T155" s="20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08" t="s">
        <v>138</v>
      </c>
      <c r="AT155" s="208" t="s">
        <v>133</v>
      </c>
      <c r="AU155" s="208" t="s">
        <v>82</v>
      </c>
      <c r="AY155" s="17" t="s">
        <v>131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7" t="s">
        <v>80</v>
      </c>
      <c r="BK155" s="209">
        <f>ROUND(I155*H155,2)</f>
        <v>0</v>
      </c>
      <c r="BL155" s="17" t="s">
        <v>138</v>
      </c>
      <c r="BM155" s="208" t="s">
        <v>241</v>
      </c>
    </row>
    <row r="156" s="2" customFormat="1">
      <c r="A156" s="38"/>
      <c r="B156" s="39"/>
      <c r="C156" s="40"/>
      <c r="D156" s="210" t="s">
        <v>140</v>
      </c>
      <c r="E156" s="40"/>
      <c r="F156" s="211" t="s">
        <v>242</v>
      </c>
      <c r="G156" s="40"/>
      <c r="H156" s="40"/>
      <c r="I156" s="212"/>
      <c r="J156" s="40"/>
      <c r="K156" s="40"/>
      <c r="L156" s="44"/>
      <c r="M156" s="213"/>
      <c r="N156" s="214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140</v>
      </c>
      <c r="AU156" s="17" t="s">
        <v>82</v>
      </c>
    </row>
    <row r="157" s="2" customFormat="1" ht="16.5" customHeight="1">
      <c r="A157" s="38"/>
      <c r="B157" s="39"/>
      <c r="C157" s="227" t="s">
        <v>243</v>
      </c>
      <c r="D157" s="227" t="s">
        <v>154</v>
      </c>
      <c r="E157" s="228" t="s">
        <v>244</v>
      </c>
      <c r="F157" s="229" t="s">
        <v>245</v>
      </c>
      <c r="G157" s="230" t="s">
        <v>177</v>
      </c>
      <c r="H157" s="231">
        <v>1.0509999999999999</v>
      </c>
      <c r="I157" s="232"/>
      <c r="J157" s="233">
        <f>ROUND(I157*H157,2)</f>
        <v>0</v>
      </c>
      <c r="K157" s="229" t="s">
        <v>137</v>
      </c>
      <c r="L157" s="234"/>
      <c r="M157" s="235" t="s">
        <v>19</v>
      </c>
      <c r="N157" s="236" t="s">
        <v>46</v>
      </c>
      <c r="O157" s="84"/>
      <c r="P157" s="206">
        <f>O157*H157</f>
        <v>0</v>
      </c>
      <c r="Q157" s="206">
        <v>0.113</v>
      </c>
      <c r="R157" s="206">
        <f>Q157*H157</f>
        <v>0.11876299999999999</v>
      </c>
      <c r="S157" s="206">
        <v>0</v>
      </c>
      <c r="T157" s="20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8" t="s">
        <v>158</v>
      </c>
      <c r="AT157" s="208" t="s">
        <v>154</v>
      </c>
      <c r="AU157" s="208" t="s">
        <v>82</v>
      </c>
      <c r="AY157" s="17" t="s">
        <v>131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7" t="s">
        <v>80</v>
      </c>
      <c r="BK157" s="209">
        <f>ROUND(I157*H157,2)</f>
        <v>0</v>
      </c>
      <c r="BL157" s="17" t="s">
        <v>138</v>
      </c>
      <c r="BM157" s="208" t="s">
        <v>246</v>
      </c>
    </row>
    <row r="158" s="2" customFormat="1">
      <c r="A158" s="38"/>
      <c r="B158" s="39"/>
      <c r="C158" s="40"/>
      <c r="D158" s="210" t="s">
        <v>140</v>
      </c>
      <c r="E158" s="40"/>
      <c r="F158" s="211" t="s">
        <v>247</v>
      </c>
      <c r="G158" s="40"/>
      <c r="H158" s="40"/>
      <c r="I158" s="212"/>
      <c r="J158" s="40"/>
      <c r="K158" s="40"/>
      <c r="L158" s="44"/>
      <c r="M158" s="213"/>
      <c r="N158" s="214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140</v>
      </c>
      <c r="AU158" s="17" t="s">
        <v>82</v>
      </c>
    </row>
    <row r="159" s="13" customFormat="1">
      <c r="A159" s="13"/>
      <c r="B159" s="215"/>
      <c r="C159" s="216"/>
      <c r="D159" s="217" t="s">
        <v>142</v>
      </c>
      <c r="E159" s="216"/>
      <c r="F159" s="219" t="s">
        <v>248</v>
      </c>
      <c r="G159" s="216"/>
      <c r="H159" s="220">
        <v>1.0509999999999999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6" t="s">
        <v>142</v>
      </c>
      <c r="AU159" s="226" t="s">
        <v>82</v>
      </c>
      <c r="AV159" s="13" t="s">
        <v>82</v>
      </c>
      <c r="AW159" s="13" t="s">
        <v>4</v>
      </c>
      <c r="AX159" s="13" t="s">
        <v>80</v>
      </c>
      <c r="AY159" s="226" t="s">
        <v>131</v>
      </c>
    </row>
    <row r="160" s="12" customFormat="1" ht="22.8" customHeight="1">
      <c r="A160" s="12"/>
      <c r="B160" s="181"/>
      <c r="C160" s="182"/>
      <c r="D160" s="183" t="s">
        <v>74</v>
      </c>
      <c r="E160" s="195" t="s">
        <v>249</v>
      </c>
      <c r="F160" s="195" t="s">
        <v>250</v>
      </c>
      <c r="G160" s="182"/>
      <c r="H160" s="182"/>
      <c r="I160" s="185"/>
      <c r="J160" s="196">
        <f>BK160</f>
        <v>0</v>
      </c>
      <c r="K160" s="182"/>
      <c r="L160" s="187"/>
      <c r="M160" s="188"/>
      <c r="N160" s="189"/>
      <c r="O160" s="189"/>
      <c r="P160" s="190">
        <f>SUM(P161:P201)</f>
        <v>0</v>
      </c>
      <c r="Q160" s="189"/>
      <c r="R160" s="190">
        <f>SUM(R161:R201)</f>
        <v>3.3354209500000005</v>
      </c>
      <c r="S160" s="189"/>
      <c r="T160" s="191">
        <f>SUM(T161:T201)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2" t="s">
        <v>80</v>
      </c>
      <c r="AT160" s="193" t="s">
        <v>74</v>
      </c>
      <c r="AU160" s="193" t="s">
        <v>80</v>
      </c>
      <c r="AY160" s="192" t="s">
        <v>131</v>
      </c>
      <c r="BK160" s="194">
        <f>SUM(BK161:BK201)</f>
        <v>0</v>
      </c>
    </row>
    <row r="161" s="2" customFormat="1" ht="24.15" customHeight="1">
      <c r="A161" s="38"/>
      <c r="B161" s="39"/>
      <c r="C161" s="197" t="s">
        <v>251</v>
      </c>
      <c r="D161" s="197" t="s">
        <v>133</v>
      </c>
      <c r="E161" s="198" t="s">
        <v>252</v>
      </c>
      <c r="F161" s="199" t="s">
        <v>253</v>
      </c>
      <c r="G161" s="200" t="s">
        <v>177</v>
      </c>
      <c r="H161" s="201">
        <v>13.800000000000001</v>
      </c>
      <c r="I161" s="202"/>
      <c r="J161" s="203">
        <f>ROUND(I161*H161,2)</f>
        <v>0</v>
      </c>
      <c r="K161" s="199" t="s">
        <v>137</v>
      </c>
      <c r="L161" s="44"/>
      <c r="M161" s="204" t="s">
        <v>19</v>
      </c>
      <c r="N161" s="205" t="s">
        <v>46</v>
      </c>
      <c r="O161" s="84"/>
      <c r="P161" s="206">
        <f>O161*H161</f>
        <v>0</v>
      </c>
      <c r="Q161" s="206">
        <v>0.0091999999999999998</v>
      </c>
      <c r="R161" s="206">
        <f>Q161*H161</f>
        <v>0.12696000000000002</v>
      </c>
      <c r="S161" s="206">
        <v>0</v>
      </c>
      <c r="T161" s="20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08" t="s">
        <v>138</v>
      </c>
      <c r="AT161" s="208" t="s">
        <v>133</v>
      </c>
      <c r="AU161" s="208" t="s">
        <v>82</v>
      </c>
      <c r="AY161" s="17" t="s">
        <v>131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7" t="s">
        <v>80</v>
      </c>
      <c r="BK161" s="209">
        <f>ROUND(I161*H161,2)</f>
        <v>0</v>
      </c>
      <c r="BL161" s="17" t="s">
        <v>138</v>
      </c>
      <c r="BM161" s="208" t="s">
        <v>254</v>
      </c>
    </row>
    <row r="162" s="2" customFormat="1">
      <c r="A162" s="38"/>
      <c r="B162" s="39"/>
      <c r="C162" s="40"/>
      <c r="D162" s="210" t="s">
        <v>140</v>
      </c>
      <c r="E162" s="40"/>
      <c r="F162" s="211" t="s">
        <v>255</v>
      </c>
      <c r="G162" s="40"/>
      <c r="H162" s="40"/>
      <c r="I162" s="212"/>
      <c r="J162" s="40"/>
      <c r="K162" s="40"/>
      <c r="L162" s="44"/>
      <c r="M162" s="213"/>
      <c r="N162" s="214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140</v>
      </c>
      <c r="AU162" s="17" t="s">
        <v>82</v>
      </c>
    </row>
    <row r="163" s="2" customFormat="1" ht="21.75" customHeight="1">
      <c r="A163" s="38"/>
      <c r="B163" s="39"/>
      <c r="C163" s="197" t="s">
        <v>256</v>
      </c>
      <c r="D163" s="197" t="s">
        <v>133</v>
      </c>
      <c r="E163" s="198" t="s">
        <v>257</v>
      </c>
      <c r="F163" s="199" t="s">
        <v>258</v>
      </c>
      <c r="G163" s="200" t="s">
        <v>177</v>
      </c>
      <c r="H163" s="201">
        <v>37.725000000000001</v>
      </c>
      <c r="I163" s="202"/>
      <c r="J163" s="203">
        <f>ROUND(I163*H163,2)</f>
        <v>0</v>
      </c>
      <c r="K163" s="199" t="s">
        <v>137</v>
      </c>
      <c r="L163" s="44"/>
      <c r="M163" s="204" t="s">
        <v>19</v>
      </c>
      <c r="N163" s="205" t="s">
        <v>46</v>
      </c>
      <c r="O163" s="84"/>
      <c r="P163" s="206">
        <f>O163*H163</f>
        <v>0</v>
      </c>
      <c r="Q163" s="206">
        <v>0.0073499999999999998</v>
      </c>
      <c r="R163" s="206">
        <f>Q163*H163</f>
        <v>0.27727875000000002</v>
      </c>
      <c r="S163" s="206">
        <v>0</v>
      </c>
      <c r="T163" s="20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8" t="s">
        <v>138</v>
      </c>
      <c r="AT163" s="208" t="s">
        <v>133</v>
      </c>
      <c r="AU163" s="208" t="s">
        <v>82</v>
      </c>
      <c r="AY163" s="17" t="s">
        <v>131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7" t="s">
        <v>80</v>
      </c>
      <c r="BK163" s="209">
        <f>ROUND(I163*H163,2)</f>
        <v>0</v>
      </c>
      <c r="BL163" s="17" t="s">
        <v>138</v>
      </c>
      <c r="BM163" s="208" t="s">
        <v>259</v>
      </c>
    </row>
    <row r="164" s="2" customFormat="1">
      <c r="A164" s="38"/>
      <c r="B164" s="39"/>
      <c r="C164" s="40"/>
      <c r="D164" s="210" t="s">
        <v>140</v>
      </c>
      <c r="E164" s="40"/>
      <c r="F164" s="211" t="s">
        <v>260</v>
      </c>
      <c r="G164" s="40"/>
      <c r="H164" s="40"/>
      <c r="I164" s="212"/>
      <c r="J164" s="40"/>
      <c r="K164" s="40"/>
      <c r="L164" s="44"/>
      <c r="M164" s="213"/>
      <c r="N164" s="214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140</v>
      </c>
      <c r="AU164" s="17" t="s">
        <v>82</v>
      </c>
    </row>
    <row r="165" s="13" customFormat="1">
      <c r="A165" s="13"/>
      <c r="B165" s="215"/>
      <c r="C165" s="216"/>
      <c r="D165" s="217" t="s">
        <v>142</v>
      </c>
      <c r="E165" s="218" t="s">
        <v>19</v>
      </c>
      <c r="F165" s="219" t="s">
        <v>261</v>
      </c>
      <c r="G165" s="216"/>
      <c r="H165" s="220">
        <v>29.376000000000001</v>
      </c>
      <c r="I165" s="221"/>
      <c r="J165" s="216"/>
      <c r="K165" s="216"/>
      <c r="L165" s="222"/>
      <c r="M165" s="223"/>
      <c r="N165" s="224"/>
      <c r="O165" s="224"/>
      <c r="P165" s="224"/>
      <c r="Q165" s="224"/>
      <c r="R165" s="224"/>
      <c r="S165" s="224"/>
      <c r="T165" s="22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6" t="s">
        <v>142</v>
      </c>
      <c r="AU165" s="226" t="s">
        <v>82</v>
      </c>
      <c r="AV165" s="13" t="s">
        <v>82</v>
      </c>
      <c r="AW165" s="13" t="s">
        <v>36</v>
      </c>
      <c r="AX165" s="13" t="s">
        <v>75</v>
      </c>
      <c r="AY165" s="226" t="s">
        <v>131</v>
      </c>
    </row>
    <row r="166" s="13" customFormat="1">
      <c r="A166" s="13"/>
      <c r="B166" s="215"/>
      <c r="C166" s="216"/>
      <c r="D166" s="217" t="s">
        <v>142</v>
      </c>
      <c r="E166" s="218" t="s">
        <v>19</v>
      </c>
      <c r="F166" s="219" t="s">
        <v>262</v>
      </c>
      <c r="G166" s="216"/>
      <c r="H166" s="220">
        <v>4.1399999999999997</v>
      </c>
      <c r="I166" s="221"/>
      <c r="J166" s="216"/>
      <c r="K166" s="216"/>
      <c r="L166" s="222"/>
      <c r="M166" s="223"/>
      <c r="N166" s="224"/>
      <c r="O166" s="224"/>
      <c r="P166" s="224"/>
      <c r="Q166" s="224"/>
      <c r="R166" s="224"/>
      <c r="S166" s="224"/>
      <c r="T166" s="22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6" t="s">
        <v>142</v>
      </c>
      <c r="AU166" s="226" t="s">
        <v>82</v>
      </c>
      <c r="AV166" s="13" t="s">
        <v>82</v>
      </c>
      <c r="AW166" s="13" t="s">
        <v>36</v>
      </c>
      <c r="AX166" s="13" t="s">
        <v>75</v>
      </c>
      <c r="AY166" s="226" t="s">
        <v>131</v>
      </c>
    </row>
    <row r="167" s="13" customFormat="1">
      <c r="A167" s="13"/>
      <c r="B167" s="215"/>
      <c r="C167" s="216"/>
      <c r="D167" s="217" t="s">
        <v>142</v>
      </c>
      <c r="E167" s="218" t="s">
        <v>19</v>
      </c>
      <c r="F167" s="219" t="s">
        <v>263</v>
      </c>
      <c r="G167" s="216"/>
      <c r="H167" s="220">
        <v>4.2089999999999996</v>
      </c>
      <c r="I167" s="221"/>
      <c r="J167" s="216"/>
      <c r="K167" s="216"/>
      <c r="L167" s="222"/>
      <c r="M167" s="223"/>
      <c r="N167" s="224"/>
      <c r="O167" s="224"/>
      <c r="P167" s="224"/>
      <c r="Q167" s="224"/>
      <c r="R167" s="224"/>
      <c r="S167" s="224"/>
      <c r="T167" s="22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6" t="s">
        <v>142</v>
      </c>
      <c r="AU167" s="226" t="s">
        <v>82</v>
      </c>
      <c r="AV167" s="13" t="s">
        <v>82</v>
      </c>
      <c r="AW167" s="13" t="s">
        <v>36</v>
      </c>
      <c r="AX167" s="13" t="s">
        <v>75</v>
      </c>
      <c r="AY167" s="226" t="s">
        <v>131</v>
      </c>
    </row>
    <row r="168" s="14" customFormat="1">
      <c r="A168" s="14"/>
      <c r="B168" s="237"/>
      <c r="C168" s="238"/>
      <c r="D168" s="217" t="s">
        <v>142</v>
      </c>
      <c r="E168" s="239" t="s">
        <v>19</v>
      </c>
      <c r="F168" s="240" t="s">
        <v>211</v>
      </c>
      <c r="G168" s="238"/>
      <c r="H168" s="241">
        <v>37.724999999999994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142</v>
      </c>
      <c r="AU168" s="247" t="s">
        <v>82</v>
      </c>
      <c r="AV168" s="14" t="s">
        <v>138</v>
      </c>
      <c r="AW168" s="14" t="s">
        <v>36</v>
      </c>
      <c r="AX168" s="14" t="s">
        <v>80</v>
      </c>
      <c r="AY168" s="247" t="s">
        <v>131</v>
      </c>
    </row>
    <row r="169" s="2" customFormat="1" ht="16.5" customHeight="1">
      <c r="A169" s="38"/>
      <c r="B169" s="39"/>
      <c r="C169" s="197" t="s">
        <v>7</v>
      </c>
      <c r="D169" s="197" t="s">
        <v>133</v>
      </c>
      <c r="E169" s="198" t="s">
        <v>264</v>
      </c>
      <c r="F169" s="199" t="s">
        <v>265</v>
      </c>
      <c r="G169" s="200" t="s">
        <v>177</v>
      </c>
      <c r="H169" s="201">
        <v>2.1000000000000001</v>
      </c>
      <c r="I169" s="202"/>
      <c r="J169" s="203">
        <f>ROUND(I169*H169,2)</f>
        <v>0</v>
      </c>
      <c r="K169" s="199" t="s">
        <v>137</v>
      </c>
      <c r="L169" s="44"/>
      <c r="M169" s="204" t="s">
        <v>19</v>
      </c>
      <c r="N169" s="205" t="s">
        <v>46</v>
      </c>
      <c r="O169" s="84"/>
      <c r="P169" s="206">
        <f>O169*H169</f>
        <v>0</v>
      </c>
      <c r="Q169" s="206">
        <v>0.040000000000000001</v>
      </c>
      <c r="R169" s="206">
        <f>Q169*H169</f>
        <v>0.084000000000000005</v>
      </c>
      <c r="S169" s="206">
        <v>0</v>
      </c>
      <c r="T169" s="20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8" t="s">
        <v>138</v>
      </c>
      <c r="AT169" s="208" t="s">
        <v>133</v>
      </c>
      <c r="AU169" s="208" t="s">
        <v>82</v>
      </c>
      <c r="AY169" s="17" t="s">
        <v>131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7" t="s">
        <v>80</v>
      </c>
      <c r="BK169" s="209">
        <f>ROUND(I169*H169,2)</f>
        <v>0</v>
      </c>
      <c r="BL169" s="17" t="s">
        <v>138</v>
      </c>
      <c r="BM169" s="208" t="s">
        <v>266</v>
      </c>
    </row>
    <row r="170" s="2" customFormat="1">
      <c r="A170" s="38"/>
      <c r="B170" s="39"/>
      <c r="C170" s="40"/>
      <c r="D170" s="210" t="s">
        <v>140</v>
      </c>
      <c r="E170" s="40"/>
      <c r="F170" s="211" t="s">
        <v>267</v>
      </c>
      <c r="G170" s="40"/>
      <c r="H170" s="40"/>
      <c r="I170" s="212"/>
      <c r="J170" s="40"/>
      <c r="K170" s="40"/>
      <c r="L170" s="44"/>
      <c r="M170" s="213"/>
      <c r="N170" s="214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140</v>
      </c>
      <c r="AU170" s="17" t="s">
        <v>82</v>
      </c>
    </row>
    <row r="171" s="13" customFormat="1">
      <c r="A171" s="13"/>
      <c r="B171" s="215"/>
      <c r="C171" s="216"/>
      <c r="D171" s="217" t="s">
        <v>142</v>
      </c>
      <c r="E171" s="218" t="s">
        <v>19</v>
      </c>
      <c r="F171" s="219" t="s">
        <v>268</v>
      </c>
      <c r="G171" s="216"/>
      <c r="H171" s="220">
        <v>2.1000000000000001</v>
      </c>
      <c r="I171" s="221"/>
      <c r="J171" s="216"/>
      <c r="K171" s="216"/>
      <c r="L171" s="222"/>
      <c r="M171" s="223"/>
      <c r="N171" s="224"/>
      <c r="O171" s="224"/>
      <c r="P171" s="224"/>
      <c r="Q171" s="224"/>
      <c r="R171" s="224"/>
      <c r="S171" s="224"/>
      <c r="T171" s="22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6" t="s">
        <v>142</v>
      </c>
      <c r="AU171" s="226" t="s">
        <v>82</v>
      </c>
      <c r="AV171" s="13" t="s">
        <v>82</v>
      </c>
      <c r="AW171" s="13" t="s">
        <v>36</v>
      </c>
      <c r="AX171" s="13" t="s">
        <v>80</v>
      </c>
      <c r="AY171" s="226" t="s">
        <v>131</v>
      </c>
    </row>
    <row r="172" s="2" customFormat="1" ht="16.5" customHeight="1">
      <c r="A172" s="38"/>
      <c r="B172" s="39"/>
      <c r="C172" s="197" t="s">
        <v>269</v>
      </c>
      <c r="D172" s="197" t="s">
        <v>133</v>
      </c>
      <c r="E172" s="198" t="s">
        <v>270</v>
      </c>
      <c r="F172" s="199" t="s">
        <v>271</v>
      </c>
      <c r="G172" s="200" t="s">
        <v>177</v>
      </c>
      <c r="H172" s="201">
        <v>4.5</v>
      </c>
      <c r="I172" s="202"/>
      <c r="J172" s="203">
        <f>ROUND(I172*H172,2)</f>
        <v>0</v>
      </c>
      <c r="K172" s="199" t="s">
        <v>137</v>
      </c>
      <c r="L172" s="44"/>
      <c r="M172" s="204" t="s">
        <v>19</v>
      </c>
      <c r="N172" s="205" t="s">
        <v>46</v>
      </c>
      <c r="O172" s="84"/>
      <c r="P172" s="206">
        <f>O172*H172</f>
        <v>0</v>
      </c>
      <c r="Q172" s="206">
        <v>0.041529999999999997</v>
      </c>
      <c r="R172" s="206">
        <f>Q172*H172</f>
        <v>0.186885</v>
      </c>
      <c r="S172" s="206">
        <v>0</v>
      </c>
      <c r="T172" s="20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8" t="s">
        <v>138</v>
      </c>
      <c r="AT172" s="208" t="s">
        <v>133</v>
      </c>
      <c r="AU172" s="208" t="s">
        <v>82</v>
      </c>
      <c r="AY172" s="17" t="s">
        <v>131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7" t="s">
        <v>80</v>
      </c>
      <c r="BK172" s="209">
        <f>ROUND(I172*H172,2)</f>
        <v>0</v>
      </c>
      <c r="BL172" s="17" t="s">
        <v>138</v>
      </c>
      <c r="BM172" s="208" t="s">
        <v>272</v>
      </c>
    </row>
    <row r="173" s="2" customFormat="1">
      <c r="A173" s="38"/>
      <c r="B173" s="39"/>
      <c r="C173" s="40"/>
      <c r="D173" s="210" t="s">
        <v>140</v>
      </c>
      <c r="E173" s="40"/>
      <c r="F173" s="211" t="s">
        <v>273</v>
      </c>
      <c r="G173" s="40"/>
      <c r="H173" s="40"/>
      <c r="I173" s="212"/>
      <c r="J173" s="40"/>
      <c r="K173" s="40"/>
      <c r="L173" s="44"/>
      <c r="M173" s="213"/>
      <c r="N173" s="214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140</v>
      </c>
      <c r="AU173" s="17" t="s">
        <v>82</v>
      </c>
    </row>
    <row r="174" s="13" customFormat="1">
      <c r="A174" s="13"/>
      <c r="B174" s="215"/>
      <c r="C174" s="216"/>
      <c r="D174" s="217" t="s">
        <v>142</v>
      </c>
      <c r="E174" s="218" t="s">
        <v>19</v>
      </c>
      <c r="F174" s="219" t="s">
        <v>274</v>
      </c>
      <c r="G174" s="216"/>
      <c r="H174" s="220">
        <v>4.5</v>
      </c>
      <c r="I174" s="221"/>
      <c r="J174" s="216"/>
      <c r="K174" s="216"/>
      <c r="L174" s="222"/>
      <c r="M174" s="223"/>
      <c r="N174" s="224"/>
      <c r="O174" s="224"/>
      <c r="P174" s="224"/>
      <c r="Q174" s="224"/>
      <c r="R174" s="224"/>
      <c r="S174" s="224"/>
      <c r="T174" s="22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6" t="s">
        <v>142</v>
      </c>
      <c r="AU174" s="226" t="s">
        <v>82</v>
      </c>
      <c r="AV174" s="13" t="s">
        <v>82</v>
      </c>
      <c r="AW174" s="13" t="s">
        <v>36</v>
      </c>
      <c r="AX174" s="13" t="s">
        <v>80</v>
      </c>
      <c r="AY174" s="226" t="s">
        <v>131</v>
      </c>
    </row>
    <row r="175" s="2" customFormat="1" ht="16.5" customHeight="1">
      <c r="A175" s="38"/>
      <c r="B175" s="39"/>
      <c r="C175" s="197" t="s">
        <v>275</v>
      </c>
      <c r="D175" s="197" t="s">
        <v>133</v>
      </c>
      <c r="E175" s="198" t="s">
        <v>276</v>
      </c>
      <c r="F175" s="199" t="s">
        <v>277</v>
      </c>
      <c r="G175" s="200" t="s">
        <v>177</v>
      </c>
      <c r="H175" s="201">
        <v>1.2</v>
      </c>
      <c r="I175" s="202"/>
      <c r="J175" s="203">
        <f>ROUND(I175*H175,2)</f>
        <v>0</v>
      </c>
      <c r="K175" s="199" t="s">
        <v>137</v>
      </c>
      <c r="L175" s="44"/>
      <c r="M175" s="204" t="s">
        <v>19</v>
      </c>
      <c r="N175" s="205" t="s">
        <v>46</v>
      </c>
      <c r="O175" s="84"/>
      <c r="P175" s="206">
        <f>O175*H175</f>
        <v>0</v>
      </c>
      <c r="Q175" s="206">
        <v>0.041529999999999997</v>
      </c>
      <c r="R175" s="206">
        <f>Q175*H175</f>
        <v>0.049835999999999998</v>
      </c>
      <c r="S175" s="206">
        <v>0</v>
      </c>
      <c r="T175" s="20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8" t="s">
        <v>138</v>
      </c>
      <c r="AT175" s="208" t="s">
        <v>133</v>
      </c>
      <c r="AU175" s="208" t="s">
        <v>82</v>
      </c>
      <c r="AY175" s="17" t="s">
        <v>131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7" t="s">
        <v>80</v>
      </c>
      <c r="BK175" s="209">
        <f>ROUND(I175*H175,2)</f>
        <v>0</v>
      </c>
      <c r="BL175" s="17" t="s">
        <v>138</v>
      </c>
      <c r="BM175" s="208" t="s">
        <v>278</v>
      </c>
    </row>
    <row r="176" s="2" customFormat="1">
      <c r="A176" s="38"/>
      <c r="B176" s="39"/>
      <c r="C176" s="40"/>
      <c r="D176" s="210" t="s">
        <v>140</v>
      </c>
      <c r="E176" s="40"/>
      <c r="F176" s="211" t="s">
        <v>279</v>
      </c>
      <c r="G176" s="40"/>
      <c r="H176" s="40"/>
      <c r="I176" s="212"/>
      <c r="J176" s="40"/>
      <c r="K176" s="40"/>
      <c r="L176" s="44"/>
      <c r="M176" s="213"/>
      <c r="N176" s="214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140</v>
      </c>
      <c r="AU176" s="17" t="s">
        <v>82</v>
      </c>
    </row>
    <row r="177" s="13" customFormat="1">
      <c r="A177" s="13"/>
      <c r="B177" s="215"/>
      <c r="C177" s="216"/>
      <c r="D177" s="217" t="s">
        <v>142</v>
      </c>
      <c r="E177" s="218" t="s">
        <v>19</v>
      </c>
      <c r="F177" s="219" t="s">
        <v>229</v>
      </c>
      <c r="G177" s="216"/>
      <c r="H177" s="220">
        <v>1.2</v>
      </c>
      <c r="I177" s="221"/>
      <c r="J177" s="216"/>
      <c r="K177" s="216"/>
      <c r="L177" s="222"/>
      <c r="M177" s="223"/>
      <c r="N177" s="224"/>
      <c r="O177" s="224"/>
      <c r="P177" s="224"/>
      <c r="Q177" s="224"/>
      <c r="R177" s="224"/>
      <c r="S177" s="224"/>
      <c r="T177" s="22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6" t="s">
        <v>142</v>
      </c>
      <c r="AU177" s="226" t="s">
        <v>82</v>
      </c>
      <c r="AV177" s="13" t="s">
        <v>82</v>
      </c>
      <c r="AW177" s="13" t="s">
        <v>36</v>
      </c>
      <c r="AX177" s="13" t="s">
        <v>80</v>
      </c>
      <c r="AY177" s="226" t="s">
        <v>131</v>
      </c>
    </row>
    <row r="178" s="2" customFormat="1" ht="16.5" customHeight="1">
      <c r="A178" s="38"/>
      <c r="B178" s="39"/>
      <c r="C178" s="197" t="s">
        <v>280</v>
      </c>
      <c r="D178" s="197" t="s">
        <v>133</v>
      </c>
      <c r="E178" s="198" t="s">
        <v>281</v>
      </c>
      <c r="F178" s="199" t="s">
        <v>282</v>
      </c>
      <c r="G178" s="200" t="s">
        <v>177</v>
      </c>
      <c r="H178" s="201">
        <v>1.25</v>
      </c>
      <c r="I178" s="202"/>
      <c r="J178" s="203">
        <f>ROUND(I178*H178,2)</f>
        <v>0</v>
      </c>
      <c r="K178" s="199" t="s">
        <v>137</v>
      </c>
      <c r="L178" s="44"/>
      <c r="M178" s="204" t="s">
        <v>19</v>
      </c>
      <c r="N178" s="205" t="s">
        <v>46</v>
      </c>
      <c r="O178" s="84"/>
      <c r="P178" s="206">
        <f>O178*H178</f>
        <v>0</v>
      </c>
      <c r="Q178" s="206">
        <v>0.041529999999999997</v>
      </c>
      <c r="R178" s="206">
        <f>Q178*H178</f>
        <v>0.0519125</v>
      </c>
      <c r="S178" s="206">
        <v>0</v>
      </c>
      <c r="T178" s="20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08" t="s">
        <v>138</v>
      </c>
      <c r="AT178" s="208" t="s">
        <v>133</v>
      </c>
      <c r="AU178" s="208" t="s">
        <v>82</v>
      </c>
      <c r="AY178" s="17" t="s">
        <v>131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7" t="s">
        <v>80</v>
      </c>
      <c r="BK178" s="209">
        <f>ROUND(I178*H178,2)</f>
        <v>0</v>
      </c>
      <c r="BL178" s="17" t="s">
        <v>138</v>
      </c>
      <c r="BM178" s="208" t="s">
        <v>283</v>
      </c>
    </row>
    <row r="179" s="2" customFormat="1">
      <c r="A179" s="38"/>
      <c r="B179" s="39"/>
      <c r="C179" s="40"/>
      <c r="D179" s="210" t="s">
        <v>140</v>
      </c>
      <c r="E179" s="40"/>
      <c r="F179" s="211" t="s">
        <v>284</v>
      </c>
      <c r="G179" s="40"/>
      <c r="H179" s="40"/>
      <c r="I179" s="212"/>
      <c r="J179" s="40"/>
      <c r="K179" s="40"/>
      <c r="L179" s="44"/>
      <c r="M179" s="213"/>
      <c r="N179" s="214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140</v>
      </c>
      <c r="AU179" s="17" t="s">
        <v>82</v>
      </c>
    </row>
    <row r="180" s="13" customFormat="1">
      <c r="A180" s="13"/>
      <c r="B180" s="215"/>
      <c r="C180" s="216"/>
      <c r="D180" s="217" t="s">
        <v>142</v>
      </c>
      <c r="E180" s="218" t="s">
        <v>19</v>
      </c>
      <c r="F180" s="219" t="s">
        <v>285</v>
      </c>
      <c r="G180" s="216"/>
      <c r="H180" s="220">
        <v>1.25</v>
      </c>
      <c r="I180" s="221"/>
      <c r="J180" s="216"/>
      <c r="K180" s="216"/>
      <c r="L180" s="222"/>
      <c r="M180" s="223"/>
      <c r="N180" s="224"/>
      <c r="O180" s="224"/>
      <c r="P180" s="224"/>
      <c r="Q180" s="224"/>
      <c r="R180" s="224"/>
      <c r="S180" s="224"/>
      <c r="T180" s="22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6" t="s">
        <v>142</v>
      </c>
      <c r="AU180" s="226" t="s">
        <v>82</v>
      </c>
      <c r="AV180" s="13" t="s">
        <v>82</v>
      </c>
      <c r="AW180" s="13" t="s">
        <v>36</v>
      </c>
      <c r="AX180" s="13" t="s">
        <v>80</v>
      </c>
      <c r="AY180" s="226" t="s">
        <v>131</v>
      </c>
    </row>
    <row r="181" s="2" customFormat="1" ht="24.15" customHeight="1">
      <c r="A181" s="38"/>
      <c r="B181" s="39"/>
      <c r="C181" s="197" t="s">
        <v>286</v>
      </c>
      <c r="D181" s="197" t="s">
        <v>133</v>
      </c>
      <c r="E181" s="198" t="s">
        <v>287</v>
      </c>
      <c r="F181" s="199" t="s">
        <v>288</v>
      </c>
      <c r="G181" s="200" t="s">
        <v>177</v>
      </c>
      <c r="H181" s="201">
        <v>21.024999999999999</v>
      </c>
      <c r="I181" s="202"/>
      <c r="J181" s="203">
        <f>ROUND(I181*H181,2)</f>
        <v>0</v>
      </c>
      <c r="K181" s="199" t="s">
        <v>137</v>
      </c>
      <c r="L181" s="44"/>
      <c r="M181" s="204" t="s">
        <v>19</v>
      </c>
      <c r="N181" s="205" t="s">
        <v>46</v>
      </c>
      <c r="O181" s="84"/>
      <c r="P181" s="206">
        <f>O181*H181</f>
        <v>0</v>
      </c>
      <c r="Q181" s="206">
        <v>0.019699999999999999</v>
      </c>
      <c r="R181" s="206">
        <f>Q181*H181</f>
        <v>0.41419249999999996</v>
      </c>
      <c r="S181" s="206">
        <v>0</v>
      </c>
      <c r="T181" s="20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8" t="s">
        <v>138</v>
      </c>
      <c r="AT181" s="208" t="s">
        <v>133</v>
      </c>
      <c r="AU181" s="208" t="s">
        <v>82</v>
      </c>
      <c r="AY181" s="17" t="s">
        <v>131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7" t="s">
        <v>80</v>
      </c>
      <c r="BK181" s="209">
        <f>ROUND(I181*H181,2)</f>
        <v>0</v>
      </c>
      <c r="BL181" s="17" t="s">
        <v>138</v>
      </c>
      <c r="BM181" s="208" t="s">
        <v>289</v>
      </c>
    </row>
    <row r="182" s="2" customFormat="1">
      <c r="A182" s="38"/>
      <c r="B182" s="39"/>
      <c r="C182" s="40"/>
      <c r="D182" s="210" t="s">
        <v>140</v>
      </c>
      <c r="E182" s="40"/>
      <c r="F182" s="211" t="s">
        <v>290</v>
      </c>
      <c r="G182" s="40"/>
      <c r="H182" s="40"/>
      <c r="I182" s="212"/>
      <c r="J182" s="40"/>
      <c r="K182" s="40"/>
      <c r="L182" s="44"/>
      <c r="M182" s="213"/>
      <c r="N182" s="214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140</v>
      </c>
      <c r="AU182" s="17" t="s">
        <v>82</v>
      </c>
    </row>
    <row r="183" s="13" customFormat="1">
      <c r="A183" s="13"/>
      <c r="B183" s="215"/>
      <c r="C183" s="216"/>
      <c r="D183" s="217" t="s">
        <v>142</v>
      </c>
      <c r="E183" s="218" t="s">
        <v>19</v>
      </c>
      <c r="F183" s="219" t="s">
        <v>291</v>
      </c>
      <c r="G183" s="216"/>
      <c r="H183" s="220">
        <v>26.765000000000001</v>
      </c>
      <c r="I183" s="221"/>
      <c r="J183" s="216"/>
      <c r="K183" s="216"/>
      <c r="L183" s="222"/>
      <c r="M183" s="223"/>
      <c r="N183" s="224"/>
      <c r="O183" s="224"/>
      <c r="P183" s="224"/>
      <c r="Q183" s="224"/>
      <c r="R183" s="224"/>
      <c r="S183" s="224"/>
      <c r="T183" s="22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6" t="s">
        <v>142</v>
      </c>
      <c r="AU183" s="226" t="s">
        <v>82</v>
      </c>
      <c r="AV183" s="13" t="s">
        <v>82</v>
      </c>
      <c r="AW183" s="13" t="s">
        <v>36</v>
      </c>
      <c r="AX183" s="13" t="s">
        <v>75</v>
      </c>
      <c r="AY183" s="226" t="s">
        <v>131</v>
      </c>
    </row>
    <row r="184" s="13" customFormat="1">
      <c r="A184" s="13"/>
      <c r="B184" s="215"/>
      <c r="C184" s="216"/>
      <c r="D184" s="217" t="s">
        <v>142</v>
      </c>
      <c r="E184" s="218" t="s">
        <v>19</v>
      </c>
      <c r="F184" s="219" t="s">
        <v>292</v>
      </c>
      <c r="G184" s="216"/>
      <c r="H184" s="220">
        <v>-5.7400000000000002</v>
      </c>
      <c r="I184" s="221"/>
      <c r="J184" s="216"/>
      <c r="K184" s="216"/>
      <c r="L184" s="222"/>
      <c r="M184" s="223"/>
      <c r="N184" s="224"/>
      <c r="O184" s="224"/>
      <c r="P184" s="224"/>
      <c r="Q184" s="224"/>
      <c r="R184" s="224"/>
      <c r="S184" s="224"/>
      <c r="T184" s="22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6" t="s">
        <v>142</v>
      </c>
      <c r="AU184" s="226" t="s">
        <v>82</v>
      </c>
      <c r="AV184" s="13" t="s">
        <v>82</v>
      </c>
      <c r="AW184" s="13" t="s">
        <v>36</v>
      </c>
      <c r="AX184" s="13" t="s">
        <v>75</v>
      </c>
      <c r="AY184" s="226" t="s">
        <v>131</v>
      </c>
    </row>
    <row r="185" s="14" customFormat="1">
      <c r="A185" s="14"/>
      <c r="B185" s="237"/>
      <c r="C185" s="238"/>
      <c r="D185" s="217" t="s">
        <v>142</v>
      </c>
      <c r="E185" s="239" t="s">
        <v>19</v>
      </c>
      <c r="F185" s="240" t="s">
        <v>211</v>
      </c>
      <c r="G185" s="238"/>
      <c r="H185" s="241">
        <v>21.024999999999999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142</v>
      </c>
      <c r="AU185" s="247" t="s">
        <v>82</v>
      </c>
      <c r="AV185" s="14" t="s">
        <v>138</v>
      </c>
      <c r="AW185" s="14" t="s">
        <v>36</v>
      </c>
      <c r="AX185" s="14" t="s">
        <v>80</v>
      </c>
      <c r="AY185" s="247" t="s">
        <v>131</v>
      </c>
    </row>
    <row r="186" s="2" customFormat="1" ht="21.75" customHeight="1">
      <c r="A186" s="38"/>
      <c r="B186" s="39"/>
      <c r="C186" s="197" t="s">
        <v>293</v>
      </c>
      <c r="D186" s="197" t="s">
        <v>133</v>
      </c>
      <c r="E186" s="198" t="s">
        <v>294</v>
      </c>
      <c r="F186" s="199" t="s">
        <v>295</v>
      </c>
      <c r="G186" s="200" t="s">
        <v>177</v>
      </c>
      <c r="H186" s="201">
        <v>22.460000000000001</v>
      </c>
      <c r="I186" s="202"/>
      <c r="J186" s="203">
        <f>ROUND(I186*H186,2)</f>
        <v>0</v>
      </c>
      <c r="K186" s="199" t="s">
        <v>137</v>
      </c>
      <c r="L186" s="44"/>
      <c r="M186" s="204" t="s">
        <v>19</v>
      </c>
      <c r="N186" s="205" t="s">
        <v>46</v>
      </c>
      <c r="O186" s="84"/>
      <c r="P186" s="206">
        <f>O186*H186</f>
        <v>0</v>
      </c>
      <c r="Q186" s="206">
        <v>0.00025999999999999998</v>
      </c>
      <c r="R186" s="206">
        <f>Q186*H186</f>
        <v>0.0058395999999999995</v>
      </c>
      <c r="S186" s="206">
        <v>0</v>
      </c>
      <c r="T186" s="20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8" t="s">
        <v>138</v>
      </c>
      <c r="AT186" s="208" t="s">
        <v>133</v>
      </c>
      <c r="AU186" s="208" t="s">
        <v>82</v>
      </c>
      <c r="AY186" s="17" t="s">
        <v>131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7" t="s">
        <v>80</v>
      </c>
      <c r="BK186" s="209">
        <f>ROUND(I186*H186,2)</f>
        <v>0</v>
      </c>
      <c r="BL186" s="17" t="s">
        <v>138</v>
      </c>
      <c r="BM186" s="208" t="s">
        <v>296</v>
      </c>
    </row>
    <row r="187" s="2" customFormat="1">
      <c r="A187" s="38"/>
      <c r="B187" s="39"/>
      <c r="C187" s="40"/>
      <c r="D187" s="210" t="s">
        <v>140</v>
      </c>
      <c r="E187" s="40"/>
      <c r="F187" s="211" t="s">
        <v>297</v>
      </c>
      <c r="G187" s="40"/>
      <c r="H187" s="40"/>
      <c r="I187" s="212"/>
      <c r="J187" s="40"/>
      <c r="K187" s="40"/>
      <c r="L187" s="44"/>
      <c r="M187" s="213"/>
      <c r="N187" s="214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140</v>
      </c>
      <c r="AU187" s="17" t="s">
        <v>82</v>
      </c>
    </row>
    <row r="188" s="13" customFormat="1">
      <c r="A188" s="13"/>
      <c r="B188" s="215"/>
      <c r="C188" s="216"/>
      <c r="D188" s="217" t="s">
        <v>142</v>
      </c>
      <c r="E188" s="218" t="s">
        <v>19</v>
      </c>
      <c r="F188" s="219" t="s">
        <v>298</v>
      </c>
      <c r="G188" s="216"/>
      <c r="H188" s="220">
        <v>15.18</v>
      </c>
      <c r="I188" s="221"/>
      <c r="J188" s="216"/>
      <c r="K188" s="216"/>
      <c r="L188" s="222"/>
      <c r="M188" s="223"/>
      <c r="N188" s="224"/>
      <c r="O188" s="224"/>
      <c r="P188" s="224"/>
      <c r="Q188" s="224"/>
      <c r="R188" s="224"/>
      <c r="S188" s="224"/>
      <c r="T188" s="22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6" t="s">
        <v>142</v>
      </c>
      <c r="AU188" s="226" t="s">
        <v>82</v>
      </c>
      <c r="AV188" s="13" t="s">
        <v>82</v>
      </c>
      <c r="AW188" s="13" t="s">
        <v>36</v>
      </c>
      <c r="AX188" s="13" t="s">
        <v>75</v>
      </c>
      <c r="AY188" s="226" t="s">
        <v>131</v>
      </c>
    </row>
    <row r="189" s="13" customFormat="1">
      <c r="A189" s="13"/>
      <c r="B189" s="215"/>
      <c r="C189" s="216"/>
      <c r="D189" s="217" t="s">
        <v>142</v>
      </c>
      <c r="E189" s="218" t="s">
        <v>19</v>
      </c>
      <c r="F189" s="219" t="s">
        <v>299</v>
      </c>
      <c r="G189" s="216"/>
      <c r="H189" s="220">
        <v>7.2800000000000002</v>
      </c>
      <c r="I189" s="221"/>
      <c r="J189" s="216"/>
      <c r="K189" s="216"/>
      <c r="L189" s="222"/>
      <c r="M189" s="223"/>
      <c r="N189" s="224"/>
      <c r="O189" s="224"/>
      <c r="P189" s="224"/>
      <c r="Q189" s="224"/>
      <c r="R189" s="224"/>
      <c r="S189" s="224"/>
      <c r="T189" s="22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6" t="s">
        <v>142</v>
      </c>
      <c r="AU189" s="226" t="s">
        <v>82</v>
      </c>
      <c r="AV189" s="13" t="s">
        <v>82</v>
      </c>
      <c r="AW189" s="13" t="s">
        <v>36</v>
      </c>
      <c r="AX189" s="13" t="s">
        <v>75</v>
      </c>
      <c r="AY189" s="226" t="s">
        <v>131</v>
      </c>
    </row>
    <row r="190" s="14" customFormat="1">
      <c r="A190" s="14"/>
      <c r="B190" s="237"/>
      <c r="C190" s="238"/>
      <c r="D190" s="217" t="s">
        <v>142</v>
      </c>
      <c r="E190" s="239" t="s">
        <v>19</v>
      </c>
      <c r="F190" s="240" t="s">
        <v>211</v>
      </c>
      <c r="G190" s="238"/>
      <c r="H190" s="241">
        <v>22.460000000000001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142</v>
      </c>
      <c r="AU190" s="247" t="s">
        <v>82</v>
      </c>
      <c r="AV190" s="14" t="s">
        <v>138</v>
      </c>
      <c r="AW190" s="14" t="s">
        <v>36</v>
      </c>
      <c r="AX190" s="14" t="s">
        <v>80</v>
      </c>
      <c r="AY190" s="247" t="s">
        <v>131</v>
      </c>
    </row>
    <row r="191" s="2" customFormat="1" ht="24.15" customHeight="1">
      <c r="A191" s="38"/>
      <c r="B191" s="39"/>
      <c r="C191" s="197" t="s">
        <v>300</v>
      </c>
      <c r="D191" s="197" t="s">
        <v>133</v>
      </c>
      <c r="E191" s="198" t="s">
        <v>301</v>
      </c>
      <c r="F191" s="199" t="s">
        <v>302</v>
      </c>
      <c r="G191" s="200" t="s">
        <v>177</v>
      </c>
      <c r="H191" s="201">
        <v>37.725000000000001</v>
      </c>
      <c r="I191" s="202"/>
      <c r="J191" s="203">
        <f>ROUND(I191*H191,2)</f>
        <v>0</v>
      </c>
      <c r="K191" s="199" t="s">
        <v>137</v>
      </c>
      <c r="L191" s="44"/>
      <c r="M191" s="204" t="s">
        <v>19</v>
      </c>
      <c r="N191" s="205" t="s">
        <v>46</v>
      </c>
      <c r="O191" s="84"/>
      <c r="P191" s="206">
        <f>O191*H191</f>
        <v>0</v>
      </c>
      <c r="Q191" s="206">
        <v>0.020480000000000002</v>
      </c>
      <c r="R191" s="206">
        <f>Q191*H191</f>
        <v>0.77260800000000007</v>
      </c>
      <c r="S191" s="206">
        <v>0</v>
      </c>
      <c r="T191" s="20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08" t="s">
        <v>138</v>
      </c>
      <c r="AT191" s="208" t="s">
        <v>133</v>
      </c>
      <c r="AU191" s="208" t="s">
        <v>82</v>
      </c>
      <c r="AY191" s="17" t="s">
        <v>131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7" t="s">
        <v>80</v>
      </c>
      <c r="BK191" s="209">
        <f>ROUND(I191*H191,2)</f>
        <v>0</v>
      </c>
      <c r="BL191" s="17" t="s">
        <v>138</v>
      </c>
      <c r="BM191" s="208" t="s">
        <v>303</v>
      </c>
    </row>
    <row r="192" s="2" customFormat="1">
      <c r="A192" s="38"/>
      <c r="B192" s="39"/>
      <c r="C192" s="40"/>
      <c r="D192" s="210" t="s">
        <v>140</v>
      </c>
      <c r="E192" s="40"/>
      <c r="F192" s="211" t="s">
        <v>304</v>
      </c>
      <c r="G192" s="40"/>
      <c r="H192" s="40"/>
      <c r="I192" s="212"/>
      <c r="J192" s="40"/>
      <c r="K192" s="40"/>
      <c r="L192" s="44"/>
      <c r="M192" s="213"/>
      <c r="N192" s="214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140</v>
      </c>
      <c r="AU192" s="17" t="s">
        <v>82</v>
      </c>
    </row>
    <row r="193" s="2" customFormat="1" ht="24.15" customHeight="1">
      <c r="A193" s="38"/>
      <c r="B193" s="39"/>
      <c r="C193" s="197" t="s">
        <v>305</v>
      </c>
      <c r="D193" s="197" t="s">
        <v>133</v>
      </c>
      <c r="E193" s="198" t="s">
        <v>306</v>
      </c>
      <c r="F193" s="199" t="s">
        <v>307</v>
      </c>
      <c r="G193" s="200" t="s">
        <v>177</v>
      </c>
      <c r="H193" s="201">
        <v>75.450000000000003</v>
      </c>
      <c r="I193" s="202"/>
      <c r="J193" s="203">
        <f>ROUND(I193*H193,2)</f>
        <v>0</v>
      </c>
      <c r="K193" s="199" t="s">
        <v>137</v>
      </c>
      <c r="L193" s="44"/>
      <c r="M193" s="204" t="s">
        <v>19</v>
      </c>
      <c r="N193" s="205" t="s">
        <v>46</v>
      </c>
      <c r="O193" s="84"/>
      <c r="P193" s="206">
        <f>O193*H193</f>
        <v>0</v>
      </c>
      <c r="Q193" s="206">
        <v>0.0079000000000000008</v>
      </c>
      <c r="R193" s="206">
        <f>Q193*H193</f>
        <v>0.59605500000000011</v>
      </c>
      <c r="S193" s="206">
        <v>0</v>
      </c>
      <c r="T193" s="20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8" t="s">
        <v>138</v>
      </c>
      <c r="AT193" s="208" t="s">
        <v>133</v>
      </c>
      <c r="AU193" s="208" t="s">
        <v>82</v>
      </c>
      <c r="AY193" s="17" t="s">
        <v>131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7" t="s">
        <v>80</v>
      </c>
      <c r="BK193" s="209">
        <f>ROUND(I193*H193,2)</f>
        <v>0</v>
      </c>
      <c r="BL193" s="17" t="s">
        <v>138</v>
      </c>
      <c r="BM193" s="208" t="s">
        <v>308</v>
      </c>
    </row>
    <row r="194" s="2" customFormat="1">
      <c r="A194" s="38"/>
      <c r="B194" s="39"/>
      <c r="C194" s="40"/>
      <c r="D194" s="210" t="s">
        <v>140</v>
      </c>
      <c r="E194" s="40"/>
      <c r="F194" s="211" t="s">
        <v>309</v>
      </c>
      <c r="G194" s="40"/>
      <c r="H194" s="40"/>
      <c r="I194" s="212"/>
      <c r="J194" s="40"/>
      <c r="K194" s="40"/>
      <c r="L194" s="44"/>
      <c r="M194" s="213"/>
      <c r="N194" s="214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140</v>
      </c>
      <c r="AU194" s="17" t="s">
        <v>82</v>
      </c>
    </row>
    <row r="195" s="13" customFormat="1">
      <c r="A195" s="13"/>
      <c r="B195" s="215"/>
      <c r="C195" s="216"/>
      <c r="D195" s="217" t="s">
        <v>142</v>
      </c>
      <c r="E195" s="216"/>
      <c r="F195" s="219" t="s">
        <v>310</v>
      </c>
      <c r="G195" s="216"/>
      <c r="H195" s="220">
        <v>75.450000000000003</v>
      </c>
      <c r="I195" s="221"/>
      <c r="J195" s="216"/>
      <c r="K195" s="216"/>
      <c r="L195" s="222"/>
      <c r="M195" s="223"/>
      <c r="N195" s="224"/>
      <c r="O195" s="224"/>
      <c r="P195" s="224"/>
      <c r="Q195" s="224"/>
      <c r="R195" s="224"/>
      <c r="S195" s="224"/>
      <c r="T195" s="22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6" t="s">
        <v>142</v>
      </c>
      <c r="AU195" s="226" t="s">
        <v>82</v>
      </c>
      <c r="AV195" s="13" t="s">
        <v>82</v>
      </c>
      <c r="AW195" s="13" t="s">
        <v>4</v>
      </c>
      <c r="AX195" s="13" t="s">
        <v>80</v>
      </c>
      <c r="AY195" s="226" t="s">
        <v>131</v>
      </c>
    </row>
    <row r="196" s="2" customFormat="1" ht="24.15" customHeight="1">
      <c r="A196" s="38"/>
      <c r="B196" s="39"/>
      <c r="C196" s="197" t="s">
        <v>311</v>
      </c>
      <c r="D196" s="197" t="s">
        <v>133</v>
      </c>
      <c r="E196" s="198" t="s">
        <v>312</v>
      </c>
      <c r="F196" s="199" t="s">
        <v>313</v>
      </c>
      <c r="G196" s="200" t="s">
        <v>177</v>
      </c>
      <c r="H196" s="201">
        <v>22.460000000000001</v>
      </c>
      <c r="I196" s="202"/>
      <c r="J196" s="203">
        <f>ROUND(I196*H196,2)</f>
        <v>0</v>
      </c>
      <c r="K196" s="199" t="s">
        <v>137</v>
      </c>
      <c r="L196" s="44"/>
      <c r="M196" s="204" t="s">
        <v>19</v>
      </c>
      <c r="N196" s="205" t="s">
        <v>46</v>
      </c>
      <c r="O196" s="84"/>
      <c r="P196" s="206">
        <f>O196*H196</f>
        <v>0</v>
      </c>
      <c r="Q196" s="206">
        <v>0.0044099999999999999</v>
      </c>
      <c r="R196" s="206">
        <f>Q196*H196</f>
        <v>0.099048600000000001</v>
      </c>
      <c r="S196" s="206">
        <v>0</v>
      </c>
      <c r="T196" s="20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8" t="s">
        <v>138</v>
      </c>
      <c r="AT196" s="208" t="s">
        <v>133</v>
      </c>
      <c r="AU196" s="208" t="s">
        <v>82</v>
      </c>
      <c r="AY196" s="17" t="s">
        <v>131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7" t="s">
        <v>80</v>
      </c>
      <c r="BK196" s="209">
        <f>ROUND(I196*H196,2)</f>
        <v>0</v>
      </c>
      <c r="BL196" s="17" t="s">
        <v>138</v>
      </c>
      <c r="BM196" s="208" t="s">
        <v>314</v>
      </c>
    </row>
    <row r="197" s="2" customFormat="1">
      <c r="A197" s="38"/>
      <c r="B197" s="39"/>
      <c r="C197" s="40"/>
      <c r="D197" s="210" t="s">
        <v>140</v>
      </c>
      <c r="E197" s="40"/>
      <c r="F197" s="211" t="s">
        <v>315</v>
      </c>
      <c r="G197" s="40"/>
      <c r="H197" s="40"/>
      <c r="I197" s="212"/>
      <c r="J197" s="40"/>
      <c r="K197" s="40"/>
      <c r="L197" s="44"/>
      <c r="M197" s="213"/>
      <c r="N197" s="214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140</v>
      </c>
      <c r="AU197" s="17" t="s">
        <v>82</v>
      </c>
    </row>
    <row r="198" s="2" customFormat="1" ht="21.75" customHeight="1">
      <c r="A198" s="38"/>
      <c r="B198" s="39"/>
      <c r="C198" s="197" t="s">
        <v>316</v>
      </c>
      <c r="D198" s="197" t="s">
        <v>133</v>
      </c>
      <c r="E198" s="198" t="s">
        <v>317</v>
      </c>
      <c r="F198" s="199" t="s">
        <v>318</v>
      </c>
      <c r="G198" s="200" t="s">
        <v>177</v>
      </c>
      <c r="H198" s="201">
        <v>22.460000000000001</v>
      </c>
      <c r="I198" s="202"/>
      <c r="J198" s="203">
        <f>ROUND(I198*H198,2)</f>
        <v>0</v>
      </c>
      <c r="K198" s="199" t="s">
        <v>137</v>
      </c>
      <c r="L198" s="44"/>
      <c r="M198" s="204" t="s">
        <v>19</v>
      </c>
      <c r="N198" s="205" t="s">
        <v>46</v>
      </c>
      <c r="O198" s="84"/>
      <c r="P198" s="206">
        <f>O198*H198</f>
        <v>0</v>
      </c>
      <c r="Q198" s="206">
        <v>0.0040000000000000001</v>
      </c>
      <c r="R198" s="206">
        <f>Q198*H198</f>
        <v>0.089840000000000003</v>
      </c>
      <c r="S198" s="206">
        <v>0</v>
      </c>
      <c r="T198" s="20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8" t="s">
        <v>138</v>
      </c>
      <c r="AT198" s="208" t="s">
        <v>133</v>
      </c>
      <c r="AU198" s="208" t="s">
        <v>82</v>
      </c>
      <c r="AY198" s="17" t="s">
        <v>131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7" t="s">
        <v>80</v>
      </c>
      <c r="BK198" s="209">
        <f>ROUND(I198*H198,2)</f>
        <v>0</v>
      </c>
      <c r="BL198" s="17" t="s">
        <v>138</v>
      </c>
      <c r="BM198" s="208" t="s">
        <v>319</v>
      </c>
    </row>
    <row r="199" s="2" customFormat="1">
      <c r="A199" s="38"/>
      <c r="B199" s="39"/>
      <c r="C199" s="40"/>
      <c r="D199" s="210" t="s">
        <v>140</v>
      </c>
      <c r="E199" s="40"/>
      <c r="F199" s="211" t="s">
        <v>320</v>
      </c>
      <c r="G199" s="40"/>
      <c r="H199" s="40"/>
      <c r="I199" s="212"/>
      <c r="J199" s="40"/>
      <c r="K199" s="40"/>
      <c r="L199" s="44"/>
      <c r="M199" s="213"/>
      <c r="N199" s="214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140</v>
      </c>
      <c r="AU199" s="17" t="s">
        <v>82</v>
      </c>
    </row>
    <row r="200" s="2" customFormat="1" ht="24.15" customHeight="1">
      <c r="A200" s="38"/>
      <c r="B200" s="39"/>
      <c r="C200" s="197" t="s">
        <v>321</v>
      </c>
      <c r="D200" s="197" t="s">
        <v>133</v>
      </c>
      <c r="E200" s="198" t="s">
        <v>322</v>
      </c>
      <c r="F200" s="199" t="s">
        <v>323</v>
      </c>
      <c r="G200" s="200" t="s">
        <v>177</v>
      </c>
      <c r="H200" s="201">
        <v>37.725000000000001</v>
      </c>
      <c r="I200" s="202"/>
      <c r="J200" s="203">
        <f>ROUND(I200*H200,2)</f>
        <v>0</v>
      </c>
      <c r="K200" s="199" t="s">
        <v>137</v>
      </c>
      <c r="L200" s="44"/>
      <c r="M200" s="204" t="s">
        <v>19</v>
      </c>
      <c r="N200" s="205" t="s">
        <v>46</v>
      </c>
      <c r="O200" s="84"/>
      <c r="P200" s="206">
        <f>O200*H200</f>
        <v>0</v>
      </c>
      <c r="Q200" s="206">
        <v>0.015400000000000001</v>
      </c>
      <c r="R200" s="206">
        <f>Q200*H200</f>
        <v>0.58096500000000006</v>
      </c>
      <c r="S200" s="206">
        <v>0</v>
      </c>
      <c r="T200" s="20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08" t="s">
        <v>138</v>
      </c>
      <c r="AT200" s="208" t="s">
        <v>133</v>
      </c>
      <c r="AU200" s="208" t="s">
        <v>82</v>
      </c>
      <c r="AY200" s="17" t="s">
        <v>131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7" t="s">
        <v>80</v>
      </c>
      <c r="BK200" s="209">
        <f>ROUND(I200*H200,2)</f>
        <v>0</v>
      </c>
      <c r="BL200" s="17" t="s">
        <v>138</v>
      </c>
      <c r="BM200" s="208" t="s">
        <v>324</v>
      </c>
    </row>
    <row r="201" s="2" customFormat="1">
      <c r="A201" s="38"/>
      <c r="B201" s="39"/>
      <c r="C201" s="40"/>
      <c r="D201" s="210" t="s">
        <v>140</v>
      </c>
      <c r="E201" s="40"/>
      <c r="F201" s="211" t="s">
        <v>325</v>
      </c>
      <c r="G201" s="40"/>
      <c r="H201" s="40"/>
      <c r="I201" s="212"/>
      <c r="J201" s="40"/>
      <c r="K201" s="40"/>
      <c r="L201" s="44"/>
      <c r="M201" s="213"/>
      <c r="N201" s="214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140</v>
      </c>
      <c r="AU201" s="17" t="s">
        <v>82</v>
      </c>
    </row>
    <row r="202" s="12" customFormat="1" ht="22.8" customHeight="1">
      <c r="A202" s="12"/>
      <c r="B202" s="181"/>
      <c r="C202" s="182"/>
      <c r="D202" s="183" t="s">
        <v>74</v>
      </c>
      <c r="E202" s="195" t="s">
        <v>326</v>
      </c>
      <c r="F202" s="195" t="s">
        <v>327</v>
      </c>
      <c r="G202" s="182"/>
      <c r="H202" s="182"/>
      <c r="I202" s="185"/>
      <c r="J202" s="196">
        <f>BK202</f>
        <v>0</v>
      </c>
      <c r="K202" s="182"/>
      <c r="L202" s="187"/>
      <c r="M202" s="188"/>
      <c r="N202" s="189"/>
      <c r="O202" s="189"/>
      <c r="P202" s="190">
        <f>SUM(P203:P209)</f>
        <v>0</v>
      </c>
      <c r="Q202" s="189"/>
      <c r="R202" s="190">
        <f>SUM(R203:R209)</f>
        <v>0.029131199999999999</v>
      </c>
      <c r="S202" s="189"/>
      <c r="T202" s="191">
        <f>SUM(T203:T209)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2" t="s">
        <v>80</v>
      </c>
      <c r="AT202" s="193" t="s">
        <v>74</v>
      </c>
      <c r="AU202" s="193" t="s">
        <v>80</v>
      </c>
      <c r="AY202" s="192" t="s">
        <v>131</v>
      </c>
      <c r="BK202" s="194">
        <f>SUM(BK203:BK209)</f>
        <v>0</v>
      </c>
    </row>
    <row r="203" s="2" customFormat="1" ht="21.75" customHeight="1">
      <c r="A203" s="38"/>
      <c r="B203" s="39"/>
      <c r="C203" s="197" t="s">
        <v>328</v>
      </c>
      <c r="D203" s="197" t="s">
        <v>133</v>
      </c>
      <c r="E203" s="198" t="s">
        <v>329</v>
      </c>
      <c r="F203" s="199" t="s">
        <v>330</v>
      </c>
      <c r="G203" s="200" t="s">
        <v>177</v>
      </c>
      <c r="H203" s="201">
        <v>3.3599999999999999</v>
      </c>
      <c r="I203" s="202"/>
      <c r="J203" s="203">
        <f>ROUND(I203*H203,2)</f>
        <v>0</v>
      </c>
      <c r="K203" s="199" t="s">
        <v>137</v>
      </c>
      <c r="L203" s="44"/>
      <c r="M203" s="204" t="s">
        <v>19</v>
      </c>
      <c r="N203" s="205" t="s">
        <v>46</v>
      </c>
      <c r="O203" s="84"/>
      <c r="P203" s="206">
        <f>O203*H203</f>
        <v>0</v>
      </c>
      <c r="Q203" s="206">
        <v>0.00025999999999999998</v>
      </c>
      <c r="R203" s="206">
        <f>Q203*H203</f>
        <v>0.00087359999999999988</v>
      </c>
      <c r="S203" s="206">
        <v>0</v>
      </c>
      <c r="T203" s="20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8" t="s">
        <v>138</v>
      </c>
      <c r="AT203" s="208" t="s">
        <v>133</v>
      </c>
      <c r="AU203" s="208" t="s">
        <v>82</v>
      </c>
      <c r="AY203" s="17" t="s">
        <v>131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7" t="s">
        <v>80</v>
      </c>
      <c r="BK203" s="209">
        <f>ROUND(I203*H203,2)</f>
        <v>0</v>
      </c>
      <c r="BL203" s="17" t="s">
        <v>138</v>
      </c>
      <c r="BM203" s="208" t="s">
        <v>331</v>
      </c>
    </row>
    <row r="204" s="2" customFormat="1">
      <c r="A204" s="38"/>
      <c r="B204" s="39"/>
      <c r="C204" s="40"/>
      <c r="D204" s="210" t="s">
        <v>140</v>
      </c>
      <c r="E204" s="40"/>
      <c r="F204" s="211" t="s">
        <v>332</v>
      </c>
      <c r="G204" s="40"/>
      <c r="H204" s="40"/>
      <c r="I204" s="212"/>
      <c r="J204" s="40"/>
      <c r="K204" s="40"/>
      <c r="L204" s="44"/>
      <c r="M204" s="213"/>
      <c r="N204" s="214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140</v>
      </c>
      <c r="AU204" s="17" t="s">
        <v>82</v>
      </c>
    </row>
    <row r="205" s="13" customFormat="1">
      <c r="A205" s="13"/>
      <c r="B205" s="215"/>
      <c r="C205" s="216"/>
      <c r="D205" s="217" t="s">
        <v>142</v>
      </c>
      <c r="E205" s="218" t="s">
        <v>19</v>
      </c>
      <c r="F205" s="219" t="s">
        <v>333</v>
      </c>
      <c r="G205" s="216"/>
      <c r="H205" s="220">
        <v>3.3599999999999999</v>
      </c>
      <c r="I205" s="221"/>
      <c r="J205" s="216"/>
      <c r="K205" s="216"/>
      <c r="L205" s="222"/>
      <c r="M205" s="223"/>
      <c r="N205" s="224"/>
      <c r="O205" s="224"/>
      <c r="P205" s="224"/>
      <c r="Q205" s="224"/>
      <c r="R205" s="224"/>
      <c r="S205" s="224"/>
      <c r="T205" s="22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6" t="s">
        <v>142</v>
      </c>
      <c r="AU205" s="226" t="s">
        <v>82</v>
      </c>
      <c r="AV205" s="13" t="s">
        <v>82</v>
      </c>
      <c r="AW205" s="13" t="s">
        <v>36</v>
      </c>
      <c r="AX205" s="13" t="s">
        <v>80</v>
      </c>
      <c r="AY205" s="226" t="s">
        <v>131</v>
      </c>
    </row>
    <row r="206" s="2" customFormat="1" ht="24.15" customHeight="1">
      <c r="A206" s="38"/>
      <c r="B206" s="39"/>
      <c r="C206" s="197" t="s">
        <v>334</v>
      </c>
      <c r="D206" s="197" t="s">
        <v>133</v>
      </c>
      <c r="E206" s="198" t="s">
        <v>335</v>
      </c>
      <c r="F206" s="199" t="s">
        <v>336</v>
      </c>
      <c r="G206" s="200" t="s">
        <v>177</v>
      </c>
      <c r="H206" s="201">
        <v>3.3599999999999999</v>
      </c>
      <c r="I206" s="202"/>
      <c r="J206" s="203">
        <f>ROUND(I206*H206,2)</f>
        <v>0</v>
      </c>
      <c r="K206" s="199" t="s">
        <v>137</v>
      </c>
      <c r="L206" s="44"/>
      <c r="M206" s="204" t="s">
        <v>19</v>
      </c>
      <c r="N206" s="205" t="s">
        <v>46</v>
      </c>
      <c r="O206" s="84"/>
      <c r="P206" s="206">
        <f>O206*H206</f>
        <v>0</v>
      </c>
      <c r="Q206" s="206">
        <v>0.0044099999999999999</v>
      </c>
      <c r="R206" s="206">
        <f>Q206*H206</f>
        <v>0.014817599999999999</v>
      </c>
      <c r="S206" s="206">
        <v>0</v>
      </c>
      <c r="T206" s="20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08" t="s">
        <v>138</v>
      </c>
      <c r="AT206" s="208" t="s">
        <v>133</v>
      </c>
      <c r="AU206" s="208" t="s">
        <v>82</v>
      </c>
      <c r="AY206" s="17" t="s">
        <v>131</v>
      </c>
      <c r="BE206" s="209">
        <f>IF(N206="základní",J206,0)</f>
        <v>0</v>
      </c>
      <c r="BF206" s="209">
        <f>IF(N206="snížená",J206,0)</f>
        <v>0</v>
      </c>
      <c r="BG206" s="209">
        <f>IF(N206="zákl. přenesená",J206,0)</f>
        <v>0</v>
      </c>
      <c r="BH206" s="209">
        <f>IF(N206="sníž. přenesená",J206,0)</f>
        <v>0</v>
      </c>
      <c r="BI206" s="209">
        <f>IF(N206="nulová",J206,0)</f>
        <v>0</v>
      </c>
      <c r="BJ206" s="17" t="s">
        <v>80</v>
      </c>
      <c r="BK206" s="209">
        <f>ROUND(I206*H206,2)</f>
        <v>0</v>
      </c>
      <c r="BL206" s="17" t="s">
        <v>138</v>
      </c>
      <c r="BM206" s="208" t="s">
        <v>337</v>
      </c>
    </row>
    <row r="207" s="2" customFormat="1">
      <c r="A207" s="38"/>
      <c r="B207" s="39"/>
      <c r="C207" s="40"/>
      <c r="D207" s="210" t="s">
        <v>140</v>
      </c>
      <c r="E207" s="40"/>
      <c r="F207" s="211" t="s">
        <v>338</v>
      </c>
      <c r="G207" s="40"/>
      <c r="H207" s="40"/>
      <c r="I207" s="212"/>
      <c r="J207" s="40"/>
      <c r="K207" s="40"/>
      <c r="L207" s="44"/>
      <c r="M207" s="213"/>
      <c r="N207" s="214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140</v>
      </c>
      <c r="AU207" s="17" t="s">
        <v>82</v>
      </c>
    </row>
    <row r="208" s="2" customFormat="1" ht="16.5" customHeight="1">
      <c r="A208" s="38"/>
      <c r="B208" s="39"/>
      <c r="C208" s="197" t="s">
        <v>339</v>
      </c>
      <c r="D208" s="197" t="s">
        <v>133</v>
      </c>
      <c r="E208" s="198" t="s">
        <v>340</v>
      </c>
      <c r="F208" s="199" t="s">
        <v>341</v>
      </c>
      <c r="G208" s="200" t="s">
        <v>177</v>
      </c>
      <c r="H208" s="201">
        <v>3.3599999999999999</v>
      </c>
      <c r="I208" s="202"/>
      <c r="J208" s="203">
        <f>ROUND(I208*H208,2)</f>
        <v>0</v>
      </c>
      <c r="K208" s="199" t="s">
        <v>137</v>
      </c>
      <c r="L208" s="44"/>
      <c r="M208" s="204" t="s">
        <v>19</v>
      </c>
      <c r="N208" s="205" t="s">
        <v>46</v>
      </c>
      <c r="O208" s="84"/>
      <c r="P208" s="206">
        <f>O208*H208</f>
        <v>0</v>
      </c>
      <c r="Q208" s="206">
        <v>0.0040000000000000001</v>
      </c>
      <c r="R208" s="206">
        <f>Q208*H208</f>
        <v>0.013440000000000001</v>
      </c>
      <c r="S208" s="206">
        <v>0</v>
      </c>
      <c r="T208" s="20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08" t="s">
        <v>138</v>
      </c>
      <c r="AT208" s="208" t="s">
        <v>133</v>
      </c>
      <c r="AU208" s="208" t="s">
        <v>82</v>
      </c>
      <c r="AY208" s="17" t="s">
        <v>131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7" t="s">
        <v>80</v>
      </c>
      <c r="BK208" s="209">
        <f>ROUND(I208*H208,2)</f>
        <v>0</v>
      </c>
      <c r="BL208" s="17" t="s">
        <v>138</v>
      </c>
      <c r="BM208" s="208" t="s">
        <v>342</v>
      </c>
    </row>
    <row r="209" s="2" customFormat="1">
      <c r="A209" s="38"/>
      <c r="B209" s="39"/>
      <c r="C209" s="40"/>
      <c r="D209" s="210" t="s">
        <v>140</v>
      </c>
      <c r="E209" s="40"/>
      <c r="F209" s="211" t="s">
        <v>343</v>
      </c>
      <c r="G209" s="40"/>
      <c r="H209" s="40"/>
      <c r="I209" s="212"/>
      <c r="J209" s="40"/>
      <c r="K209" s="40"/>
      <c r="L209" s="44"/>
      <c r="M209" s="213"/>
      <c r="N209" s="214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140</v>
      </c>
      <c r="AU209" s="17" t="s">
        <v>82</v>
      </c>
    </row>
    <row r="210" s="12" customFormat="1" ht="22.8" customHeight="1">
      <c r="A210" s="12"/>
      <c r="B210" s="181"/>
      <c r="C210" s="182"/>
      <c r="D210" s="183" t="s">
        <v>74</v>
      </c>
      <c r="E210" s="195" t="s">
        <v>344</v>
      </c>
      <c r="F210" s="195" t="s">
        <v>345</v>
      </c>
      <c r="G210" s="182"/>
      <c r="H210" s="182"/>
      <c r="I210" s="185"/>
      <c r="J210" s="196">
        <f>BK210</f>
        <v>0</v>
      </c>
      <c r="K210" s="182"/>
      <c r="L210" s="187"/>
      <c r="M210" s="188"/>
      <c r="N210" s="189"/>
      <c r="O210" s="189"/>
      <c r="P210" s="190">
        <f>SUM(P211:P223)</f>
        <v>0</v>
      </c>
      <c r="Q210" s="189"/>
      <c r="R210" s="190">
        <f>SUM(R211:R223)</f>
        <v>4.7531367600000003</v>
      </c>
      <c r="S210" s="189"/>
      <c r="T210" s="191">
        <f>SUM(T211:T223)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92" t="s">
        <v>80</v>
      </c>
      <c r="AT210" s="193" t="s">
        <v>74</v>
      </c>
      <c r="AU210" s="193" t="s">
        <v>80</v>
      </c>
      <c r="AY210" s="192" t="s">
        <v>131</v>
      </c>
      <c r="BK210" s="194">
        <f>SUM(BK211:BK223)</f>
        <v>0</v>
      </c>
    </row>
    <row r="211" s="2" customFormat="1" ht="21.75" customHeight="1">
      <c r="A211" s="38"/>
      <c r="B211" s="39"/>
      <c r="C211" s="197" t="s">
        <v>346</v>
      </c>
      <c r="D211" s="197" t="s">
        <v>133</v>
      </c>
      <c r="E211" s="198" t="s">
        <v>347</v>
      </c>
      <c r="F211" s="199" t="s">
        <v>348</v>
      </c>
      <c r="G211" s="200" t="s">
        <v>136</v>
      </c>
      <c r="H211" s="201">
        <v>2.0699999999999998</v>
      </c>
      <c r="I211" s="202"/>
      <c r="J211" s="203">
        <f>ROUND(I211*H211,2)</f>
        <v>0</v>
      </c>
      <c r="K211" s="199" t="s">
        <v>137</v>
      </c>
      <c r="L211" s="44"/>
      <c r="M211" s="204" t="s">
        <v>19</v>
      </c>
      <c r="N211" s="205" t="s">
        <v>46</v>
      </c>
      <c r="O211" s="84"/>
      <c r="P211" s="206">
        <f>O211*H211</f>
        <v>0</v>
      </c>
      <c r="Q211" s="206">
        <v>2.2563399999999998</v>
      </c>
      <c r="R211" s="206">
        <f>Q211*H211</f>
        <v>4.6706237999999995</v>
      </c>
      <c r="S211" s="206">
        <v>0</v>
      </c>
      <c r="T211" s="20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8" t="s">
        <v>138</v>
      </c>
      <c r="AT211" s="208" t="s">
        <v>133</v>
      </c>
      <c r="AU211" s="208" t="s">
        <v>82</v>
      </c>
      <c r="AY211" s="17" t="s">
        <v>131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7" t="s">
        <v>80</v>
      </c>
      <c r="BK211" s="209">
        <f>ROUND(I211*H211,2)</f>
        <v>0</v>
      </c>
      <c r="BL211" s="17" t="s">
        <v>138</v>
      </c>
      <c r="BM211" s="208" t="s">
        <v>349</v>
      </c>
    </row>
    <row r="212" s="2" customFormat="1">
      <c r="A212" s="38"/>
      <c r="B212" s="39"/>
      <c r="C212" s="40"/>
      <c r="D212" s="210" t="s">
        <v>140</v>
      </c>
      <c r="E212" s="40"/>
      <c r="F212" s="211" t="s">
        <v>350</v>
      </c>
      <c r="G212" s="40"/>
      <c r="H212" s="40"/>
      <c r="I212" s="212"/>
      <c r="J212" s="40"/>
      <c r="K212" s="40"/>
      <c r="L212" s="44"/>
      <c r="M212" s="213"/>
      <c r="N212" s="214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140</v>
      </c>
      <c r="AU212" s="17" t="s">
        <v>82</v>
      </c>
    </row>
    <row r="213" s="13" customFormat="1">
      <c r="A213" s="13"/>
      <c r="B213" s="215"/>
      <c r="C213" s="216"/>
      <c r="D213" s="217" t="s">
        <v>142</v>
      </c>
      <c r="E213" s="218" t="s">
        <v>19</v>
      </c>
      <c r="F213" s="219" t="s">
        <v>351</v>
      </c>
      <c r="G213" s="216"/>
      <c r="H213" s="220">
        <v>2.0699999999999998</v>
      </c>
      <c r="I213" s="221"/>
      <c r="J213" s="216"/>
      <c r="K213" s="216"/>
      <c r="L213" s="222"/>
      <c r="M213" s="223"/>
      <c r="N213" s="224"/>
      <c r="O213" s="224"/>
      <c r="P213" s="224"/>
      <c r="Q213" s="224"/>
      <c r="R213" s="224"/>
      <c r="S213" s="224"/>
      <c r="T213" s="22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6" t="s">
        <v>142</v>
      </c>
      <c r="AU213" s="226" t="s">
        <v>82</v>
      </c>
      <c r="AV213" s="13" t="s">
        <v>82</v>
      </c>
      <c r="AW213" s="13" t="s">
        <v>36</v>
      </c>
      <c r="AX213" s="13" t="s">
        <v>80</v>
      </c>
      <c r="AY213" s="226" t="s">
        <v>131</v>
      </c>
    </row>
    <row r="214" s="2" customFormat="1" ht="21.75" customHeight="1">
      <c r="A214" s="38"/>
      <c r="B214" s="39"/>
      <c r="C214" s="197" t="s">
        <v>352</v>
      </c>
      <c r="D214" s="197" t="s">
        <v>133</v>
      </c>
      <c r="E214" s="198" t="s">
        <v>353</v>
      </c>
      <c r="F214" s="199" t="s">
        <v>354</v>
      </c>
      <c r="G214" s="200" t="s">
        <v>136</v>
      </c>
      <c r="H214" s="201">
        <v>2.0699999999999998</v>
      </c>
      <c r="I214" s="202"/>
      <c r="J214" s="203">
        <f>ROUND(I214*H214,2)</f>
        <v>0</v>
      </c>
      <c r="K214" s="199" t="s">
        <v>137</v>
      </c>
      <c r="L214" s="44"/>
      <c r="M214" s="204" t="s">
        <v>19</v>
      </c>
      <c r="N214" s="205" t="s">
        <v>46</v>
      </c>
      <c r="O214" s="84"/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8" t="s">
        <v>138</v>
      </c>
      <c r="AT214" s="208" t="s">
        <v>133</v>
      </c>
      <c r="AU214" s="208" t="s">
        <v>82</v>
      </c>
      <c r="AY214" s="17" t="s">
        <v>131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7" t="s">
        <v>80</v>
      </c>
      <c r="BK214" s="209">
        <f>ROUND(I214*H214,2)</f>
        <v>0</v>
      </c>
      <c r="BL214" s="17" t="s">
        <v>138</v>
      </c>
      <c r="BM214" s="208" t="s">
        <v>355</v>
      </c>
    </row>
    <row r="215" s="2" customFormat="1">
      <c r="A215" s="38"/>
      <c r="B215" s="39"/>
      <c r="C215" s="40"/>
      <c r="D215" s="210" t="s">
        <v>140</v>
      </c>
      <c r="E215" s="40"/>
      <c r="F215" s="211" t="s">
        <v>356</v>
      </c>
      <c r="G215" s="40"/>
      <c r="H215" s="40"/>
      <c r="I215" s="212"/>
      <c r="J215" s="40"/>
      <c r="K215" s="40"/>
      <c r="L215" s="44"/>
      <c r="M215" s="213"/>
      <c r="N215" s="214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140</v>
      </c>
      <c r="AU215" s="17" t="s">
        <v>82</v>
      </c>
    </row>
    <row r="216" s="2" customFormat="1" ht="24.15" customHeight="1">
      <c r="A216" s="38"/>
      <c r="B216" s="39"/>
      <c r="C216" s="197" t="s">
        <v>357</v>
      </c>
      <c r="D216" s="197" t="s">
        <v>133</v>
      </c>
      <c r="E216" s="198" t="s">
        <v>358</v>
      </c>
      <c r="F216" s="199" t="s">
        <v>359</v>
      </c>
      <c r="G216" s="200" t="s">
        <v>136</v>
      </c>
      <c r="H216" s="201">
        <v>2.0699999999999998</v>
      </c>
      <c r="I216" s="202"/>
      <c r="J216" s="203">
        <f>ROUND(I216*H216,2)</f>
        <v>0</v>
      </c>
      <c r="K216" s="199" t="s">
        <v>137</v>
      </c>
      <c r="L216" s="44"/>
      <c r="M216" s="204" t="s">
        <v>19</v>
      </c>
      <c r="N216" s="205" t="s">
        <v>46</v>
      </c>
      <c r="O216" s="84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08" t="s">
        <v>138</v>
      </c>
      <c r="AT216" s="208" t="s">
        <v>133</v>
      </c>
      <c r="AU216" s="208" t="s">
        <v>82</v>
      </c>
      <c r="AY216" s="17" t="s">
        <v>131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7" t="s">
        <v>80</v>
      </c>
      <c r="BK216" s="209">
        <f>ROUND(I216*H216,2)</f>
        <v>0</v>
      </c>
      <c r="BL216" s="17" t="s">
        <v>138</v>
      </c>
      <c r="BM216" s="208" t="s">
        <v>360</v>
      </c>
    </row>
    <row r="217" s="2" customFormat="1">
      <c r="A217" s="38"/>
      <c r="B217" s="39"/>
      <c r="C217" s="40"/>
      <c r="D217" s="210" t="s">
        <v>140</v>
      </c>
      <c r="E217" s="40"/>
      <c r="F217" s="211" t="s">
        <v>361</v>
      </c>
      <c r="G217" s="40"/>
      <c r="H217" s="40"/>
      <c r="I217" s="212"/>
      <c r="J217" s="40"/>
      <c r="K217" s="40"/>
      <c r="L217" s="44"/>
      <c r="M217" s="213"/>
      <c r="N217" s="214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140</v>
      </c>
      <c r="AU217" s="17" t="s">
        <v>82</v>
      </c>
    </row>
    <row r="218" s="2" customFormat="1" ht="16.5" customHeight="1">
      <c r="A218" s="38"/>
      <c r="B218" s="39"/>
      <c r="C218" s="197" t="s">
        <v>362</v>
      </c>
      <c r="D218" s="197" t="s">
        <v>133</v>
      </c>
      <c r="E218" s="198" t="s">
        <v>363</v>
      </c>
      <c r="F218" s="199" t="s">
        <v>364</v>
      </c>
      <c r="G218" s="200" t="s">
        <v>157</v>
      </c>
      <c r="H218" s="201">
        <v>0.048000000000000001</v>
      </c>
      <c r="I218" s="202"/>
      <c r="J218" s="203">
        <f>ROUND(I218*H218,2)</f>
        <v>0</v>
      </c>
      <c r="K218" s="199" t="s">
        <v>137</v>
      </c>
      <c r="L218" s="44"/>
      <c r="M218" s="204" t="s">
        <v>19</v>
      </c>
      <c r="N218" s="205" t="s">
        <v>46</v>
      </c>
      <c r="O218" s="84"/>
      <c r="P218" s="206">
        <f>O218*H218</f>
        <v>0</v>
      </c>
      <c r="Q218" s="206">
        <v>1.06277</v>
      </c>
      <c r="R218" s="206">
        <f>Q218*H218</f>
        <v>0.051012960000000003</v>
      </c>
      <c r="S218" s="206">
        <v>0</v>
      </c>
      <c r="T218" s="20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08" t="s">
        <v>138</v>
      </c>
      <c r="AT218" s="208" t="s">
        <v>133</v>
      </c>
      <c r="AU218" s="208" t="s">
        <v>82</v>
      </c>
      <c r="AY218" s="17" t="s">
        <v>131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7" t="s">
        <v>80</v>
      </c>
      <c r="BK218" s="209">
        <f>ROUND(I218*H218,2)</f>
        <v>0</v>
      </c>
      <c r="BL218" s="17" t="s">
        <v>138</v>
      </c>
      <c r="BM218" s="208" t="s">
        <v>365</v>
      </c>
    </row>
    <row r="219" s="2" customFormat="1">
      <c r="A219" s="38"/>
      <c r="B219" s="39"/>
      <c r="C219" s="40"/>
      <c r="D219" s="210" t="s">
        <v>140</v>
      </c>
      <c r="E219" s="40"/>
      <c r="F219" s="211" t="s">
        <v>366</v>
      </c>
      <c r="G219" s="40"/>
      <c r="H219" s="40"/>
      <c r="I219" s="212"/>
      <c r="J219" s="40"/>
      <c r="K219" s="40"/>
      <c r="L219" s="44"/>
      <c r="M219" s="213"/>
      <c r="N219" s="214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140</v>
      </c>
      <c r="AU219" s="17" t="s">
        <v>82</v>
      </c>
    </row>
    <row r="220" s="13" customFormat="1">
      <c r="A220" s="13"/>
      <c r="B220" s="215"/>
      <c r="C220" s="216"/>
      <c r="D220" s="217" t="s">
        <v>142</v>
      </c>
      <c r="E220" s="218" t="s">
        <v>19</v>
      </c>
      <c r="F220" s="219" t="s">
        <v>367</v>
      </c>
      <c r="G220" s="216"/>
      <c r="H220" s="220">
        <v>0.048000000000000001</v>
      </c>
      <c r="I220" s="221"/>
      <c r="J220" s="216"/>
      <c r="K220" s="216"/>
      <c r="L220" s="222"/>
      <c r="M220" s="223"/>
      <c r="N220" s="224"/>
      <c r="O220" s="224"/>
      <c r="P220" s="224"/>
      <c r="Q220" s="224"/>
      <c r="R220" s="224"/>
      <c r="S220" s="224"/>
      <c r="T220" s="22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6" t="s">
        <v>142</v>
      </c>
      <c r="AU220" s="226" t="s">
        <v>82</v>
      </c>
      <c r="AV220" s="13" t="s">
        <v>82</v>
      </c>
      <c r="AW220" s="13" t="s">
        <v>36</v>
      </c>
      <c r="AX220" s="13" t="s">
        <v>80</v>
      </c>
      <c r="AY220" s="226" t="s">
        <v>131</v>
      </c>
    </row>
    <row r="221" s="2" customFormat="1" ht="21.75" customHeight="1">
      <c r="A221" s="38"/>
      <c r="B221" s="39"/>
      <c r="C221" s="197" t="s">
        <v>368</v>
      </c>
      <c r="D221" s="197" t="s">
        <v>133</v>
      </c>
      <c r="E221" s="198" t="s">
        <v>369</v>
      </c>
      <c r="F221" s="199" t="s">
        <v>370</v>
      </c>
      <c r="G221" s="200" t="s">
        <v>177</v>
      </c>
      <c r="H221" s="201">
        <v>0.29999999999999999</v>
      </c>
      <c r="I221" s="202"/>
      <c r="J221" s="203">
        <f>ROUND(I221*H221,2)</f>
        <v>0</v>
      </c>
      <c r="K221" s="199" t="s">
        <v>137</v>
      </c>
      <c r="L221" s="44"/>
      <c r="M221" s="204" t="s">
        <v>19</v>
      </c>
      <c r="N221" s="205" t="s">
        <v>46</v>
      </c>
      <c r="O221" s="84"/>
      <c r="P221" s="206">
        <f>O221*H221</f>
        <v>0</v>
      </c>
      <c r="Q221" s="206">
        <v>0.105</v>
      </c>
      <c r="R221" s="206">
        <f>Q221*H221</f>
        <v>0.0315</v>
      </c>
      <c r="S221" s="206">
        <v>0</v>
      </c>
      <c r="T221" s="20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08" t="s">
        <v>138</v>
      </c>
      <c r="AT221" s="208" t="s">
        <v>133</v>
      </c>
      <c r="AU221" s="208" t="s">
        <v>82</v>
      </c>
      <c r="AY221" s="17" t="s">
        <v>131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7" t="s">
        <v>80</v>
      </c>
      <c r="BK221" s="209">
        <f>ROUND(I221*H221,2)</f>
        <v>0</v>
      </c>
      <c r="BL221" s="17" t="s">
        <v>138</v>
      </c>
      <c r="BM221" s="208" t="s">
        <v>371</v>
      </c>
    </row>
    <row r="222" s="2" customFormat="1">
      <c r="A222" s="38"/>
      <c r="B222" s="39"/>
      <c r="C222" s="40"/>
      <c r="D222" s="210" t="s">
        <v>140</v>
      </c>
      <c r="E222" s="40"/>
      <c r="F222" s="211" t="s">
        <v>372</v>
      </c>
      <c r="G222" s="40"/>
      <c r="H222" s="40"/>
      <c r="I222" s="212"/>
      <c r="J222" s="40"/>
      <c r="K222" s="40"/>
      <c r="L222" s="44"/>
      <c r="M222" s="213"/>
      <c r="N222" s="214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140</v>
      </c>
      <c r="AU222" s="17" t="s">
        <v>82</v>
      </c>
    </row>
    <row r="223" s="13" customFormat="1">
      <c r="A223" s="13"/>
      <c r="B223" s="215"/>
      <c r="C223" s="216"/>
      <c r="D223" s="217" t="s">
        <v>142</v>
      </c>
      <c r="E223" s="218" t="s">
        <v>19</v>
      </c>
      <c r="F223" s="219" t="s">
        <v>373</v>
      </c>
      <c r="G223" s="216"/>
      <c r="H223" s="220">
        <v>0.29999999999999999</v>
      </c>
      <c r="I223" s="221"/>
      <c r="J223" s="216"/>
      <c r="K223" s="216"/>
      <c r="L223" s="222"/>
      <c r="M223" s="223"/>
      <c r="N223" s="224"/>
      <c r="O223" s="224"/>
      <c r="P223" s="224"/>
      <c r="Q223" s="224"/>
      <c r="R223" s="224"/>
      <c r="S223" s="224"/>
      <c r="T223" s="22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6" t="s">
        <v>142</v>
      </c>
      <c r="AU223" s="226" t="s">
        <v>82</v>
      </c>
      <c r="AV223" s="13" t="s">
        <v>82</v>
      </c>
      <c r="AW223" s="13" t="s">
        <v>36</v>
      </c>
      <c r="AX223" s="13" t="s">
        <v>80</v>
      </c>
      <c r="AY223" s="226" t="s">
        <v>131</v>
      </c>
    </row>
    <row r="224" s="12" customFormat="1" ht="22.8" customHeight="1">
      <c r="A224" s="12"/>
      <c r="B224" s="181"/>
      <c r="C224" s="182"/>
      <c r="D224" s="183" t="s">
        <v>74</v>
      </c>
      <c r="E224" s="195" t="s">
        <v>374</v>
      </c>
      <c r="F224" s="195" t="s">
        <v>375</v>
      </c>
      <c r="G224" s="182"/>
      <c r="H224" s="182"/>
      <c r="I224" s="185"/>
      <c r="J224" s="196">
        <f>BK224</f>
        <v>0</v>
      </c>
      <c r="K224" s="182"/>
      <c r="L224" s="187"/>
      <c r="M224" s="188"/>
      <c r="N224" s="189"/>
      <c r="O224" s="189"/>
      <c r="P224" s="190">
        <f>SUM(P225:P232)</f>
        <v>0</v>
      </c>
      <c r="Q224" s="189"/>
      <c r="R224" s="190">
        <f>SUM(R225:R232)</f>
        <v>0.23630424</v>
      </c>
      <c r="S224" s="189"/>
      <c r="T224" s="191">
        <f>SUM(T225:T232)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92" t="s">
        <v>80</v>
      </c>
      <c r="AT224" s="193" t="s">
        <v>74</v>
      </c>
      <c r="AU224" s="193" t="s">
        <v>80</v>
      </c>
      <c r="AY224" s="192" t="s">
        <v>131</v>
      </c>
      <c r="BK224" s="194">
        <f>SUM(BK225:BK232)</f>
        <v>0</v>
      </c>
    </row>
    <row r="225" s="2" customFormat="1" ht="24.15" customHeight="1">
      <c r="A225" s="38"/>
      <c r="B225" s="39"/>
      <c r="C225" s="197" t="s">
        <v>376</v>
      </c>
      <c r="D225" s="197" t="s">
        <v>133</v>
      </c>
      <c r="E225" s="198" t="s">
        <v>377</v>
      </c>
      <c r="F225" s="199" t="s">
        <v>378</v>
      </c>
      <c r="G225" s="200" t="s">
        <v>215</v>
      </c>
      <c r="H225" s="201">
        <v>1.2</v>
      </c>
      <c r="I225" s="202"/>
      <c r="J225" s="203">
        <f>ROUND(I225*H225,2)</f>
        <v>0</v>
      </c>
      <c r="K225" s="199" t="s">
        <v>137</v>
      </c>
      <c r="L225" s="44"/>
      <c r="M225" s="204" t="s">
        <v>19</v>
      </c>
      <c r="N225" s="205" t="s">
        <v>46</v>
      </c>
      <c r="O225" s="84"/>
      <c r="P225" s="206">
        <f>O225*H225</f>
        <v>0</v>
      </c>
      <c r="Q225" s="206">
        <v>0.10095</v>
      </c>
      <c r="R225" s="206">
        <f>Q225*H225</f>
        <v>0.12114</v>
      </c>
      <c r="S225" s="206">
        <v>0</v>
      </c>
      <c r="T225" s="20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08" t="s">
        <v>138</v>
      </c>
      <c r="AT225" s="208" t="s">
        <v>133</v>
      </c>
      <c r="AU225" s="208" t="s">
        <v>82</v>
      </c>
      <c r="AY225" s="17" t="s">
        <v>131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7" t="s">
        <v>80</v>
      </c>
      <c r="BK225" s="209">
        <f>ROUND(I225*H225,2)</f>
        <v>0</v>
      </c>
      <c r="BL225" s="17" t="s">
        <v>138</v>
      </c>
      <c r="BM225" s="208" t="s">
        <v>379</v>
      </c>
    </row>
    <row r="226" s="2" customFormat="1">
      <c r="A226" s="38"/>
      <c r="B226" s="39"/>
      <c r="C226" s="40"/>
      <c r="D226" s="210" t="s">
        <v>140</v>
      </c>
      <c r="E226" s="40"/>
      <c r="F226" s="211" t="s">
        <v>380</v>
      </c>
      <c r="G226" s="40"/>
      <c r="H226" s="40"/>
      <c r="I226" s="212"/>
      <c r="J226" s="40"/>
      <c r="K226" s="40"/>
      <c r="L226" s="44"/>
      <c r="M226" s="213"/>
      <c r="N226" s="214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140</v>
      </c>
      <c r="AU226" s="17" t="s">
        <v>82</v>
      </c>
    </row>
    <row r="227" s="2" customFormat="1" ht="16.5" customHeight="1">
      <c r="A227" s="38"/>
      <c r="B227" s="39"/>
      <c r="C227" s="227" t="s">
        <v>381</v>
      </c>
      <c r="D227" s="227" t="s">
        <v>154</v>
      </c>
      <c r="E227" s="228" t="s">
        <v>382</v>
      </c>
      <c r="F227" s="229" t="s">
        <v>383</v>
      </c>
      <c r="G227" s="230" t="s">
        <v>215</v>
      </c>
      <c r="H227" s="231">
        <v>1.212</v>
      </c>
      <c r="I227" s="232"/>
      <c r="J227" s="233">
        <f>ROUND(I227*H227,2)</f>
        <v>0</v>
      </c>
      <c r="K227" s="229" t="s">
        <v>137</v>
      </c>
      <c r="L227" s="234"/>
      <c r="M227" s="235" t="s">
        <v>19</v>
      </c>
      <c r="N227" s="236" t="s">
        <v>46</v>
      </c>
      <c r="O227" s="84"/>
      <c r="P227" s="206">
        <f>O227*H227</f>
        <v>0</v>
      </c>
      <c r="Q227" s="206">
        <v>0.028000000000000001</v>
      </c>
      <c r="R227" s="206">
        <f>Q227*H227</f>
        <v>0.033936000000000001</v>
      </c>
      <c r="S227" s="206">
        <v>0</v>
      </c>
      <c r="T227" s="20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08" t="s">
        <v>158</v>
      </c>
      <c r="AT227" s="208" t="s">
        <v>154</v>
      </c>
      <c r="AU227" s="208" t="s">
        <v>82</v>
      </c>
      <c r="AY227" s="17" t="s">
        <v>131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7" t="s">
        <v>80</v>
      </c>
      <c r="BK227" s="209">
        <f>ROUND(I227*H227,2)</f>
        <v>0</v>
      </c>
      <c r="BL227" s="17" t="s">
        <v>138</v>
      </c>
      <c r="BM227" s="208" t="s">
        <v>384</v>
      </c>
    </row>
    <row r="228" s="2" customFormat="1">
      <c r="A228" s="38"/>
      <c r="B228" s="39"/>
      <c r="C228" s="40"/>
      <c r="D228" s="210" t="s">
        <v>140</v>
      </c>
      <c r="E228" s="40"/>
      <c r="F228" s="211" t="s">
        <v>385</v>
      </c>
      <c r="G228" s="40"/>
      <c r="H228" s="40"/>
      <c r="I228" s="212"/>
      <c r="J228" s="40"/>
      <c r="K228" s="40"/>
      <c r="L228" s="44"/>
      <c r="M228" s="213"/>
      <c r="N228" s="214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140</v>
      </c>
      <c r="AU228" s="17" t="s">
        <v>82</v>
      </c>
    </row>
    <row r="229" s="13" customFormat="1">
      <c r="A229" s="13"/>
      <c r="B229" s="215"/>
      <c r="C229" s="216"/>
      <c r="D229" s="217" t="s">
        <v>142</v>
      </c>
      <c r="E229" s="216"/>
      <c r="F229" s="219" t="s">
        <v>386</v>
      </c>
      <c r="G229" s="216"/>
      <c r="H229" s="220">
        <v>1.212</v>
      </c>
      <c r="I229" s="221"/>
      <c r="J229" s="216"/>
      <c r="K229" s="216"/>
      <c r="L229" s="222"/>
      <c r="M229" s="223"/>
      <c r="N229" s="224"/>
      <c r="O229" s="224"/>
      <c r="P229" s="224"/>
      <c r="Q229" s="224"/>
      <c r="R229" s="224"/>
      <c r="S229" s="224"/>
      <c r="T229" s="22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6" t="s">
        <v>142</v>
      </c>
      <c r="AU229" s="226" t="s">
        <v>82</v>
      </c>
      <c r="AV229" s="13" t="s">
        <v>82</v>
      </c>
      <c r="AW229" s="13" t="s">
        <v>4</v>
      </c>
      <c r="AX229" s="13" t="s">
        <v>80</v>
      </c>
      <c r="AY229" s="226" t="s">
        <v>131</v>
      </c>
    </row>
    <row r="230" s="2" customFormat="1" ht="16.5" customHeight="1">
      <c r="A230" s="38"/>
      <c r="B230" s="39"/>
      <c r="C230" s="197" t="s">
        <v>387</v>
      </c>
      <c r="D230" s="197" t="s">
        <v>133</v>
      </c>
      <c r="E230" s="198" t="s">
        <v>388</v>
      </c>
      <c r="F230" s="199" t="s">
        <v>389</v>
      </c>
      <c r="G230" s="200" t="s">
        <v>136</v>
      </c>
      <c r="H230" s="201">
        <v>0.035999999999999997</v>
      </c>
      <c r="I230" s="202"/>
      <c r="J230" s="203">
        <f>ROUND(I230*H230,2)</f>
        <v>0</v>
      </c>
      <c r="K230" s="199" t="s">
        <v>137</v>
      </c>
      <c r="L230" s="44"/>
      <c r="M230" s="204" t="s">
        <v>19</v>
      </c>
      <c r="N230" s="205" t="s">
        <v>46</v>
      </c>
      <c r="O230" s="84"/>
      <c r="P230" s="206">
        <f>O230*H230</f>
        <v>0</v>
      </c>
      <c r="Q230" s="206">
        <v>2.2563399999999998</v>
      </c>
      <c r="R230" s="206">
        <f>Q230*H230</f>
        <v>0.081228239999999993</v>
      </c>
      <c r="S230" s="206">
        <v>0</v>
      </c>
      <c r="T230" s="20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08" t="s">
        <v>138</v>
      </c>
      <c r="AT230" s="208" t="s">
        <v>133</v>
      </c>
      <c r="AU230" s="208" t="s">
        <v>82</v>
      </c>
      <c r="AY230" s="17" t="s">
        <v>131</v>
      </c>
      <c r="BE230" s="209">
        <f>IF(N230="základní",J230,0)</f>
        <v>0</v>
      </c>
      <c r="BF230" s="209">
        <f>IF(N230="snížená",J230,0)</f>
        <v>0</v>
      </c>
      <c r="BG230" s="209">
        <f>IF(N230="zákl. přenesená",J230,0)</f>
        <v>0</v>
      </c>
      <c r="BH230" s="209">
        <f>IF(N230="sníž. přenesená",J230,0)</f>
        <v>0</v>
      </c>
      <c r="BI230" s="209">
        <f>IF(N230="nulová",J230,0)</f>
        <v>0</v>
      </c>
      <c r="BJ230" s="17" t="s">
        <v>80</v>
      </c>
      <c r="BK230" s="209">
        <f>ROUND(I230*H230,2)</f>
        <v>0</v>
      </c>
      <c r="BL230" s="17" t="s">
        <v>138</v>
      </c>
      <c r="BM230" s="208" t="s">
        <v>390</v>
      </c>
    </row>
    <row r="231" s="2" customFormat="1">
      <c r="A231" s="38"/>
      <c r="B231" s="39"/>
      <c r="C231" s="40"/>
      <c r="D231" s="210" t="s">
        <v>140</v>
      </c>
      <c r="E231" s="40"/>
      <c r="F231" s="211" t="s">
        <v>391</v>
      </c>
      <c r="G231" s="40"/>
      <c r="H231" s="40"/>
      <c r="I231" s="212"/>
      <c r="J231" s="40"/>
      <c r="K231" s="40"/>
      <c r="L231" s="44"/>
      <c r="M231" s="213"/>
      <c r="N231" s="214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140</v>
      </c>
      <c r="AU231" s="17" t="s">
        <v>82</v>
      </c>
    </row>
    <row r="232" s="13" customFormat="1">
      <c r="A232" s="13"/>
      <c r="B232" s="215"/>
      <c r="C232" s="216"/>
      <c r="D232" s="217" t="s">
        <v>142</v>
      </c>
      <c r="E232" s="218" t="s">
        <v>19</v>
      </c>
      <c r="F232" s="219" t="s">
        <v>392</v>
      </c>
      <c r="G232" s="216"/>
      <c r="H232" s="220">
        <v>0.035999999999999997</v>
      </c>
      <c r="I232" s="221"/>
      <c r="J232" s="216"/>
      <c r="K232" s="216"/>
      <c r="L232" s="222"/>
      <c r="M232" s="223"/>
      <c r="N232" s="224"/>
      <c r="O232" s="224"/>
      <c r="P232" s="224"/>
      <c r="Q232" s="224"/>
      <c r="R232" s="224"/>
      <c r="S232" s="224"/>
      <c r="T232" s="22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6" t="s">
        <v>142</v>
      </c>
      <c r="AU232" s="226" t="s">
        <v>82</v>
      </c>
      <c r="AV232" s="13" t="s">
        <v>82</v>
      </c>
      <c r="AW232" s="13" t="s">
        <v>36</v>
      </c>
      <c r="AX232" s="13" t="s">
        <v>80</v>
      </c>
      <c r="AY232" s="226" t="s">
        <v>131</v>
      </c>
    </row>
    <row r="233" s="12" customFormat="1" ht="22.8" customHeight="1">
      <c r="A233" s="12"/>
      <c r="B233" s="181"/>
      <c r="C233" s="182"/>
      <c r="D233" s="183" t="s">
        <v>74</v>
      </c>
      <c r="E233" s="195" t="s">
        <v>393</v>
      </c>
      <c r="F233" s="195" t="s">
        <v>394</v>
      </c>
      <c r="G233" s="182"/>
      <c r="H233" s="182"/>
      <c r="I233" s="185"/>
      <c r="J233" s="196">
        <f>BK233</f>
        <v>0</v>
      </c>
      <c r="K233" s="182"/>
      <c r="L233" s="187"/>
      <c r="M233" s="188"/>
      <c r="N233" s="189"/>
      <c r="O233" s="189"/>
      <c r="P233" s="190">
        <f>SUM(P234:P235)</f>
        <v>0</v>
      </c>
      <c r="Q233" s="189"/>
      <c r="R233" s="190">
        <f>SUM(R234:R235)</f>
        <v>0.001794</v>
      </c>
      <c r="S233" s="189"/>
      <c r="T233" s="191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92" t="s">
        <v>80</v>
      </c>
      <c r="AT233" s="193" t="s">
        <v>74</v>
      </c>
      <c r="AU233" s="193" t="s">
        <v>80</v>
      </c>
      <c r="AY233" s="192" t="s">
        <v>131</v>
      </c>
      <c r="BK233" s="194">
        <f>SUM(BK234:BK235)</f>
        <v>0</v>
      </c>
    </row>
    <row r="234" s="2" customFormat="1" ht="24.15" customHeight="1">
      <c r="A234" s="38"/>
      <c r="B234" s="39"/>
      <c r="C234" s="197" t="s">
        <v>395</v>
      </c>
      <c r="D234" s="197" t="s">
        <v>133</v>
      </c>
      <c r="E234" s="198" t="s">
        <v>396</v>
      </c>
      <c r="F234" s="199" t="s">
        <v>397</v>
      </c>
      <c r="G234" s="200" t="s">
        <v>177</v>
      </c>
      <c r="H234" s="201">
        <v>13.800000000000001</v>
      </c>
      <c r="I234" s="202"/>
      <c r="J234" s="203">
        <f>ROUND(I234*H234,2)</f>
        <v>0</v>
      </c>
      <c r="K234" s="199" t="s">
        <v>137</v>
      </c>
      <c r="L234" s="44"/>
      <c r="M234" s="204" t="s">
        <v>19</v>
      </c>
      <c r="N234" s="205" t="s">
        <v>46</v>
      </c>
      <c r="O234" s="84"/>
      <c r="P234" s="206">
        <f>O234*H234</f>
        <v>0</v>
      </c>
      <c r="Q234" s="206">
        <v>0.00012999999999999999</v>
      </c>
      <c r="R234" s="206">
        <f>Q234*H234</f>
        <v>0.001794</v>
      </c>
      <c r="S234" s="206">
        <v>0</v>
      </c>
      <c r="T234" s="20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08" t="s">
        <v>138</v>
      </c>
      <c r="AT234" s="208" t="s">
        <v>133</v>
      </c>
      <c r="AU234" s="208" t="s">
        <v>82</v>
      </c>
      <c r="AY234" s="17" t="s">
        <v>131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7" t="s">
        <v>80</v>
      </c>
      <c r="BK234" s="209">
        <f>ROUND(I234*H234,2)</f>
        <v>0</v>
      </c>
      <c r="BL234" s="17" t="s">
        <v>138</v>
      </c>
      <c r="BM234" s="208" t="s">
        <v>398</v>
      </c>
    </row>
    <row r="235" s="2" customFormat="1">
      <c r="A235" s="38"/>
      <c r="B235" s="39"/>
      <c r="C235" s="40"/>
      <c r="D235" s="210" t="s">
        <v>140</v>
      </c>
      <c r="E235" s="40"/>
      <c r="F235" s="211" t="s">
        <v>399</v>
      </c>
      <c r="G235" s="40"/>
      <c r="H235" s="40"/>
      <c r="I235" s="212"/>
      <c r="J235" s="40"/>
      <c r="K235" s="40"/>
      <c r="L235" s="44"/>
      <c r="M235" s="213"/>
      <c r="N235" s="214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140</v>
      </c>
      <c r="AU235" s="17" t="s">
        <v>82</v>
      </c>
    </row>
    <row r="236" s="12" customFormat="1" ht="22.8" customHeight="1">
      <c r="A236" s="12"/>
      <c r="B236" s="181"/>
      <c r="C236" s="182"/>
      <c r="D236" s="183" t="s">
        <v>74</v>
      </c>
      <c r="E236" s="195" t="s">
        <v>400</v>
      </c>
      <c r="F236" s="195" t="s">
        <v>401</v>
      </c>
      <c r="G236" s="182"/>
      <c r="H236" s="182"/>
      <c r="I236" s="185"/>
      <c r="J236" s="196">
        <f>BK236</f>
        <v>0</v>
      </c>
      <c r="K236" s="182"/>
      <c r="L236" s="187"/>
      <c r="M236" s="188"/>
      <c r="N236" s="189"/>
      <c r="O236" s="189"/>
      <c r="P236" s="190">
        <f>SUM(P237:P286)</f>
        <v>0</v>
      </c>
      <c r="Q236" s="189"/>
      <c r="R236" s="190">
        <f>SUM(R237:R286)</f>
        <v>0.0017639999999999999</v>
      </c>
      <c r="S236" s="189"/>
      <c r="T236" s="191">
        <f>SUM(T237:T286)</f>
        <v>11.890818000000001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92" t="s">
        <v>80</v>
      </c>
      <c r="AT236" s="193" t="s">
        <v>74</v>
      </c>
      <c r="AU236" s="193" t="s">
        <v>80</v>
      </c>
      <c r="AY236" s="192" t="s">
        <v>131</v>
      </c>
      <c r="BK236" s="194">
        <f>SUM(BK237:BK286)</f>
        <v>0</v>
      </c>
    </row>
    <row r="237" s="2" customFormat="1" ht="21.75" customHeight="1">
      <c r="A237" s="38"/>
      <c r="B237" s="39"/>
      <c r="C237" s="197" t="s">
        <v>402</v>
      </c>
      <c r="D237" s="197" t="s">
        <v>133</v>
      </c>
      <c r="E237" s="198" t="s">
        <v>403</v>
      </c>
      <c r="F237" s="199" t="s">
        <v>404</v>
      </c>
      <c r="G237" s="200" t="s">
        <v>136</v>
      </c>
      <c r="H237" s="201">
        <v>1.3260000000000001</v>
      </c>
      <c r="I237" s="202"/>
      <c r="J237" s="203">
        <f>ROUND(I237*H237,2)</f>
        <v>0</v>
      </c>
      <c r="K237" s="199" t="s">
        <v>137</v>
      </c>
      <c r="L237" s="44"/>
      <c r="M237" s="204" t="s">
        <v>19</v>
      </c>
      <c r="N237" s="205" t="s">
        <v>46</v>
      </c>
      <c r="O237" s="84"/>
      <c r="P237" s="206">
        <f>O237*H237</f>
        <v>0</v>
      </c>
      <c r="Q237" s="206">
        <v>0</v>
      </c>
      <c r="R237" s="206">
        <f>Q237*H237</f>
        <v>0</v>
      </c>
      <c r="S237" s="206">
        <v>2.5</v>
      </c>
      <c r="T237" s="207">
        <f>S237*H237</f>
        <v>3.3150000000000004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08" t="s">
        <v>138</v>
      </c>
      <c r="AT237" s="208" t="s">
        <v>133</v>
      </c>
      <c r="AU237" s="208" t="s">
        <v>82</v>
      </c>
      <c r="AY237" s="17" t="s">
        <v>131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7" t="s">
        <v>80</v>
      </c>
      <c r="BK237" s="209">
        <f>ROUND(I237*H237,2)</f>
        <v>0</v>
      </c>
      <c r="BL237" s="17" t="s">
        <v>138</v>
      </c>
      <c r="BM237" s="208" t="s">
        <v>405</v>
      </c>
    </row>
    <row r="238" s="2" customFormat="1">
      <c r="A238" s="38"/>
      <c r="B238" s="39"/>
      <c r="C238" s="40"/>
      <c r="D238" s="210" t="s">
        <v>140</v>
      </c>
      <c r="E238" s="40"/>
      <c r="F238" s="211" t="s">
        <v>406</v>
      </c>
      <c r="G238" s="40"/>
      <c r="H238" s="40"/>
      <c r="I238" s="212"/>
      <c r="J238" s="40"/>
      <c r="K238" s="40"/>
      <c r="L238" s="44"/>
      <c r="M238" s="213"/>
      <c r="N238" s="214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140</v>
      </c>
      <c r="AU238" s="17" t="s">
        <v>82</v>
      </c>
    </row>
    <row r="239" s="13" customFormat="1">
      <c r="A239" s="13"/>
      <c r="B239" s="215"/>
      <c r="C239" s="216"/>
      <c r="D239" s="217" t="s">
        <v>142</v>
      </c>
      <c r="E239" s="218" t="s">
        <v>19</v>
      </c>
      <c r="F239" s="219" t="s">
        <v>407</v>
      </c>
      <c r="G239" s="216"/>
      <c r="H239" s="220">
        <v>1.3260000000000001</v>
      </c>
      <c r="I239" s="221"/>
      <c r="J239" s="216"/>
      <c r="K239" s="216"/>
      <c r="L239" s="222"/>
      <c r="M239" s="223"/>
      <c r="N239" s="224"/>
      <c r="O239" s="224"/>
      <c r="P239" s="224"/>
      <c r="Q239" s="224"/>
      <c r="R239" s="224"/>
      <c r="S239" s="224"/>
      <c r="T239" s="22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6" t="s">
        <v>142</v>
      </c>
      <c r="AU239" s="226" t="s">
        <v>82</v>
      </c>
      <c r="AV239" s="13" t="s">
        <v>82</v>
      </c>
      <c r="AW239" s="13" t="s">
        <v>36</v>
      </c>
      <c r="AX239" s="13" t="s">
        <v>80</v>
      </c>
      <c r="AY239" s="226" t="s">
        <v>131</v>
      </c>
    </row>
    <row r="240" s="2" customFormat="1" ht="16.5" customHeight="1">
      <c r="A240" s="38"/>
      <c r="B240" s="39"/>
      <c r="C240" s="197" t="s">
        <v>408</v>
      </c>
      <c r="D240" s="197" t="s">
        <v>133</v>
      </c>
      <c r="E240" s="198" t="s">
        <v>409</v>
      </c>
      <c r="F240" s="199" t="s">
        <v>410</v>
      </c>
      <c r="G240" s="200" t="s">
        <v>136</v>
      </c>
      <c r="H240" s="201">
        <v>2.294</v>
      </c>
      <c r="I240" s="202"/>
      <c r="J240" s="203">
        <f>ROUND(I240*H240,2)</f>
        <v>0</v>
      </c>
      <c r="K240" s="199" t="s">
        <v>137</v>
      </c>
      <c r="L240" s="44"/>
      <c r="M240" s="204" t="s">
        <v>19</v>
      </c>
      <c r="N240" s="205" t="s">
        <v>46</v>
      </c>
      <c r="O240" s="84"/>
      <c r="P240" s="206">
        <f>O240*H240</f>
        <v>0</v>
      </c>
      <c r="Q240" s="206">
        <v>0</v>
      </c>
      <c r="R240" s="206">
        <f>Q240*H240</f>
        <v>0</v>
      </c>
      <c r="S240" s="206">
        <v>2.2000000000000002</v>
      </c>
      <c r="T240" s="207">
        <f>S240*H240</f>
        <v>5.0468000000000002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8" t="s">
        <v>138</v>
      </c>
      <c r="AT240" s="208" t="s">
        <v>133</v>
      </c>
      <c r="AU240" s="208" t="s">
        <v>82</v>
      </c>
      <c r="AY240" s="17" t="s">
        <v>131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7" t="s">
        <v>80</v>
      </c>
      <c r="BK240" s="209">
        <f>ROUND(I240*H240,2)</f>
        <v>0</v>
      </c>
      <c r="BL240" s="17" t="s">
        <v>138</v>
      </c>
      <c r="BM240" s="208" t="s">
        <v>411</v>
      </c>
    </row>
    <row r="241" s="2" customFormat="1">
      <c r="A241" s="38"/>
      <c r="B241" s="39"/>
      <c r="C241" s="40"/>
      <c r="D241" s="210" t="s">
        <v>140</v>
      </c>
      <c r="E241" s="40"/>
      <c r="F241" s="211" t="s">
        <v>412</v>
      </c>
      <c r="G241" s="40"/>
      <c r="H241" s="40"/>
      <c r="I241" s="212"/>
      <c r="J241" s="40"/>
      <c r="K241" s="40"/>
      <c r="L241" s="44"/>
      <c r="M241" s="213"/>
      <c r="N241" s="214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140</v>
      </c>
      <c r="AU241" s="17" t="s">
        <v>82</v>
      </c>
    </row>
    <row r="242" s="13" customFormat="1">
      <c r="A242" s="13"/>
      <c r="B242" s="215"/>
      <c r="C242" s="216"/>
      <c r="D242" s="217" t="s">
        <v>142</v>
      </c>
      <c r="E242" s="218" t="s">
        <v>19</v>
      </c>
      <c r="F242" s="219" t="s">
        <v>351</v>
      </c>
      <c r="G242" s="216"/>
      <c r="H242" s="220">
        <v>2.0699999999999998</v>
      </c>
      <c r="I242" s="221"/>
      <c r="J242" s="216"/>
      <c r="K242" s="216"/>
      <c r="L242" s="222"/>
      <c r="M242" s="223"/>
      <c r="N242" s="224"/>
      <c r="O242" s="224"/>
      <c r="P242" s="224"/>
      <c r="Q242" s="224"/>
      <c r="R242" s="224"/>
      <c r="S242" s="224"/>
      <c r="T242" s="22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6" t="s">
        <v>142</v>
      </c>
      <c r="AU242" s="226" t="s">
        <v>82</v>
      </c>
      <c r="AV242" s="13" t="s">
        <v>82</v>
      </c>
      <c r="AW242" s="13" t="s">
        <v>36</v>
      </c>
      <c r="AX242" s="13" t="s">
        <v>75</v>
      </c>
      <c r="AY242" s="226" t="s">
        <v>131</v>
      </c>
    </row>
    <row r="243" s="13" customFormat="1">
      <c r="A243" s="13"/>
      <c r="B243" s="215"/>
      <c r="C243" s="216"/>
      <c r="D243" s="217" t="s">
        <v>142</v>
      </c>
      <c r="E243" s="218" t="s">
        <v>19</v>
      </c>
      <c r="F243" s="219" t="s">
        <v>413</v>
      </c>
      <c r="G243" s="216"/>
      <c r="H243" s="220">
        <v>0.22400000000000001</v>
      </c>
      <c r="I243" s="221"/>
      <c r="J243" s="216"/>
      <c r="K243" s="216"/>
      <c r="L243" s="222"/>
      <c r="M243" s="223"/>
      <c r="N243" s="224"/>
      <c r="O243" s="224"/>
      <c r="P243" s="224"/>
      <c r="Q243" s="224"/>
      <c r="R243" s="224"/>
      <c r="S243" s="224"/>
      <c r="T243" s="22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6" t="s">
        <v>142</v>
      </c>
      <c r="AU243" s="226" t="s">
        <v>82</v>
      </c>
      <c r="AV243" s="13" t="s">
        <v>82</v>
      </c>
      <c r="AW243" s="13" t="s">
        <v>36</v>
      </c>
      <c r="AX243" s="13" t="s">
        <v>75</v>
      </c>
      <c r="AY243" s="226" t="s">
        <v>131</v>
      </c>
    </row>
    <row r="244" s="14" customFormat="1">
      <c r="A244" s="14"/>
      <c r="B244" s="237"/>
      <c r="C244" s="238"/>
      <c r="D244" s="217" t="s">
        <v>142</v>
      </c>
      <c r="E244" s="239" t="s">
        <v>19</v>
      </c>
      <c r="F244" s="240" t="s">
        <v>211</v>
      </c>
      <c r="G244" s="238"/>
      <c r="H244" s="241">
        <v>2.294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142</v>
      </c>
      <c r="AU244" s="247" t="s">
        <v>82</v>
      </c>
      <c r="AV244" s="14" t="s">
        <v>138</v>
      </c>
      <c r="AW244" s="14" t="s">
        <v>36</v>
      </c>
      <c r="AX244" s="14" t="s">
        <v>80</v>
      </c>
      <c r="AY244" s="247" t="s">
        <v>131</v>
      </c>
    </row>
    <row r="245" s="2" customFormat="1" ht="24.15" customHeight="1">
      <c r="A245" s="38"/>
      <c r="B245" s="39"/>
      <c r="C245" s="197" t="s">
        <v>414</v>
      </c>
      <c r="D245" s="197" t="s">
        <v>133</v>
      </c>
      <c r="E245" s="198" t="s">
        <v>415</v>
      </c>
      <c r="F245" s="199" t="s">
        <v>416</v>
      </c>
      <c r="G245" s="200" t="s">
        <v>177</v>
      </c>
      <c r="H245" s="201">
        <v>13.800000000000001</v>
      </c>
      <c r="I245" s="202"/>
      <c r="J245" s="203">
        <f>ROUND(I245*H245,2)</f>
        <v>0</v>
      </c>
      <c r="K245" s="199" t="s">
        <v>137</v>
      </c>
      <c r="L245" s="44"/>
      <c r="M245" s="204" t="s">
        <v>19</v>
      </c>
      <c r="N245" s="205" t="s">
        <v>46</v>
      </c>
      <c r="O245" s="84"/>
      <c r="P245" s="206">
        <f>O245*H245</f>
        <v>0</v>
      </c>
      <c r="Q245" s="206">
        <v>0</v>
      </c>
      <c r="R245" s="206">
        <f>Q245*H245</f>
        <v>0</v>
      </c>
      <c r="S245" s="206">
        <v>0.035000000000000003</v>
      </c>
      <c r="T245" s="207">
        <f>S245*H245</f>
        <v>0.4830000000000001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8" t="s">
        <v>138</v>
      </c>
      <c r="AT245" s="208" t="s">
        <v>133</v>
      </c>
      <c r="AU245" s="208" t="s">
        <v>82</v>
      </c>
      <c r="AY245" s="17" t="s">
        <v>131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7" t="s">
        <v>80</v>
      </c>
      <c r="BK245" s="209">
        <f>ROUND(I245*H245,2)</f>
        <v>0</v>
      </c>
      <c r="BL245" s="17" t="s">
        <v>138</v>
      </c>
      <c r="BM245" s="208" t="s">
        <v>417</v>
      </c>
    </row>
    <row r="246" s="2" customFormat="1">
      <c r="A246" s="38"/>
      <c r="B246" s="39"/>
      <c r="C246" s="40"/>
      <c r="D246" s="210" t="s">
        <v>140</v>
      </c>
      <c r="E246" s="40"/>
      <c r="F246" s="211" t="s">
        <v>418</v>
      </c>
      <c r="G246" s="40"/>
      <c r="H246" s="40"/>
      <c r="I246" s="212"/>
      <c r="J246" s="40"/>
      <c r="K246" s="40"/>
      <c r="L246" s="44"/>
      <c r="M246" s="213"/>
      <c r="N246" s="214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140</v>
      </c>
      <c r="AU246" s="17" t="s">
        <v>82</v>
      </c>
    </row>
    <row r="247" s="2" customFormat="1" ht="24.15" customHeight="1">
      <c r="A247" s="38"/>
      <c r="B247" s="39"/>
      <c r="C247" s="197" t="s">
        <v>419</v>
      </c>
      <c r="D247" s="197" t="s">
        <v>133</v>
      </c>
      <c r="E247" s="198" t="s">
        <v>420</v>
      </c>
      <c r="F247" s="199" t="s">
        <v>421</v>
      </c>
      <c r="G247" s="200" t="s">
        <v>177</v>
      </c>
      <c r="H247" s="201">
        <v>2.7599999999999998</v>
      </c>
      <c r="I247" s="202"/>
      <c r="J247" s="203">
        <f>ROUND(I247*H247,2)</f>
        <v>0</v>
      </c>
      <c r="K247" s="199" t="s">
        <v>137</v>
      </c>
      <c r="L247" s="44"/>
      <c r="M247" s="204" t="s">
        <v>19</v>
      </c>
      <c r="N247" s="205" t="s">
        <v>46</v>
      </c>
      <c r="O247" s="84"/>
      <c r="P247" s="206">
        <f>O247*H247</f>
        <v>0</v>
      </c>
      <c r="Q247" s="206">
        <v>0</v>
      </c>
      <c r="R247" s="206">
        <f>Q247*H247</f>
        <v>0</v>
      </c>
      <c r="S247" s="206">
        <v>0.037999999999999999</v>
      </c>
      <c r="T247" s="207">
        <f>S247*H247</f>
        <v>0.10487999999999999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8" t="s">
        <v>138</v>
      </c>
      <c r="AT247" s="208" t="s">
        <v>133</v>
      </c>
      <c r="AU247" s="208" t="s">
        <v>82</v>
      </c>
      <c r="AY247" s="17" t="s">
        <v>131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7" t="s">
        <v>80</v>
      </c>
      <c r="BK247" s="209">
        <f>ROUND(I247*H247,2)</f>
        <v>0</v>
      </c>
      <c r="BL247" s="17" t="s">
        <v>138</v>
      </c>
      <c r="BM247" s="208" t="s">
        <v>422</v>
      </c>
    </row>
    <row r="248" s="2" customFormat="1">
      <c r="A248" s="38"/>
      <c r="B248" s="39"/>
      <c r="C248" s="40"/>
      <c r="D248" s="210" t="s">
        <v>140</v>
      </c>
      <c r="E248" s="40"/>
      <c r="F248" s="211" t="s">
        <v>423</v>
      </c>
      <c r="G248" s="40"/>
      <c r="H248" s="40"/>
      <c r="I248" s="212"/>
      <c r="J248" s="40"/>
      <c r="K248" s="40"/>
      <c r="L248" s="44"/>
      <c r="M248" s="213"/>
      <c r="N248" s="214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140</v>
      </c>
      <c r="AU248" s="17" t="s">
        <v>82</v>
      </c>
    </row>
    <row r="249" s="2" customFormat="1">
      <c r="A249" s="38"/>
      <c r="B249" s="39"/>
      <c r="C249" s="40"/>
      <c r="D249" s="217" t="s">
        <v>424</v>
      </c>
      <c r="E249" s="40"/>
      <c r="F249" s="248" t="s">
        <v>425</v>
      </c>
      <c r="G249" s="40"/>
      <c r="H249" s="40"/>
      <c r="I249" s="212"/>
      <c r="J249" s="40"/>
      <c r="K249" s="40"/>
      <c r="L249" s="44"/>
      <c r="M249" s="213"/>
      <c r="N249" s="214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424</v>
      </c>
      <c r="AU249" s="17" t="s">
        <v>82</v>
      </c>
    </row>
    <row r="250" s="13" customFormat="1">
      <c r="A250" s="13"/>
      <c r="B250" s="215"/>
      <c r="C250" s="216"/>
      <c r="D250" s="217" t="s">
        <v>142</v>
      </c>
      <c r="E250" s="218" t="s">
        <v>19</v>
      </c>
      <c r="F250" s="219" t="s">
        <v>426</v>
      </c>
      <c r="G250" s="216"/>
      <c r="H250" s="220">
        <v>2.04</v>
      </c>
      <c r="I250" s="221"/>
      <c r="J250" s="216"/>
      <c r="K250" s="216"/>
      <c r="L250" s="222"/>
      <c r="M250" s="223"/>
      <c r="N250" s="224"/>
      <c r="O250" s="224"/>
      <c r="P250" s="224"/>
      <c r="Q250" s="224"/>
      <c r="R250" s="224"/>
      <c r="S250" s="224"/>
      <c r="T250" s="22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6" t="s">
        <v>142</v>
      </c>
      <c r="AU250" s="226" t="s">
        <v>82</v>
      </c>
      <c r="AV250" s="13" t="s">
        <v>82</v>
      </c>
      <c r="AW250" s="13" t="s">
        <v>36</v>
      </c>
      <c r="AX250" s="13" t="s">
        <v>75</v>
      </c>
      <c r="AY250" s="226" t="s">
        <v>131</v>
      </c>
    </row>
    <row r="251" s="13" customFormat="1">
      <c r="A251" s="13"/>
      <c r="B251" s="215"/>
      <c r="C251" s="216"/>
      <c r="D251" s="217" t="s">
        <v>142</v>
      </c>
      <c r="E251" s="218" t="s">
        <v>19</v>
      </c>
      <c r="F251" s="219" t="s">
        <v>427</v>
      </c>
      <c r="G251" s="216"/>
      <c r="H251" s="220">
        <v>0.71999999999999997</v>
      </c>
      <c r="I251" s="221"/>
      <c r="J251" s="216"/>
      <c r="K251" s="216"/>
      <c r="L251" s="222"/>
      <c r="M251" s="223"/>
      <c r="N251" s="224"/>
      <c r="O251" s="224"/>
      <c r="P251" s="224"/>
      <c r="Q251" s="224"/>
      <c r="R251" s="224"/>
      <c r="S251" s="224"/>
      <c r="T251" s="22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6" t="s">
        <v>142</v>
      </c>
      <c r="AU251" s="226" t="s">
        <v>82</v>
      </c>
      <c r="AV251" s="13" t="s">
        <v>82</v>
      </c>
      <c r="AW251" s="13" t="s">
        <v>36</v>
      </c>
      <c r="AX251" s="13" t="s">
        <v>75</v>
      </c>
      <c r="AY251" s="226" t="s">
        <v>131</v>
      </c>
    </row>
    <row r="252" s="14" customFormat="1">
      <c r="A252" s="14"/>
      <c r="B252" s="237"/>
      <c r="C252" s="238"/>
      <c r="D252" s="217" t="s">
        <v>142</v>
      </c>
      <c r="E252" s="239" t="s">
        <v>19</v>
      </c>
      <c r="F252" s="240" t="s">
        <v>211</v>
      </c>
      <c r="G252" s="238"/>
      <c r="H252" s="241">
        <v>2.7599999999999998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142</v>
      </c>
      <c r="AU252" s="247" t="s">
        <v>82</v>
      </c>
      <c r="AV252" s="14" t="s">
        <v>138</v>
      </c>
      <c r="AW252" s="14" t="s">
        <v>36</v>
      </c>
      <c r="AX252" s="14" t="s">
        <v>80</v>
      </c>
      <c r="AY252" s="247" t="s">
        <v>131</v>
      </c>
    </row>
    <row r="253" s="2" customFormat="1" ht="21.75" customHeight="1">
      <c r="A253" s="38"/>
      <c r="B253" s="39"/>
      <c r="C253" s="197" t="s">
        <v>428</v>
      </c>
      <c r="D253" s="197" t="s">
        <v>133</v>
      </c>
      <c r="E253" s="198" t="s">
        <v>429</v>
      </c>
      <c r="F253" s="199" t="s">
        <v>430</v>
      </c>
      <c r="G253" s="200" t="s">
        <v>177</v>
      </c>
      <c r="H253" s="201">
        <v>2.1600000000000001</v>
      </c>
      <c r="I253" s="202"/>
      <c r="J253" s="203">
        <f>ROUND(I253*H253,2)</f>
        <v>0</v>
      </c>
      <c r="K253" s="199" t="s">
        <v>137</v>
      </c>
      <c r="L253" s="44"/>
      <c r="M253" s="204" t="s">
        <v>19</v>
      </c>
      <c r="N253" s="205" t="s">
        <v>46</v>
      </c>
      <c r="O253" s="84"/>
      <c r="P253" s="206">
        <f>O253*H253</f>
        <v>0</v>
      </c>
      <c r="Q253" s="206">
        <v>0</v>
      </c>
      <c r="R253" s="206">
        <f>Q253*H253</f>
        <v>0</v>
      </c>
      <c r="S253" s="206">
        <v>0.050999999999999997</v>
      </c>
      <c r="T253" s="207">
        <f>S253*H253</f>
        <v>0.11015999999999999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08" t="s">
        <v>138</v>
      </c>
      <c r="AT253" s="208" t="s">
        <v>133</v>
      </c>
      <c r="AU253" s="208" t="s">
        <v>82</v>
      </c>
      <c r="AY253" s="17" t="s">
        <v>131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7" t="s">
        <v>80</v>
      </c>
      <c r="BK253" s="209">
        <f>ROUND(I253*H253,2)</f>
        <v>0</v>
      </c>
      <c r="BL253" s="17" t="s">
        <v>138</v>
      </c>
      <c r="BM253" s="208" t="s">
        <v>431</v>
      </c>
    </row>
    <row r="254" s="2" customFormat="1">
      <c r="A254" s="38"/>
      <c r="B254" s="39"/>
      <c r="C254" s="40"/>
      <c r="D254" s="210" t="s">
        <v>140</v>
      </c>
      <c r="E254" s="40"/>
      <c r="F254" s="211" t="s">
        <v>432</v>
      </c>
      <c r="G254" s="40"/>
      <c r="H254" s="40"/>
      <c r="I254" s="212"/>
      <c r="J254" s="40"/>
      <c r="K254" s="40"/>
      <c r="L254" s="44"/>
      <c r="M254" s="213"/>
      <c r="N254" s="214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140</v>
      </c>
      <c r="AU254" s="17" t="s">
        <v>82</v>
      </c>
    </row>
    <row r="255" s="13" customFormat="1">
      <c r="A255" s="13"/>
      <c r="B255" s="215"/>
      <c r="C255" s="216"/>
      <c r="D255" s="217" t="s">
        <v>142</v>
      </c>
      <c r="E255" s="218" t="s">
        <v>19</v>
      </c>
      <c r="F255" s="219" t="s">
        <v>433</v>
      </c>
      <c r="G255" s="216"/>
      <c r="H255" s="220">
        <v>2.1600000000000001</v>
      </c>
      <c r="I255" s="221"/>
      <c r="J255" s="216"/>
      <c r="K255" s="216"/>
      <c r="L255" s="222"/>
      <c r="M255" s="223"/>
      <c r="N255" s="224"/>
      <c r="O255" s="224"/>
      <c r="P255" s="224"/>
      <c r="Q255" s="224"/>
      <c r="R255" s="224"/>
      <c r="S255" s="224"/>
      <c r="T255" s="22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6" t="s">
        <v>142</v>
      </c>
      <c r="AU255" s="226" t="s">
        <v>82</v>
      </c>
      <c r="AV255" s="13" t="s">
        <v>82</v>
      </c>
      <c r="AW255" s="13" t="s">
        <v>36</v>
      </c>
      <c r="AX255" s="13" t="s">
        <v>80</v>
      </c>
      <c r="AY255" s="226" t="s">
        <v>131</v>
      </c>
    </row>
    <row r="256" s="2" customFormat="1" ht="24.15" customHeight="1">
      <c r="A256" s="38"/>
      <c r="B256" s="39"/>
      <c r="C256" s="197" t="s">
        <v>434</v>
      </c>
      <c r="D256" s="197" t="s">
        <v>133</v>
      </c>
      <c r="E256" s="198" t="s">
        <v>435</v>
      </c>
      <c r="F256" s="199" t="s">
        <v>436</v>
      </c>
      <c r="G256" s="200" t="s">
        <v>201</v>
      </c>
      <c r="H256" s="201">
        <v>2</v>
      </c>
      <c r="I256" s="202"/>
      <c r="J256" s="203">
        <f>ROUND(I256*H256,2)</f>
        <v>0</v>
      </c>
      <c r="K256" s="199" t="s">
        <v>137</v>
      </c>
      <c r="L256" s="44"/>
      <c r="M256" s="204" t="s">
        <v>19</v>
      </c>
      <c r="N256" s="205" t="s">
        <v>46</v>
      </c>
      <c r="O256" s="84"/>
      <c r="P256" s="206">
        <f>O256*H256</f>
        <v>0</v>
      </c>
      <c r="Q256" s="206">
        <v>0</v>
      </c>
      <c r="R256" s="206">
        <f>Q256*H256</f>
        <v>0</v>
      </c>
      <c r="S256" s="206">
        <v>0.025000000000000001</v>
      </c>
      <c r="T256" s="207">
        <f>S256*H256</f>
        <v>0.050000000000000003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08" t="s">
        <v>138</v>
      </c>
      <c r="AT256" s="208" t="s">
        <v>133</v>
      </c>
      <c r="AU256" s="208" t="s">
        <v>82</v>
      </c>
      <c r="AY256" s="17" t="s">
        <v>131</v>
      </c>
      <c r="BE256" s="209">
        <f>IF(N256="základní",J256,0)</f>
        <v>0</v>
      </c>
      <c r="BF256" s="209">
        <f>IF(N256="snížená",J256,0)</f>
        <v>0</v>
      </c>
      <c r="BG256" s="209">
        <f>IF(N256="zákl. přenesená",J256,0)</f>
        <v>0</v>
      </c>
      <c r="BH256" s="209">
        <f>IF(N256="sníž. přenesená",J256,0)</f>
        <v>0</v>
      </c>
      <c r="BI256" s="209">
        <f>IF(N256="nulová",J256,0)</f>
        <v>0</v>
      </c>
      <c r="BJ256" s="17" t="s">
        <v>80</v>
      </c>
      <c r="BK256" s="209">
        <f>ROUND(I256*H256,2)</f>
        <v>0</v>
      </c>
      <c r="BL256" s="17" t="s">
        <v>138</v>
      </c>
      <c r="BM256" s="208" t="s">
        <v>437</v>
      </c>
    </row>
    <row r="257" s="2" customFormat="1">
      <c r="A257" s="38"/>
      <c r="B257" s="39"/>
      <c r="C257" s="40"/>
      <c r="D257" s="210" t="s">
        <v>140</v>
      </c>
      <c r="E257" s="40"/>
      <c r="F257" s="211" t="s">
        <v>438</v>
      </c>
      <c r="G257" s="40"/>
      <c r="H257" s="40"/>
      <c r="I257" s="212"/>
      <c r="J257" s="40"/>
      <c r="K257" s="40"/>
      <c r="L257" s="44"/>
      <c r="M257" s="213"/>
      <c r="N257" s="214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140</v>
      </c>
      <c r="AU257" s="17" t="s">
        <v>82</v>
      </c>
    </row>
    <row r="258" s="2" customFormat="1" ht="21.75" customHeight="1">
      <c r="A258" s="38"/>
      <c r="B258" s="39"/>
      <c r="C258" s="197" t="s">
        <v>439</v>
      </c>
      <c r="D258" s="197" t="s">
        <v>133</v>
      </c>
      <c r="E258" s="198" t="s">
        <v>440</v>
      </c>
      <c r="F258" s="199" t="s">
        <v>441</v>
      </c>
      <c r="G258" s="200" t="s">
        <v>215</v>
      </c>
      <c r="H258" s="201">
        <v>3.6000000000000001</v>
      </c>
      <c r="I258" s="202"/>
      <c r="J258" s="203">
        <f>ROUND(I258*H258,2)</f>
        <v>0</v>
      </c>
      <c r="K258" s="199" t="s">
        <v>137</v>
      </c>
      <c r="L258" s="44"/>
      <c r="M258" s="204" t="s">
        <v>19</v>
      </c>
      <c r="N258" s="205" t="s">
        <v>46</v>
      </c>
      <c r="O258" s="84"/>
      <c r="P258" s="206">
        <f>O258*H258</f>
        <v>0</v>
      </c>
      <c r="Q258" s="206">
        <v>0</v>
      </c>
      <c r="R258" s="206">
        <f>Q258*H258</f>
        <v>0</v>
      </c>
      <c r="S258" s="206">
        <v>0.012999999999999999</v>
      </c>
      <c r="T258" s="207">
        <f>S258*H258</f>
        <v>0.046800000000000001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08" t="s">
        <v>138</v>
      </c>
      <c r="AT258" s="208" t="s">
        <v>133</v>
      </c>
      <c r="AU258" s="208" t="s">
        <v>82</v>
      </c>
      <c r="AY258" s="17" t="s">
        <v>131</v>
      </c>
      <c r="BE258" s="209">
        <f>IF(N258="základní",J258,0)</f>
        <v>0</v>
      </c>
      <c r="BF258" s="209">
        <f>IF(N258="snížená",J258,0)</f>
        <v>0</v>
      </c>
      <c r="BG258" s="209">
        <f>IF(N258="zákl. přenesená",J258,0)</f>
        <v>0</v>
      </c>
      <c r="BH258" s="209">
        <f>IF(N258="sníž. přenesená",J258,0)</f>
        <v>0</v>
      </c>
      <c r="BI258" s="209">
        <f>IF(N258="nulová",J258,0)</f>
        <v>0</v>
      </c>
      <c r="BJ258" s="17" t="s">
        <v>80</v>
      </c>
      <c r="BK258" s="209">
        <f>ROUND(I258*H258,2)</f>
        <v>0</v>
      </c>
      <c r="BL258" s="17" t="s">
        <v>138</v>
      </c>
      <c r="BM258" s="208" t="s">
        <v>442</v>
      </c>
    </row>
    <row r="259" s="2" customFormat="1">
      <c r="A259" s="38"/>
      <c r="B259" s="39"/>
      <c r="C259" s="40"/>
      <c r="D259" s="210" t="s">
        <v>140</v>
      </c>
      <c r="E259" s="40"/>
      <c r="F259" s="211" t="s">
        <v>443</v>
      </c>
      <c r="G259" s="40"/>
      <c r="H259" s="40"/>
      <c r="I259" s="212"/>
      <c r="J259" s="40"/>
      <c r="K259" s="40"/>
      <c r="L259" s="44"/>
      <c r="M259" s="213"/>
      <c r="N259" s="214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140</v>
      </c>
      <c r="AU259" s="17" t="s">
        <v>82</v>
      </c>
    </row>
    <row r="260" s="13" customFormat="1">
      <c r="A260" s="13"/>
      <c r="B260" s="215"/>
      <c r="C260" s="216"/>
      <c r="D260" s="217" t="s">
        <v>142</v>
      </c>
      <c r="E260" s="218" t="s">
        <v>19</v>
      </c>
      <c r="F260" s="219" t="s">
        <v>444</v>
      </c>
      <c r="G260" s="216"/>
      <c r="H260" s="220">
        <v>3.6000000000000001</v>
      </c>
      <c r="I260" s="221"/>
      <c r="J260" s="216"/>
      <c r="K260" s="216"/>
      <c r="L260" s="222"/>
      <c r="M260" s="223"/>
      <c r="N260" s="224"/>
      <c r="O260" s="224"/>
      <c r="P260" s="224"/>
      <c r="Q260" s="224"/>
      <c r="R260" s="224"/>
      <c r="S260" s="224"/>
      <c r="T260" s="22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6" t="s">
        <v>142</v>
      </c>
      <c r="AU260" s="226" t="s">
        <v>82</v>
      </c>
      <c r="AV260" s="13" t="s">
        <v>82</v>
      </c>
      <c r="AW260" s="13" t="s">
        <v>36</v>
      </c>
      <c r="AX260" s="13" t="s">
        <v>80</v>
      </c>
      <c r="AY260" s="226" t="s">
        <v>131</v>
      </c>
    </row>
    <row r="261" s="2" customFormat="1" ht="21.75" customHeight="1">
      <c r="A261" s="38"/>
      <c r="B261" s="39"/>
      <c r="C261" s="197" t="s">
        <v>445</v>
      </c>
      <c r="D261" s="197" t="s">
        <v>133</v>
      </c>
      <c r="E261" s="198" t="s">
        <v>446</v>
      </c>
      <c r="F261" s="199" t="s">
        <v>447</v>
      </c>
      <c r="G261" s="200" t="s">
        <v>215</v>
      </c>
      <c r="H261" s="201">
        <v>30</v>
      </c>
      <c r="I261" s="202"/>
      <c r="J261" s="203">
        <f>ROUND(I261*H261,2)</f>
        <v>0</v>
      </c>
      <c r="K261" s="199" t="s">
        <v>137</v>
      </c>
      <c r="L261" s="44"/>
      <c r="M261" s="204" t="s">
        <v>19</v>
      </c>
      <c r="N261" s="205" t="s">
        <v>46</v>
      </c>
      <c r="O261" s="84"/>
      <c r="P261" s="206">
        <f>O261*H261</f>
        <v>0</v>
      </c>
      <c r="Q261" s="206">
        <v>0</v>
      </c>
      <c r="R261" s="206">
        <f>Q261*H261</f>
        <v>0</v>
      </c>
      <c r="S261" s="206">
        <v>0.0060000000000000001</v>
      </c>
      <c r="T261" s="207">
        <f>S261*H261</f>
        <v>0.17999999999999999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08" t="s">
        <v>138</v>
      </c>
      <c r="AT261" s="208" t="s">
        <v>133</v>
      </c>
      <c r="AU261" s="208" t="s">
        <v>82</v>
      </c>
      <c r="AY261" s="17" t="s">
        <v>131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7" t="s">
        <v>80</v>
      </c>
      <c r="BK261" s="209">
        <f>ROUND(I261*H261,2)</f>
        <v>0</v>
      </c>
      <c r="BL261" s="17" t="s">
        <v>138</v>
      </c>
      <c r="BM261" s="208" t="s">
        <v>448</v>
      </c>
    </row>
    <row r="262" s="2" customFormat="1">
      <c r="A262" s="38"/>
      <c r="B262" s="39"/>
      <c r="C262" s="40"/>
      <c r="D262" s="210" t="s">
        <v>140</v>
      </c>
      <c r="E262" s="40"/>
      <c r="F262" s="211" t="s">
        <v>449</v>
      </c>
      <c r="G262" s="40"/>
      <c r="H262" s="40"/>
      <c r="I262" s="212"/>
      <c r="J262" s="40"/>
      <c r="K262" s="40"/>
      <c r="L262" s="44"/>
      <c r="M262" s="213"/>
      <c r="N262" s="214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140</v>
      </c>
      <c r="AU262" s="17" t="s">
        <v>82</v>
      </c>
    </row>
    <row r="263" s="13" customFormat="1">
      <c r="A263" s="13"/>
      <c r="B263" s="215"/>
      <c r="C263" s="216"/>
      <c r="D263" s="217" t="s">
        <v>142</v>
      </c>
      <c r="E263" s="218" t="s">
        <v>19</v>
      </c>
      <c r="F263" s="219" t="s">
        <v>450</v>
      </c>
      <c r="G263" s="216"/>
      <c r="H263" s="220">
        <v>15</v>
      </c>
      <c r="I263" s="221"/>
      <c r="J263" s="216"/>
      <c r="K263" s="216"/>
      <c r="L263" s="222"/>
      <c r="M263" s="223"/>
      <c r="N263" s="224"/>
      <c r="O263" s="224"/>
      <c r="P263" s="224"/>
      <c r="Q263" s="224"/>
      <c r="R263" s="224"/>
      <c r="S263" s="224"/>
      <c r="T263" s="22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6" t="s">
        <v>142</v>
      </c>
      <c r="AU263" s="226" t="s">
        <v>82</v>
      </c>
      <c r="AV263" s="13" t="s">
        <v>82</v>
      </c>
      <c r="AW263" s="13" t="s">
        <v>36</v>
      </c>
      <c r="AX263" s="13" t="s">
        <v>75</v>
      </c>
      <c r="AY263" s="226" t="s">
        <v>131</v>
      </c>
    </row>
    <row r="264" s="13" customFormat="1">
      <c r="A264" s="13"/>
      <c r="B264" s="215"/>
      <c r="C264" s="216"/>
      <c r="D264" s="217" t="s">
        <v>142</v>
      </c>
      <c r="E264" s="218" t="s">
        <v>19</v>
      </c>
      <c r="F264" s="219" t="s">
        <v>451</v>
      </c>
      <c r="G264" s="216"/>
      <c r="H264" s="220">
        <v>15</v>
      </c>
      <c r="I264" s="221"/>
      <c r="J264" s="216"/>
      <c r="K264" s="216"/>
      <c r="L264" s="222"/>
      <c r="M264" s="223"/>
      <c r="N264" s="224"/>
      <c r="O264" s="224"/>
      <c r="P264" s="224"/>
      <c r="Q264" s="224"/>
      <c r="R264" s="224"/>
      <c r="S264" s="224"/>
      <c r="T264" s="22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6" t="s">
        <v>142</v>
      </c>
      <c r="AU264" s="226" t="s">
        <v>82</v>
      </c>
      <c r="AV264" s="13" t="s">
        <v>82</v>
      </c>
      <c r="AW264" s="13" t="s">
        <v>36</v>
      </c>
      <c r="AX264" s="13" t="s">
        <v>75</v>
      </c>
      <c r="AY264" s="226" t="s">
        <v>131</v>
      </c>
    </row>
    <row r="265" s="14" customFormat="1">
      <c r="A265" s="14"/>
      <c r="B265" s="237"/>
      <c r="C265" s="238"/>
      <c r="D265" s="217" t="s">
        <v>142</v>
      </c>
      <c r="E265" s="239" t="s">
        <v>19</v>
      </c>
      <c r="F265" s="240" t="s">
        <v>211</v>
      </c>
      <c r="G265" s="238"/>
      <c r="H265" s="241">
        <v>30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142</v>
      </c>
      <c r="AU265" s="247" t="s">
        <v>82</v>
      </c>
      <c r="AV265" s="14" t="s">
        <v>138</v>
      </c>
      <c r="AW265" s="14" t="s">
        <v>36</v>
      </c>
      <c r="AX265" s="14" t="s">
        <v>80</v>
      </c>
      <c r="AY265" s="247" t="s">
        <v>131</v>
      </c>
    </row>
    <row r="266" s="2" customFormat="1" ht="21.75" customHeight="1">
      <c r="A266" s="38"/>
      <c r="B266" s="39"/>
      <c r="C266" s="197" t="s">
        <v>452</v>
      </c>
      <c r="D266" s="197" t="s">
        <v>133</v>
      </c>
      <c r="E266" s="198" t="s">
        <v>453</v>
      </c>
      <c r="F266" s="199" t="s">
        <v>454</v>
      </c>
      <c r="G266" s="200" t="s">
        <v>215</v>
      </c>
      <c r="H266" s="201">
        <v>4</v>
      </c>
      <c r="I266" s="202"/>
      <c r="J266" s="203">
        <f>ROUND(I266*H266,2)</f>
        <v>0</v>
      </c>
      <c r="K266" s="199" t="s">
        <v>137</v>
      </c>
      <c r="L266" s="44"/>
      <c r="M266" s="204" t="s">
        <v>19</v>
      </c>
      <c r="N266" s="205" t="s">
        <v>46</v>
      </c>
      <c r="O266" s="84"/>
      <c r="P266" s="206">
        <f>O266*H266</f>
        <v>0</v>
      </c>
      <c r="Q266" s="206">
        <v>0</v>
      </c>
      <c r="R266" s="206">
        <f>Q266*H266</f>
        <v>0</v>
      </c>
      <c r="S266" s="206">
        <v>0.012999999999999999</v>
      </c>
      <c r="T266" s="207">
        <f>S266*H266</f>
        <v>0.051999999999999998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08" t="s">
        <v>138</v>
      </c>
      <c r="AT266" s="208" t="s">
        <v>133</v>
      </c>
      <c r="AU266" s="208" t="s">
        <v>82</v>
      </c>
      <c r="AY266" s="17" t="s">
        <v>131</v>
      </c>
      <c r="BE266" s="209">
        <f>IF(N266="základní",J266,0)</f>
        <v>0</v>
      </c>
      <c r="BF266" s="209">
        <f>IF(N266="snížená",J266,0)</f>
        <v>0</v>
      </c>
      <c r="BG266" s="209">
        <f>IF(N266="zákl. přenesená",J266,0)</f>
        <v>0</v>
      </c>
      <c r="BH266" s="209">
        <f>IF(N266="sníž. přenesená",J266,0)</f>
        <v>0</v>
      </c>
      <c r="BI266" s="209">
        <f>IF(N266="nulová",J266,0)</f>
        <v>0</v>
      </c>
      <c r="BJ266" s="17" t="s">
        <v>80</v>
      </c>
      <c r="BK266" s="209">
        <f>ROUND(I266*H266,2)</f>
        <v>0</v>
      </c>
      <c r="BL266" s="17" t="s">
        <v>138</v>
      </c>
      <c r="BM266" s="208" t="s">
        <v>455</v>
      </c>
    </row>
    <row r="267" s="2" customFormat="1">
      <c r="A267" s="38"/>
      <c r="B267" s="39"/>
      <c r="C267" s="40"/>
      <c r="D267" s="210" t="s">
        <v>140</v>
      </c>
      <c r="E267" s="40"/>
      <c r="F267" s="211" t="s">
        <v>456</v>
      </c>
      <c r="G267" s="40"/>
      <c r="H267" s="40"/>
      <c r="I267" s="212"/>
      <c r="J267" s="40"/>
      <c r="K267" s="40"/>
      <c r="L267" s="44"/>
      <c r="M267" s="213"/>
      <c r="N267" s="214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140</v>
      </c>
      <c r="AU267" s="17" t="s">
        <v>82</v>
      </c>
    </row>
    <row r="268" s="2" customFormat="1" ht="24.15" customHeight="1">
      <c r="A268" s="38"/>
      <c r="B268" s="39"/>
      <c r="C268" s="197" t="s">
        <v>457</v>
      </c>
      <c r="D268" s="197" t="s">
        <v>133</v>
      </c>
      <c r="E268" s="198" t="s">
        <v>458</v>
      </c>
      <c r="F268" s="199" t="s">
        <v>459</v>
      </c>
      <c r="G268" s="200" t="s">
        <v>215</v>
      </c>
      <c r="H268" s="201">
        <v>2.5</v>
      </c>
      <c r="I268" s="202"/>
      <c r="J268" s="203">
        <f>ROUND(I268*H268,2)</f>
        <v>0</v>
      </c>
      <c r="K268" s="199" t="s">
        <v>137</v>
      </c>
      <c r="L268" s="44"/>
      <c r="M268" s="204" t="s">
        <v>19</v>
      </c>
      <c r="N268" s="205" t="s">
        <v>46</v>
      </c>
      <c r="O268" s="84"/>
      <c r="P268" s="206">
        <f>O268*H268</f>
        <v>0</v>
      </c>
      <c r="Q268" s="206">
        <v>0</v>
      </c>
      <c r="R268" s="206">
        <f>Q268*H268</f>
        <v>0</v>
      </c>
      <c r="S268" s="206">
        <v>0.053999999999999999</v>
      </c>
      <c r="T268" s="207">
        <f>S268*H268</f>
        <v>0.13500000000000001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08" t="s">
        <v>138</v>
      </c>
      <c r="AT268" s="208" t="s">
        <v>133</v>
      </c>
      <c r="AU268" s="208" t="s">
        <v>82</v>
      </c>
      <c r="AY268" s="17" t="s">
        <v>131</v>
      </c>
      <c r="BE268" s="209">
        <f>IF(N268="základní",J268,0)</f>
        <v>0</v>
      </c>
      <c r="BF268" s="209">
        <f>IF(N268="snížená",J268,0)</f>
        <v>0</v>
      </c>
      <c r="BG268" s="209">
        <f>IF(N268="zákl. přenesená",J268,0)</f>
        <v>0</v>
      </c>
      <c r="BH268" s="209">
        <f>IF(N268="sníž. přenesená",J268,0)</f>
        <v>0</v>
      </c>
      <c r="BI268" s="209">
        <f>IF(N268="nulová",J268,0)</f>
        <v>0</v>
      </c>
      <c r="BJ268" s="17" t="s">
        <v>80</v>
      </c>
      <c r="BK268" s="209">
        <f>ROUND(I268*H268,2)</f>
        <v>0</v>
      </c>
      <c r="BL268" s="17" t="s">
        <v>138</v>
      </c>
      <c r="BM268" s="208" t="s">
        <v>460</v>
      </c>
    </row>
    <row r="269" s="2" customFormat="1">
      <c r="A269" s="38"/>
      <c r="B269" s="39"/>
      <c r="C269" s="40"/>
      <c r="D269" s="210" t="s">
        <v>140</v>
      </c>
      <c r="E269" s="40"/>
      <c r="F269" s="211" t="s">
        <v>461</v>
      </c>
      <c r="G269" s="40"/>
      <c r="H269" s="40"/>
      <c r="I269" s="212"/>
      <c r="J269" s="40"/>
      <c r="K269" s="40"/>
      <c r="L269" s="44"/>
      <c r="M269" s="213"/>
      <c r="N269" s="214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140</v>
      </c>
      <c r="AU269" s="17" t="s">
        <v>82</v>
      </c>
    </row>
    <row r="270" s="2" customFormat="1" ht="24.15" customHeight="1">
      <c r="A270" s="38"/>
      <c r="B270" s="39"/>
      <c r="C270" s="197" t="s">
        <v>462</v>
      </c>
      <c r="D270" s="197" t="s">
        <v>133</v>
      </c>
      <c r="E270" s="198" t="s">
        <v>463</v>
      </c>
      <c r="F270" s="199" t="s">
        <v>464</v>
      </c>
      <c r="G270" s="200" t="s">
        <v>201</v>
      </c>
      <c r="H270" s="201">
        <v>2</v>
      </c>
      <c r="I270" s="202"/>
      <c r="J270" s="203">
        <f>ROUND(I270*H270,2)</f>
        <v>0</v>
      </c>
      <c r="K270" s="199" t="s">
        <v>137</v>
      </c>
      <c r="L270" s="44"/>
      <c r="M270" s="204" t="s">
        <v>19</v>
      </c>
      <c r="N270" s="205" t="s">
        <v>46</v>
      </c>
      <c r="O270" s="84"/>
      <c r="P270" s="206">
        <f>O270*H270</f>
        <v>0</v>
      </c>
      <c r="Q270" s="206">
        <v>0</v>
      </c>
      <c r="R270" s="206">
        <f>Q270*H270</f>
        <v>0</v>
      </c>
      <c r="S270" s="206">
        <v>0.044999999999999998</v>
      </c>
      <c r="T270" s="207">
        <f>S270*H270</f>
        <v>0.089999999999999997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08" t="s">
        <v>138</v>
      </c>
      <c r="AT270" s="208" t="s">
        <v>133</v>
      </c>
      <c r="AU270" s="208" t="s">
        <v>82</v>
      </c>
      <c r="AY270" s="17" t="s">
        <v>131</v>
      </c>
      <c r="BE270" s="209">
        <f>IF(N270="základní",J270,0)</f>
        <v>0</v>
      </c>
      <c r="BF270" s="209">
        <f>IF(N270="snížená",J270,0)</f>
        <v>0</v>
      </c>
      <c r="BG270" s="209">
        <f>IF(N270="zákl. přenesená",J270,0)</f>
        <v>0</v>
      </c>
      <c r="BH270" s="209">
        <f>IF(N270="sníž. přenesená",J270,0)</f>
        <v>0</v>
      </c>
      <c r="BI270" s="209">
        <f>IF(N270="nulová",J270,0)</f>
        <v>0</v>
      </c>
      <c r="BJ270" s="17" t="s">
        <v>80</v>
      </c>
      <c r="BK270" s="209">
        <f>ROUND(I270*H270,2)</f>
        <v>0</v>
      </c>
      <c r="BL270" s="17" t="s">
        <v>138</v>
      </c>
      <c r="BM270" s="208" t="s">
        <v>465</v>
      </c>
    </row>
    <row r="271" s="2" customFormat="1">
      <c r="A271" s="38"/>
      <c r="B271" s="39"/>
      <c r="C271" s="40"/>
      <c r="D271" s="210" t="s">
        <v>140</v>
      </c>
      <c r="E271" s="40"/>
      <c r="F271" s="211" t="s">
        <v>466</v>
      </c>
      <c r="G271" s="40"/>
      <c r="H271" s="40"/>
      <c r="I271" s="212"/>
      <c r="J271" s="40"/>
      <c r="K271" s="40"/>
      <c r="L271" s="44"/>
      <c r="M271" s="213"/>
      <c r="N271" s="214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140</v>
      </c>
      <c r="AU271" s="17" t="s">
        <v>82</v>
      </c>
    </row>
    <row r="272" s="2" customFormat="1" ht="24.15" customHeight="1">
      <c r="A272" s="38"/>
      <c r="B272" s="39"/>
      <c r="C272" s="197" t="s">
        <v>467</v>
      </c>
      <c r="D272" s="197" t="s">
        <v>133</v>
      </c>
      <c r="E272" s="198" t="s">
        <v>468</v>
      </c>
      <c r="F272" s="199" t="s">
        <v>469</v>
      </c>
      <c r="G272" s="200" t="s">
        <v>215</v>
      </c>
      <c r="H272" s="201">
        <v>1.2</v>
      </c>
      <c r="I272" s="202"/>
      <c r="J272" s="203">
        <f>ROUND(I272*H272,2)</f>
        <v>0</v>
      </c>
      <c r="K272" s="199" t="s">
        <v>137</v>
      </c>
      <c r="L272" s="44"/>
      <c r="M272" s="204" t="s">
        <v>19</v>
      </c>
      <c r="N272" s="205" t="s">
        <v>46</v>
      </c>
      <c r="O272" s="84"/>
      <c r="P272" s="206">
        <f>O272*H272</f>
        <v>0</v>
      </c>
      <c r="Q272" s="206">
        <v>0.00147</v>
      </c>
      <c r="R272" s="206">
        <f>Q272*H272</f>
        <v>0.0017639999999999999</v>
      </c>
      <c r="S272" s="206">
        <v>0.039</v>
      </c>
      <c r="T272" s="207">
        <f>S272*H272</f>
        <v>0.046800000000000001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08" t="s">
        <v>138</v>
      </c>
      <c r="AT272" s="208" t="s">
        <v>133</v>
      </c>
      <c r="AU272" s="208" t="s">
        <v>82</v>
      </c>
      <c r="AY272" s="17" t="s">
        <v>131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7" t="s">
        <v>80</v>
      </c>
      <c r="BK272" s="209">
        <f>ROUND(I272*H272,2)</f>
        <v>0</v>
      </c>
      <c r="BL272" s="17" t="s">
        <v>138</v>
      </c>
      <c r="BM272" s="208" t="s">
        <v>470</v>
      </c>
    </row>
    <row r="273" s="2" customFormat="1">
      <c r="A273" s="38"/>
      <c r="B273" s="39"/>
      <c r="C273" s="40"/>
      <c r="D273" s="210" t="s">
        <v>140</v>
      </c>
      <c r="E273" s="40"/>
      <c r="F273" s="211" t="s">
        <v>471</v>
      </c>
      <c r="G273" s="40"/>
      <c r="H273" s="40"/>
      <c r="I273" s="212"/>
      <c r="J273" s="40"/>
      <c r="K273" s="40"/>
      <c r="L273" s="44"/>
      <c r="M273" s="213"/>
      <c r="N273" s="214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140</v>
      </c>
      <c r="AU273" s="17" t="s">
        <v>82</v>
      </c>
    </row>
    <row r="274" s="2" customFormat="1" ht="24.15" customHeight="1">
      <c r="A274" s="38"/>
      <c r="B274" s="39"/>
      <c r="C274" s="197" t="s">
        <v>472</v>
      </c>
      <c r="D274" s="197" t="s">
        <v>133</v>
      </c>
      <c r="E274" s="198" t="s">
        <v>473</v>
      </c>
      <c r="F274" s="199" t="s">
        <v>474</v>
      </c>
      <c r="G274" s="200" t="s">
        <v>177</v>
      </c>
      <c r="H274" s="201">
        <v>13.800000000000001</v>
      </c>
      <c r="I274" s="202"/>
      <c r="J274" s="203">
        <f>ROUND(I274*H274,2)</f>
        <v>0</v>
      </c>
      <c r="K274" s="199" t="s">
        <v>137</v>
      </c>
      <c r="L274" s="44"/>
      <c r="M274" s="204" t="s">
        <v>19</v>
      </c>
      <c r="N274" s="205" t="s">
        <v>46</v>
      </c>
      <c r="O274" s="84"/>
      <c r="P274" s="206">
        <f>O274*H274</f>
        <v>0</v>
      </c>
      <c r="Q274" s="206">
        <v>0</v>
      </c>
      <c r="R274" s="206">
        <f>Q274*H274</f>
        <v>0</v>
      </c>
      <c r="S274" s="206">
        <v>0.0040000000000000001</v>
      </c>
      <c r="T274" s="207">
        <f>S274*H274</f>
        <v>0.055200000000000006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08" t="s">
        <v>138</v>
      </c>
      <c r="AT274" s="208" t="s">
        <v>133</v>
      </c>
      <c r="AU274" s="208" t="s">
        <v>82</v>
      </c>
      <c r="AY274" s="17" t="s">
        <v>131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7" t="s">
        <v>80</v>
      </c>
      <c r="BK274" s="209">
        <f>ROUND(I274*H274,2)</f>
        <v>0</v>
      </c>
      <c r="BL274" s="17" t="s">
        <v>138</v>
      </c>
      <c r="BM274" s="208" t="s">
        <v>475</v>
      </c>
    </row>
    <row r="275" s="2" customFormat="1">
      <c r="A275" s="38"/>
      <c r="B275" s="39"/>
      <c r="C275" s="40"/>
      <c r="D275" s="210" t="s">
        <v>140</v>
      </c>
      <c r="E275" s="40"/>
      <c r="F275" s="211" t="s">
        <v>476</v>
      </c>
      <c r="G275" s="40"/>
      <c r="H275" s="40"/>
      <c r="I275" s="212"/>
      <c r="J275" s="40"/>
      <c r="K275" s="40"/>
      <c r="L275" s="44"/>
      <c r="M275" s="213"/>
      <c r="N275" s="214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140</v>
      </c>
      <c r="AU275" s="17" t="s">
        <v>82</v>
      </c>
    </row>
    <row r="276" s="2" customFormat="1" ht="24.15" customHeight="1">
      <c r="A276" s="38"/>
      <c r="B276" s="39"/>
      <c r="C276" s="197" t="s">
        <v>477</v>
      </c>
      <c r="D276" s="197" t="s">
        <v>133</v>
      </c>
      <c r="E276" s="198" t="s">
        <v>478</v>
      </c>
      <c r="F276" s="199" t="s">
        <v>479</v>
      </c>
      <c r="G276" s="200" t="s">
        <v>177</v>
      </c>
      <c r="H276" s="201">
        <v>21.024999999999999</v>
      </c>
      <c r="I276" s="202"/>
      <c r="J276" s="203">
        <f>ROUND(I276*H276,2)</f>
        <v>0</v>
      </c>
      <c r="K276" s="199" t="s">
        <v>137</v>
      </c>
      <c r="L276" s="44"/>
      <c r="M276" s="204" t="s">
        <v>19</v>
      </c>
      <c r="N276" s="205" t="s">
        <v>46</v>
      </c>
      <c r="O276" s="84"/>
      <c r="P276" s="206">
        <f>O276*H276</f>
        <v>0</v>
      </c>
      <c r="Q276" s="206">
        <v>0</v>
      </c>
      <c r="R276" s="206">
        <f>Q276*H276</f>
        <v>0</v>
      </c>
      <c r="S276" s="206">
        <v>0.01</v>
      </c>
      <c r="T276" s="207">
        <f>S276*H276</f>
        <v>0.21024999999999999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08" t="s">
        <v>138</v>
      </c>
      <c r="AT276" s="208" t="s">
        <v>133</v>
      </c>
      <c r="AU276" s="208" t="s">
        <v>82</v>
      </c>
      <c r="AY276" s="17" t="s">
        <v>131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7" t="s">
        <v>80</v>
      </c>
      <c r="BK276" s="209">
        <f>ROUND(I276*H276,2)</f>
        <v>0</v>
      </c>
      <c r="BL276" s="17" t="s">
        <v>138</v>
      </c>
      <c r="BM276" s="208" t="s">
        <v>480</v>
      </c>
    </row>
    <row r="277" s="2" customFormat="1">
      <c r="A277" s="38"/>
      <c r="B277" s="39"/>
      <c r="C277" s="40"/>
      <c r="D277" s="210" t="s">
        <v>140</v>
      </c>
      <c r="E277" s="40"/>
      <c r="F277" s="211" t="s">
        <v>481</v>
      </c>
      <c r="G277" s="40"/>
      <c r="H277" s="40"/>
      <c r="I277" s="212"/>
      <c r="J277" s="40"/>
      <c r="K277" s="40"/>
      <c r="L277" s="44"/>
      <c r="M277" s="213"/>
      <c r="N277" s="214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140</v>
      </c>
      <c r="AU277" s="17" t="s">
        <v>82</v>
      </c>
    </row>
    <row r="278" s="13" customFormat="1">
      <c r="A278" s="13"/>
      <c r="B278" s="215"/>
      <c r="C278" s="216"/>
      <c r="D278" s="217" t="s">
        <v>142</v>
      </c>
      <c r="E278" s="218" t="s">
        <v>19</v>
      </c>
      <c r="F278" s="219" t="s">
        <v>291</v>
      </c>
      <c r="G278" s="216"/>
      <c r="H278" s="220">
        <v>26.765000000000001</v>
      </c>
      <c r="I278" s="221"/>
      <c r="J278" s="216"/>
      <c r="K278" s="216"/>
      <c r="L278" s="222"/>
      <c r="M278" s="223"/>
      <c r="N278" s="224"/>
      <c r="O278" s="224"/>
      <c r="P278" s="224"/>
      <c r="Q278" s="224"/>
      <c r="R278" s="224"/>
      <c r="S278" s="224"/>
      <c r="T278" s="22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6" t="s">
        <v>142</v>
      </c>
      <c r="AU278" s="226" t="s">
        <v>82</v>
      </c>
      <c r="AV278" s="13" t="s">
        <v>82</v>
      </c>
      <c r="AW278" s="13" t="s">
        <v>36</v>
      </c>
      <c r="AX278" s="13" t="s">
        <v>75</v>
      </c>
      <c r="AY278" s="226" t="s">
        <v>131</v>
      </c>
    </row>
    <row r="279" s="13" customFormat="1">
      <c r="A279" s="13"/>
      <c r="B279" s="215"/>
      <c r="C279" s="216"/>
      <c r="D279" s="217" t="s">
        <v>142</v>
      </c>
      <c r="E279" s="218" t="s">
        <v>19</v>
      </c>
      <c r="F279" s="219" t="s">
        <v>292</v>
      </c>
      <c r="G279" s="216"/>
      <c r="H279" s="220">
        <v>-5.7400000000000002</v>
      </c>
      <c r="I279" s="221"/>
      <c r="J279" s="216"/>
      <c r="K279" s="216"/>
      <c r="L279" s="222"/>
      <c r="M279" s="223"/>
      <c r="N279" s="224"/>
      <c r="O279" s="224"/>
      <c r="P279" s="224"/>
      <c r="Q279" s="224"/>
      <c r="R279" s="224"/>
      <c r="S279" s="224"/>
      <c r="T279" s="22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6" t="s">
        <v>142</v>
      </c>
      <c r="AU279" s="226" t="s">
        <v>82</v>
      </c>
      <c r="AV279" s="13" t="s">
        <v>82</v>
      </c>
      <c r="AW279" s="13" t="s">
        <v>36</v>
      </c>
      <c r="AX279" s="13" t="s">
        <v>75</v>
      </c>
      <c r="AY279" s="226" t="s">
        <v>131</v>
      </c>
    </row>
    <row r="280" s="14" customFormat="1">
      <c r="A280" s="14"/>
      <c r="B280" s="237"/>
      <c r="C280" s="238"/>
      <c r="D280" s="217" t="s">
        <v>142</v>
      </c>
      <c r="E280" s="239" t="s">
        <v>19</v>
      </c>
      <c r="F280" s="240" t="s">
        <v>211</v>
      </c>
      <c r="G280" s="238"/>
      <c r="H280" s="241">
        <v>21.024999999999999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142</v>
      </c>
      <c r="AU280" s="247" t="s">
        <v>82</v>
      </c>
      <c r="AV280" s="14" t="s">
        <v>138</v>
      </c>
      <c r="AW280" s="14" t="s">
        <v>36</v>
      </c>
      <c r="AX280" s="14" t="s">
        <v>80</v>
      </c>
      <c r="AY280" s="247" t="s">
        <v>131</v>
      </c>
    </row>
    <row r="281" s="2" customFormat="1" ht="24.15" customHeight="1">
      <c r="A281" s="38"/>
      <c r="B281" s="39"/>
      <c r="C281" s="197" t="s">
        <v>482</v>
      </c>
      <c r="D281" s="197" t="s">
        <v>133</v>
      </c>
      <c r="E281" s="198" t="s">
        <v>483</v>
      </c>
      <c r="F281" s="199" t="s">
        <v>484</v>
      </c>
      <c r="G281" s="200" t="s">
        <v>177</v>
      </c>
      <c r="H281" s="201">
        <v>6.5279999999999996</v>
      </c>
      <c r="I281" s="202"/>
      <c r="J281" s="203">
        <f>ROUND(I281*H281,2)</f>
        <v>0</v>
      </c>
      <c r="K281" s="199" t="s">
        <v>137</v>
      </c>
      <c r="L281" s="44"/>
      <c r="M281" s="204" t="s">
        <v>19</v>
      </c>
      <c r="N281" s="205" t="s">
        <v>46</v>
      </c>
      <c r="O281" s="84"/>
      <c r="P281" s="206">
        <f>O281*H281</f>
        <v>0</v>
      </c>
      <c r="Q281" s="206">
        <v>0</v>
      </c>
      <c r="R281" s="206">
        <f>Q281*H281</f>
        <v>0</v>
      </c>
      <c r="S281" s="206">
        <v>0.045999999999999999</v>
      </c>
      <c r="T281" s="207">
        <f>S281*H281</f>
        <v>0.300288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08" t="s">
        <v>138</v>
      </c>
      <c r="AT281" s="208" t="s">
        <v>133</v>
      </c>
      <c r="AU281" s="208" t="s">
        <v>82</v>
      </c>
      <c r="AY281" s="17" t="s">
        <v>131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7" t="s">
        <v>80</v>
      </c>
      <c r="BK281" s="209">
        <f>ROUND(I281*H281,2)</f>
        <v>0</v>
      </c>
      <c r="BL281" s="17" t="s">
        <v>138</v>
      </c>
      <c r="BM281" s="208" t="s">
        <v>485</v>
      </c>
    </row>
    <row r="282" s="2" customFormat="1">
      <c r="A282" s="38"/>
      <c r="B282" s="39"/>
      <c r="C282" s="40"/>
      <c r="D282" s="210" t="s">
        <v>140</v>
      </c>
      <c r="E282" s="40"/>
      <c r="F282" s="211" t="s">
        <v>486</v>
      </c>
      <c r="G282" s="40"/>
      <c r="H282" s="40"/>
      <c r="I282" s="212"/>
      <c r="J282" s="40"/>
      <c r="K282" s="40"/>
      <c r="L282" s="44"/>
      <c r="M282" s="213"/>
      <c r="N282" s="214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140</v>
      </c>
      <c r="AU282" s="17" t="s">
        <v>82</v>
      </c>
    </row>
    <row r="283" s="13" customFormat="1">
      <c r="A283" s="13"/>
      <c r="B283" s="215"/>
      <c r="C283" s="216"/>
      <c r="D283" s="217" t="s">
        <v>142</v>
      </c>
      <c r="E283" s="218" t="s">
        <v>19</v>
      </c>
      <c r="F283" s="219" t="s">
        <v>487</v>
      </c>
      <c r="G283" s="216"/>
      <c r="H283" s="220">
        <v>6.5279999999999996</v>
      </c>
      <c r="I283" s="221"/>
      <c r="J283" s="216"/>
      <c r="K283" s="216"/>
      <c r="L283" s="222"/>
      <c r="M283" s="223"/>
      <c r="N283" s="224"/>
      <c r="O283" s="224"/>
      <c r="P283" s="224"/>
      <c r="Q283" s="224"/>
      <c r="R283" s="224"/>
      <c r="S283" s="224"/>
      <c r="T283" s="22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6" t="s">
        <v>142</v>
      </c>
      <c r="AU283" s="226" t="s">
        <v>82</v>
      </c>
      <c r="AV283" s="13" t="s">
        <v>82</v>
      </c>
      <c r="AW283" s="13" t="s">
        <v>36</v>
      </c>
      <c r="AX283" s="13" t="s">
        <v>80</v>
      </c>
      <c r="AY283" s="226" t="s">
        <v>131</v>
      </c>
    </row>
    <row r="284" s="2" customFormat="1" ht="24.15" customHeight="1">
      <c r="A284" s="38"/>
      <c r="B284" s="39"/>
      <c r="C284" s="197" t="s">
        <v>488</v>
      </c>
      <c r="D284" s="197" t="s">
        <v>133</v>
      </c>
      <c r="E284" s="198" t="s">
        <v>489</v>
      </c>
      <c r="F284" s="199" t="s">
        <v>490</v>
      </c>
      <c r="G284" s="200" t="s">
        <v>177</v>
      </c>
      <c r="H284" s="201">
        <v>24.48</v>
      </c>
      <c r="I284" s="202"/>
      <c r="J284" s="203">
        <f>ROUND(I284*H284,2)</f>
        <v>0</v>
      </c>
      <c r="K284" s="199" t="s">
        <v>137</v>
      </c>
      <c r="L284" s="44"/>
      <c r="M284" s="204" t="s">
        <v>19</v>
      </c>
      <c r="N284" s="205" t="s">
        <v>46</v>
      </c>
      <c r="O284" s="84"/>
      <c r="P284" s="206">
        <f>O284*H284</f>
        <v>0</v>
      </c>
      <c r="Q284" s="206">
        <v>0</v>
      </c>
      <c r="R284" s="206">
        <f>Q284*H284</f>
        <v>0</v>
      </c>
      <c r="S284" s="206">
        <v>0.068000000000000005</v>
      </c>
      <c r="T284" s="207">
        <f>S284*H284</f>
        <v>1.6646400000000001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08" t="s">
        <v>138</v>
      </c>
      <c r="AT284" s="208" t="s">
        <v>133</v>
      </c>
      <c r="AU284" s="208" t="s">
        <v>82</v>
      </c>
      <c r="AY284" s="17" t="s">
        <v>131</v>
      </c>
      <c r="BE284" s="209">
        <f>IF(N284="základní",J284,0)</f>
        <v>0</v>
      </c>
      <c r="BF284" s="209">
        <f>IF(N284="snížená",J284,0)</f>
        <v>0</v>
      </c>
      <c r="BG284" s="209">
        <f>IF(N284="zákl. přenesená",J284,0)</f>
        <v>0</v>
      </c>
      <c r="BH284" s="209">
        <f>IF(N284="sníž. přenesená",J284,0)</f>
        <v>0</v>
      </c>
      <c r="BI284" s="209">
        <f>IF(N284="nulová",J284,0)</f>
        <v>0</v>
      </c>
      <c r="BJ284" s="17" t="s">
        <v>80</v>
      </c>
      <c r="BK284" s="209">
        <f>ROUND(I284*H284,2)</f>
        <v>0</v>
      </c>
      <c r="BL284" s="17" t="s">
        <v>138</v>
      </c>
      <c r="BM284" s="208" t="s">
        <v>491</v>
      </c>
    </row>
    <row r="285" s="2" customFormat="1">
      <c r="A285" s="38"/>
      <c r="B285" s="39"/>
      <c r="C285" s="40"/>
      <c r="D285" s="210" t="s">
        <v>140</v>
      </c>
      <c r="E285" s="40"/>
      <c r="F285" s="211" t="s">
        <v>492</v>
      </c>
      <c r="G285" s="40"/>
      <c r="H285" s="40"/>
      <c r="I285" s="212"/>
      <c r="J285" s="40"/>
      <c r="K285" s="40"/>
      <c r="L285" s="44"/>
      <c r="M285" s="213"/>
      <c r="N285" s="214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140</v>
      </c>
      <c r="AU285" s="17" t="s">
        <v>82</v>
      </c>
    </row>
    <row r="286" s="13" customFormat="1">
      <c r="A286" s="13"/>
      <c r="B286" s="215"/>
      <c r="C286" s="216"/>
      <c r="D286" s="217" t="s">
        <v>142</v>
      </c>
      <c r="E286" s="218" t="s">
        <v>19</v>
      </c>
      <c r="F286" s="219" t="s">
        <v>493</v>
      </c>
      <c r="G286" s="216"/>
      <c r="H286" s="220">
        <v>24.48</v>
      </c>
      <c r="I286" s="221"/>
      <c r="J286" s="216"/>
      <c r="K286" s="216"/>
      <c r="L286" s="222"/>
      <c r="M286" s="223"/>
      <c r="N286" s="224"/>
      <c r="O286" s="224"/>
      <c r="P286" s="224"/>
      <c r="Q286" s="224"/>
      <c r="R286" s="224"/>
      <c r="S286" s="224"/>
      <c r="T286" s="22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6" t="s">
        <v>142</v>
      </c>
      <c r="AU286" s="226" t="s">
        <v>82</v>
      </c>
      <c r="AV286" s="13" t="s">
        <v>82</v>
      </c>
      <c r="AW286" s="13" t="s">
        <v>36</v>
      </c>
      <c r="AX286" s="13" t="s">
        <v>80</v>
      </c>
      <c r="AY286" s="226" t="s">
        <v>131</v>
      </c>
    </row>
    <row r="287" s="12" customFormat="1" ht="22.8" customHeight="1">
      <c r="A287" s="12"/>
      <c r="B287" s="181"/>
      <c r="C287" s="182"/>
      <c r="D287" s="183" t="s">
        <v>74</v>
      </c>
      <c r="E287" s="195" t="s">
        <v>494</v>
      </c>
      <c r="F287" s="195" t="s">
        <v>495</v>
      </c>
      <c r="G287" s="182"/>
      <c r="H287" s="182"/>
      <c r="I287" s="185"/>
      <c r="J287" s="196">
        <f>BK287</f>
        <v>0</v>
      </c>
      <c r="K287" s="182"/>
      <c r="L287" s="187"/>
      <c r="M287" s="188"/>
      <c r="N287" s="189"/>
      <c r="O287" s="189"/>
      <c r="P287" s="190">
        <f>SUM(P288:P302)</f>
        <v>0</v>
      </c>
      <c r="Q287" s="189"/>
      <c r="R287" s="190">
        <f>SUM(R288:R302)</f>
        <v>0</v>
      </c>
      <c r="S287" s="189"/>
      <c r="T287" s="191">
        <f>SUM(T288:T302)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92" t="s">
        <v>80</v>
      </c>
      <c r="AT287" s="193" t="s">
        <v>74</v>
      </c>
      <c r="AU287" s="193" t="s">
        <v>80</v>
      </c>
      <c r="AY287" s="192" t="s">
        <v>131</v>
      </c>
      <c r="BK287" s="194">
        <f>SUM(BK288:BK302)</f>
        <v>0</v>
      </c>
    </row>
    <row r="288" s="2" customFormat="1" ht="24.15" customHeight="1">
      <c r="A288" s="38"/>
      <c r="B288" s="39"/>
      <c r="C288" s="197" t="s">
        <v>496</v>
      </c>
      <c r="D288" s="197" t="s">
        <v>133</v>
      </c>
      <c r="E288" s="198" t="s">
        <v>497</v>
      </c>
      <c r="F288" s="199" t="s">
        <v>498</v>
      </c>
      <c r="G288" s="200" t="s">
        <v>157</v>
      </c>
      <c r="H288" s="201">
        <v>11.917</v>
      </c>
      <c r="I288" s="202"/>
      <c r="J288" s="203">
        <f>ROUND(I288*H288,2)</f>
        <v>0</v>
      </c>
      <c r="K288" s="199" t="s">
        <v>137</v>
      </c>
      <c r="L288" s="44"/>
      <c r="M288" s="204" t="s">
        <v>19</v>
      </c>
      <c r="N288" s="205" t="s">
        <v>46</v>
      </c>
      <c r="O288" s="84"/>
      <c r="P288" s="206">
        <f>O288*H288</f>
        <v>0</v>
      </c>
      <c r="Q288" s="206">
        <v>0</v>
      </c>
      <c r="R288" s="206">
        <f>Q288*H288</f>
        <v>0</v>
      </c>
      <c r="S288" s="206">
        <v>0</v>
      </c>
      <c r="T288" s="20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08" t="s">
        <v>138</v>
      </c>
      <c r="AT288" s="208" t="s">
        <v>133</v>
      </c>
      <c r="AU288" s="208" t="s">
        <v>82</v>
      </c>
      <c r="AY288" s="17" t="s">
        <v>131</v>
      </c>
      <c r="BE288" s="209">
        <f>IF(N288="základní",J288,0)</f>
        <v>0</v>
      </c>
      <c r="BF288" s="209">
        <f>IF(N288="snížená",J288,0)</f>
        <v>0</v>
      </c>
      <c r="BG288" s="209">
        <f>IF(N288="zákl. přenesená",J288,0)</f>
        <v>0</v>
      </c>
      <c r="BH288" s="209">
        <f>IF(N288="sníž. přenesená",J288,0)</f>
        <v>0</v>
      </c>
      <c r="BI288" s="209">
        <f>IF(N288="nulová",J288,0)</f>
        <v>0</v>
      </c>
      <c r="BJ288" s="17" t="s">
        <v>80</v>
      </c>
      <c r="BK288" s="209">
        <f>ROUND(I288*H288,2)</f>
        <v>0</v>
      </c>
      <c r="BL288" s="17" t="s">
        <v>138</v>
      </c>
      <c r="BM288" s="208" t="s">
        <v>499</v>
      </c>
    </row>
    <row r="289" s="2" customFormat="1">
      <c r="A289" s="38"/>
      <c r="B289" s="39"/>
      <c r="C289" s="40"/>
      <c r="D289" s="210" t="s">
        <v>140</v>
      </c>
      <c r="E289" s="40"/>
      <c r="F289" s="211" t="s">
        <v>500</v>
      </c>
      <c r="G289" s="40"/>
      <c r="H289" s="40"/>
      <c r="I289" s="212"/>
      <c r="J289" s="40"/>
      <c r="K289" s="40"/>
      <c r="L289" s="44"/>
      <c r="M289" s="213"/>
      <c r="N289" s="214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140</v>
      </c>
      <c r="AU289" s="17" t="s">
        <v>82</v>
      </c>
    </row>
    <row r="290" s="2" customFormat="1" ht="21.75" customHeight="1">
      <c r="A290" s="38"/>
      <c r="B290" s="39"/>
      <c r="C290" s="197" t="s">
        <v>249</v>
      </c>
      <c r="D290" s="197" t="s">
        <v>133</v>
      </c>
      <c r="E290" s="198" t="s">
        <v>501</v>
      </c>
      <c r="F290" s="199" t="s">
        <v>502</v>
      </c>
      <c r="G290" s="200" t="s">
        <v>157</v>
      </c>
      <c r="H290" s="201">
        <v>11.917</v>
      </c>
      <c r="I290" s="202"/>
      <c r="J290" s="203">
        <f>ROUND(I290*H290,2)</f>
        <v>0</v>
      </c>
      <c r="K290" s="199" t="s">
        <v>137</v>
      </c>
      <c r="L290" s="44"/>
      <c r="M290" s="204" t="s">
        <v>19</v>
      </c>
      <c r="N290" s="205" t="s">
        <v>46</v>
      </c>
      <c r="O290" s="84"/>
      <c r="P290" s="206">
        <f>O290*H290</f>
        <v>0</v>
      </c>
      <c r="Q290" s="206">
        <v>0</v>
      </c>
      <c r="R290" s="206">
        <f>Q290*H290</f>
        <v>0</v>
      </c>
      <c r="S290" s="206">
        <v>0</v>
      </c>
      <c r="T290" s="20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08" t="s">
        <v>138</v>
      </c>
      <c r="AT290" s="208" t="s">
        <v>133</v>
      </c>
      <c r="AU290" s="208" t="s">
        <v>82</v>
      </c>
      <c r="AY290" s="17" t="s">
        <v>131</v>
      </c>
      <c r="BE290" s="209">
        <f>IF(N290="základní",J290,0)</f>
        <v>0</v>
      </c>
      <c r="BF290" s="209">
        <f>IF(N290="snížená",J290,0)</f>
        <v>0</v>
      </c>
      <c r="BG290" s="209">
        <f>IF(N290="zákl. přenesená",J290,0)</f>
        <v>0</v>
      </c>
      <c r="BH290" s="209">
        <f>IF(N290="sníž. přenesená",J290,0)</f>
        <v>0</v>
      </c>
      <c r="BI290" s="209">
        <f>IF(N290="nulová",J290,0)</f>
        <v>0</v>
      </c>
      <c r="BJ290" s="17" t="s">
        <v>80</v>
      </c>
      <c r="BK290" s="209">
        <f>ROUND(I290*H290,2)</f>
        <v>0</v>
      </c>
      <c r="BL290" s="17" t="s">
        <v>138</v>
      </c>
      <c r="BM290" s="208" t="s">
        <v>503</v>
      </c>
    </row>
    <row r="291" s="2" customFormat="1">
      <c r="A291" s="38"/>
      <c r="B291" s="39"/>
      <c r="C291" s="40"/>
      <c r="D291" s="210" t="s">
        <v>140</v>
      </c>
      <c r="E291" s="40"/>
      <c r="F291" s="211" t="s">
        <v>504</v>
      </c>
      <c r="G291" s="40"/>
      <c r="H291" s="40"/>
      <c r="I291" s="212"/>
      <c r="J291" s="40"/>
      <c r="K291" s="40"/>
      <c r="L291" s="44"/>
      <c r="M291" s="213"/>
      <c r="N291" s="214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140</v>
      </c>
      <c r="AU291" s="17" t="s">
        <v>82</v>
      </c>
    </row>
    <row r="292" s="2" customFormat="1" ht="24.15" customHeight="1">
      <c r="A292" s="38"/>
      <c r="B292" s="39"/>
      <c r="C292" s="197" t="s">
        <v>326</v>
      </c>
      <c r="D292" s="197" t="s">
        <v>133</v>
      </c>
      <c r="E292" s="198" t="s">
        <v>505</v>
      </c>
      <c r="F292" s="199" t="s">
        <v>506</v>
      </c>
      <c r="G292" s="200" t="s">
        <v>157</v>
      </c>
      <c r="H292" s="201">
        <v>166.83799999999999</v>
      </c>
      <c r="I292" s="202"/>
      <c r="J292" s="203">
        <f>ROUND(I292*H292,2)</f>
        <v>0</v>
      </c>
      <c r="K292" s="199" t="s">
        <v>137</v>
      </c>
      <c r="L292" s="44"/>
      <c r="M292" s="204" t="s">
        <v>19</v>
      </c>
      <c r="N292" s="205" t="s">
        <v>46</v>
      </c>
      <c r="O292" s="84"/>
      <c r="P292" s="206">
        <f>O292*H292</f>
        <v>0</v>
      </c>
      <c r="Q292" s="206">
        <v>0</v>
      </c>
      <c r="R292" s="206">
        <f>Q292*H292</f>
        <v>0</v>
      </c>
      <c r="S292" s="206">
        <v>0</v>
      </c>
      <c r="T292" s="20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08" t="s">
        <v>138</v>
      </c>
      <c r="AT292" s="208" t="s">
        <v>133</v>
      </c>
      <c r="AU292" s="208" t="s">
        <v>82</v>
      </c>
      <c r="AY292" s="17" t="s">
        <v>131</v>
      </c>
      <c r="BE292" s="209">
        <f>IF(N292="základní",J292,0)</f>
        <v>0</v>
      </c>
      <c r="BF292" s="209">
        <f>IF(N292="snížená",J292,0)</f>
        <v>0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7" t="s">
        <v>80</v>
      </c>
      <c r="BK292" s="209">
        <f>ROUND(I292*H292,2)</f>
        <v>0</v>
      </c>
      <c r="BL292" s="17" t="s">
        <v>138</v>
      </c>
      <c r="BM292" s="208" t="s">
        <v>507</v>
      </c>
    </row>
    <row r="293" s="2" customFormat="1">
      <c r="A293" s="38"/>
      <c r="B293" s="39"/>
      <c r="C293" s="40"/>
      <c r="D293" s="210" t="s">
        <v>140</v>
      </c>
      <c r="E293" s="40"/>
      <c r="F293" s="211" t="s">
        <v>508</v>
      </c>
      <c r="G293" s="40"/>
      <c r="H293" s="40"/>
      <c r="I293" s="212"/>
      <c r="J293" s="40"/>
      <c r="K293" s="40"/>
      <c r="L293" s="44"/>
      <c r="M293" s="213"/>
      <c r="N293" s="214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140</v>
      </c>
      <c r="AU293" s="17" t="s">
        <v>82</v>
      </c>
    </row>
    <row r="294" s="13" customFormat="1">
      <c r="A294" s="13"/>
      <c r="B294" s="215"/>
      <c r="C294" s="216"/>
      <c r="D294" s="217" t="s">
        <v>142</v>
      </c>
      <c r="E294" s="216"/>
      <c r="F294" s="219" t="s">
        <v>509</v>
      </c>
      <c r="G294" s="216"/>
      <c r="H294" s="220">
        <v>166.83799999999999</v>
      </c>
      <c r="I294" s="221"/>
      <c r="J294" s="216"/>
      <c r="K294" s="216"/>
      <c r="L294" s="222"/>
      <c r="M294" s="223"/>
      <c r="N294" s="224"/>
      <c r="O294" s="224"/>
      <c r="P294" s="224"/>
      <c r="Q294" s="224"/>
      <c r="R294" s="224"/>
      <c r="S294" s="224"/>
      <c r="T294" s="22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6" t="s">
        <v>142</v>
      </c>
      <c r="AU294" s="226" t="s">
        <v>82</v>
      </c>
      <c r="AV294" s="13" t="s">
        <v>82</v>
      </c>
      <c r="AW294" s="13" t="s">
        <v>4</v>
      </c>
      <c r="AX294" s="13" t="s">
        <v>80</v>
      </c>
      <c r="AY294" s="226" t="s">
        <v>131</v>
      </c>
    </row>
    <row r="295" s="2" customFormat="1" ht="16.5" customHeight="1">
      <c r="A295" s="38"/>
      <c r="B295" s="39"/>
      <c r="C295" s="227" t="s">
        <v>344</v>
      </c>
      <c r="D295" s="227" t="s">
        <v>154</v>
      </c>
      <c r="E295" s="228" t="s">
        <v>510</v>
      </c>
      <c r="F295" s="229" t="s">
        <v>511</v>
      </c>
      <c r="G295" s="230" t="s">
        <v>157</v>
      </c>
      <c r="H295" s="231">
        <v>0.089999999999999997</v>
      </c>
      <c r="I295" s="232"/>
      <c r="J295" s="233">
        <f>ROUND(I295*H295,2)</f>
        <v>0</v>
      </c>
      <c r="K295" s="229" t="s">
        <v>137</v>
      </c>
      <c r="L295" s="234"/>
      <c r="M295" s="235" t="s">
        <v>19</v>
      </c>
      <c r="N295" s="236" t="s">
        <v>46</v>
      </c>
      <c r="O295" s="84"/>
      <c r="P295" s="206">
        <f>O295*H295</f>
        <v>0</v>
      </c>
      <c r="Q295" s="206">
        <v>0</v>
      </c>
      <c r="R295" s="206">
        <f>Q295*H295</f>
        <v>0</v>
      </c>
      <c r="S295" s="206">
        <v>0</v>
      </c>
      <c r="T295" s="20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08" t="s">
        <v>158</v>
      </c>
      <c r="AT295" s="208" t="s">
        <v>154</v>
      </c>
      <c r="AU295" s="208" t="s">
        <v>82</v>
      </c>
      <c r="AY295" s="17" t="s">
        <v>131</v>
      </c>
      <c r="BE295" s="209">
        <f>IF(N295="základní",J295,0)</f>
        <v>0</v>
      </c>
      <c r="BF295" s="209">
        <f>IF(N295="snížená",J295,0)</f>
        <v>0</v>
      </c>
      <c r="BG295" s="209">
        <f>IF(N295="zákl. přenesená",J295,0)</f>
        <v>0</v>
      </c>
      <c r="BH295" s="209">
        <f>IF(N295="sníž. přenesená",J295,0)</f>
        <v>0</v>
      </c>
      <c r="BI295" s="209">
        <f>IF(N295="nulová",J295,0)</f>
        <v>0</v>
      </c>
      <c r="BJ295" s="17" t="s">
        <v>80</v>
      </c>
      <c r="BK295" s="209">
        <f>ROUND(I295*H295,2)</f>
        <v>0</v>
      </c>
      <c r="BL295" s="17" t="s">
        <v>138</v>
      </c>
      <c r="BM295" s="208" t="s">
        <v>512</v>
      </c>
    </row>
    <row r="296" s="2" customFormat="1">
      <c r="A296" s="38"/>
      <c r="B296" s="39"/>
      <c r="C296" s="40"/>
      <c r="D296" s="210" t="s">
        <v>140</v>
      </c>
      <c r="E296" s="40"/>
      <c r="F296" s="211" t="s">
        <v>513</v>
      </c>
      <c r="G296" s="40"/>
      <c r="H296" s="40"/>
      <c r="I296" s="212"/>
      <c r="J296" s="40"/>
      <c r="K296" s="40"/>
      <c r="L296" s="44"/>
      <c r="M296" s="213"/>
      <c r="N296" s="214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140</v>
      </c>
      <c r="AU296" s="17" t="s">
        <v>82</v>
      </c>
    </row>
    <row r="297" s="2" customFormat="1" ht="21.75" customHeight="1">
      <c r="A297" s="38"/>
      <c r="B297" s="39"/>
      <c r="C297" s="227" t="s">
        <v>514</v>
      </c>
      <c r="D297" s="227" t="s">
        <v>154</v>
      </c>
      <c r="E297" s="228" t="s">
        <v>515</v>
      </c>
      <c r="F297" s="229" t="s">
        <v>516</v>
      </c>
      <c r="G297" s="230" t="s">
        <v>157</v>
      </c>
      <c r="H297" s="231">
        <v>6.7800000000000002</v>
      </c>
      <c r="I297" s="232"/>
      <c r="J297" s="233">
        <f>ROUND(I297*H297,2)</f>
        <v>0</v>
      </c>
      <c r="K297" s="229" t="s">
        <v>137</v>
      </c>
      <c r="L297" s="234"/>
      <c r="M297" s="235" t="s">
        <v>19</v>
      </c>
      <c r="N297" s="236" t="s">
        <v>46</v>
      </c>
      <c r="O297" s="84"/>
      <c r="P297" s="206">
        <f>O297*H297</f>
        <v>0</v>
      </c>
      <c r="Q297" s="206">
        <v>0</v>
      </c>
      <c r="R297" s="206">
        <f>Q297*H297</f>
        <v>0</v>
      </c>
      <c r="S297" s="206">
        <v>0</v>
      </c>
      <c r="T297" s="207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08" t="s">
        <v>158</v>
      </c>
      <c r="AT297" s="208" t="s">
        <v>154</v>
      </c>
      <c r="AU297" s="208" t="s">
        <v>82</v>
      </c>
      <c r="AY297" s="17" t="s">
        <v>131</v>
      </c>
      <c r="BE297" s="209">
        <f>IF(N297="základní",J297,0)</f>
        <v>0</v>
      </c>
      <c r="BF297" s="209">
        <f>IF(N297="snížená",J297,0)</f>
        <v>0</v>
      </c>
      <c r="BG297" s="209">
        <f>IF(N297="zákl. přenesená",J297,0)</f>
        <v>0</v>
      </c>
      <c r="BH297" s="209">
        <f>IF(N297="sníž. přenesená",J297,0)</f>
        <v>0</v>
      </c>
      <c r="BI297" s="209">
        <f>IF(N297="nulová",J297,0)</f>
        <v>0</v>
      </c>
      <c r="BJ297" s="17" t="s">
        <v>80</v>
      </c>
      <c r="BK297" s="209">
        <f>ROUND(I297*H297,2)</f>
        <v>0</v>
      </c>
      <c r="BL297" s="17" t="s">
        <v>138</v>
      </c>
      <c r="BM297" s="208" t="s">
        <v>517</v>
      </c>
    </row>
    <row r="298" s="2" customFormat="1">
      <c r="A298" s="38"/>
      <c r="B298" s="39"/>
      <c r="C298" s="40"/>
      <c r="D298" s="210" t="s">
        <v>140</v>
      </c>
      <c r="E298" s="40"/>
      <c r="F298" s="211" t="s">
        <v>518</v>
      </c>
      <c r="G298" s="40"/>
      <c r="H298" s="40"/>
      <c r="I298" s="212"/>
      <c r="J298" s="40"/>
      <c r="K298" s="40"/>
      <c r="L298" s="44"/>
      <c r="M298" s="213"/>
      <c r="N298" s="214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140</v>
      </c>
      <c r="AU298" s="17" t="s">
        <v>82</v>
      </c>
    </row>
    <row r="299" s="2" customFormat="1" ht="21.75" customHeight="1">
      <c r="A299" s="38"/>
      <c r="B299" s="39"/>
      <c r="C299" s="227" t="s">
        <v>519</v>
      </c>
      <c r="D299" s="227" t="s">
        <v>154</v>
      </c>
      <c r="E299" s="228" t="s">
        <v>520</v>
      </c>
      <c r="F299" s="229" t="s">
        <v>521</v>
      </c>
      <c r="G299" s="230" t="s">
        <v>157</v>
      </c>
      <c r="H299" s="231">
        <v>1.665</v>
      </c>
      <c r="I299" s="232"/>
      <c r="J299" s="233">
        <f>ROUND(I299*H299,2)</f>
        <v>0</v>
      </c>
      <c r="K299" s="229" t="s">
        <v>137</v>
      </c>
      <c r="L299" s="234"/>
      <c r="M299" s="235" t="s">
        <v>19</v>
      </c>
      <c r="N299" s="236" t="s">
        <v>46</v>
      </c>
      <c r="O299" s="84"/>
      <c r="P299" s="206">
        <f>O299*H299</f>
        <v>0</v>
      </c>
      <c r="Q299" s="206">
        <v>0</v>
      </c>
      <c r="R299" s="206">
        <f>Q299*H299</f>
        <v>0</v>
      </c>
      <c r="S299" s="206">
        <v>0</v>
      </c>
      <c r="T299" s="20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08" t="s">
        <v>158</v>
      </c>
      <c r="AT299" s="208" t="s">
        <v>154</v>
      </c>
      <c r="AU299" s="208" t="s">
        <v>82</v>
      </c>
      <c r="AY299" s="17" t="s">
        <v>131</v>
      </c>
      <c r="BE299" s="209">
        <f>IF(N299="základní",J299,0)</f>
        <v>0</v>
      </c>
      <c r="BF299" s="209">
        <f>IF(N299="snížená",J299,0)</f>
        <v>0</v>
      </c>
      <c r="BG299" s="209">
        <f>IF(N299="zákl. přenesená",J299,0)</f>
        <v>0</v>
      </c>
      <c r="BH299" s="209">
        <f>IF(N299="sníž. přenesená",J299,0)</f>
        <v>0</v>
      </c>
      <c r="BI299" s="209">
        <f>IF(N299="nulová",J299,0)</f>
        <v>0</v>
      </c>
      <c r="BJ299" s="17" t="s">
        <v>80</v>
      </c>
      <c r="BK299" s="209">
        <f>ROUND(I299*H299,2)</f>
        <v>0</v>
      </c>
      <c r="BL299" s="17" t="s">
        <v>138</v>
      </c>
      <c r="BM299" s="208" t="s">
        <v>522</v>
      </c>
    </row>
    <row r="300" s="2" customFormat="1">
      <c r="A300" s="38"/>
      <c r="B300" s="39"/>
      <c r="C300" s="40"/>
      <c r="D300" s="210" t="s">
        <v>140</v>
      </c>
      <c r="E300" s="40"/>
      <c r="F300" s="211" t="s">
        <v>523</v>
      </c>
      <c r="G300" s="40"/>
      <c r="H300" s="40"/>
      <c r="I300" s="212"/>
      <c r="J300" s="40"/>
      <c r="K300" s="40"/>
      <c r="L300" s="44"/>
      <c r="M300" s="213"/>
      <c r="N300" s="214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140</v>
      </c>
      <c r="AU300" s="17" t="s">
        <v>82</v>
      </c>
    </row>
    <row r="301" s="2" customFormat="1" ht="24.15" customHeight="1">
      <c r="A301" s="38"/>
      <c r="B301" s="39"/>
      <c r="C301" s="227" t="s">
        <v>524</v>
      </c>
      <c r="D301" s="227" t="s">
        <v>154</v>
      </c>
      <c r="E301" s="228" t="s">
        <v>525</v>
      </c>
      <c r="F301" s="229" t="s">
        <v>526</v>
      </c>
      <c r="G301" s="230" t="s">
        <v>157</v>
      </c>
      <c r="H301" s="231">
        <v>5.0469999999999997</v>
      </c>
      <c r="I301" s="232"/>
      <c r="J301" s="233">
        <f>ROUND(I301*H301,2)</f>
        <v>0</v>
      </c>
      <c r="K301" s="229" t="s">
        <v>137</v>
      </c>
      <c r="L301" s="234"/>
      <c r="M301" s="235" t="s">
        <v>19</v>
      </c>
      <c r="N301" s="236" t="s">
        <v>46</v>
      </c>
      <c r="O301" s="84"/>
      <c r="P301" s="206">
        <f>O301*H301</f>
        <v>0</v>
      </c>
      <c r="Q301" s="206">
        <v>0</v>
      </c>
      <c r="R301" s="206">
        <f>Q301*H301</f>
        <v>0</v>
      </c>
      <c r="S301" s="206">
        <v>0</v>
      </c>
      <c r="T301" s="20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08" t="s">
        <v>158</v>
      </c>
      <c r="AT301" s="208" t="s">
        <v>154</v>
      </c>
      <c r="AU301" s="208" t="s">
        <v>82</v>
      </c>
      <c r="AY301" s="17" t="s">
        <v>131</v>
      </c>
      <c r="BE301" s="209">
        <f>IF(N301="základní",J301,0)</f>
        <v>0</v>
      </c>
      <c r="BF301" s="209">
        <f>IF(N301="snížená",J301,0)</f>
        <v>0</v>
      </c>
      <c r="BG301" s="209">
        <f>IF(N301="zákl. přenesená",J301,0)</f>
        <v>0</v>
      </c>
      <c r="BH301" s="209">
        <f>IF(N301="sníž. přenesená",J301,0)</f>
        <v>0</v>
      </c>
      <c r="BI301" s="209">
        <f>IF(N301="nulová",J301,0)</f>
        <v>0</v>
      </c>
      <c r="BJ301" s="17" t="s">
        <v>80</v>
      </c>
      <c r="BK301" s="209">
        <f>ROUND(I301*H301,2)</f>
        <v>0</v>
      </c>
      <c r="BL301" s="17" t="s">
        <v>138</v>
      </c>
      <c r="BM301" s="208" t="s">
        <v>527</v>
      </c>
    </row>
    <row r="302" s="2" customFormat="1">
      <c r="A302" s="38"/>
      <c r="B302" s="39"/>
      <c r="C302" s="40"/>
      <c r="D302" s="210" t="s">
        <v>140</v>
      </c>
      <c r="E302" s="40"/>
      <c r="F302" s="211" t="s">
        <v>528</v>
      </c>
      <c r="G302" s="40"/>
      <c r="H302" s="40"/>
      <c r="I302" s="212"/>
      <c r="J302" s="40"/>
      <c r="K302" s="40"/>
      <c r="L302" s="44"/>
      <c r="M302" s="213"/>
      <c r="N302" s="214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140</v>
      </c>
      <c r="AU302" s="17" t="s">
        <v>82</v>
      </c>
    </row>
    <row r="303" s="12" customFormat="1" ht="22.8" customHeight="1">
      <c r="A303" s="12"/>
      <c r="B303" s="181"/>
      <c r="C303" s="182"/>
      <c r="D303" s="183" t="s">
        <v>74</v>
      </c>
      <c r="E303" s="195" t="s">
        <v>529</v>
      </c>
      <c r="F303" s="195" t="s">
        <v>530</v>
      </c>
      <c r="G303" s="182"/>
      <c r="H303" s="182"/>
      <c r="I303" s="185"/>
      <c r="J303" s="196">
        <f>BK303</f>
        <v>0</v>
      </c>
      <c r="K303" s="182"/>
      <c r="L303" s="187"/>
      <c r="M303" s="188"/>
      <c r="N303" s="189"/>
      <c r="O303" s="189"/>
      <c r="P303" s="190">
        <f>SUM(P304:P305)</f>
        <v>0</v>
      </c>
      <c r="Q303" s="189"/>
      <c r="R303" s="190">
        <f>SUM(R304:R305)</f>
        <v>0</v>
      </c>
      <c r="S303" s="189"/>
      <c r="T303" s="191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92" t="s">
        <v>80</v>
      </c>
      <c r="AT303" s="193" t="s">
        <v>74</v>
      </c>
      <c r="AU303" s="193" t="s">
        <v>80</v>
      </c>
      <c r="AY303" s="192" t="s">
        <v>131</v>
      </c>
      <c r="BK303" s="194">
        <f>SUM(BK304:BK305)</f>
        <v>0</v>
      </c>
    </row>
    <row r="304" s="2" customFormat="1" ht="33" customHeight="1">
      <c r="A304" s="38"/>
      <c r="B304" s="39"/>
      <c r="C304" s="197" t="s">
        <v>531</v>
      </c>
      <c r="D304" s="197" t="s">
        <v>133</v>
      </c>
      <c r="E304" s="198" t="s">
        <v>532</v>
      </c>
      <c r="F304" s="199" t="s">
        <v>533</v>
      </c>
      <c r="G304" s="200" t="s">
        <v>157</v>
      </c>
      <c r="H304" s="201">
        <v>10.767</v>
      </c>
      <c r="I304" s="202"/>
      <c r="J304" s="203">
        <f>ROUND(I304*H304,2)</f>
        <v>0</v>
      </c>
      <c r="K304" s="199" t="s">
        <v>137</v>
      </c>
      <c r="L304" s="44"/>
      <c r="M304" s="204" t="s">
        <v>19</v>
      </c>
      <c r="N304" s="205" t="s">
        <v>46</v>
      </c>
      <c r="O304" s="84"/>
      <c r="P304" s="206">
        <f>O304*H304</f>
        <v>0</v>
      </c>
      <c r="Q304" s="206">
        <v>0</v>
      </c>
      <c r="R304" s="206">
        <f>Q304*H304</f>
        <v>0</v>
      </c>
      <c r="S304" s="206">
        <v>0</v>
      </c>
      <c r="T304" s="20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08" t="s">
        <v>138</v>
      </c>
      <c r="AT304" s="208" t="s">
        <v>133</v>
      </c>
      <c r="AU304" s="208" t="s">
        <v>82</v>
      </c>
      <c r="AY304" s="17" t="s">
        <v>131</v>
      </c>
      <c r="BE304" s="209">
        <f>IF(N304="základní",J304,0)</f>
        <v>0</v>
      </c>
      <c r="BF304" s="209">
        <f>IF(N304="snížená",J304,0)</f>
        <v>0</v>
      </c>
      <c r="BG304" s="209">
        <f>IF(N304="zákl. přenesená",J304,0)</f>
        <v>0</v>
      </c>
      <c r="BH304" s="209">
        <f>IF(N304="sníž. přenesená",J304,0)</f>
        <v>0</v>
      </c>
      <c r="BI304" s="209">
        <f>IF(N304="nulová",J304,0)</f>
        <v>0</v>
      </c>
      <c r="BJ304" s="17" t="s">
        <v>80</v>
      </c>
      <c r="BK304" s="209">
        <f>ROUND(I304*H304,2)</f>
        <v>0</v>
      </c>
      <c r="BL304" s="17" t="s">
        <v>138</v>
      </c>
      <c r="BM304" s="208" t="s">
        <v>534</v>
      </c>
    </row>
    <row r="305" s="2" customFormat="1">
      <c r="A305" s="38"/>
      <c r="B305" s="39"/>
      <c r="C305" s="40"/>
      <c r="D305" s="210" t="s">
        <v>140</v>
      </c>
      <c r="E305" s="40"/>
      <c r="F305" s="211" t="s">
        <v>535</v>
      </c>
      <c r="G305" s="40"/>
      <c r="H305" s="40"/>
      <c r="I305" s="212"/>
      <c r="J305" s="40"/>
      <c r="K305" s="40"/>
      <c r="L305" s="44"/>
      <c r="M305" s="213"/>
      <c r="N305" s="214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140</v>
      </c>
      <c r="AU305" s="17" t="s">
        <v>82</v>
      </c>
    </row>
    <row r="306" s="12" customFormat="1" ht="25.92" customHeight="1">
      <c r="A306" s="12"/>
      <c r="B306" s="181"/>
      <c r="C306" s="182"/>
      <c r="D306" s="183" t="s">
        <v>74</v>
      </c>
      <c r="E306" s="184" t="s">
        <v>536</v>
      </c>
      <c r="F306" s="184" t="s">
        <v>537</v>
      </c>
      <c r="G306" s="182"/>
      <c r="H306" s="182"/>
      <c r="I306" s="185"/>
      <c r="J306" s="186">
        <f>BK306</f>
        <v>0</v>
      </c>
      <c r="K306" s="182"/>
      <c r="L306" s="187"/>
      <c r="M306" s="188"/>
      <c r="N306" s="189"/>
      <c r="O306" s="189"/>
      <c r="P306" s="190">
        <f>P307+P314+P318+P321+P326+P366+P382+P388+P400+P411+P426+P443</f>
        <v>0</v>
      </c>
      <c r="Q306" s="189"/>
      <c r="R306" s="190">
        <f>R307+R314+R318+R321+R326+R366+R382+R388+R400+R411+R426+R443</f>
        <v>1.2478466699999999</v>
      </c>
      <c r="S306" s="189"/>
      <c r="T306" s="191">
        <f>T307+T314+T318+T321+T326+T366+T382+T388+T400+T411+T426+T443</f>
        <v>0.02623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92" t="s">
        <v>82</v>
      </c>
      <c r="AT306" s="193" t="s">
        <v>74</v>
      </c>
      <c r="AU306" s="193" t="s">
        <v>75</v>
      </c>
      <c r="AY306" s="192" t="s">
        <v>131</v>
      </c>
      <c r="BK306" s="194">
        <f>BK307+BK314+BK318+BK321+BK326+BK366+BK382+BK388+BK400+BK411+BK426+BK443</f>
        <v>0</v>
      </c>
    </row>
    <row r="307" s="12" customFormat="1" ht="22.8" customHeight="1">
      <c r="A307" s="12"/>
      <c r="B307" s="181"/>
      <c r="C307" s="182"/>
      <c r="D307" s="183" t="s">
        <v>74</v>
      </c>
      <c r="E307" s="195" t="s">
        <v>538</v>
      </c>
      <c r="F307" s="195" t="s">
        <v>539</v>
      </c>
      <c r="G307" s="182"/>
      <c r="H307" s="182"/>
      <c r="I307" s="185"/>
      <c r="J307" s="196">
        <f>BK307</f>
        <v>0</v>
      </c>
      <c r="K307" s="182"/>
      <c r="L307" s="187"/>
      <c r="M307" s="188"/>
      <c r="N307" s="189"/>
      <c r="O307" s="189"/>
      <c r="P307" s="190">
        <f>SUM(P308:P313)</f>
        <v>0</v>
      </c>
      <c r="Q307" s="189"/>
      <c r="R307" s="190">
        <f>SUM(R308:R313)</f>
        <v>0.0041700000000000001</v>
      </c>
      <c r="S307" s="189"/>
      <c r="T307" s="191">
        <f>SUM(T308:T313)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92" t="s">
        <v>82</v>
      </c>
      <c r="AT307" s="193" t="s">
        <v>74</v>
      </c>
      <c r="AU307" s="193" t="s">
        <v>80</v>
      </c>
      <c r="AY307" s="192" t="s">
        <v>131</v>
      </c>
      <c r="BK307" s="194">
        <f>SUM(BK308:BK313)</f>
        <v>0</v>
      </c>
    </row>
    <row r="308" s="2" customFormat="1" ht="16.5" customHeight="1">
      <c r="A308" s="38"/>
      <c r="B308" s="39"/>
      <c r="C308" s="197" t="s">
        <v>540</v>
      </c>
      <c r="D308" s="197" t="s">
        <v>133</v>
      </c>
      <c r="E308" s="198" t="s">
        <v>541</v>
      </c>
      <c r="F308" s="199" t="s">
        <v>542</v>
      </c>
      <c r="G308" s="200" t="s">
        <v>19</v>
      </c>
      <c r="H308" s="201">
        <v>1</v>
      </c>
      <c r="I308" s="202"/>
      <c r="J308" s="203">
        <f>ROUND(I308*H308,2)</f>
        <v>0</v>
      </c>
      <c r="K308" s="199" t="s">
        <v>543</v>
      </c>
      <c r="L308" s="44"/>
      <c r="M308" s="204" t="s">
        <v>19</v>
      </c>
      <c r="N308" s="205" t="s">
        <v>46</v>
      </c>
      <c r="O308" s="84"/>
      <c r="P308" s="206">
        <f>O308*H308</f>
        <v>0</v>
      </c>
      <c r="Q308" s="206">
        <v>0</v>
      </c>
      <c r="R308" s="206">
        <f>Q308*H308</f>
        <v>0</v>
      </c>
      <c r="S308" s="206">
        <v>0</v>
      </c>
      <c r="T308" s="20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08" t="s">
        <v>232</v>
      </c>
      <c r="AT308" s="208" t="s">
        <v>133</v>
      </c>
      <c r="AU308" s="208" t="s">
        <v>82</v>
      </c>
      <c r="AY308" s="17" t="s">
        <v>131</v>
      </c>
      <c r="BE308" s="209">
        <f>IF(N308="základní",J308,0)</f>
        <v>0</v>
      </c>
      <c r="BF308" s="209">
        <f>IF(N308="snížená",J308,0)</f>
        <v>0</v>
      </c>
      <c r="BG308" s="209">
        <f>IF(N308="zákl. přenesená",J308,0)</f>
        <v>0</v>
      </c>
      <c r="BH308" s="209">
        <f>IF(N308="sníž. přenesená",J308,0)</f>
        <v>0</v>
      </c>
      <c r="BI308" s="209">
        <f>IF(N308="nulová",J308,0)</f>
        <v>0</v>
      </c>
      <c r="BJ308" s="17" t="s">
        <v>80</v>
      </c>
      <c r="BK308" s="209">
        <f>ROUND(I308*H308,2)</f>
        <v>0</v>
      </c>
      <c r="BL308" s="17" t="s">
        <v>232</v>
      </c>
      <c r="BM308" s="208" t="s">
        <v>544</v>
      </c>
    </row>
    <row r="309" s="2" customFormat="1" ht="16.5" customHeight="1">
      <c r="A309" s="38"/>
      <c r="B309" s="39"/>
      <c r="C309" s="197" t="s">
        <v>545</v>
      </c>
      <c r="D309" s="197" t="s">
        <v>133</v>
      </c>
      <c r="E309" s="198" t="s">
        <v>546</v>
      </c>
      <c r="F309" s="199" t="s">
        <v>547</v>
      </c>
      <c r="G309" s="200" t="s">
        <v>201</v>
      </c>
      <c r="H309" s="201">
        <v>1</v>
      </c>
      <c r="I309" s="202"/>
      <c r="J309" s="203">
        <f>ROUND(I309*H309,2)</f>
        <v>0</v>
      </c>
      <c r="K309" s="199" t="s">
        <v>137</v>
      </c>
      <c r="L309" s="44"/>
      <c r="M309" s="204" t="s">
        <v>19</v>
      </c>
      <c r="N309" s="205" t="s">
        <v>46</v>
      </c>
      <c r="O309" s="84"/>
      <c r="P309" s="206">
        <f>O309*H309</f>
        <v>0</v>
      </c>
      <c r="Q309" s="206">
        <v>0.00056999999999999998</v>
      </c>
      <c r="R309" s="206">
        <f>Q309*H309</f>
        <v>0.00056999999999999998</v>
      </c>
      <c r="S309" s="206">
        <v>0</v>
      </c>
      <c r="T309" s="207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08" t="s">
        <v>232</v>
      </c>
      <c r="AT309" s="208" t="s">
        <v>133</v>
      </c>
      <c r="AU309" s="208" t="s">
        <v>82</v>
      </c>
      <c r="AY309" s="17" t="s">
        <v>131</v>
      </c>
      <c r="BE309" s="209">
        <f>IF(N309="základní",J309,0)</f>
        <v>0</v>
      </c>
      <c r="BF309" s="209">
        <f>IF(N309="snížená",J309,0)</f>
        <v>0</v>
      </c>
      <c r="BG309" s="209">
        <f>IF(N309="zákl. přenesená",J309,0)</f>
        <v>0</v>
      </c>
      <c r="BH309" s="209">
        <f>IF(N309="sníž. přenesená",J309,0)</f>
        <v>0</v>
      </c>
      <c r="BI309" s="209">
        <f>IF(N309="nulová",J309,0)</f>
        <v>0</v>
      </c>
      <c r="BJ309" s="17" t="s">
        <v>80</v>
      </c>
      <c r="BK309" s="209">
        <f>ROUND(I309*H309,2)</f>
        <v>0</v>
      </c>
      <c r="BL309" s="17" t="s">
        <v>232</v>
      </c>
      <c r="BM309" s="208" t="s">
        <v>548</v>
      </c>
    </row>
    <row r="310" s="2" customFormat="1">
      <c r="A310" s="38"/>
      <c r="B310" s="39"/>
      <c r="C310" s="40"/>
      <c r="D310" s="210" t="s">
        <v>140</v>
      </c>
      <c r="E310" s="40"/>
      <c r="F310" s="211" t="s">
        <v>549</v>
      </c>
      <c r="G310" s="40"/>
      <c r="H310" s="40"/>
      <c r="I310" s="212"/>
      <c r="J310" s="40"/>
      <c r="K310" s="40"/>
      <c r="L310" s="44"/>
      <c r="M310" s="213"/>
      <c r="N310" s="214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140</v>
      </c>
      <c r="AU310" s="17" t="s">
        <v>82</v>
      </c>
    </row>
    <row r="311" s="2" customFormat="1" ht="21.75" customHeight="1">
      <c r="A311" s="38"/>
      <c r="B311" s="39"/>
      <c r="C311" s="227" t="s">
        <v>550</v>
      </c>
      <c r="D311" s="227" t="s">
        <v>154</v>
      </c>
      <c r="E311" s="228" t="s">
        <v>551</v>
      </c>
      <c r="F311" s="229" t="s">
        <v>552</v>
      </c>
      <c r="G311" s="230" t="s">
        <v>201</v>
      </c>
      <c r="H311" s="231">
        <v>1</v>
      </c>
      <c r="I311" s="232"/>
      <c r="J311" s="233">
        <f>ROUND(I311*H311,2)</f>
        <v>0</v>
      </c>
      <c r="K311" s="229" t="s">
        <v>543</v>
      </c>
      <c r="L311" s="234"/>
      <c r="M311" s="235" t="s">
        <v>19</v>
      </c>
      <c r="N311" s="236" t="s">
        <v>46</v>
      </c>
      <c r="O311" s="84"/>
      <c r="P311" s="206">
        <f>O311*H311</f>
        <v>0</v>
      </c>
      <c r="Q311" s="206">
        <v>0.0035999999999999999</v>
      </c>
      <c r="R311" s="206">
        <f>Q311*H311</f>
        <v>0.0035999999999999999</v>
      </c>
      <c r="S311" s="206">
        <v>0</v>
      </c>
      <c r="T311" s="207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08" t="s">
        <v>328</v>
      </c>
      <c r="AT311" s="208" t="s">
        <v>154</v>
      </c>
      <c r="AU311" s="208" t="s">
        <v>82</v>
      </c>
      <c r="AY311" s="17" t="s">
        <v>131</v>
      </c>
      <c r="BE311" s="209">
        <f>IF(N311="základní",J311,0)</f>
        <v>0</v>
      </c>
      <c r="BF311" s="209">
        <f>IF(N311="snížená",J311,0)</f>
        <v>0</v>
      </c>
      <c r="BG311" s="209">
        <f>IF(N311="zákl. přenesená",J311,0)</f>
        <v>0</v>
      </c>
      <c r="BH311" s="209">
        <f>IF(N311="sníž. přenesená",J311,0)</f>
        <v>0</v>
      </c>
      <c r="BI311" s="209">
        <f>IF(N311="nulová",J311,0)</f>
        <v>0</v>
      </c>
      <c r="BJ311" s="17" t="s">
        <v>80</v>
      </c>
      <c r="BK311" s="209">
        <f>ROUND(I311*H311,2)</f>
        <v>0</v>
      </c>
      <c r="BL311" s="17" t="s">
        <v>232</v>
      </c>
      <c r="BM311" s="208" t="s">
        <v>553</v>
      </c>
    </row>
    <row r="312" s="2" customFormat="1" ht="24.15" customHeight="1">
      <c r="A312" s="38"/>
      <c r="B312" s="39"/>
      <c r="C312" s="197" t="s">
        <v>554</v>
      </c>
      <c r="D312" s="197" t="s">
        <v>133</v>
      </c>
      <c r="E312" s="198" t="s">
        <v>555</v>
      </c>
      <c r="F312" s="199" t="s">
        <v>556</v>
      </c>
      <c r="G312" s="200" t="s">
        <v>157</v>
      </c>
      <c r="H312" s="201">
        <v>0.0040000000000000001</v>
      </c>
      <c r="I312" s="202"/>
      <c r="J312" s="203">
        <f>ROUND(I312*H312,2)</f>
        <v>0</v>
      </c>
      <c r="K312" s="199" t="s">
        <v>137</v>
      </c>
      <c r="L312" s="44"/>
      <c r="M312" s="204" t="s">
        <v>19</v>
      </c>
      <c r="N312" s="205" t="s">
        <v>46</v>
      </c>
      <c r="O312" s="84"/>
      <c r="P312" s="206">
        <f>O312*H312</f>
        <v>0</v>
      </c>
      <c r="Q312" s="206">
        <v>0</v>
      </c>
      <c r="R312" s="206">
        <f>Q312*H312</f>
        <v>0</v>
      </c>
      <c r="S312" s="206">
        <v>0</v>
      </c>
      <c r="T312" s="20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08" t="s">
        <v>232</v>
      </c>
      <c r="AT312" s="208" t="s">
        <v>133</v>
      </c>
      <c r="AU312" s="208" t="s">
        <v>82</v>
      </c>
      <c r="AY312" s="17" t="s">
        <v>131</v>
      </c>
      <c r="BE312" s="209">
        <f>IF(N312="základní",J312,0)</f>
        <v>0</v>
      </c>
      <c r="BF312" s="209">
        <f>IF(N312="snížená",J312,0)</f>
        <v>0</v>
      </c>
      <c r="BG312" s="209">
        <f>IF(N312="zákl. přenesená",J312,0)</f>
        <v>0</v>
      </c>
      <c r="BH312" s="209">
        <f>IF(N312="sníž. přenesená",J312,0)</f>
        <v>0</v>
      </c>
      <c r="BI312" s="209">
        <f>IF(N312="nulová",J312,0)</f>
        <v>0</v>
      </c>
      <c r="BJ312" s="17" t="s">
        <v>80</v>
      </c>
      <c r="BK312" s="209">
        <f>ROUND(I312*H312,2)</f>
        <v>0</v>
      </c>
      <c r="BL312" s="17" t="s">
        <v>232</v>
      </c>
      <c r="BM312" s="208" t="s">
        <v>557</v>
      </c>
    </row>
    <row r="313" s="2" customFormat="1">
      <c r="A313" s="38"/>
      <c r="B313" s="39"/>
      <c r="C313" s="40"/>
      <c r="D313" s="210" t="s">
        <v>140</v>
      </c>
      <c r="E313" s="40"/>
      <c r="F313" s="211" t="s">
        <v>558</v>
      </c>
      <c r="G313" s="40"/>
      <c r="H313" s="40"/>
      <c r="I313" s="212"/>
      <c r="J313" s="40"/>
      <c r="K313" s="40"/>
      <c r="L313" s="44"/>
      <c r="M313" s="213"/>
      <c r="N313" s="214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140</v>
      </c>
      <c r="AU313" s="17" t="s">
        <v>82</v>
      </c>
    </row>
    <row r="314" s="12" customFormat="1" ht="22.8" customHeight="1">
      <c r="A314" s="12"/>
      <c r="B314" s="181"/>
      <c r="C314" s="182"/>
      <c r="D314" s="183" t="s">
        <v>74</v>
      </c>
      <c r="E314" s="195" t="s">
        <v>559</v>
      </c>
      <c r="F314" s="195" t="s">
        <v>560</v>
      </c>
      <c r="G314" s="182"/>
      <c r="H314" s="182"/>
      <c r="I314" s="185"/>
      <c r="J314" s="196">
        <f>BK314</f>
        <v>0</v>
      </c>
      <c r="K314" s="182"/>
      <c r="L314" s="187"/>
      <c r="M314" s="188"/>
      <c r="N314" s="189"/>
      <c r="O314" s="189"/>
      <c r="P314" s="190">
        <f>SUM(P315:P317)</f>
        <v>0</v>
      </c>
      <c r="Q314" s="189"/>
      <c r="R314" s="190">
        <f>SUM(R315:R317)</f>
        <v>0</v>
      </c>
      <c r="S314" s="189"/>
      <c r="T314" s="191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92" t="s">
        <v>82</v>
      </c>
      <c r="AT314" s="193" t="s">
        <v>74</v>
      </c>
      <c r="AU314" s="193" t="s">
        <v>80</v>
      </c>
      <c r="AY314" s="192" t="s">
        <v>131</v>
      </c>
      <c r="BK314" s="194">
        <f>SUM(BK315:BK317)</f>
        <v>0</v>
      </c>
    </row>
    <row r="315" s="2" customFormat="1" ht="21.75" customHeight="1">
      <c r="A315" s="38"/>
      <c r="B315" s="39"/>
      <c r="C315" s="197" t="s">
        <v>561</v>
      </c>
      <c r="D315" s="197" t="s">
        <v>133</v>
      </c>
      <c r="E315" s="198" t="s">
        <v>562</v>
      </c>
      <c r="F315" s="199" t="s">
        <v>563</v>
      </c>
      <c r="G315" s="200" t="s">
        <v>19</v>
      </c>
      <c r="H315" s="201">
        <v>1</v>
      </c>
      <c r="I315" s="202"/>
      <c r="J315" s="203">
        <f>ROUND(I315*H315,2)</f>
        <v>0</v>
      </c>
      <c r="K315" s="199" t="s">
        <v>543</v>
      </c>
      <c r="L315" s="44"/>
      <c r="M315" s="204" t="s">
        <v>19</v>
      </c>
      <c r="N315" s="205" t="s">
        <v>46</v>
      </c>
      <c r="O315" s="84"/>
      <c r="P315" s="206">
        <f>O315*H315</f>
        <v>0</v>
      </c>
      <c r="Q315" s="206">
        <v>0</v>
      </c>
      <c r="R315" s="206">
        <f>Q315*H315</f>
        <v>0</v>
      </c>
      <c r="S315" s="206">
        <v>0</v>
      </c>
      <c r="T315" s="20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08" t="s">
        <v>232</v>
      </c>
      <c r="AT315" s="208" t="s">
        <v>133</v>
      </c>
      <c r="AU315" s="208" t="s">
        <v>82</v>
      </c>
      <c r="AY315" s="17" t="s">
        <v>131</v>
      </c>
      <c r="BE315" s="209">
        <f>IF(N315="základní",J315,0)</f>
        <v>0</v>
      </c>
      <c r="BF315" s="209">
        <f>IF(N315="snížená",J315,0)</f>
        <v>0</v>
      </c>
      <c r="BG315" s="209">
        <f>IF(N315="zákl. přenesená",J315,0)</f>
        <v>0</v>
      </c>
      <c r="BH315" s="209">
        <f>IF(N315="sníž. přenesená",J315,0)</f>
        <v>0</v>
      </c>
      <c r="BI315" s="209">
        <f>IF(N315="nulová",J315,0)</f>
        <v>0</v>
      </c>
      <c r="BJ315" s="17" t="s">
        <v>80</v>
      </c>
      <c r="BK315" s="209">
        <f>ROUND(I315*H315,2)</f>
        <v>0</v>
      </c>
      <c r="BL315" s="17" t="s">
        <v>232</v>
      </c>
      <c r="BM315" s="208" t="s">
        <v>564</v>
      </c>
    </row>
    <row r="316" s="2" customFormat="1" ht="16.5" customHeight="1">
      <c r="A316" s="38"/>
      <c r="B316" s="39"/>
      <c r="C316" s="197" t="s">
        <v>565</v>
      </c>
      <c r="D316" s="197" t="s">
        <v>133</v>
      </c>
      <c r="E316" s="198" t="s">
        <v>566</v>
      </c>
      <c r="F316" s="199" t="s">
        <v>567</v>
      </c>
      <c r="G316" s="200" t="s">
        <v>215</v>
      </c>
      <c r="H316" s="201">
        <v>8</v>
      </c>
      <c r="I316" s="202"/>
      <c r="J316" s="203">
        <f>ROUND(I316*H316,2)</f>
        <v>0</v>
      </c>
      <c r="K316" s="199" t="s">
        <v>543</v>
      </c>
      <c r="L316" s="44"/>
      <c r="M316" s="204" t="s">
        <v>19</v>
      </c>
      <c r="N316" s="205" t="s">
        <v>46</v>
      </c>
      <c r="O316" s="84"/>
      <c r="P316" s="206">
        <f>O316*H316</f>
        <v>0</v>
      </c>
      <c r="Q316" s="206">
        <v>0</v>
      </c>
      <c r="R316" s="206">
        <f>Q316*H316</f>
        <v>0</v>
      </c>
      <c r="S316" s="206">
        <v>0</v>
      </c>
      <c r="T316" s="20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08" t="s">
        <v>232</v>
      </c>
      <c r="AT316" s="208" t="s">
        <v>133</v>
      </c>
      <c r="AU316" s="208" t="s">
        <v>82</v>
      </c>
      <c r="AY316" s="17" t="s">
        <v>131</v>
      </c>
      <c r="BE316" s="209">
        <f>IF(N316="základní",J316,0)</f>
        <v>0</v>
      </c>
      <c r="BF316" s="209">
        <f>IF(N316="snížená",J316,0)</f>
        <v>0</v>
      </c>
      <c r="BG316" s="209">
        <f>IF(N316="zákl. přenesená",J316,0)</f>
        <v>0</v>
      </c>
      <c r="BH316" s="209">
        <f>IF(N316="sníž. přenesená",J316,0)</f>
        <v>0</v>
      </c>
      <c r="BI316" s="209">
        <f>IF(N316="nulová",J316,0)</f>
        <v>0</v>
      </c>
      <c r="BJ316" s="17" t="s">
        <v>80</v>
      </c>
      <c r="BK316" s="209">
        <f>ROUND(I316*H316,2)</f>
        <v>0</v>
      </c>
      <c r="BL316" s="17" t="s">
        <v>232</v>
      </c>
      <c r="BM316" s="208" t="s">
        <v>568</v>
      </c>
    </row>
    <row r="317" s="2" customFormat="1">
      <c r="A317" s="38"/>
      <c r="B317" s="39"/>
      <c r="C317" s="40"/>
      <c r="D317" s="217" t="s">
        <v>424</v>
      </c>
      <c r="E317" s="40"/>
      <c r="F317" s="248" t="s">
        <v>569</v>
      </c>
      <c r="G317" s="40"/>
      <c r="H317" s="40"/>
      <c r="I317" s="212"/>
      <c r="J317" s="40"/>
      <c r="K317" s="40"/>
      <c r="L317" s="44"/>
      <c r="M317" s="213"/>
      <c r="N317" s="214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424</v>
      </c>
      <c r="AU317" s="17" t="s">
        <v>82</v>
      </c>
    </row>
    <row r="318" s="12" customFormat="1" ht="22.8" customHeight="1">
      <c r="A318" s="12"/>
      <c r="B318" s="181"/>
      <c r="C318" s="182"/>
      <c r="D318" s="183" t="s">
        <v>74</v>
      </c>
      <c r="E318" s="195" t="s">
        <v>570</v>
      </c>
      <c r="F318" s="195" t="s">
        <v>571</v>
      </c>
      <c r="G318" s="182"/>
      <c r="H318" s="182"/>
      <c r="I318" s="185"/>
      <c r="J318" s="196">
        <f>BK318</f>
        <v>0</v>
      </c>
      <c r="K318" s="182"/>
      <c r="L318" s="187"/>
      <c r="M318" s="188"/>
      <c r="N318" s="189"/>
      <c r="O318" s="189"/>
      <c r="P318" s="190">
        <f>SUM(P319:P320)</f>
        <v>0</v>
      </c>
      <c r="Q318" s="189"/>
      <c r="R318" s="190">
        <f>SUM(R319:R320)</f>
        <v>0</v>
      </c>
      <c r="S318" s="189"/>
      <c r="T318" s="191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92" t="s">
        <v>82</v>
      </c>
      <c r="AT318" s="193" t="s">
        <v>74</v>
      </c>
      <c r="AU318" s="193" t="s">
        <v>80</v>
      </c>
      <c r="AY318" s="192" t="s">
        <v>131</v>
      </c>
      <c r="BK318" s="194">
        <f>SUM(BK319:BK320)</f>
        <v>0</v>
      </c>
    </row>
    <row r="319" s="2" customFormat="1" ht="24.15" customHeight="1">
      <c r="A319" s="38"/>
      <c r="B319" s="39"/>
      <c r="C319" s="197" t="s">
        <v>572</v>
      </c>
      <c r="D319" s="197" t="s">
        <v>133</v>
      </c>
      <c r="E319" s="198" t="s">
        <v>573</v>
      </c>
      <c r="F319" s="199" t="s">
        <v>574</v>
      </c>
      <c r="G319" s="200" t="s">
        <v>19</v>
      </c>
      <c r="H319" s="201">
        <v>1</v>
      </c>
      <c r="I319" s="202"/>
      <c r="J319" s="203">
        <f>ROUND(I319*H319,2)</f>
        <v>0</v>
      </c>
      <c r="K319" s="199" t="s">
        <v>543</v>
      </c>
      <c r="L319" s="44"/>
      <c r="M319" s="204" t="s">
        <v>19</v>
      </c>
      <c r="N319" s="205" t="s">
        <v>46</v>
      </c>
      <c r="O319" s="84"/>
      <c r="P319" s="206">
        <f>O319*H319</f>
        <v>0</v>
      </c>
      <c r="Q319" s="206">
        <v>0</v>
      </c>
      <c r="R319" s="206">
        <f>Q319*H319</f>
        <v>0</v>
      </c>
      <c r="S319" s="206">
        <v>0</v>
      </c>
      <c r="T319" s="207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08" t="s">
        <v>232</v>
      </c>
      <c r="AT319" s="208" t="s">
        <v>133</v>
      </c>
      <c r="AU319" s="208" t="s">
        <v>82</v>
      </c>
      <c r="AY319" s="17" t="s">
        <v>131</v>
      </c>
      <c r="BE319" s="209">
        <f>IF(N319="základní",J319,0)</f>
        <v>0</v>
      </c>
      <c r="BF319" s="209">
        <f>IF(N319="snížená",J319,0)</f>
        <v>0</v>
      </c>
      <c r="BG319" s="209">
        <f>IF(N319="zákl. přenesená",J319,0)</f>
        <v>0</v>
      </c>
      <c r="BH319" s="209">
        <f>IF(N319="sníž. přenesená",J319,0)</f>
        <v>0</v>
      </c>
      <c r="BI319" s="209">
        <f>IF(N319="nulová",J319,0)</f>
        <v>0</v>
      </c>
      <c r="BJ319" s="17" t="s">
        <v>80</v>
      </c>
      <c r="BK319" s="209">
        <f>ROUND(I319*H319,2)</f>
        <v>0</v>
      </c>
      <c r="BL319" s="17" t="s">
        <v>232</v>
      </c>
      <c r="BM319" s="208" t="s">
        <v>575</v>
      </c>
    </row>
    <row r="320" s="2" customFormat="1" ht="24.15" customHeight="1">
      <c r="A320" s="38"/>
      <c r="B320" s="39"/>
      <c r="C320" s="197" t="s">
        <v>576</v>
      </c>
      <c r="D320" s="197" t="s">
        <v>133</v>
      </c>
      <c r="E320" s="198" t="s">
        <v>577</v>
      </c>
      <c r="F320" s="199" t="s">
        <v>578</v>
      </c>
      <c r="G320" s="200" t="s">
        <v>19</v>
      </c>
      <c r="H320" s="201">
        <v>1</v>
      </c>
      <c r="I320" s="202"/>
      <c r="J320" s="203">
        <f>ROUND(I320*H320,2)</f>
        <v>0</v>
      </c>
      <c r="K320" s="199" t="s">
        <v>543</v>
      </c>
      <c r="L320" s="44"/>
      <c r="M320" s="204" t="s">
        <v>19</v>
      </c>
      <c r="N320" s="205" t="s">
        <v>46</v>
      </c>
      <c r="O320" s="84"/>
      <c r="P320" s="206">
        <f>O320*H320</f>
        <v>0</v>
      </c>
      <c r="Q320" s="206">
        <v>0</v>
      </c>
      <c r="R320" s="206">
        <f>Q320*H320</f>
        <v>0</v>
      </c>
      <c r="S320" s="206">
        <v>0</v>
      </c>
      <c r="T320" s="207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08" t="s">
        <v>232</v>
      </c>
      <c r="AT320" s="208" t="s">
        <v>133</v>
      </c>
      <c r="AU320" s="208" t="s">
        <v>82</v>
      </c>
      <c r="AY320" s="17" t="s">
        <v>131</v>
      </c>
      <c r="BE320" s="209">
        <f>IF(N320="základní",J320,0)</f>
        <v>0</v>
      </c>
      <c r="BF320" s="209">
        <f>IF(N320="snížená",J320,0)</f>
        <v>0</v>
      </c>
      <c r="BG320" s="209">
        <f>IF(N320="zákl. přenesená",J320,0)</f>
        <v>0</v>
      </c>
      <c r="BH320" s="209">
        <f>IF(N320="sníž. přenesená",J320,0)</f>
        <v>0</v>
      </c>
      <c r="BI320" s="209">
        <f>IF(N320="nulová",J320,0)</f>
        <v>0</v>
      </c>
      <c r="BJ320" s="17" t="s">
        <v>80</v>
      </c>
      <c r="BK320" s="209">
        <f>ROUND(I320*H320,2)</f>
        <v>0</v>
      </c>
      <c r="BL320" s="17" t="s">
        <v>232</v>
      </c>
      <c r="BM320" s="208" t="s">
        <v>579</v>
      </c>
    </row>
    <row r="321" s="12" customFormat="1" ht="22.8" customHeight="1">
      <c r="A321" s="12"/>
      <c r="B321" s="181"/>
      <c r="C321" s="182"/>
      <c r="D321" s="183" t="s">
        <v>74</v>
      </c>
      <c r="E321" s="195" t="s">
        <v>580</v>
      </c>
      <c r="F321" s="195" t="s">
        <v>581</v>
      </c>
      <c r="G321" s="182"/>
      <c r="H321" s="182"/>
      <c r="I321" s="185"/>
      <c r="J321" s="196">
        <f>BK321</f>
        <v>0</v>
      </c>
      <c r="K321" s="182"/>
      <c r="L321" s="187"/>
      <c r="M321" s="188"/>
      <c r="N321" s="189"/>
      <c r="O321" s="189"/>
      <c r="P321" s="190">
        <f>SUM(P322:P325)</f>
        <v>0</v>
      </c>
      <c r="Q321" s="189"/>
      <c r="R321" s="190">
        <f>SUM(R322:R325)</f>
        <v>8.0000000000000007E-05</v>
      </c>
      <c r="S321" s="189"/>
      <c r="T321" s="191">
        <f>SUM(T322:T325)</f>
        <v>0.024930000000000001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92" t="s">
        <v>82</v>
      </c>
      <c r="AT321" s="193" t="s">
        <v>74</v>
      </c>
      <c r="AU321" s="193" t="s">
        <v>80</v>
      </c>
      <c r="AY321" s="192" t="s">
        <v>131</v>
      </c>
      <c r="BK321" s="194">
        <f>SUM(BK322:BK325)</f>
        <v>0</v>
      </c>
    </row>
    <row r="322" s="2" customFormat="1" ht="16.5" customHeight="1">
      <c r="A322" s="38"/>
      <c r="B322" s="39"/>
      <c r="C322" s="197" t="s">
        <v>582</v>
      </c>
      <c r="D322" s="197" t="s">
        <v>133</v>
      </c>
      <c r="E322" s="198" t="s">
        <v>583</v>
      </c>
      <c r="F322" s="199" t="s">
        <v>584</v>
      </c>
      <c r="G322" s="200" t="s">
        <v>201</v>
      </c>
      <c r="H322" s="201">
        <v>1</v>
      </c>
      <c r="I322" s="202"/>
      <c r="J322" s="203">
        <f>ROUND(I322*H322,2)</f>
        <v>0</v>
      </c>
      <c r="K322" s="199" t="s">
        <v>137</v>
      </c>
      <c r="L322" s="44"/>
      <c r="M322" s="204" t="s">
        <v>19</v>
      </c>
      <c r="N322" s="205" t="s">
        <v>46</v>
      </c>
      <c r="O322" s="84"/>
      <c r="P322" s="206">
        <f>O322*H322</f>
        <v>0</v>
      </c>
      <c r="Q322" s="206">
        <v>8.0000000000000007E-05</v>
      </c>
      <c r="R322" s="206">
        <f>Q322*H322</f>
        <v>8.0000000000000007E-05</v>
      </c>
      <c r="S322" s="206">
        <v>0.024930000000000001</v>
      </c>
      <c r="T322" s="207">
        <f>S322*H322</f>
        <v>0.024930000000000001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08" t="s">
        <v>232</v>
      </c>
      <c r="AT322" s="208" t="s">
        <v>133</v>
      </c>
      <c r="AU322" s="208" t="s">
        <v>82</v>
      </c>
      <c r="AY322" s="17" t="s">
        <v>131</v>
      </c>
      <c r="BE322" s="209">
        <f>IF(N322="základní",J322,0)</f>
        <v>0</v>
      </c>
      <c r="BF322" s="209">
        <f>IF(N322="snížená",J322,0)</f>
        <v>0</v>
      </c>
      <c r="BG322" s="209">
        <f>IF(N322="zákl. přenesená",J322,0)</f>
        <v>0</v>
      </c>
      <c r="BH322" s="209">
        <f>IF(N322="sníž. přenesená",J322,0)</f>
        <v>0</v>
      </c>
      <c r="BI322" s="209">
        <f>IF(N322="nulová",J322,0)</f>
        <v>0</v>
      </c>
      <c r="BJ322" s="17" t="s">
        <v>80</v>
      </c>
      <c r="BK322" s="209">
        <f>ROUND(I322*H322,2)</f>
        <v>0</v>
      </c>
      <c r="BL322" s="17" t="s">
        <v>232</v>
      </c>
      <c r="BM322" s="208" t="s">
        <v>585</v>
      </c>
    </row>
    <row r="323" s="2" customFormat="1">
      <c r="A323" s="38"/>
      <c r="B323" s="39"/>
      <c r="C323" s="40"/>
      <c r="D323" s="210" t="s">
        <v>140</v>
      </c>
      <c r="E323" s="40"/>
      <c r="F323" s="211" t="s">
        <v>586</v>
      </c>
      <c r="G323" s="40"/>
      <c r="H323" s="40"/>
      <c r="I323" s="212"/>
      <c r="J323" s="40"/>
      <c r="K323" s="40"/>
      <c r="L323" s="44"/>
      <c r="M323" s="213"/>
      <c r="N323" s="214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140</v>
      </c>
      <c r="AU323" s="17" t="s">
        <v>82</v>
      </c>
    </row>
    <row r="324" s="2" customFormat="1" ht="16.5" customHeight="1">
      <c r="A324" s="38"/>
      <c r="B324" s="39"/>
      <c r="C324" s="197" t="s">
        <v>587</v>
      </c>
      <c r="D324" s="197" t="s">
        <v>133</v>
      </c>
      <c r="E324" s="198" t="s">
        <v>588</v>
      </c>
      <c r="F324" s="199" t="s">
        <v>589</v>
      </c>
      <c r="G324" s="200" t="s">
        <v>201</v>
      </c>
      <c r="H324" s="201">
        <v>1</v>
      </c>
      <c r="I324" s="202"/>
      <c r="J324" s="203">
        <f>ROUND(I324*H324,2)</f>
        <v>0</v>
      </c>
      <c r="K324" s="199" t="s">
        <v>137</v>
      </c>
      <c r="L324" s="44"/>
      <c r="M324" s="204" t="s">
        <v>19</v>
      </c>
      <c r="N324" s="205" t="s">
        <v>46</v>
      </c>
      <c r="O324" s="84"/>
      <c r="P324" s="206">
        <f>O324*H324</f>
        <v>0</v>
      </c>
      <c r="Q324" s="206">
        <v>0</v>
      </c>
      <c r="R324" s="206">
        <f>Q324*H324</f>
        <v>0</v>
      </c>
      <c r="S324" s="206">
        <v>0</v>
      </c>
      <c r="T324" s="207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08" t="s">
        <v>232</v>
      </c>
      <c r="AT324" s="208" t="s">
        <v>133</v>
      </c>
      <c r="AU324" s="208" t="s">
        <v>82</v>
      </c>
      <c r="AY324" s="17" t="s">
        <v>131</v>
      </c>
      <c r="BE324" s="209">
        <f>IF(N324="základní",J324,0)</f>
        <v>0</v>
      </c>
      <c r="BF324" s="209">
        <f>IF(N324="snížená",J324,0)</f>
        <v>0</v>
      </c>
      <c r="BG324" s="209">
        <f>IF(N324="zákl. přenesená",J324,0)</f>
        <v>0</v>
      </c>
      <c r="BH324" s="209">
        <f>IF(N324="sníž. přenesená",J324,0)</f>
        <v>0</v>
      </c>
      <c r="BI324" s="209">
        <f>IF(N324="nulová",J324,0)</f>
        <v>0</v>
      </c>
      <c r="BJ324" s="17" t="s">
        <v>80</v>
      </c>
      <c r="BK324" s="209">
        <f>ROUND(I324*H324,2)</f>
        <v>0</v>
      </c>
      <c r="BL324" s="17" t="s">
        <v>232</v>
      </c>
      <c r="BM324" s="208" t="s">
        <v>590</v>
      </c>
    </row>
    <row r="325" s="2" customFormat="1">
      <c r="A325" s="38"/>
      <c r="B325" s="39"/>
      <c r="C325" s="40"/>
      <c r="D325" s="210" t="s">
        <v>140</v>
      </c>
      <c r="E325" s="40"/>
      <c r="F325" s="211" t="s">
        <v>591</v>
      </c>
      <c r="G325" s="40"/>
      <c r="H325" s="40"/>
      <c r="I325" s="212"/>
      <c r="J325" s="40"/>
      <c r="K325" s="40"/>
      <c r="L325" s="44"/>
      <c r="M325" s="213"/>
      <c r="N325" s="214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140</v>
      </c>
      <c r="AU325" s="17" t="s">
        <v>82</v>
      </c>
    </row>
    <row r="326" s="12" customFormat="1" ht="22.8" customHeight="1">
      <c r="A326" s="12"/>
      <c r="B326" s="181"/>
      <c r="C326" s="182"/>
      <c r="D326" s="183" t="s">
        <v>74</v>
      </c>
      <c r="E326" s="195" t="s">
        <v>592</v>
      </c>
      <c r="F326" s="195" t="s">
        <v>593</v>
      </c>
      <c r="G326" s="182"/>
      <c r="H326" s="182"/>
      <c r="I326" s="185"/>
      <c r="J326" s="196">
        <f>BK326</f>
        <v>0</v>
      </c>
      <c r="K326" s="182"/>
      <c r="L326" s="187"/>
      <c r="M326" s="188"/>
      <c r="N326" s="189"/>
      <c r="O326" s="189"/>
      <c r="P326" s="190">
        <f>SUM(P327:P365)</f>
        <v>0</v>
      </c>
      <c r="Q326" s="189"/>
      <c r="R326" s="190">
        <f>SUM(R327:R365)</f>
        <v>0.025166750000000002</v>
      </c>
      <c r="S326" s="189"/>
      <c r="T326" s="191">
        <f>SUM(T327:T365)</f>
        <v>0.0012999999999999999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92" t="s">
        <v>82</v>
      </c>
      <c r="AT326" s="193" t="s">
        <v>74</v>
      </c>
      <c r="AU326" s="193" t="s">
        <v>80</v>
      </c>
      <c r="AY326" s="192" t="s">
        <v>131</v>
      </c>
      <c r="BK326" s="194">
        <f>SUM(BK327:BK365)</f>
        <v>0</v>
      </c>
    </row>
    <row r="327" s="2" customFormat="1" ht="24.15" customHeight="1">
      <c r="A327" s="38"/>
      <c r="B327" s="39"/>
      <c r="C327" s="197" t="s">
        <v>594</v>
      </c>
      <c r="D327" s="197" t="s">
        <v>133</v>
      </c>
      <c r="E327" s="198" t="s">
        <v>595</v>
      </c>
      <c r="F327" s="199" t="s">
        <v>596</v>
      </c>
      <c r="G327" s="200" t="s">
        <v>19</v>
      </c>
      <c r="H327" s="201">
        <v>1</v>
      </c>
      <c r="I327" s="202"/>
      <c r="J327" s="203">
        <f>ROUND(I327*H327,2)</f>
        <v>0</v>
      </c>
      <c r="K327" s="199" t="s">
        <v>543</v>
      </c>
      <c r="L327" s="44"/>
      <c r="M327" s="204" t="s">
        <v>19</v>
      </c>
      <c r="N327" s="205" t="s">
        <v>46</v>
      </c>
      <c r="O327" s="84"/>
      <c r="P327" s="206">
        <f>O327*H327</f>
        <v>0</v>
      </c>
      <c r="Q327" s="206">
        <v>0</v>
      </c>
      <c r="R327" s="206">
        <f>Q327*H327</f>
        <v>0</v>
      </c>
      <c r="S327" s="206">
        <v>0</v>
      </c>
      <c r="T327" s="207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08" t="s">
        <v>232</v>
      </c>
      <c r="AT327" s="208" t="s">
        <v>133</v>
      </c>
      <c r="AU327" s="208" t="s">
        <v>82</v>
      </c>
      <c r="AY327" s="17" t="s">
        <v>131</v>
      </c>
      <c r="BE327" s="209">
        <f>IF(N327="základní",J327,0)</f>
        <v>0</v>
      </c>
      <c r="BF327" s="209">
        <f>IF(N327="snížená",J327,0)</f>
        <v>0</v>
      </c>
      <c r="BG327" s="209">
        <f>IF(N327="zákl. přenesená",J327,0)</f>
        <v>0</v>
      </c>
      <c r="BH327" s="209">
        <f>IF(N327="sníž. přenesená",J327,0)</f>
        <v>0</v>
      </c>
      <c r="BI327" s="209">
        <f>IF(N327="nulová",J327,0)</f>
        <v>0</v>
      </c>
      <c r="BJ327" s="17" t="s">
        <v>80</v>
      </c>
      <c r="BK327" s="209">
        <f>ROUND(I327*H327,2)</f>
        <v>0</v>
      </c>
      <c r="BL327" s="17" t="s">
        <v>232</v>
      </c>
      <c r="BM327" s="208" t="s">
        <v>597</v>
      </c>
    </row>
    <row r="328" s="2" customFormat="1" ht="16.5" customHeight="1">
      <c r="A328" s="38"/>
      <c r="B328" s="39"/>
      <c r="C328" s="197" t="s">
        <v>598</v>
      </c>
      <c r="D328" s="197" t="s">
        <v>133</v>
      </c>
      <c r="E328" s="198" t="s">
        <v>599</v>
      </c>
      <c r="F328" s="199" t="s">
        <v>600</v>
      </c>
      <c r="G328" s="200" t="s">
        <v>19</v>
      </c>
      <c r="H328" s="201">
        <v>1</v>
      </c>
      <c r="I328" s="202"/>
      <c r="J328" s="203">
        <f>ROUND(I328*H328,2)</f>
        <v>0</v>
      </c>
      <c r="K328" s="199" t="s">
        <v>543</v>
      </c>
      <c r="L328" s="44"/>
      <c r="M328" s="204" t="s">
        <v>19</v>
      </c>
      <c r="N328" s="205" t="s">
        <v>46</v>
      </c>
      <c r="O328" s="84"/>
      <c r="P328" s="206">
        <f>O328*H328</f>
        <v>0</v>
      </c>
      <c r="Q328" s="206">
        <v>0</v>
      </c>
      <c r="R328" s="206">
        <f>Q328*H328</f>
        <v>0</v>
      </c>
      <c r="S328" s="206">
        <v>0</v>
      </c>
      <c r="T328" s="207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08" t="s">
        <v>232</v>
      </c>
      <c r="AT328" s="208" t="s">
        <v>133</v>
      </c>
      <c r="AU328" s="208" t="s">
        <v>82</v>
      </c>
      <c r="AY328" s="17" t="s">
        <v>131</v>
      </c>
      <c r="BE328" s="209">
        <f>IF(N328="základní",J328,0)</f>
        <v>0</v>
      </c>
      <c r="BF328" s="209">
        <f>IF(N328="snížená",J328,0)</f>
        <v>0</v>
      </c>
      <c r="BG328" s="209">
        <f>IF(N328="zákl. přenesená",J328,0)</f>
        <v>0</v>
      </c>
      <c r="BH328" s="209">
        <f>IF(N328="sníž. přenesená",J328,0)</f>
        <v>0</v>
      </c>
      <c r="BI328" s="209">
        <f>IF(N328="nulová",J328,0)</f>
        <v>0</v>
      </c>
      <c r="BJ328" s="17" t="s">
        <v>80</v>
      </c>
      <c r="BK328" s="209">
        <f>ROUND(I328*H328,2)</f>
        <v>0</v>
      </c>
      <c r="BL328" s="17" t="s">
        <v>232</v>
      </c>
      <c r="BM328" s="208" t="s">
        <v>601</v>
      </c>
    </row>
    <row r="329" s="2" customFormat="1" ht="24.15" customHeight="1">
      <c r="A329" s="38"/>
      <c r="B329" s="39"/>
      <c r="C329" s="197" t="s">
        <v>602</v>
      </c>
      <c r="D329" s="197" t="s">
        <v>133</v>
      </c>
      <c r="E329" s="198" t="s">
        <v>603</v>
      </c>
      <c r="F329" s="199" t="s">
        <v>604</v>
      </c>
      <c r="G329" s="200" t="s">
        <v>215</v>
      </c>
      <c r="H329" s="201">
        <v>20</v>
      </c>
      <c r="I329" s="202"/>
      <c r="J329" s="203">
        <f>ROUND(I329*H329,2)</f>
        <v>0</v>
      </c>
      <c r="K329" s="199" t="s">
        <v>137</v>
      </c>
      <c r="L329" s="44"/>
      <c r="M329" s="204" t="s">
        <v>19</v>
      </c>
      <c r="N329" s="205" t="s">
        <v>46</v>
      </c>
      <c r="O329" s="84"/>
      <c r="P329" s="206">
        <f>O329*H329</f>
        <v>0</v>
      </c>
      <c r="Q329" s="206">
        <v>0</v>
      </c>
      <c r="R329" s="206">
        <f>Q329*H329</f>
        <v>0</v>
      </c>
      <c r="S329" s="206">
        <v>0</v>
      </c>
      <c r="T329" s="207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08" t="s">
        <v>232</v>
      </c>
      <c r="AT329" s="208" t="s">
        <v>133</v>
      </c>
      <c r="AU329" s="208" t="s">
        <v>82</v>
      </c>
      <c r="AY329" s="17" t="s">
        <v>131</v>
      </c>
      <c r="BE329" s="209">
        <f>IF(N329="základní",J329,0)</f>
        <v>0</v>
      </c>
      <c r="BF329" s="209">
        <f>IF(N329="snížená",J329,0)</f>
        <v>0</v>
      </c>
      <c r="BG329" s="209">
        <f>IF(N329="zákl. přenesená",J329,0)</f>
        <v>0</v>
      </c>
      <c r="BH329" s="209">
        <f>IF(N329="sníž. přenesená",J329,0)</f>
        <v>0</v>
      </c>
      <c r="BI329" s="209">
        <f>IF(N329="nulová",J329,0)</f>
        <v>0</v>
      </c>
      <c r="BJ329" s="17" t="s">
        <v>80</v>
      </c>
      <c r="BK329" s="209">
        <f>ROUND(I329*H329,2)</f>
        <v>0</v>
      </c>
      <c r="BL329" s="17" t="s">
        <v>232</v>
      </c>
      <c r="BM329" s="208" t="s">
        <v>605</v>
      </c>
    </row>
    <row r="330" s="2" customFormat="1">
      <c r="A330" s="38"/>
      <c r="B330" s="39"/>
      <c r="C330" s="40"/>
      <c r="D330" s="210" t="s">
        <v>140</v>
      </c>
      <c r="E330" s="40"/>
      <c r="F330" s="211" t="s">
        <v>606</v>
      </c>
      <c r="G330" s="40"/>
      <c r="H330" s="40"/>
      <c r="I330" s="212"/>
      <c r="J330" s="40"/>
      <c r="K330" s="40"/>
      <c r="L330" s="44"/>
      <c r="M330" s="213"/>
      <c r="N330" s="214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140</v>
      </c>
      <c r="AU330" s="17" t="s">
        <v>82</v>
      </c>
    </row>
    <row r="331" s="2" customFormat="1" ht="16.5" customHeight="1">
      <c r="A331" s="38"/>
      <c r="B331" s="39"/>
      <c r="C331" s="227" t="s">
        <v>607</v>
      </c>
      <c r="D331" s="227" t="s">
        <v>154</v>
      </c>
      <c r="E331" s="228" t="s">
        <v>608</v>
      </c>
      <c r="F331" s="229" t="s">
        <v>609</v>
      </c>
      <c r="G331" s="230" t="s">
        <v>215</v>
      </c>
      <c r="H331" s="231">
        <v>21</v>
      </c>
      <c r="I331" s="232"/>
      <c r="J331" s="233">
        <f>ROUND(I331*H331,2)</f>
        <v>0</v>
      </c>
      <c r="K331" s="229" t="s">
        <v>137</v>
      </c>
      <c r="L331" s="234"/>
      <c r="M331" s="235" t="s">
        <v>19</v>
      </c>
      <c r="N331" s="236" t="s">
        <v>46</v>
      </c>
      <c r="O331" s="84"/>
      <c r="P331" s="206">
        <f>O331*H331</f>
        <v>0</v>
      </c>
      <c r="Q331" s="206">
        <v>0.00023000000000000001</v>
      </c>
      <c r="R331" s="206">
        <f>Q331*H331</f>
        <v>0.0048300000000000001</v>
      </c>
      <c r="S331" s="206">
        <v>0</v>
      </c>
      <c r="T331" s="207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08" t="s">
        <v>328</v>
      </c>
      <c r="AT331" s="208" t="s">
        <v>154</v>
      </c>
      <c r="AU331" s="208" t="s">
        <v>82</v>
      </c>
      <c r="AY331" s="17" t="s">
        <v>131</v>
      </c>
      <c r="BE331" s="209">
        <f>IF(N331="základní",J331,0)</f>
        <v>0</v>
      </c>
      <c r="BF331" s="209">
        <f>IF(N331="snížená",J331,0)</f>
        <v>0</v>
      </c>
      <c r="BG331" s="209">
        <f>IF(N331="zákl. přenesená",J331,0)</f>
        <v>0</v>
      </c>
      <c r="BH331" s="209">
        <f>IF(N331="sníž. přenesená",J331,0)</f>
        <v>0</v>
      </c>
      <c r="BI331" s="209">
        <f>IF(N331="nulová",J331,0)</f>
        <v>0</v>
      </c>
      <c r="BJ331" s="17" t="s">
        <v>80</v>
      </c>
      <c r="BK331" s="209">
        <f>ROUND(I331*H331,2)</f>
        <v>0</v>
      </c>
      <c r="BL331" s="17" t="s">
        <v>232</v>
      </c>
      <c r="BM331" s="208" t="s">
        <v>610</v>
      </c>
    </row>
    <row r="332" s="2" customFormat="1">
      <c r="A332" s="38"/>
      <c r="B332" s="39"/>
      <c r="C332" s="40"/>
      <c r="D332" s="210" t="s">
        <v>140</v>
      </c>
      <c r="E332" s="40"/>
      <c r="F332" s="211" t="s">
        <v>611</v>
      </c>
      <c r="G332" s="40"/>
      <c r="H332" s="40"/>
      <c r="I332" s="212"/>
      <c r="J332" s="40"/>
      <c r="K332" s="40"/>
      <c r="L332" s="44"/>
      <c r="M332" s="213"/>
      <c r="N332" s="214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140</v>
      </c>
      <c r="AU332" s="17" t="s">
        <v>82</v>
      </c>
    </row>
    <row r="333" s="13" customFormat="1">
      <c r="A333" s="13"/>
      <c r="B333" s="215"/>
      <c r="C333" s="216"/>
      <c r="D333" s="217" t="s">
        <v>142</v>
      </c>
      <c r="E333" s="216"/>
      <c r="F333" s="219" t="s">
        <v>612</v>
      </c>
      <c r="G333" s="216"/>
      <c r="H333" s="220">
        <v>21</v>
      </c>
      <c r="I333" s="221"/>
      <c r="J333" s="216"/>
      <c r="K333" s="216"/>
      <c r="L333" s="222"/>
      <c r="M333" s="223"/>
      <c r="N333" s="224"/>
      <c r="O333" s="224"/>
      <c r="P333" s="224"/>
      <c r="Q333" s="224"/>
      <c r="R333" s="224"/>
      <c r="S333" s="224"/>
      <c r="T333" s="22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6" t="s">
        <v>142</v>
      </c>
      <c r="AU333" s="226" t="s">
        <v>82</v>
      </c>
      <c r="AV333" s="13" t="s">
        <v>82</v>
      </c>
      <c r="AW333" s="13" t="s">
        <v>4</v>
      </c>
      <c r="AX333" s="13" t="s">
        <v>80</v>
      </c>
      <c r="AY333" s="226" t="s">
        <v>131</v>
      </c>
    </row>
    <row r="334" s="2" customFormat="1" ht="24.15" customHeight="1">
      <c r="A334" s="38"/>
      <c r="B334" s="39"/>
      <c r="C334" s="227" t="s">
        <v>613</v>
      </c>
      <c r="D334" s="227" t="s">
        <v>154</v>
      </c>
      <c r="E334" s="228" t="s">
        <v>614</v>
      </c>
      <c r="F334" s="229" t="s">
        <v>615</v>
      </c>
      <c r="G334" s="230" t="s">
        <v>616</v>
      </c>
      <c r="H334" s="231">
        <v>0.46700000000000003</v>
      </c>
      <c r="I334" s="232"/>
      <c r="J334" s="233">
        <f>ROUND(I334*H334,2)</f>
        <v>0</v>
      </c>
      <c r="K334" s="229" t="s">
        <v>137</v>
      </c>
      <c r="L334" s="234"/>
      <c r="M334" s="235" t="s">
        <v>19</v>
      </c>
      <c r="N334" s="236" t="s">
        <v>46</v>
      </c>
      <c r="O334" s="84"/>
      <c r="P334" s="206">
        <f>O334*H334</f>
        <v>0</v>
      </c>
      <c r="Q334" s="206">
        <v>0.00025000000000000001</v>
      </c>
      <c r="R334" s="206">
        <f>Q334*H334</f>
        <v>0.00011675000000000001</v>
      </c>
      <c r="S334" s="206">
        <v>0</v>
      </c>
      <c r="T334" s="207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08" t="s">
        <v>328</v>
      </c>
      <c r="AT334" s="208" t="s">
        <v>154</v>
      </c>
      <c r="AU334" s="208" t="s">
        <v>82</v>
      </c>
      <c r="AY334" s="17" t="s">
        <v>131</v>
      </c>
      <c r="BE334" s="209">
        <f>IF(N334="základní",J334,0)</f>
        <v>0</v>
      </c>
      <c r="BF334" s="209">
        <f>IF(N334="snížená",J334,0)</f>
        <v>0</v>
      </c>
      <c r="BG334" s="209">
        <f>IF(N334="zákl. přenesená",J334,0)</f>
        <v>0</v>
      </c>
      <c r="BH334" s="209">
        <f>IF(N334="sníž. přenesená",J334,0)</f>
        <v>0</v>
      </c>
      <c r="BI334" s="209">
        <f>IF(N334="nulová",J334,0)</f>
        <v>0</v>
      </c>
      <c r="BJ334" s="17" t="s">
        <v>80</v>
      </c>
      <c r="BK334" s="209">
        <f>ROUND(I334*H334,2)</f>
        <v>0</v>
      </c>
      <c r="BL334" s="17" t="s">
        <v>232</v>
      </c>
      <c r="BM334" s="208" t="s">
        <v>617</v>
      </c>
    </row>
    <row r="335" s="2" customFormat="1">
      <c r="A335" s="38"/>
      <c r="B335" s="39"/>
      <c r="C335" s="40"/>
      <c r="D335" s="210" t="s">
        <v>140</v>
      </c>
      <c r="E335" s="40"/>
      <c r="F335" s="211" t="s">
        <v>618</v>
      </c>
      <c r="G335" s="40"/>
      <c r="H335" s="40"/>
      <c r="I335" s="212"/>
      <c r="J335" s="40"/>
      <c r="K335" s="40"/>
      <c r="L335" s="44"/>
      <c r="M335" s="213"/>
      <c r="N335" s="214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140</v>
      </c>
      <c r="AU335" s="17" t="s">
        <v>82</v>
      </c>
    </row>
    <row r="336" s="2" customFormat="1" ht="33" customHeight="1">
      <c r="A336" s="38"/>
      <c r="B336" s="39"/>
      <c r="C336" s="197" t="s">
        <v>619</v>
      </c>
      <c r="D336" s="197" t="s">
        <v>133</v>
      </c>
      <c r="E336" s="198" t="s">
        <v>620</v>
      </c>
      <c r="F336" s="199" t="s">
        <v>621</v>
      </c>
      <c r="G336" s="200" t="s">
        <v>215</v>
      </c>
      <c r="H336" s="201">
        <v>40</v>
      </c>
      <c r="I336" s="202"/>
      <c r="J336" s="203">
        <f>ROUND(I336*H336,2)</f>
        <v>0</v>
      </c>
      <c r="K336" s="199" t="s">
        <v>137</v>
      </c>
      <c r="L336" s="44"/>
      <c r="M336" s="204" t="s">
        <v>19</v>
      </c>
      <c r="N336" s="205" t="s">
        <v>46</v>
      </c>
      <c r="O336" s="84"/>
      <c r="P336" s="206">
        <f>O336*H336</f>
        <v>0</v>
      </c>
      <c r="Q336" s="206">
        <v>0</v>
      </c>
      <c r="R336" s="206">
        <f>Q336*H336</f>
        <v>0</v>
      </c>
      <c r="S336" s="206">
        <v>0</v>
      </c>
      <c r="T336" s="207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08" t="s">
        <v>232</v>
      </c>
      <c r="AT336" s="208" t="s">
        <v>133</v>
      </c>
      <c r="AU336" s="208" t="s">
        <v>82</v>
      </c>
      <c r="AY336" s="17" t="s">
        <v>131</v>
      </c>
      <c r="BE336" s="209">
        <f>IF(N336="základní",J336,0)</f>
        <v>0</v>
      </c>
      <c r="BF336" s="209">
        <f>IF(N336="snížená",J336,0)</f>
        <v>0</v>
      </c>
      <c r="BG336" s="209">
        <f>IF(N336="zákl. přenesená",J336,0)</f>
        <v>0</v>
      </c>
      <c r="BH336" s="209">
        <f>IF(N336="sníž. přenesená",J336,0)</f>
        <v>0</v>
      </c>
      <c r="BI336" s="209">
        <f>IF(N336="nulová",J336,0)</f>
        <v>0</v>
      </c>
      <c r="BJ336" s="17" t="s">
        <v>80</v>
      </c>
      <c r="BK336" s="209">
        <f>ROUND(I336*H336,2)</f>
        <v>0</v>
      </c>
      <c r="BL336" s="17" t="s">
        <v>232</v>
      </c>
      <c r="BM336" s="208" t="s">
        <v>622</v>
      </c>
    </row>
    <row r="337" s="2" customFormat="1">
      <c r="A337" s="38"/>
      <c r="B337" s="39"/>
      <c r="C337" s="40"/>
      <c r="D337" s="210" t="s">
        <v>140</v>
      </c>
      <c r="E337" s="40"/>
      <c r="F337" s="211" t="s">
        <v>623</v>
      </c>
      <c r="G337" s="40"/>
      <c r="H337" s="40"/>
      <c r="I337" s="212"/>
      <c r="J337" s="40"/>
      <c r="K337" s="40"/>
      <c r="L337" s="44"/>
      <c r="M337" s="213"/>
      <c r="N337" s="214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140</v>
      </c>
      <c r="AU337" s="17" t="s">
        <v>82</v>
      </c>
    </row>
    <row r="338" s="2" customFormat="1" ht="16.5" customHeight="1">
      <c r="A338" s="38"/>
      <c r="B338" s="39"/>
      <c r="C338" s="227" t="s">
        <v>624</v>
      </c>
      <c r="D338" s="227" t="s">
        <v>154</v>
      </c>
      <c r="E338" s="228" t="s">
        <v>625</v>
      </c>
      <c r="F338" s="229" t="s">
        <v>626</v>
      </c>
      <c r="G338" s="230" t="s">
        <v>215</v>
      </c>
      <c r="H338" s="231">
        <v>46</v>
      </c>
      <c r="I338" s="232"/>
      <c r="J338" s="233">
        <f>ROUND(I338*H338,2)</f>
        <v>0</v>
      </c>
      <c r="K338" s="229" t="s">
        <v>137</v>
      </c>
      <c r="L338" s="234"/>
      <c r="M338" s="235" t="s">
        <v>19</v>
      </c>
      <c r="N338" s="236" t="s">
        <v>46</v>
      </c>
      <c r="O338" s="84"/>
      <c r="P338" s="206">
        <f>O338*H338</f>
        <v>0</v>
      </c>
      <c r="Q338" s="206">
        <v>6.9999999999999994E-05</v>
      </c>
      <c r="R338" s="206">
        <f>Q338*H338</f>
        <v>0.0032199999999999998</v>
      </c>
      <c r="S338" s="206">
        <v>0</v>
      </c>
      <c r="T338" s="207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08" t="s">
        <v>328</v>
      </c>
      <c r="AT338" s="208" t="s">
        <v>154</v>
      </c>
      <c r="AU338" s="208" t="s">
        <v>82</v>
      </c>
      <c r="AY338" s="17" t="s">
        <v>131</v>
      </c>
      <c r="BE338" s="209">
        <f>IF(N338="základní",J338,0)</f>
        <v>0</v>
      </c>
      <c r="BF338" s="209">
        <f>IF(N338="snížená",J338,0)</f>
        <v>0</v>
      </c>
      <c r="BG338" s="209">
        <f>IF(N338="zákl. přenesená",J338,0)</f>
        <v>0</v>
      </c>
      <c r="BH338" s="209">
        <f>IF(N338="sníž. přenesená",J338,0)</f>
        <v>0</v>
      </c>
      <c r="BI338" s="209">
        <f>IF(N338="nulová",J338,0)</f>
        <v>0</v>
      </c>
      <c r="BJ338" s="17" t="s">
        <v>80</v>
      </c>
      <c r="BK338" s="209">
        <f>ROUND(I338*H338,2)</f>
        <v>0</v>
      </c>
      <c r="BL338" s="17" t="s">
        <v>232</v>
      </c>
      <c r="BM338" s="208" t="s">
        <v>627</v>
      </c>
    </row>
    <row r="339" s="2" customFormat="1">
      <c r="A339" s="38"/>
      <c r="B339" s="39"/>
      <c r="C339" s="40"/>
      <c r="D339" s="210" t="s">
        <v>140</v>
      </c>
      <c r="E339" s="40"/>
      <c r="F339" s="211" t="s">
        <v>628</v>
      </c>
      <c r="G339" s="40"/>
      <c r="H339" s="40"/>
      <c r="I339" s="212"/>
      <c r="J339" s="40"/>
      <c r="K339" s="40"/>
      <c r="L339" s="44"/>
      <c r="M339" s="213"/>
      <c r="N339" s="214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140</v>
      </c>
      <c r="AU339" s="17" t="s">
        <v>82</v>
      </c>
    </row>
    <row r="340" s="13" customFormat="1">
      <c r="A340" s="13"/>
      <c r="B340" s="215"/>
      <c r="C340" s="216"/>
      <c r="D340" s="217" t="s">
        <v>142</v>
      </c>
      <c r="E340" s="216"/>
      <c r="F340" s="219" t="s">
        <v>629</v>
      </c>
      <c r="G340" s="216"/>
      <c r="H340" s="220">
        <v>46</v>
      </c>
      <c r="I340" s="221"/>
      <c r="J340" s="216"/>
      <c r="K340" s="216"/>
      <c r="L340" s="222"/>
      <c r="M340" s="223"/>
      <c r="N340" s="224"/>
      <c r="O340" s="224"/>
      <c r="P340" s="224"/>
      <c r="Q340" s="224"/>
      <c r="R340" s="224"/>
      <c r="S340" s="224"/>
      <c r="T340" s="22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6" t="s">
        <v>142</v>
      </c>
      <c r="AU340" s="226" t="s">
        <v>82</v>
      </c>
      <c r="AV340" s="13" t="s">
        <v>82</v>
      </c>
      <c r="AW340" s="13" t="s">
        <v>4</v>
      </c>
      <c r="AX340" s="13" t="s">
        <v>80</v>
      </c>
      <c r="AY340" s="226" t="s">
        <v>131</v>
      </c>
    </row>
    <row r="341" s="2" customFormat="1" ht="24.15" customHeight="1">
      <c r="A341" s="38"/>
      <c r="B341" s="39"/>
      <c r="C341" s="197" t="s">
        <v>630</v>
      </c>
      <c r="D341" s="197" t="s">
        <v>133</v>
      </c>
      <c r="E341" s="198" t="s">
        <v>631</v>
      </c>
      <c r="F341" s="199" t="s">
        <v>632</v>
      </c>
      <c r="G341" s="200" t="s">
        <v>215</v>
      </c>
      <c r="H341" s="201">
        <v>40</v>
      </c>
      <c r="I341" s="202"/>
      <c r="J341" s="203">
        <f>ROUND(I341*H341,2)</f>
        <v>0</v>
      </c>
      <c r="K341" s="199" t="s">
        <v>137</v>
      </c>
      <c r="L341" s="44"/>
      <c r="M341" s="204" t="s">
        <v>19</v>
      </c>
      <c r="N341" s="205" t="s">
        <v>46</v>
      </c>
      <c r="O341" s="84"/>
      <c r="P341" s="206">
        <f>O341*H341</f>
        <v>0</v>
      </c>
      <c r="Q341" s="206">
        <v>0</v>
      </c>
      <c r="R341" s="206">
        <f>Q341*H341</f>
        <v>0</v>
      </c>
      <c r="S341" s="206">
        <v>0</v>
      </c>
      <c r="T341" s="207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08" t="s">
        <v>232</v>
      </c>
      <c r="AT341" s="208" t="s">
        <v>133</v>
      </c>
      <c r="AU341" s="208" t="s">
        <v>82</v>
      </c>
      <c r="AY341" s="17" t="s">
        <v>131</v>
      </c>
      <c r="BE341" s="209">
        <f>IF(N341="základní",J341,0)</f>
        <v>0</v>
      </c>
      <c r="BF341" s="209">
        <f>IF(N341="snížená",J341,0)</f>
        <v>0</v>
      </c>
      <c r="BG341" s="209">
        <f>IF(N341="zákl. přenesená",J341,0)</f>
        <v>0</v>
      </c>
      <c r="BH341" s="209">
        <f>IF(N341="sníž. přenesená",J341,0)</f>
        <v>0</v>
      </c>
      <c r="BI341" s="209">
        <f>IF(N341="nulová",J341,0)</f>
        <v>0</v>
      </c>
      <c r="BJ341" s="17" t="s">
        <v>80</v>
      </c>
      <c r="BK341" s="209">
        <f>ROUND(I341*H341,2)</f>
        <v>0</v>
      </c>
      <c r="BL341" s="17" t="s">
        <v>232</v>
      </c>
      <c r="BM341" s="208" t="s">
        <v>633</v>
      </c>
    </row>
    <row r="342" s="2" customFormat="1">
      <c r="A342" s="38"/>
      <c r="B342" s="39"/>
      <c r="C342" s="40"/>
      <c r="D342" s="210" t="s">
        <v>140</v>
      </c>
      <c r="E342" s="40"/>
      <c r="F342" s="211" t="s">
        <v>634</v>
      </c>
      <c r="G342" s="40"/>
      <c r="H342" s="40"/>
      <c r="I342" s="212"/>
      <c r="J342" s="40"/>
      <c r="K342" s="40"/>
      <c r="L342" s="44"/>
      <c r="M342" s="213"/>
      <c r="N342" s="214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140</v>
      </c>
      <c r="AU342" s="17" t="s">
        <v>82</v>
      </c>
    </row>
    <row r="343" s="2" customFormat="1" ht="16.5" customHeight="1">
      <c r="A343" s="38"/>
      <c r="B343" s="39"/>
      <c r="C343" s="227" t="s">
        <v>635</v>
      </c>
      <c r="D343" s="227" t="s">
        <v>154</v>
      </c>
      <c r="E343" s="228" t="s">
        <v>636</v>
      </c>
      <c r="F343" s="229" t="s">
        <v>637</v>
      </c>
      <c r="G343" s="230" t="s">
        <v>215</v>
      </c>
      <c r="H343" s="231">
        <v>46</v>
      </c>
      <c r="I343" s="232"/>
      <c r="J343" s="233">
        <f>ROUND(I343*H343,2)</f>
        <v>0</v>
      </c>
      <c r="K343" s="229" t="s">
        <v>137</v>
      </c>
      <c r="L343" s="234"/>
      <c r="M343" s="235" t="s">
        <v>19</v>
      </c>
      <c r="N343" s="236" t="s">
        <v>46</v>
      </c>
      <c r="O343" s="84"/>
      <c r="P343" s="206">
        <f>O343*H343</f>
        <v>0</v>
      </c>
      <c r="Q343" s="206">
        <v>0.00025000000000000001</v>
      </c>
      <c r="R343" s="206">
        <f>Q343*H343</f>
        <v>0.0115</v>
      </c>
      <c r="S343" s="206">
        <v>0</v>
      </c>
      <c r="T343" s="207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08" t="s">
        <v>328</v>
      </c>
      <c r="AT343" s="208" t="s">
        <v>154</v>
      </c>
      <c r="AU343" s="208" t="s">
        <v>82</v>
      </c>
      <c r="AY343" s="17" t="s">
        <v>131</v>
      </c>
      <c r="BE343" s="209">
        <f>IF(N343="základní",J343,0)</f>
        <v>0</v>
      </c>
      <c r="BF343" s="209">
        <f>IF(N343="snížená",J343,0)</f>
        <v>0</v>
      </c>
      <c r="BG343" s="209">
        <f>IF(N343="zákl. přenesená",J343,0)</f>
        <v>0</v>
      </c>
      <c r="BH343" s="209">
        <f>IF(N343="sníž. přenesená",J343,0)</f>
        <v>0</v>
      </c>
      <c r="BI343" s="209">
        <f>IF(N343="nulová",J343,0)</f>
        <v>0</v>
      </c>
      <c r="BJ343" s="17" t="s">
        <v>80</v>
      </c>
      <c r="BK343" s="209">
        <f>ROUND(I343*H343,2)</f>
        <v>0</v>
      </c>
      <c r="BL343" s="17" t="s">
        <v>232</v>
      </c>
      <c r="BM343" s="208" t="s">
        <v>638</v>
      </c>
    </row>
    <row r="344" s="2" customFormat="1">
      <c r="A344" s="38"/>
      <c r="B344" s="39"/>
      <c r="C344" s="40"/>
      <c r="D344" s="210" t="s">
        <v>140</v>
      </c>
      <c r="E344" s="40"/>
      <c r="F344" s="211" t="s">
        <v>639</v>
      </c>
      <c r="G344" s="40"/>
      <c r="H344" s="40"/>
      <c r="I344" s="212"/>
      <c r="J344" s="40"/>
      <c r="K344" s="40"/>
      <c r="L344" s="44"/>
      <c r="M344" s="213"/>
      <c r="N344" s="214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140</v>
      </c>
      <c r="AU344" s="17" t="s">
        <v>82</v>
      </c>
    </row>
    <row r="345" s="13" customFormat="1">
      <c r="A345" s="13"/>
      <c r="B345" s="215"/>
      <c r="C345" s="216"/>
      <c r="D345" s="217" t="s">
        <v>142</v>
      </c>
      <c r="E345" s="216"/>
      <c r="F345" s="219" t="s">
        <v>629</v>
      </c>
      <c r="G345" s="216"/>
      <c r="H345" s="220">
        <v>46</v>
      </c>
      <c r="I345" s="221"/>
      <c r="J345" s="216"/>
      <c r="K345" s="216"/>
      <c r="L345" s="222"/>
      <c r="M345" s="223"/>
      <c r="N345" s="224"/>
      <c r="O345" s="224"/>
      <c r="P345" s="224"/>
      <c r="Q345" s="224"/>
      <c r="R345" s="224"/>
      <c r="S345" s="224"/>
      <c r="T345" s="22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6" t="s">
        <v>142</v>
      </c>
      <c r="AU345" s="226" t="s">
        <v>82</v>
      </c>
      <c r="AV345" s="13" t="s">
        <v>82</v>
      </c>
      <c r="AW345" s="13" t="s">
        <v>4</v>
      </c>
      <c r="AX345" s="13" t="s">
        <v>80</v>
      </c>
      <c r="AY345" s="226" t="s">
        <v>131</v>
      </c>
    </row>
    <row r="346" s="2" customFormat="1" ht="21.75" customHeight="1">
      <c r="A346" s="38"/>
      <c r="B346" s="39"/>
      <c r="C346" s="197" t="s">
        <v>640</v>
      </c>
      <c r="D346" s="197" t="s">
        <v>133</v>
      </c>
      <c r="E346" s="198" t="s">
        <v>641</v>
      </c>
      <c r="F346" s="199" t="s">
        <v>642</v>
      </c>
      <c r="G346" s="200" t="s">
        <v>201</v>
      </c>
      <c r="H346" s="201">
        <v>4</v>
      </c>
      <c r="I346" s="202"/>
      <c r="J346" s="203">
        <f>ROUND(I346*H346,2)</f>
        <v>0</v>
      </c>
      <c r="K346" s="199" t="s">
        <v>137</v>
      </c>
      <c r="L346" s="44"/>
      <c r="M346" s="204" t="s">
        <v>19</v>
      </c>
      <c r="N346" s="205" t="s">
        <v>46</v>
      </c>
      <c r="O346" s="84"/>
      <c r="P346" s="206">
        <f>O346*H346</f>
        <v>0</v>
      </c>
      <c r="Q346" s="206">
        <v>0</v>
      </c>
      <c r="R346" s="206">
        <f>Q346*H346</f>
        <v>0</v>
      </c>
      <c r="S346" s="206">
        <v>0</v>
      </c>
      <c r="T346" s="207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08" t="s">
        <v>232</v>
      </c>
      <c r="AT346" s="208" t="s">
        <v>133</v>
      </c>
      <c r="AU346" s="208" t="s">
        <v>82</v>
      </c>
      <c r="AY346" s="17" t="s">
        <v>131</v>
      </c>
      <c r="BE346" s="209">
        <f>IF(N346="základní",J346,0)</f>
        <v>0</v>
      </c>
      <c r="BF346" s="209">
        <f>IF(N346="snížená",J346,0)</f>
        <v>0</v>
      </c>
      <c r="BG346" s="209">
        <f>IF(N346="zákl. přenesená",J346,0)</f>
        <v>0</v>
      </c>
      <c r="BH346" s="209">
        <f>IF(N346="sníž. přenesená",J346,0)</f>
        <v>0</v>
      </c>
      <c r="BI346" s="209">
        <f>IF(N346="nulová",J346,0)</f>
        <v>0</v>
      </c>
      <c r="BJ346" s="17" t="s">
        <v>80</v>
      </c>
      <c r="BK346" s="209">
        <f>ROUND(I346*H346,2)</f>
        <v>0</v>
      </c>
      <c r="BL346" s="17" t="s">
        <v>232</v>
      </c>
      <c r="BM346" s="208" t="s">
        <v>643</v>
      </c>
    </row>
    <row r="347" s="2" customFormat="1">
      <c r="A347" s="38"/>
      <c r="B347" s="39"/>
      <c r="C347" s="40"/>
      <c r="D347" s="210" t="s">
        <v>140</v>
      </c>
      <c r="E347" s="40"/>
      <c r="F347" s="211" t="s">
        <v>644</v>
      </c>
      <c r="G347" s="40"/>
      <c r="H347" s="40"/>
      <c r="I347" s="212"/>
      <c r="J347" s="40"/>
      <c r="K347" s="40"/>
      <c r="L347" s="44"/>
      <c r="M347" s="213"/>
      <c r="N347" s="214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140</v>
      </c>
      <c r="AU347" s="17" t="s">
        <v>82</v>
      </c>
    </row>
    <row r="348" s="2" customFormat="1" ht="16.5" customHeight="1">
      <c r="A348" s="38"/>
      <c r="B348" s="39"/>
      <c r="C348" s="197" t="s">
        <v>645</v>
      </c>
      <c r="D348" s="197" t="s">
        <v>133</v>
      </c>
      <c r="E348" s="198" t="s">
        <v>646</v>
      </c>
      <c r="F348" s="199" t="s">
        <v>647</v>
      </c>
      <c r="G348" s="200" t="s">
        <v>201</v>
      </c>
      <c r="H348" s="201">
        <v>2</v>
      </c>
      <c r="I348" s="202"/>
      <c r="J348" s="203">
        <f>ROUND(I348*H348,2)</f>
        <v>0</v>
      </c>
      <c r="K348" s="199" t="s">
        <v>137</v>
      </c>
      <c r="L348" s="44"/>
      <c r="M348" s="204" t="s">
        <v>19</v>
      </c>
      <c r="N348" s="205" t="s">
        <v>46</v>
      </c>
      <c r="O348" s="84"/>
      <c r="P348" s="206">
        <f>O348*H348</f>
        <v>0</v>
      </c>
      <c r="Q348" s="206">
        <v>0</v>
      </c>
      <c r="R348" s="206">
        <f>Q348*H348</f>
        <v>0</v>
      </c>
      <c r="S348" s="206">
        <v>0</v>
      </c>
      <c r="T348" s="207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08" t="s">
        <v>232</v>
      </c>
      <c r="AT348" s="208" t="s">
        <v>133</v>
      </c>
      <c r="AU348" s="208" t="s">
        <v>82</v>
      </c>
      <c r="AY348" s="17" t="s">
        <v>131</v>
      </c>
      <c r="BE348" s="209">
        <f>IF(N348="základní",J348,0)</f>
        <v>0</v>
      </c>
      <c r="BF348" s="209">
        <f>IF(N348="snížená",J348,0)</f>
        <v>0</v>
      </c>
      <c r="BG348" s="209">
        <f>IF(N348="zákl. přenesená",J348,0)</f>
        <v>0</v>
      </c>
      <c r="BH348" s="209">
        <f>IF(N348="sníž. přenesená",J348,0)</f>
        <v>0</v>
      </c>
      <c r="BI348" s="209">
        <f>IF(N348="nulová",J348,0)</f>
        <v>0</v>
      </c>
      <c r="BJ348" s="17" t="s">
        <v>80</v>
      </c>
      <c r="BK348" s="209">
        <f>ROUND(I348*H348,2)</f>
        <v>0</v>
      </c>
      <c r="BL348" s="17" t="s">
        <v>232</v>
      </c>
      <c r="BM348" s="208" t="s">
        <v>648</v>
      </c>
    </row>
    <row r="349" s="2" customFormat="1">
      <c r="A349" s="38"/>
      <c r="B349" s="39"/>
      <c r="C349" s="40"/>
      <c r="D349" s="210" t="s">
        <v>140</v>
      </c>
      <c r="E349" s="40"/>
      <c r="F349" s="211" t="s">
        <v>649</v>
      </c>
      <c r="G349" s="40"/>
      <c r="H349" s="40"/>
      <c r="I349" s="212"/>
      <c r="J349" s="40"/>
      <c r="K349" s="40"/>
      <c r="L349" s="44"/>
      <c r="M349" s="213"/>
      <c r="N349" s="214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140</v>
      </c>
      <c r="AU349" s="17" t="s">
        <v>82</v>
      </c>
    </row>
    <row r="350" s="2" customFormat="1" ht="16.5" customHeight="1">
      <c r="A350" s="38"/>
      <c r="B350" s="39"/>
      <c r="C350" s="197" t="s">
        <v>650</v>
      </c>
      <c r="D350" s="197" t="s">
        <v>133</v>
      </c>
      <c r="E350" s="198" t="s">
        <v>651</v>
      </c>
      <c r="F350" s="199" t="s">
        <v>652</v>
      </c>
      <c r="G350" s="200" t="s">
        <v>201</v>
      </c>
      <c r="H350" s="201">
        <v>1</v>
      </c>
      <c r="I350" s="202"/>
      <c r="J350" s="203">
        <f>ROUND(I350*H350,2)</f>
        <v>0</v>
      </c>
      <c r="K350" s="199" t="s">
        <v>137</v>
      </c>
      <c r="L350" s="44"/>
      <c r="M350" s="204" t="s">
        <v>19</v>
      </c>
      <c r="N350" s="205" t="s">
        <v>46</v>
      </c>
      <c r="O350" s="84"/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7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08" t="s">
        <v>232</v>
      </c>
      <c r="AT350" s="208" t="s">
        <v>133</v>
      </c>
      <c r="AU350" s="208" t="s">
        <v>82</v>
      </c>
      <c r="AY350" s="17" t="s">
        <v>131</v>
      </c>
      <c r="BE350" s="209">
        <f>IF(N350="základní",J350,0)</f>
        <v>0</v>
      </c>
      <c r="BF350" s="209">
        <f>IF(N350="snížená",J350,0)</f>
        <v>0</v>
      </c>
      <c r="BG350" s="209">
        <f>IF(N350="zákl. přenesená",J350,0)</f>
        <v>0</v>
      </c>
      <c r="BH350" s="209">
        <f>IF(N350="sníž. přenesená",J350,0)</f>
        <v>0</v>
      </c>
      <c r="BI350" s="209">
        <f>IF(N350="nulová",J350,0)</f>
        <v>0</v>
      </c>
      <c r="BJ350" s="17" t="s">
        <v>80</v>
      </c>
      <c r="BK350" s="209">
        <f>ROUND(I350*H350,2)</f>
        <v>0</v>
      </c>
      <c r="BL350" s="17" t="s">
        <v>232</v>
      </c>
      <c r="BM350" s="208" t="s">
        <v>653</v>
      </c>
    </row>
    <row r="351" s="2" customFormat="1">
      <c r="A351" s="38"/>
      <c r="B351" s="39"/>
      <c r="C351" s="40"/>
      <c r="D351" s="210" t="s">
        <v>140</v>
      </c>
      <c r="E351" s="40"/>
      <c r="F351" s="211" t="s">
        <v>654</v>
      </c>
      <c r="G351" s="40"/>
      <c r="H351" s="40"/>
      <c r="I351" s="212"/>
      <c r="J351" s="40"/>
      <c r="K351" s="40"/>
      <c r="L351" s="44"/>
      <c r="M351" s="213"/>
      <c r="N351" s="214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140</v>
      </c>
      <c r="AU351" s="17" t="s">
        <v>82</v>
      </c>
    </row>
    <row r="352" s="2" customFormat="1" ht="16.5" customHeight="1">
      <c r="A352" s="38"/>
      <c r="B352" s="39"/>
      <c r="C352" s="227" t="s">
        <v>655</v>
      </c>
      <c r="D352" s="227" t="s">
        <v>154</v>
      </c>
      <c r="E352" s="228" t="s">
        <v>656</v>
      </c>
      <c r="F352" s="229" t="s">
        <v>657</v>
      </c>
      <c r="G352" s="230" t="s">
        <v>201</v>
      </c>
      <c r="H352" s="231">
        <v>1</v>
      </c>
      <c r="I352" s="232"/>
      <c r="J352" s="233">
        <f>ROUND(I352*H352,2)</f>
        <v>0</v>
      </c>
      <c r="K352" s="229" t="s">
        <v>137</v>
      </c>
      <c r="L352" s="234"/>
      <c r="M352" s="235" t="s">
        <v>19</v>
      </c>
      <c r="N352" s="236" t="s">
        <v>46</v>
      </c>
      <c r="O352" s="84"/>
      <c r="P352" s="206">
        <f>O352*H352</f>
        <v>0</v>
      </c>
      <c r="Q352" s="206">
        <v>0.00040000000000000002</v>
      </c>
      <c r="R352" s="206">
        <f>Q352*H352</f>
        <v>0.00040000000000000002</v>
      </c>
      <c r="S352" s="206">
        <v>0</v>
      </c>
      <c r="T352" s="207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08" t="s">
        <v>328</v>
      </c>
      <c r="AT352" s="208" t="s">
        <v>154</v>
      </c>
      <c r="AU352" s="208" t="s">
        <v>82</v>
      </c>
      <c r="AY352" s="17" t="s">
        <v>131</v>
      </c>
      <c r="BE352" s="209">
        <f>IF(N352="základní",J352,0)</f>
        <v>0</v>
      </c>
      <c r="BF352" s="209">
        <f>IF(N352="snížená",J352,0)</f>
        <v>0</v>
      </c>
      <c r="BG352" s="209">
        <f>IF(N352="zákl. přenesená",J352,0)</f>
        <v>0</v>
      </c>
      <c r="BH352" s="209">
        <f>IF(N352="sníž. přenesená",J352,0)</f>
        <v>0</v>
      </c>
      <c r="BI352" s="209">
        <f>IF(N352="nulová",J352,0)</f>
        <v>0</v>
      </c>
      <c r="BJ352" s="17" t="s">
        <v>80</v>
      </c>
      <c r="BK352" s="209">
        <f>ROUND(I352*H352,2)</f>
        <v>0</v>
      </c>
      <c r="BL352" s="17" t="s">
        <v>232</v>
      </c>
      <c r="BM352" s="208" t="s">
        <v>658</v>
      </c>
    </row>
    <row r="353" s="2" customFormat="1">
      <c r="A353" s="38"/>
      <c r="B353" s="39"/>
      <c r="C353" s="40"/>
      <c r="D353" s="210" t="s">
        <v>140</v>
      </c>
      <c r="E353" s="40"/>
      <c r="F353" s="211" t="s">
        <v>659</v>
      </c>
      <c r="G353" s="40"/>
      <c r="H353" s="40"/>
      <c r="I353" s="212"/>
      <c r="J353" s="40"/>
      <c r="K353" s="40"/>
      <c r="L353" s="44"/>
      <c r="M353" s="213"/>
      <c r="N353" s="214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140</v>
      </c>
      <c r="AU353" s="17" t="s">
        <v>82</v>
      </c>
    </row>
    <row r="354" s="2" customFormat="1" ht="24.15" customHeight="1">
      <c r="A354" s="38"/>
      <c r="B354" s="39"/>
      <c r="C354" s="197" t="s">
        <v>374</v>
      </c>
      <c r="D354" s="197" t="s">
        <v>133</v>
      </c>
      <c r="E354" s="198" t="s">
        <v>660</v>
      </c>
      <c r="F354" s="199" t="s">
        <v>661</v>
      </c>
      <c r="G354" s="200" t="s">
        <v>201</v>
      </c>
      <c r="H354" s="201">
        <v>1</v>
      </c>
      <c r="I354" s="202"/>
      <c r="J354" s="203">
        <f>ROUND(I354*H354,2)</f>
        <v>0</v>
      </c>
      <c r="K354" s="199" t="s">
        <v>137</v>
      </c>
      <c r="L354" s="44"/>
      <c r="M354" s="204" t="s">
        <v>19</v>
      </c>
      <c r="N354" s="205" t="s">
        <v>46</v>
      </c>
      <c r="O354" s="84"/>
      <c r="P354" s="206">
        <f>O354*H354</f>
        <v>0</v>
      </c>
      <c r="Q354" s="206">
        <v>0</v>
      </c>
      <c r="R354" s="206">
        <f>Q354*H354</f>
        <v>0</v>
      </c>
      <c r="S354" s="206">
        <v>0.0012999999999999999</v>
      </c>
      <c r="T354" s="207">
        <f>S354*H354</f>
        <v>0.0012999999999999999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08" t="s">
        <v>232</v>
      </c>
      <c r="AT354" s="208" t="s">
        <v>133</v>
      </c>
      <c r="AU354" s="208" t="s">
        <v>82</v>
      </c>
      <c r="AY354" s="17" t="s">
        <v>131</v>
      </c>
      <c r="BE354" s="209">
        <f>IF(N354="základní",J354,0)</f>
        <v>0</v>
      </c>
      <c r="BF354" s="209">
        <f>IF(N354="snížená",J354,0)</f>
        <v>0</v>
      </c>
      <c r="BG354" s="209">
        <f>IF(N354="zákl. přenesená",J354,0)</f>
        <v>0</v>
      </c>
      <c r="BH354" s="209">
        <f>IF(N354="sníž. přenesená",J354,0)</f>
        <v>0</v>
      </c>
      <c r="BI354" s="209">
        <f>IF(N354="nulová",J354,0)</f>
        <v>0</v>
      </c>
      <c r="BJ354" s="17" t="s">
        <v>80</v>
      </c>
      <c r="BK354" s="209">
        <f>ROUND(I354*H354,2)</f>
        <v>0</v>
      </c>
      <c r="BL354" s="17" t="s">
        <v>232</v>
      </c>
      <c r="BM354" s="208" t="s">
        <v>662</v>
      </c>
    </row>
    <row r="355" s="2" customFormat="1">
      <c r="A355" s="38"/>
      <c r="B355" s="39"/>
      <c r="C355" s="40"/>
      <c r="D355" s="210" t="s">
        <v>140</v>
      </c>
      <c r="E355" s="40"/>
      <c r="F355" s="211" t="s">
        <v>663</v>
      </c>
      <c r="G355" s="40"/>
      <c r="H355" s="40"/>
      <c r="I355" s="212"/>
      <c r="J355" s="40"/>
      <c r="K355" s="40"/>
      <c r="L355" s="44"/>
      <c r="M355" s="213"/>
      <c r="N355" s="214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140</v>
      </c>
      <c r="AU355" s="17" t="s">
        <v>82</v>
      </c>
    </row>
    <row r="356" s="2" customFormat="1" ht="24.15" customHeight="1">
      <c r="A356" s="38"/>
      <c r="B356" s="39"/>
      <c r="C356" s="197" t="s">
        <v>664</v>
      </c>
      <c r="D356" s="197" t="s">
        <v>133</v>
      </c>
      <c r="E356" s="198" t="s">
        <v>665</v>
      </c>
      <c r="F356" s="199" t="s">
        <v>666</v>
      </c>
      <c r="G356" s="200" t="s">
        <v>201</v>
      </c>
      <c r="H356" s="201">
        <v>2</v>
      </c>
      <c r="I356" s="202"/>
      <c r="J356" s="203">
        <f>ROUND(I356*H356,2)</f>
        <v>0</v>
      </c>
      <c r="K356" s="199" t="s">
        <v>137</v>
      </c>
      <c r="L356" s="44"/>
      <c r="M356" s="204" t="s">
        <v>19</v>
      </c>
      <c r="N356" s="205" t="s">
        <v>46</v>
      </c>
      <c r="O356" s="84"/>
      <c r="P356" s="206">
        <f>O356*H356</f>
        <v>0</v>
      </c>
      <c r="Q356" s="206">
        <v>0</v>
      </c>
      <c r="R356" s="206">
        <f>Q356*H356</f>
        <v>0</v>
      </c>
      <c r="S356" s="206">
        <v>0</v>
      </c>
      <c r="T356" s="207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08" t="s">
        <v>232</v>
      </c>
      <c r="AT356" s="208" t="s">
        <v>133</v>
      </c>
      <c r="AU356" s="208" t="s">
        <v>82</v>
      </c>
      <c r="AY356" s="17" t="s">
        <v>131</v>
      </c>
      <c r="BE356" s="209">
        <f>IF(N356="základní",J356,0)</f>
        <v>0</v>
      </c>
      <c r="BF356" s="209">
        <f>IF(N356="snížená",J356,0)</f>
        <v>0</v>
      </c>
      <c r="BG356" s="209">
        <f>IF(N356="zákl. přenesená",J356,0)</f>
        <v>0</v>
      </c>
      <c r="BH356" s="209">
        <f>IF(N356="sníž. přenesená",J356,0)</f>
        <v>0</v>
      </c>
      <c r="BI356" s="209">
        <f>IF(N356="nulová",J356,0)</f>
        <v>0</v>
      </c>
      <c r="BJ356" s="17" t="s">
        <v>80</v>
      </c>
      <c r="BK356" s="209">
        <f>ROUND(I356*H356,2)</f>
        <v>0</v>
      </c>
      <c r="BL356" s="17" t="s">
        <v>232</v>
      </c>
      <c r="BM356" s="208" t="s">
        <v>667</v>
      </c>
    </row>
    <row r="357" s="2" customFormat="1">
      <c r="A357" s="38"/>
      <c r="B357" s="39"/>
      <c r="C357" s="40"/>
      <c r="D357" s="210" t="s">
        <v>140</v>
      </c>
      <c r="E357" s="40"/>
      <c r="F357" s="211" t="s">
        <v>668</v>
      </c>
      <c r="G357" s="40"/>
      <c r="H357" s="40"/>
      <c r="I357" s="212"/>
      <c r="J357" s="40"/>
      <c r="K357" s="40"/>
      <c r="L357" s="44"/>
      <c r="M357" s="213"/>
      <c r="N357" s="214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140</v>
      </c>
      <c r="AU357" s="17" t="s">
        <v>82</v>
      </c>
    </row>
    <row r="358" s="2" customFormat="1" ht="21.75" customHeight="1">
      <c r="A358" s="38"/>
      <c r="B358" s="39"/>
      <c r="C358" s="227" t="s">
        <v>669</v>
      </c>
      <c r="D358" s="227" t="s">
        <v>154</v>
      </c>
      <c r="E358" s="228" t="s">
        <v>670</v>
      </c>
      <c r="F358" s="229" t="s">
        <v>671</v>
      </c>
      <c r="G358" s="230" t="s">
        <v>201</v>
      </c>
      <c r="H358" s="231">
        <v>2</v>
      </c>
      <c r="I358" s="232"/>
      <c r="J358" s="233">
        <f>ROUND(I358*H358,2)</f>
        <v>0</v>
      </c>
      <c r="K358" s="229" t="s">
        <v>137</v>
      </c>
      <c r="L358" s="234"/>
      <c r="M358" s="235" t="s">
        <v>19</v>
      </c>
      <c r="N358" s="236" t="s">
        <v>46</v>
      </c>
      <c r="O358" s="84"/>
      <c r="P358" s="206">
        <f>O358*H358</f>
        <v>0</v>
      </c>
      <c r="Q358" s="206">
        <v>0.0025500000000000002</v>
      </c>
      <c r="R358" s="206">
        <f>Q358*H358</f>
        <v>0.0051000000000000004</v>
      </c>
      <c r="S358" s="206">
        <v>0</v>
      </c>
      <c r="T358" s="207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08" t="s">
        <v>328</v>
      </c>
      <c r="AT358" s="208" t="s">
        <v>154</v>
      </c>
      <c r="AU358" s="208" t="s">
        <v>82</v>
      </c>
      <c r="AY358" s="17" t="s">
        <v>131</v>
      </c>
      <c r="BE358" s="209">
        <f>IF(N358="základní",J358,0)</f>
        <v>0</v>
      </c>
      <c r="BF358" s="209">
        <f>IF(N358="snížená",J358,0)</f>
        <v>0</v>
      </c>
      <c r="BG358" s="209">
        <f>IF(N358="zákl. přenesená",J358,0)</f>
        <v>0</v>
      </c>
      <c r="BH358" s="209">
        <f>IF(N358="sníž. přenesená",J358,0)</f>
        <v>0</v>
      </c>
      <c r="BI358" s="209">
        <f>IF(N358="nulová",J358,0)</f>
        <v>0</v>
      </c>
      <c r="BJ358" s="17" t="s">
        <v>80</v>
      </c>
      <c r="BK358" s="209">
        <f>ROUND(I358*H358,2)</f>
        <v>0</v>
      </c>
      <c r="BL358" s="17" t="s">
        <v>232</v>
      </c>
      <c r="BM358" s="208" t="s">
        <v>672</v>
      </c>
    </row>
    <row r="359" s="2" customFormat="1">
      <c r="A359" s="38"/>
      <c r="B359" s="39"/>
      <c r="C359" s="40"/>
      <c r="D359" s="210" t="s">
        <v>140</v>
      </c>
      <c r="E359" s="40"/>
      <c r="F359" s="211" t="s">
        <v>673</v>
      </c>
      <c r="G359" s="40"/>
      <c r="H359" s="40"/>
      <c r="I359" s="212"/>
      <c r="J359" s="40"/>
      <c r="K359" s="40"/>
      <c r="L359" s="44"/>
      <c r="M359" s="213"/>
      <c r="N359" s="214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140</v>
      </c>
      <c r="AU359" s="17" t="s">
        <v>82</v>
      </c>
    </row>
    <row r="360" s="2" customFormat="1" ht="24.15" customHeight="1">
      <c r="A360" s="38"/>
      <c r="B360" s="39"/>
      <c r="C360" s="197" t="s">
        <v>393</v>
      </c>
      <c r="D360" s="197" t="s">
        <v>133</v>
      </c>
      <c r="E360" s="198" t="s">
        <v>674</v>
      </c>
      <c r="F360" s="199" t="s">
        <v>675</v>
      </c>
      <c r="G360" s="200" t="s">
        <v>201</v>
      </c>
      <c r="H360" s="201">
        <v>1</v>
      </c>
      <c r="I360" s="202"/>
      <c r="J360" s="203">
        <f>ROUND(I360*H360,2)</f>
        <v>0</v>
      </c>
      <c r="K360" s="199" t="s">
        <v>137</v>
      </c>
      <c r="L360" s="44"/>
      <c r="M360" s="204" t="s">
        <v>19</v>
      </c>
      <c r="N360" s="205" t="s">
        <v>46</v>
      </c>
      <c r="O360" s="84"/>
      <c r="P360" s="206">
        <f>O360*H360</f>
        <v>0</v>
      </c>
      <c r="Q360" s="206">
        <v>0</v>
      </c>
      <c r="R360" s="206">
        <f>Q360*H360</f>
        <v>0</v>
      </c>
      <c r="S360" s="206">
        <v>0</v>
      </c>
      <c r="T360" s="207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08" t="s">
        <v>232</v>
      </c>
      <c r="AT360" s="208" t="s">
        <v>133</v>
      </c>
      <c r="AU360" s="208" t="s">
        <v>82</v>
      </c>
      <c r="AY360" s="17" t="s">
        <v>131</v>
      </c>
      <c r="BE360" s="209">
        <f>IF(N360="základní",J360,0)</f>
        <v>0</v>
      </c>
      <c r="BF360" s="209">
        <f>IF(N360="snížená",J360,0)</f>
        <v>0</v>
      </c>
      <c r="BG360" s="209">
        <f>IF(N360="zákl. přenesená",J360,0)</f>
        <v>0</v>
      </c>
      <c r="BH360" s="209">
        <f>IF(N360="sníž. přenesená",J360,0)</f>
        <v>0</v>
      </c>
      <c r="BI360" s="209">
        <f>IF(N360="nulová",J360,0)</f>
        <v>0</v>
      </c>
      <c r="BJ360" s="17" t="s">
        <v>80</v>
      </c>
      <c r="BK360" s="209">
        <f>ROUND(I360*H360,2)</f>
        <v>0</v>
      </c>
      <c r="BL360" s="17" t="s">
        <v>232</v>
      </c>
      <c r="BM360" s="208" t="s">
        <v>676</v>
      </c>
    </row>
    <row r="361" s="2" customFormat="1">
      <c r="A361" s="38"/>
      <c r="B361" s="39"/>
      <c r="C361" s="40"/>
      <c r="D361" s="210" t="s">
        <v>140</v>
      </c>
      <c r="E361" s="40"/>
      <c r="F361" s="211" t="s">
        <v>677</v>
      </c>
      <c r="G361" s="40"/>
      <c r="H361" s="40"/>
      <c r="I361" s="212"/>
      <c r="J361" s="40"/>
      <c r="K361" s="40"/>
      <c r="L361" s="44"/>
      <c r="M361" s="213"/>
      <c r="N361" s="214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140</v>
      </c>
      <c r="AU361" s="17" t="s">
        <v>82</v>
      </c>
    </row>
    <row r="362" s="2" customFormat="1" ht="24.15" customHeight="1">
      <c r="A362" s="38"/>
      <c r="B362" s="39"/>
      <c r="C362" s="197" t="s">
        <v>678</v>
      </c>
      <c r="D362" s="197" t="s">
        <v>133</v>
      </c>
      <c r="E362" s="198" t="s">
        <v>679</v>
      </c>
      <c r="F362" s="199" t="s">
        <v>680</v>
      </c>
      <c r="G362" s="200" t="s">
        <v>157</v>
      </c>
      <c r="H362" s="201">
        <v>0.025000000000000001</v>
      </c>
      <c r="I362" s="202"/>
      <c r="J362" s="203">
        <f>ROUND(I362*H362,2)</f>
        <v>0</v>
      </c>
      <c r="K362" s="199" t="s">
        <v>137</v>
      </c>
      <c r="L362" s="44"/>
      <c r="M362" s="204" t="s">
        <v>19</v>
      </c>
      <c r="N362" s="205" t="s">
        <v>46</v>
      </c>
      <c r="O362" s="84"/>
      <c r="P362" s="206">
        <f>O362*H362</f>
        <v>0</v>
      </c>
      <c r="Q362" s="206">
        <v>0</v>
      </c>
      <c r="R362" s="206">
        <f>Q362*H362</f>
        <v>0</v>
      </c>
      <c r="S362" s="206">
        <v>0</v>
      </c>
      <c r="T362" s="207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08" t="s">
        <v>232</v>
      </c>
      <c r="AT362" s="208" t="s">
        <v>133</v>
      </c>
      <c r="AU362" s="208" t="s">
        <v>82</v>
      </c>
      <c r="AY362" s="17" t="s">
        <v>131</v>
      </c>
      <c r="BE362" s="209">
        <f>IF(N362="základní",J362,0)</f>
        <v>0</v>
      </c>
      <c r="BF362" s="209">
        <f>IF(N362="snížená",J362,0)</f>
        <v>0</v>
      </c>
      <c r="BG362" s="209">
        <f>IF(N362="zákl. přenesená",J362,0)</f>
        <v>0</v>
      </c>
      <c r="BH362" s="209">
        <f>IF(N362="sníž. přenesená",J362,0)</f>
        <v>0</v>
      </c>
      <c r="BI362" s="209">
        <f>IF(N362="nulová",J362,0)</f>
        <v>0</v>
      </c>
      <c r="BJ362" s="17" t="s">
        <v>80</v>
      </c>
      <c r="BK362" s="209">
        <f>ROUND(I362*H362,2)</f>
        <v>0</v>
      </c>
      <c r="BL362" s="17" t="s">
        <v>232</v>
      </c>
      <c r="BM362" s="208" t="s">
        <v>681</v>
      </c>
    </row>
    <row r="363" s="2" customFormat="1">
      <c r="A363" s="38"/>
      <c r="B363" s="39"/>
      <c r="C363" s="40"/>
      <c r="D363" s="210" t="s">
        <v>140</v>
      </c>
      <c r="E363" s="40"/>
      <c r="F363" s="211" t="s">
        <v>682</v>
      </c>
      <c r="G363" s="40"/>
      <c r="H363" s="40"/>
      <c r="I363" s="212"/>
      <c r="J363" s="40"/>
      <c r="K363" s="40"/>
      <c r="L363" s="44"/>
      <c r="M363" s="213"/>
      <c r="N363" s="214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140</v>
      </c>
      <c r="AU363" s="17" t="s">
        <v>82</v>
      </c>
    </row>
    <row r="364" s="2" customFormat="1" ht="24.15" customHeight="1">
      <c r="A364" s="38"/>
      <c r="B364" s="39"/>
      <c r="C364" s="197" t="s">
        <v>400</v>
      </c>
      <c r="D364" s="197" t="s">
        <v>133</v>
      </c>
      <c r="E364" s="198" t="s">
        <v>683</v>
      </c>
      <c r="F364" s="199" t="s">
        <v>684</v>
      </c>
      <c r="G364" s="200" t="s">
        <v>685</v>
      </c>
      <c r="H364" s="201">
        <v>4</v>
      </c>
      <c r="I364" s="202"/>
      <c r="J364" s="203">
        <f>ROUND(I364*H364,2)</f>
        <v>0</v>
      </c>
      <c r="K364" s="199" t="s">
        <v>137</v>
      </c>
      <c r="L364" s="44"/>
      <c r="M364" s="204" t="s">
        <v>19</v>
      </c>
      <c r="N364" s="205" t="s">
        <v>46</v>
      </c>
      <c r="O364" s="84"/>
      <c r="P364" s="206">
        <f>O364*H364</f>
        <v>0</v>
      </c>
      <c r="Q364" s="206">
        <v>0</v>
      </c>
      <c r="R364" s="206">
        <f>Q364*H364</f>
        <v>0</v>
      </c>
      <c r="S364" s="206">
        <v>0</v>
      </c>
      <c r="T364" s="207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08" t="s">
        <v>232</v>
      </c>
      <c r="AT364" s="208" t="s">
        <v>133</v>
      </c>
      <c r="AU364" s="208" t="s">
        <v>82</v>
      </c>
      <c r="AY364" s="17" t="s">
        <v>131</v>
      </c>
      <c r="BE364" s="209">
        <f>IF(N364="základní",J364,0)</f>
        <v>0</v>
      </c>
      <c r="BF364" s="209">
        <f>IF(N364="snížená",J364,0)</f>
        <v>0</v>
      </c>
      <c r="BG364" s="209">
        <f>IF(N364="zákl. přenesená",J364,0)</f>
        <v>0</v>
      </c>
      <c r="BH364" s="209">
        <f>IF(N364="sníž. přenesená",J364,0)</f>
        <v>0</v>
      </c>
      <c r="BI364" s="209">
        <f>IF(N364="nulová",J364,0)</f>
        <v>0</v>
      </c>
      <c r="BJ364" s="17" t="s">
        <v>80</v>
      </c>
      <c r="BK364" s="209">
        <f>ROUND(I364*H364,2)</f>
        <v>0</v>
      </c>
      <c r="BL364" s="17" t="s">
        <v>232</v>
      </c>
      <c r="BM364" s="208" t="s">
        <v>686</v>
      </c>
    </row>
    <row r="365" s="2" customFormat="1">
      <c r="A365" s="38"/>
      <c r="B365" s="39"/>
      <c r="C365" s="40"/>
      <c r="D365" s="210" t="s">
        <v>140</v>
      </c>
      <c r="E365" s="40"/>
      <c r="F365" s="211" t="s">
        <v>687</v>
      </c>
      <c r="G365" s="40"/>
      <c r="H365" s="40"/>
      <c r="I365" s="212"/>
      <c r="J365" s="40"/>
      <c r="K365" s="40"/>
      <c r="L365" s="44"/>
      <c r="M365" s="213"/>
      <c r="N365" s="214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140</v>
      </c>
      <c r="AU365" s="17" t="s">
        <v>82</v>
      </c>
    </row>
    <row r="366" s="12" customFormat="1" ht="22.8" customHeight="1">
      <c r="A366" s="12"/>
      <c r="B366" s="181"/>
      <c r="C366" s="182"/>
      <c r="D366" s="183" t="s">
        <v>74</v>
      </c>
      <c r="E366" s="195" t="s">
        <v>688</v>
      </c>
      <c r="F366" s="195" t="s">
        <v>689</v>
      </c>
      <c r="G366" s="182"/>
      <c r="H366" s="182"/>
      <c r="I366" s="185"/>
      <c r="J366" s="196">
        <f>BK366</f>
        <v>0</v>
      </c>
      <c r="K366" s="182"/>
      <c r="L366" s="187"/>
      <c r="M366" s="188"/>
      <c r="N366" s="189"/>
      <c r="O366" s="189"/>
      <c r="P366" s="190">
        <f>SUM(P367:P381)</f>
        <v>0</v>
      </c>
      <c r="Q366" s="189"/>
      <c r="R366" s="190">
        <f>SUM(R367:R381)</f>
        <v>0.0034399999999999999</v>
      </c>
      <c r="S366" s="189"/>
      <c r="T366" s="191">
        <f>SUM(T367:T381)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192" t="s">
        <v>82</v>
      </c>
      <c r="AT366" s="193" t="s">
        <v>74</v>
      </c>
      <c r="AU366" s="193" t="s">
        <v>80</v>
      </c>
      <c r="AY366" s="192" t="s">
        <v>131</v>
      </c>
      <c r="BK366" s="194">
        <f>SUM(BK367:BK381)</f>
        <v>0</v>
      </c>
    </row>
    <row r="367" s="2" customFormat="1" ht="16.5" customHeight="1">
      <c r="A367" s="38"/>
      <c r="B367" s="39"/>
      <c r="C367" s="197" t="s">
        <v>690</v>
      </c>
      <c r="D367" s="197" t="s">
        <v>133</v>
      </c>
      <c r="E367" s="198" t="s">
        <v>691</v>
      </c>
      <c r="F367" s="199" t="s">
        <v>692</v>
      </c>
      <c r="G367" s="200" t="s">
        <v>201</v>
      </c>
      <c r="H367" s="201">
        <v>1</v>
      </c>
      <c r="I367" s="202"/>
      <c r="J367" s="203">
        <f>ROUND(I367*H367,2)</f>
        <v>0</v>
      </c>
      <c r="K367" s="199" t="s">
        <v>137</v>
      </c>
      <c r="L367" s="44"/>
      <c r="M367" s="204" t="s">
        <v>19</v>
      </c>
      <c r="N367" s="205" t="s">
        <v>46</v>
      </c>
      <c r="O367" s="84"/>
      <c r="P367" s="206">
        <f>O367*H367</f>
        <v>0</v>
      </c>
      <c r="Q367" s="206">
        <v>0</v>
      </c>
      <c r="R367" s="206">
        <f>Q367*H367</f>
        <v>0</v>
      </c>
      <c r="S367" s="206">
        <v>0</v>
      </c>
      <c r="T367" s="207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08" t="s">
        <v>232</v>
      </c>
      <c r="AT367" s="208" t="s">
        <v>133</v>
      </c>
      <c r="AU367" s="208" t="s">
        <v>82</v>
      </c>
      <c r="AY367" s="17" t="s">
        <v>131</v>
      </c>
      <c r="BE367" s="209">
        <f>IF(N367="základní",J367,0)</f>
        <v>0</v>
      </c>
      <c r="BF367" s="209">
        <f>IF(N367="snížená",J367,0)</f>
        <v>0</v>
      </c>
      <c r="BG367" s="209">
        <f>IF(N367="zákl. přenesená",J367,0)</f>
        <v>0</v>
      </c>
      <c r="BH367" s="209">
        <f>IF(N367="sníž. přenesená",J367,0)</f>
        <v>0</v>
      </c>
      <c r="BI367" s="209">
        <f>IF(N367="nulová",J367,0)</f>
        <v>0</v>
      </c>
      <c r="BJ367" s="17" t="s">
        <v>80</v>
      </c>
      <c r="BK367" s="209">
        <f>ROUND(I367*H367,2)</f>
        <v>0</v>
      </c>
      <c r="BL367" s="17" t="s">
        <v>232</v>
      </c>
      <c r="BM367" s="208" t="s">
        <v>693</v>
      </c>
    </row>
    <row r="368" s="2" customFormat="1">
      <c r="A368" s="38"/>
      <c r="B368" s="39"/>
      <c r="C368" s="40"/>
      <c r="D368" s="210" t="s">
        <v>140</v>
      </c>
      <c r="E368" s="40"/>
      <c r="F368" s="211" t="s">
        <v>694</v>
      </c>
      <c r="G368" s="40"/>
      <c r="H368" s="40"/>
      <c r="I368" s="212"/>
      <c r="J368" s="40"/>
      <c r="K368" s="40"/>
      <c r="L368" s="44"/>
      <c r="M368" s="213"/>
      <c r="N368" s="214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140</v>
      </c>
      <c r="AU368" s="17" t="s">
        <v>82</v>
      </c>
    </row>
    <row r="369" s="2" customFormat="1" ht="24.15" customHeight="1">
      <c r="A369" s="38"/>
      <c r="B369" s="39"/>
      <c r="C369" s="227" t="s">
        <v>695</v>
      </c>
      <c r="D369" s="227" t="s">
        <v>154</v>
      </c>
      <c r="E369" s="228" t="s">
        <v>696</v>
      </c>
      <c r="F369" s="229" t="s">
        <v>697</v>
      </c>
      <c r="G369" s="230" t="s">
        <v>201</v>
      </c>
      <c r="H369" s="231">
        <v>1</v>
      </c>
      <c r="I369" s="232"/>
      <c r="J369" s="233">
        <f>ROUND(I369*H369,2)</f>
        <v>0</v>
      </c>
      <c r="K369" s="229" t="s">
        <v>543</v>
      </c>
      <c r="L369" s="234"/>
      <c r="M369" s="235" t="s">
        <v>19</v>
      </c>
      <c r="N369" s="236" t="s">
        <v>46</v>
      </c>
      <c r="O369" s="84"/>
      <c r="P369" s="206">
        <f>O369*H369</f>
        <v>0</v>
      </c>
      <c r="Q369" s="206">
        <v>0.00089999999999999998</v>
      </c>
      <c r="R369" s="206">
        <f>Q369*H369</f>
        <v>0.00089999999999999998</v>
      </c>
      <c r="S369" s="206">
        <v>0</v>
      </c>
      <c r="T369" s="207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08" t="s">
        <v>328</v>
      </c>
      <c r="AT369" s="208" t="s">
        <v>154</v>
      </c>
      <c r="AU369" s="208" t="s">
        <v>82</v>
      </c>
      <c r="AY369" s="17" t="s">
        <v>131</v>
      </c>
      <c r="BE369" s="209">
        <f>IF(N369="základní",J369,0)</f>
        <v>0</v>
      </c>
      <c r="BF369" s="209">
        <f>IF(N369="snížená",J369,0)</f>
        <v>0</v>
      </c>
      <c r="BG369" s="209">
        <f>IF(N369="zákl. přenesená",J369,0)</f>
        <v>0</v>
      </c>
      <c r="BH369" s="209">
        <f>IF(N369="sníž. přenesená",J369,0)</f>
        <v>0</v>
      </c>
      <c r="BI369" s="209">
        <f>IF(N369="nulová",J369,0)</f>
        <v>0</v>
      </c>
      <c r="BJ369" s="17" t="s">
        <v>80</v>
      </c>
      <c r="BK369" s="209">
        <f>ROUND(I369*H369,2)</f>
        <v>0</v>
      </c>
      <c r="BL369" s="17" t="s">
        <v>232</v>
      </c>
      <c r="BM369" s="208" t="s">
        <v>698</v>
      </c>
    </row>
    <row r="370" s="2" customFormat="1" ht="21.75" customHeight="1">
      <c r="A370" s="38"/>
      <c r="B370" s="39"/>
      <c r="C370" s="197" t="s">
        <v>699</v>
      </c>
      <c r="D370" s="197" t="s">
        <v>133</v>
      </c>
      <c r="E370" s="198" t="s">
        <v>700</v>
      </c>
      <c r="F370" s="199" t="s">
        <v>701</v>
      </c>
      <c r="G370" s="200" t="s">
        <v>201</v>
      </c>
      <c r="H370" s="201">
        <v>1</v>
      </c>
      <c r="I370" s="202"/>
      <c r="J370" s="203">
        <f>ROUND(I370*H370,2)</f>
        <v>0</v>
      </c>
      <c r="K370" s="199" t="s">
        <v>137</v>
      </c>
      <c r="L370" s="44"/>
      <c r="M370" s="204" t="s">
        <v>19</v>
      </c>
      <c r="N370" s="205" t="s">
        <v>46</v>
      </c>
      <c r="O370" s="84"/>
      <c r="P370" s="206">
        <f>O370*H370</f>
        <v>0</v>
      </c>
      <c r="Q370" s="206">
        <v>0</v>
      </c>
      <c r="R370" s="206">
        <f>Q370*H370</f>
        <v>0</v>
      </c>
      <c r="S370" s="206">
        <v>0</v>
      </c>
      <c r="T370" s="207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08" t="s">
        <v>232</v>
      </c>
      <c r="AT370" s="208" t="s">
        <v>133</v>
      </c>
      <c r="AU370" s="208" t="s">
        <v>82</v>
      </c>
      <c r="AY370" s="17" t="s">
        <v>131</v>
      </c>
      <c r="BE370" s="209">
        <f>IF(N370="základní",J370,0)</f>
        <v>0</v>
      </c>
      <c r="BF370" s="209">
        <f>IF(N370="snížená",J370,0)</f>
        <v>0</v>
      </c>
      <c r="BG370" s="209">
        <f>IF(N370="zákl. přenesená",J370,0)</f>
        <v>0</v>
      </c>
      <c r="BH370" s="209">
        <f>IF(N370="sníž. přenesená",J370,0)</f>
        <v>0</v>
      </c>
      <c r="BI370" s="209">
        <f>IF(N370="nulová",J370,0)</f>
        <v>0</v>
      </c>
      <c r="BJ370" s="17" t="s">
        <v>80</v>
      </c>
      <c r="BK370" s="209">
        <f>ROUND(I370*H370,2)</f>
        <v>0</v>
      </c>
      <c r="BL370" s="17" t="s">
        <v>232</v>
      </c>
      <c r="BM370" s="208" t="s">
        <v>702</v>
      </c>
    </row>
    <row r="371" s="2" customFormat="1">
      <c r="A371" s="38"/>
      <c r="B371" s="39"/>
      <c r="C371" s="40"/>
      <c r="D371" s="210" t="s">
        <v>140</v>
      </c>
      <c r="E371" s="40"/>
      <c r="F371" s="211" t="s">
        <v>703</v>
      </c>
      <c r="G371" s="40"/>
      <c r="H371" s="40"/>
      <c r="I371" s="212"/>
      <c r="J371" s="40"/>
      <c r="K371" s="40"/>
      <c r="L371" s="44"/>
      <c r="M371" s="213"/>
      <c r="N371" s="214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140</v>
      </c>
      <c r="AU371" s="17" t="s">
        <v>82</v>
      </c>
    </row>
    <row r="372" s="2" customFormat="1" ht="16.5" customHeight="1">
      <c r="A372" s="38"/>
      <c r="B372" s="39"/>
      <c r="C372" s="227" t="s">
        <v>704</v>
      </c>
      <c r="D372" s="227" t="s">
        <v>154</v>
      </c>
      <c r="E372" s="228" t="s">
        <v>705</v>
      </c>
      <c r="F372" s="229" t="s">
        <v>706</v>
      </c>
      <c r="G372" s="230" t="s">
        <v>201</v>
      </c>
      <c r="H372" s="231">
        <v>1</v>
      </c>
      <c r="I372" s="232"/>
      <c r="J372" s="233">
        <f>ROUND(I372*H372,2)</f>
        <v>0</v>
      </c>
      <c r="K372" s="229" t="s">
        <v>137</v>
      </c>
      <c r="L372" s="234"/>
      <c r="M372" s="235" t="s">
        <v>19</v>
      </c>
      <c r="N372" s="236" t="s">
        <v>46</v>
      </c>
      <c r="O372" s="84"/>
      <c r="P372" s="206">
        <f>O372*H372</f>
        <v>0</v>
      </c>
      <c r="Q372" s="206">
        <v>0.0011000000000000001</v>
      </c>
      <c r="R372" s="206">
        <f>Q372*H372</f>
        <v>0.0011000000000000001</v>
      </c>
      <c r="S372" s="206">
        <v>0</v>
      </c>
      <c r="T372" s="207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08" t="s">
        <v>328</v>
      </c>
      <c r="AT372" s="208" t="s">
        <v>154</v>
      </c>
      <c r="AU372" s="208" t="s">
        <v>82</v>
      </c>
      <c r="AY372" s="17" t="s">
        <v>131</v>
      </c>
      <c r="BE372" s="209">
        <f>IF(N372="základní",J372,0)</f>
        <v>0</v>
      </c>
      <c r="BF372" s="209">
        <f>IF(N372="snížená",J372,0)</f>
        <v>0</v>
      </c>
      <c r="BG372" s="209">
        <f>IF(N372="zákl. přenesená",J372,0)</f>
        <v>0</v>
      </c>
      <c r="BH372" s="209">
        <f>IF(N372="sníž. přenesená",J372,0)</f>
        <v>0</v>
      </c>
      <c r="BI372" s="209">
        <f>IF(N372="nulová",J372,0)</f>
        <v>0</v>
      </c>
      <c r="BJ372" s="17" t="s">
        <v>80</v>
      </c>
      <c r="BK372" s="209">
        <f>ROUND(I372*H372,2)</f>
        <v>0</v>
      </c>
      <c r="BL372" s="17" t="s">
        <v>232</v>
      </c>
      <c r="BM372" s="208" t="s">
        <v>707</v>
      </c>
    </row>
    <row r="373" s="2" customFormat="1">
      <c r="A373" s="38"/>
      <c r="B373" s="39"/>
      <c r="C373" s="40"/>
      <c r="D373" s="210" t="s">
        <v>140</v>
      </c>
      <c r="E373" s="40"/>
      <c r="F373" s="211" t="s">
        <v>708</v>
      </c>
      <c r="G373" s="40"/>
      <c r="H373" s="40"/>
      <c r="I373" s="212"/>
      <c r="J373" s="40"/>
      <c r="K373" s="40"/>
      <c r="L373" s="44"/>
      <c r="M373" s="213"/>
      <c r="N373" s="214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140</v>
      </c>
      <c r="AU373" s="17" t="s">
        <v>82</v>
      </c>
    </row>
    <row r="374" s="2" customFormat="1" ht="16.5" customHeight="1">
      <c r="A374" s="38"/>
      <c r="B374" s="39"/>
      <c r="C374" s="197" t="s">
        <v>709</v>
      </c>
      <c r="D374" s="197" t="s">
        <v>133</v>
      </c>
      <c r="E374" s="198" t="s">
        <v>710</v>
      </c>
      <c r="F374" s="199" t="s">
        <v>711</v>
      </c>
      <c r="G374" s="200" t="s">
        <v>215</v>
      </c>
      <c r="H374" s="201">
        <v>1.2</v>
      </c>
      <c r="I374" s="202"/>
      <c r="J374" s="203">
        <f>ROUND(I374*H374,2)</f>
        <v>0</v>
      </c>
      <c r="K374" s="199" t="s">
        <v>137</v>
      </c>
      <c r="L374" s="44"/>
      <c r="M374" s="204" t="s">
        <v>19</v>
      </c>
      <c r="N374" s="205" t="s">
        <v>46</v>
      </c>
      <c r="O374" s="84"/>
      <c r="P374" s="206">
        <f>O374*H374</f>
        <v>0</v>
      </c>
      <c r="Q374" s="206">
        <v>0</v>
      </c>
      <c r="R374" s="206">
        <f>Q374*H374</f>
        <v>0</v>
      </c>
      <c r="S374" s="206">
        <v>0</v>
      </c>
      <c r="T374" s="207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08" t="s">
        <v>232</v>
      </c>
      <c r="AT374" s="208" t="s">
        <v>133</v>
      </c>
      <c r="AU374" s="208" t="s">
        <v>82</v>
      </c>
      <c r="AY374" s="17" t="s">
        <v>131</v>
      </c>
      <c r="BE374" s="209">
        <f>IF(N374="základní",J374,0)</f>
        <v>0</v>
      </c>
      <c r="BF374" s="209">
        <f>IF(N374="snížená",J374,0)</f>
        <v>0</v>
      </c>
      <c r="BG374" s="209">
        <f>IF(N374="zákl. přenesená",J374,0)</f>
        <v>0</v>
      </c>
      <c r="BH374" s="209">
        <f>IF(N374="sníž. přenesená",J374,0)</f>
        <v>0</v>
      </c>
      <c r="BI374" s="209">
        <f>IF(N374="nulová",J374,0)</f>
        <v>0</v>
      </c>
      <c r="BJ374" s="17" t="s">
        <v>80</v>
      </c>
      <c r="BK374" s="209">
        <f>ROUND(I374*H374,2)</f>
        <v>0</v>
      </c>
      <c r="BL374" s="17" t="s">
        <v>232</v>
      </c>
      <c r="BM374" s="208" t="s">
        <v>712</v>
      </c>
    </row>
    <row r="375" s="2" customFormat="1">
      <c r="A375" s="38"/>
      <c r="B375" s="39"/>
      <c r="C375" s="40"/>
      <c r="D375" s="210" t="s">
        <v>140</v>
      </c>
      <c r="E375" s="40"/>
      <c r="F375" s="211" t="s">
        <v>713</v>
      </c>
      <c r="G375" s="40"/>
      <c r="H375" s="40"/>
      <c r="I375" s="212"/>
      <c r="J375" s="40"/>
      <c r="K375" s="40"/>
      <c r="L375" s="44"/>
      <c r="M375" s="213"/>
      <c r="N375" s="214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140</v>
      </c>
      <c r="AU375" s="17" t="s">
        <v>82</v>
      </c>
    </row>
    <row r="376" s="2" customFormat="1" ht="16.5" customHeight="1">
      <c r="A376" s="38"/>
      <c r="B376" s="39"/>
      <c r="C376" s="227" t="s">
        <v>714</v>
      </c>
      <c r="D376" s="227" t="s">
        <v>154</v>
      </c>
      <c r="E376" s="228" t="s">
        <v>715</v>
      </c>
      <c r="F376" s="229" t="s">
        <v>716</v>
      </c>
      <c r="G376" s="230" t="s">
        <v>215</v>
      </c>
      <c r="H376" s="231">
        <v>1.44</v>
      </c>
      <c r="I376" s="232"/>
      <c r="J376" s="233">
        <f>ROUND(I376*H376,2)</f>
        <v>0</v>
      </c>
      <c r="K376" s="229" t="s">
        <v>137</v>
      </c>
      <c r="L376" s="234"/>
      <c r="M376" s="235" t="s">
        <v>19</v>
      </c>
      <c r="N376" s="236" t="s">
        <v>46</v>
      </c>
      <c r="O376" s="84"/>
      <c r="P376" s="206">
        <f>O376*H376</f>
        <v>0</v>
      </c>
      <c r="Q376" s="206">
        <v>0.001</v>
      </c>
      <c r="R376" s="206">
        <f>Q376*H376</f>
        <v>0.0014399999999999999</v>
      </c>
      <c r="S376" s="206">
        <v>0</v>
      </c>
      <c r="T376" s="207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08" t="s">
        <v>328</v>
      </c>
      <c r="AT376" s="208" t="s">
        <v>154</v>
      </c>
      <c r="AU376" s="208" t="s">
        <v>82</v>
      </c>
      <c r="AY376" s="17" t="s">
        <v>131</v>
      </c>
      <c r="BE376" s="209">
        <f>IF(N376="základní",J376,0)</f>
        <v>0</v>
      </c>
      <c r="BF376" s="209">
        <f>IF(N376="snížená",J376,0)</f>
        <v>0</v>
      </c>
      <c r="BG376" s="209">
        <f>IF(N376="zákl. přenesená",J376,0)</f>
        <v>0</v>
      </c>
      <c r="BH376" s="209">
        <f>IF(N376="sníž. přenesená",J376,0)</f>
        <v>0</v>
      </c>
      <c r="BI376" s="209">
        <f>IF(N376="nulová",J376,0)</f>
        <v>0</v>
      </c>
      <c r="BJ376" s="17" t="s">
        <v>80</v>
      </c>
      <c r="BK376" s="209">
        <f>ROUND(I376*H376,2)</f>
        <v>0</v>
      </c>
      <c r="BL376" s="17" t="s">
        <v>232</v>
      </c>
      <c r="BM376" s="208" t="s">
        <v>717</v>
      </c>
    </row>
    <row r="377" s="2" customFormat="1">
      <c r="A377" s="38"/>
      <c r="B377" s="39"/>
      <c r="C377" s="40"/>
      <c r="D377" s="210" t="s">
        <v>140</v>
      </c>
      <c r="E377" s="40"/>
      <c r="F377" s="211" t="s">
        <v>718</v>
      </c>
      <c r="G377" s="40"/>
      <c r="H377" s="40"/>
      <c r="I377" s="212"/>
      <c r="J377" s="40"/>
      <c r="K377" s="40"/>
      <c r="L377" s="44"/>
      <c r="M377" s="213"/>
      <c r="N377" s="214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140</v>
      </c>
      <c r="AU377" s="17" t="s">
        <v>82</v>
      </c>
    </row>
    <row r="378" s="13" customFormat="1">
      <c r="A378" s="13"/>
      <c r="B378" s="215"/>
      <c r="C378" s="216"/>
      <c r="D378" s="217" t="s">
        <v>142</v>
      </c>
      <c r="E378" s="216"/>
      <c r="F378" s="219" t="s">
        <v>719</v>
      </c>
      <c r="G378" s="216"/>
      <c r="H378" s="220">
        <v>1.44</v>
      </c>
      <c r="I378" s="221"/>
      <c r="J378" s="216"/>
      <c r="K378" s="216"/>
      <c r="L378" s="222"/>
      <c r="M378" s="223"/>
      <c r="N378" s="224"/>
      <c r="O378" s="224"/>
      <c r="P378" s="224"/>
      <c r="Q378" s="224"/>
      <c r="R378" s="224"/>
      <c r="S378" s="224"/>
      <c r="T378" s="22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6" t="s">
        <v>142</v>
      </c>
      <c r="AU378" s="226" t="s">
        <v>82</v>
      </c>
      <c r="AV378" s="13" t="s">
        <v>82</v>
      </c>
      <c r="AW378" s="13" t="s">
        <v>4</v>
      </c>
      <c r="AX378" s="13" t="s">
        <v>80</v>
      </c>
      <c r="AY378" s="226" t="s">
        <v>131</v>
      </c>
    </row>
    <row r="379" s="2" customFormat="1" ht="16.5" customHeight="1">
      <c r="A379" s="38"/>
      <c r="B379" s="39"/>
      <c r="C379" s="197" t="s">
        <v>720</v>
      </c>
      <c r="D379" s="197" t="s">
        <v>133</v>
      </c>
      <c r="E379" s="198" t="s">
        <v>721</v>
      </c>
      <c r="F379" s="199" t="s">
        <v>722</v>
      </c>
      <c r="G379" s="200" t="s">
        <v>19</v>
      </c>
      <c r="H379" s="201">
        <v>1</v>
      </c>
      <c r="I379" s="202"/>
      <c r="J379" s="203">
        <f>ROUND(I379*H379,2)</f>
        <v>0</v>
      </c>
      <c r="K379" s="199" t="s">
        <v>543</v>
      </c>
      <c r="L379" s="44"/>
      <c r="M379" s="204" t="s">
        <v>19</v>
      </c>
      <c r="N379" s="205" t="s">
        <v>46</v>
      </c>
      <c r="O379" s="84"/>
      <c r="P379" s="206">
        <f>O379*H379</f>
        <v>0</v>
      </c>
      <c r="Q379" s="206">
        <v>0</v>
      </c>
      <c r="R379" s="206">
        <f>Q379*H379</f>
        <v>0</v>
      </c>
      <c r="S379" s="206">
        <v>0</v>
      </c>
      <c r="T379" s="207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08" t="s">
        <v>232</v>
      </c>
      <c r="AT379" s="208" t="s">
        <v>133</v>
      </c>
      <c r="AU379" s="208" t="s">
        <v>82</v>
      </c>
      <c r="AY379" s="17" t="s">
        <v>131</v>
      </c>
      <c r="BE379" s="209">
        <f>IF(N379="základní",J379,0)</f>
        <v>0</v>
      </c>
      <c r="BF379" s="209">
        <f>IF(N379="snížená",J379,0)</f>
        <v>0</v>
      </c>
      <c r="BG379" s="209">
        <f>IF(N379="zákl. přenesená",J379,0)</f>
        <v>0</v>
      </c>
      <c r="BH379" s="209">
        <f>IF(N379="sníž. přenesená",J379,0)</f>
        <v>0</v>
      </c>
      <c r="BI379" s="209">
        <f>IF(N379="nulová",J379,0)</f>
        <v>0</v>
      </c>
      <c r="BJ379" s="17" t="s">
        <v>80</v>
      </c>
      <c r="BK379" s="209">
        <f>ROUND(I379*H379,2)</f>
        <v>0</v>
      </c>
      <c r="BL379" s="17" t="s">
        <v>232</v>
      </c>
      <c r="BM379" s="208" t="s">
        <v>723</v>
      </c>
    </row>
    <row r="380" s="2" customFormat="1" ht="24.15" customHeight="1">
      <c r="A380" s="38"/>
      <c r="B380" s="39"/>
      <c r="C380" s="197" t="s">
        <v>724</v>
      </c>
      <c r="D380" s="197" t="s">
        <v>133</v>
      </c>
      <c r="E380" s="198" t="s">
        <v>725</v>
      </c>
      <c r="F380" s="199" t="s">
        <v>726</v>
      </c>
      <c r="G380" s="200" t="s">
        <v>157</v>
      </c>
      <c r="H380" s="201">
        <v>0.0030000000000000001</v>
      </c>
      <c r="I380" s="202"/>
      <c r="J380" s="203">
        <f>ROUND(I380*H380,2)</f>
        <v>0</v>
      </c>
      <c r="K380" s="199" t="s">
        <v>137</v>
      </c>
      <c r="L380" s="44"/>
      <c r="M380" s="204" t="s">
        <v>19</v>
      </c>
      <c r="N380" s="205" t="s">
        <v>46</v>
      </c>
      <c r="O380" s="84"/>
      <c r="P380" s="206">
        <f>O380*H380</f>
        <v>0</v>
      </c>
      <c r="Q380" s="206">
        <v>0</v>
      </c>
      <c r="R380" s="206">
        <f>Q380*H380</f>
        <v>0</v>
      </c>
      <c r="S380" s="206">
        <v>0</v>
      </c>
      <c r="T380" s="207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08" t="s">
        <v>232</v>
      </c>
      <c r="AT380" s="208" t="s">
        <v>133</v>
      </c>
      <c r="AU380" s="208" t="s">
        <v>82</v>
      </c>
      <c r="AY380" s="17" t="s">
        <v>131</v>
      </c>
      <c r="BE380" s="209">
        <f>IF(N380="základní",J380,0)</f>
        <v>0</v>
      </c>
      <c r="BF380" s="209">
        <f>IF(N380="snížená",J380,0)</f>
        <v>0</v>
      </c>
      <c r="BG380" s="209">
        <f>IF(N380="zákl. přenesená",J380,0)</f>
        <v>0</v>
      </c>
      <c r="BH380" s="209">
        <f>IF(N380="sníž. přenesená",J380,0)</f>
        <v>0</v>
      </c>
      <c r="BI380" s="209">
        <f>IF(N380="nulová",J380,0)</f>
        <v>0</v>
      </c>
      <c r="BJ380" s="17" t="s">
        <v>80</v>
      </c>
      <c r="BK380" s="209">
        <f>ROUND(I380*H380,2)</f>
        <v>0</v>
      </c>
      <c r="BL380" s="17" t="s">
        <v>232</v>
      </c>
      <c r="BM380" s="208" t="s">
        <v>727</v>
      </c>
    </row>
    <row r="381" s="2" customFormat="1">
      <c r="A381" s="38"/>
      <c r="B381" s="39"/>
      <c r="C381" s="40"/>
      <c r="D381" s="210" t="s">
        <v>140</v>
      </c>
      <c r="E381" s="40"/>
      <c r="F381" s="211" t="s">
        <v>728</v>
      </c>
      <c r="G381" s="40"/>
      <c r="H381" s="40"/>
      <c r="I381" s="212"/>
      <c r="J381" s="40"/>
      <c r="K381" s="40"/>
      <c r="L381" s="44"/>
      <c r="M381" s="213"/>
      <c r="N381" s="214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140</v>
      </c>
      <c r="AU381" s="17" t="s">
        <v>82</v>
      </c>
    </row>
    <row r="382" s="12" customFormat="1" ht="22.8" customHeight="1">
      <c r="A382" s="12"/>
      <c r="B382" s="181"/>
      <c r="C382" s="182"/>
      <c r="D382" s="183" t="s">
        <v>74</v>
      </c>
      <c r="E382" s="195" t="s">
        <v>729</v>
      </c>
      <c r="F382" s="195" t="s">
        <v>730</v>
      </c>
      <c r="G382" s="182"/>
      <c r="H382" s="182"/>
      <c r="I382" s="185"/>
      <c r="J382" s="196">
        <f>BK382</f>
        <v>0</v>
      </c>
      <c r="K382" s="182"/>
      <c r="L382" s="187"/>
      <c r="M382" s="188"/>
      <c r="N382" s="189"/>
      <c r="O382" s="189"/>
      <c r="P382" s="190">
        <f>SUM(P383:P387)</f>
        <v>0</v>
      </c>
      <c r="Q382" s="189"/>
      <c r="R382" s="190">
        <f>SUM(R383:R387)</f>
        <v>0.19543855999999998</v>
      </c>
      <c r="S382" s="189"/>
      <c r="T382" s="191">
        <f>SUM(T383:T387)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92" t="s">
        <v>82</v>
      </c>
      <c r="AT382" s="193" t="s">
        <v>74</v>
      </c>
      <c r="AU382" s="193" t="s">
        <v>80</v>
      </c>
      <c r="AY382" s="192" t="s">
        <v>131</v>
      </c>
      <c r="BK382" s="194">
        <f>SUM(BK383:BK387)</f>
        <v>0</v>
      </c>
    </row>
    <row r="383" s="2" customFormat="1" ht="33" customHeight="1">
      <c r="A383" s="38"/>
      <c r="B383" s="39"/>
      <c r="C383" s="197" t="s">
        <v>731</v>
      </c>
      <c r="D383" s="197" t="s">
        <v>133</v>
      </c>
      <c r="E383" s="198" t="s">
        <v>732</v>
      </c>
      <c r="F383" s="199" t="s">
        <v>733</v>
      </c>
      <c r="G383" s="200" t="s">
        <v>177</v>
      </c>
      <c r="H383" s="201">
        <v>16.111999999999998</v>
      </c>
      <c r="I383" s="202"/>
      <c r="J383" s="203">
        <f>ROUND(I383*H383,2)</f>
        <v>0</v>
      </c>
      <c r="K383" s="199" t="s">
        <v>137</v>
      </c>
      <c r="L383" s="44"/>
      <c r="M383" s="204" t="s">
        <v>19</v>
      </c>
      <c r="N383" s="205" t="s">
        <v>46</v>
      </c>
      <c r="O383" s="84"/>
      <c r="P383" s="206">
        <f>O383*H383</f>
        <v>0</v>
      </c>
      <c r="Q383" s="206">
        <v>0.01213</v>
      </c>
      <c r="R383" s="206">
        <f>Q383*H383</f>
        <v>0.19543855999999998</v>
      </c>
      <c r="S383" s="206">
        <v>0</v>
      </c>
      <c r="T383" s="207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08" t="s">
        <v>232</v>
      </c>
      <c r="AT383" s="208" t="s">
        <v>133</v>
      </c>
      <c r="AU383" s="208" t="s">
        <v>82</v>
      </c>
      <c r="AY383" s="17" t="s">
        <v>131</v>
      </c>
      <c r="BE383" s="209">
        <f>IF(N383="základní",J383,0)</f>
        <v>0</v>
      </c>
      <c r="BF383" s="209">
        <f>IF(N383="snížená",J383,0)</f>
        <v>0</v>
      </c>
      <c r="BG383" s="209">
        <f>IF(N383="zákl. přenesená",J383,0)</f>
        <v>0</v>
      </c>
      <c r="BH383" s="209">
        <f>IF(N383="sníž. přenesená",J383,0)</f>
        <v>0</v>
      </c>
      <c r="BI383" s="209">
        <f>IF(N383="nulová",J383,0)</f>
        <v>0</v>
      </c>
      <c r="BJ383" s="17" t="s">
        <v>80</v>
      </c>
      <c r="BK383" s="209">
        <f>ROUND(I383*H383,2)</f>
        <v>0</v>
      </c>
      <c r="BL383" s="17" t="s">
        <v>232</v>
      </c>
      <c r="BM383" s="208" t="s">
        <v>734</v>
      </c>
    </row>
    <row r="384" s="2" customFormat="1">
      <c r="A384" s="38"/>
      <c r="B384" s="39"/>
      <c r="C384" s="40"/>
      <c r="D384" s="210" t="s">
        <v>140</v>
      </c>
      <c r="E384" s="40"/>
      <c r="F384" s="211" t="s">
        <v>735</v>
      </c>
      <c r="G384" s="40"/>
      <c r="H384" s="40"/>
      <c r="I384" s="212"/>
      <c r="J384" s="40"/>
      <c r="K384" s="40"/>
      <c r="L384" s="44"/>
      <c r="M384" s="213"/>
      <c r="N384" s="214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140</v>
      </c>
      <c r="AU384" s="17" t="s">
        <v>82</v>
      </c>
    </row>
    <row r="385" s="13" customFormat="1">
      <c r="A385" s="13"/>
      <c r="B385" s="215"/>
      <c r="C385" s="216"/>
      <c r="D385" s="217" t="s">
        <v>142</v>
      </c>
      <c r="E385" s="218" t="s">
        <v>19</v>
      </c>
      <c r="F385" s="219" t="s">
        <v>736</v>
      </c>
      <c r="G385" s="216"/>
      <c r="H385" s="220">
        <v>16.111999999999998</v>
      </c>
      <c r="I385" s="221"/>
      <c r="J385" s="216"/>
      <c r="K385" s="216"/>
      <c r="L385" s="222"/>
      <c r="M385" s="223"/>
      <c r="N385" s="224"/>
      <c r="O385" s="224"/>
      <c r="P385" s="224"/>
      <c r="Q385" s="224"/>
      <c r="R385" s="224"/>
      <c r="S385" s="224"/>
      <c r="T385" s="22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6" t="s">
        <v>142</v>
      </c>
      <c r="AU385" s="226" t="s">
        <v>82</v>
      </c>
      <c r="AV385" s="13" t="s">
        <v>82</v>
      </c>
      <c r="AW385" s="13" t="s">
        <v>36</v>
      </c>
      <c r="AX385" s="13" t="s">
        <v>80</v>
      </c>
      <c r="AY385" s="226" t="s">
        <v>131</v>
      </c>
    </row>
    <row r="386" s="2" customFormat="1" ht="37.8" customHeight="1">
      <c r="A386" s="38"/>
      <c r="B386" s="39"/>
      <c r="C386" s="197" t="s">
        <v>737</v>
      </c>
      <c r="D386" s="197" t="s">
        <v>133</v>
      </c>
      <c r="E386" s="198" t="s">
        <v>738</v>
      </c>
      <c r="F386" s="199" t="s">
        <v>739</v>
      </c>
      <c r="G386" s="200" t="s">
        <v>157</v>
      </c>
      <c r="H386" s="201">
        <v>0.19500000000000001</v>
      </c>
      <c r="I386" s="202"/>
      <c r="J386" s="203">
        <f>ROUND(I386*H386,2)</f>
        <v>0</v>
      </c>
      <c r="K386" s="199" t="s">
        <v>137</v>
      </c>
      <c r="L386" s="44"/>
      <c r="M386" s="204" t="s">
        <v>19</v>
      </c>
      <c r="N386" s="205" t="s">
        <v>46</v>
      </c>
      <c r="O386" s="84"/>
      <c r="P386" s="206">
        <f>O386*H386</f>
        <v>0</v>
      </c>
      <c r="Q386" s="206">
        <v>0</v>
      </c>
      <c r="R386" s="206">
        <f>Q386*H386</f>
        <v>0</v>
      </c>
      <c r="S386" s="206">
        <v>0</v>
      </c>
      <c r="T386" s="207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08" t="s">
        <v>232</v>
      </c>
      <c r="AT386" s="208" t="s">
        <v>133</v>
      </c>
      <c r="AU386" s="208" t="s">
        <v>82</v>
      </c>
      <c r="AY386" s="17" t="s">
        <v>131</v>
      </c>
      <c r="BE386" s="209">
        <f>IF(N386="základní",J386,0)</f>
        <v>0</v>
      </c>
      <c r="BF386" s="209">
        <f>IF(N386="snížená",J386,0)</f>
        <v>0</v>
      </c>
      <c r="BG386" s="209">
        <f>IF(N386="zákl. přenesená",J386,0)</f>
        <v>0</v>
      </c>
      <c r="BH386" s="209">
        <f>IF(N386="sníž. přenesená",J386,0)</f>
        <v>0</v>
      </c>
      <c r="BI386" s="209">
        <f>IF(N386="nulová",J386,0)</f>
        <v>0</v>
      </c>
      <c r="BJ386" s="17" t="s">
        <v>80</v>
      </c>
      <c r="BK386" s="209">
        <f>ROUND(I386*H386,2)</f>
        <v>0</v>
      </c>
      <c r="BL386" s="17" t="s">
        <v>232</v>
      </c>
      <c r="BM386" s="208" t="s">
        <v>740</v>
      </c>
    </row>
    <row r="387" s="2" customFormat="1">
      <c r="A387" s="38"/>
      <c r="B387" s="39"/>
      <c r="C387" s="40"/>
      <c r="D387" s="210" t="s">
        <v>140</v>
      </c>
      <c r="E387" s="40"/>
      <c r="F387" s="211" t="s">
        <v>741</v>
      </c>
      <c r="G387" s="40"/>
      <c r="H387" s="40"/>
      <c r="I387" s="212"/>
      <c r="J387" s="40"/>
      <c r="K387" s="40"/>
      <c r="L387" s="44"/>
      <c r="M387" s="213"/>
      <c r="N387" s="214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140</v>
      </c>
      <c r="AU387" s="17" t="s">
        <v>82</v>
      </c>
    </row>
    <row r="388" s="12" customFormat="1" ht="22.8" customHeight="1">
      <c r="A388" s="12"/>
      <c r="B388" s="181"/>
      <c r="C388" s="182"/>
      <c r="D388" s="183" t="s">
        <v>74</v>
      </c>
      <c r="E388" s="195" t="s">
        <v>742</v>
      </c>
      <c r="F388" s="195" t="s">
        <v>743</v>
      </c>
      <c r="G388" s="182"/>
      <c r="H388" s="182"/>
      <c r="I388" s="185"/>
      <c r="J388" s="196">
        <f>BK388</f>
        <v>0</v>
      </c>
      <c r="K388" s="182"/>
      <c r="L388" s="187"/>
      <c r="M388" s="188"/>
      <c r="N388" s="189"/>
      <c r="O388" s="189"/>
      <c r="P388" s="190">
        <f>SUM(P389:P399)</f>
        <v>0</v>
      </c>
      <c r="Q388" s="189"/>
      <c r="R388" s="190">
        <f>SUM(R389:R399)</f>
        <v>0.043244399999999995</v>
      </c>
      <c r="S388" s="189"/>
      <c r="T388" s="191">
        <f>SUM(T389:T399)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192" t="s">
        <v>82</v>
      </c>
      <c r="AT388" s="193" t="s">
        <v>74</v>
      </c>
      <c r="AU388" s="193" t="s">
        <v>80</v>
      </c>
      <c r="AY388" s="192" t="s">
        <v>131</v>
      </c>
      <c r="BK388" s="194">
        <f>SUM(BK389:BK399)</f>
        <v>0</v>
      </c>
    </row>
    <row r="389" s="2" customFormat="1" ht="16.5" customHeight="1">
      <c r="A389" s="38"/>
      <c r="B389" s="39"/>
      <c r="C389" s="197" t="s">
        <v>744</v>
      </c>
      <c r="D389" s="197" t="s">
        <v>133</v>
      </c>
      <c r="E389" s="198" t="s">
        <v>745</v>
      </c>
      <c r="F389" s="199" t="s">
        <v>746</v>
      </c>
      <c r="G389" s="200" t="s">
        <v>177</v>
      </c>
      <c r="H389" s="201">
        <v>2.1600000000000001</v>
      </c>
      <c r="I389" s="202"/>
      <c r="J389" s="203">
        <f>ROUND(I389*H389,2)</f>
        <v>0</v>
      </c>
      <c r="K389" s="199" t="s">
        <v>137</v>
      </c>
      <c r="L389" s="44"/>
      <c r="M389" s="204" t="s">
        <v>19</v>
      </c>
      <c r="N389" s="205" t="s">
        <v>46</v>
      </c>
      <c r="O389" s="84"/>
      <c r="P389" s="206">
        <f>O389*H389</f>
        <v>0</v>
      </c>
      <c r="Q389" s="206">
        <v>0</v>
      </c>
      <c r="R389" s="206">
        <f>Q389*H389</f>
        <v>0</v>
      </c>
      <c r="S389" s="206">
        <v>0</v>
      </c>
      <c r="T389" s="207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08" t="s">
        <v>232</v>
      </c>
      <c r="AT389" s="208" t="s">
        <v>133</v>
      </c>
      <c r="AU389" s="208" t="s">
        <v>82</v>
      </c>
      <c r="AY389" s="17" t="s">
        <v>131</v>
      </c>
      <c r="BE389" s="209">
        <f>IF(N389="základní",J389,0)</f>
        <v>0</v>
      </c>
      <c r="BF389" s="209">
        <f>IF(N389="snížená",J389,0)</f>
        <v>0</v>
      </c>
      <c r="BG389" s="209">
        <f>IF(N389="zákl. přenesená",J389,0)</f>
        <v>0</v>
      </c>
      <c r="BH389" s="209">
        <f>IF(N389="sníž. přenesená",J389,0)</f>
        <v>0</v>
      </c>
      <c r="BI389" s="209">
        <f>IF(N389="nulová",J389,0)</f>
        <v>0</v>
      </c>
      <c r="BJ389" s="17" t="s">
        <v>80</v>
      </c>
      <c r="BK389" s="209">
        <f>ROUND(I389*H389,2)</f>
        <v>0</v>
      </c>
      <c r="BL389" s="17" t="s">
        <v>232</v>
      </c>
      <c r="BM389" s="208" t="s">
        <v>747</v>
      </c>
    </row>
    <row r="390" s="2" customFormat="1">
      <c r="A390" s="38"/>
      <c r="B390" s="39"/>
      <c r="C390" s="40"/>
      <c r="D390" s="210" t="s">
        <v>140</v>
      </c>
      <c r="E390" s="40"/>
      <c r="F390" s="211" t="s">
        <v>748</v>
      </c>
      <c r="G390" s="40"/>
      <c r="H390" s="40"/>
      <c r="I390" s="212"/>
      <c r="J390" s="40"/>
      <c r="K390" s="40"/>
      <c r="L390" s="44"/>
      <c r="M390" s="213"/>
      <c r="N390" s="214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140</v>
      </c>
      <c r="AU390" s="17" t="s">
        <v>82</v>
      </c>
    </row>
    <row r="391" s="13" customFormat="1">
      <c r="A391" s="13"/>
      <c r="B391" s="215"/>
      <c r="C391" s="216"/>
      <c r="D391" s="217" t="s">
        <v>142</v>
      </c>
      <c r="E391" s="218" t="s">
        <v>19</v>
      </c>
      <c r="F391" s="219" t="s">
        <v>433</v>
      </c>
      <c r="G391" s="216"/>
      <c r="H391" s="220">
        <v>2.1600000000000001</v>
      </c>
      <c r="I391" s="221"/>
      <c r="J391" s="216"/>
      <c r="K391" s="216"/>
      <c r="L391" s="222"/>
      <c r="M391" s="223"/>
      <c r="N391" s="224"/>
      <c r="O391" s="224"/>
      <c r="P391" s="224"/>
      <c r="Q391" s="224"/>
      <c r="R391" s="224"/>
      <c r="S391" s="224"/>
      <c r="T391" s="22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6" t="s">
        <v>142</v>
      </c>
      <c r="AU391" s="226" t="s">
        <v>82</v>
      </c>
      <c r="AV391" s="13" t="s">
        <v>82</v>
      </c>
      <c r="AW391" s="13" t="s">
        <v>36</v>
      </c>
      <c r="AX391" s="13" t="s">
        <v>80</v>
      </c>
      <c r="AY391" s="226" t="s">
        <v>131</v>
      </c>
    </row>
    <row r="392" s="2" customFormat="1" ht="16.5" customHeight="1">
      <c r="A392" s="38"/>
      <c r="B392" s="39"/>
      <c r="C392" s="197" t="s">
        <v>749</v>
      </c>
      <c r="D392" s="197" t="s">
        <v>133</v>
      </c>
      <c r="E392" s="198" t="s">
        <v>750</v>
      </c>
      <c r="F392" s="199" t="s">
        <v>751</v>
      </c>
      <c r="G392" s="200" t="s">
        <v>177</v>
      </c>
      <c r="H392" s="201">
        <v>2.1600000000000001</v>
      </c>
      <c r="I392" s="202"/>
      <c r="J392" s="203">
        <f>ROUND(I392*H392,2)</f>
        <v>0</v>
      </c>
      <c r="K392" s="199" t="s">
        <v>137</v>
      </c>
      <c r="L392" s="44"/>
      <c r="M392" s="204" t="s">
        <v>19</v>
      </c>
      <c r="N392" s="205" t="s">
        <v>46</v>
      </c>
      <c r="O392" s="84"/>
      <c r="P392" s="206">
        <f>O392*H392</f>
        <v>0</v>
      </c>
      <c r="Q392" s="206">
        <v>9.0000000000000006E-05</v>
      </c>
      <c r="R392" s="206">
        <f>Q392*H392</f>
        <v>0.00019440000000000004</v>
      </c>
      <c r="S392" s="206">
        <v>0</v>
      </c>
      <c r="T392" s="207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08" t="s">
        <v>232</v>
      </c>
      <c r="AT392" s="208" t="s">
        <v>133</v>
      </c>
      <c r="AU392" s="208" t="s">
        <v>82</v>
      </c>
      <c r="AY392" s="17" t="s">
        <v>131</v>
      </c>
      <c r="BE392" s="209">
        <f>IF(N392="základní",J392,0)</f>
        <v>0</v>
      </c>
      <c r="BF392" s="209">
        <f>IF(N392="snížená",J392,0)</f>
        <v>0</v>
      </c>
      <c r="BG392" s="209">
        <f>IF(N392="zákl. přenesená",J392,0)</f>
        <v>0</v>
      </c>
      <c r="BH392" s="209">
        <f>IF(N392="sníž. přenesená",J392,0)</f>
        <v>0</v>
      </c>
      <c r="BI392" s="209">
        <f>IF(N392="nulová",J392,0)</f>
        <v>0</v>
      </c>
      <c r="BJ392" s="17" t="s">
        <v>80</v>
      </c>
      <c r="BK392" s="209">
        <f>ROUND(I392*H392,2)</f>
        <v>0</v>
      </c>
      <c r="BL392" s="17" t="s">
        <v>232</v>
      </c>
      <c r="BM392" s="208" t="s">
        <v>752</v>
      </c>
    </row>
    <row r="393" s="2" customFormat="1">
      <c r="A393" s="38"/>
      <c r="B393" s="39"/>
      <c r="C393" s="40"/>
      <c r="D393" s="210" t="s">
        <v>140</v>
      </c>
      <c r="E393" s="40"/>
      <c r="F393" s="211" t="s">
        <v>753</v>
      </c>
      <c r="G393" s="40"/>
      <c r="H393" s="40"/>
      <c r="I393" s="212"/>
      <c r="J393" s="40"/>
      <c r="K393" s="40"/>
      <c r="L393" s="44"/>
      <c r="M393" s="213"/>
      <c r="N393" s="214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140</v>
      </c>
      <c r="AU393" s="17" t="s">
        <v>82</v>
      </c>
    </row>
    <row r="394" s="2" customFormat="1" ht="24.15" customHeight="1">
      <c r="A394" s="38"/>
      <c r="B394" s="39"/>
      <c r="C394" s="197" t="s">
        <v>754</v>
      </c>
      <c r="D394" s="197" t="s">
        <v>133</v>
      </c>
      <c r="E394" s="198" t="s">
        <v>755</v>
      </c>
      <c r="F394" s="199" t="s">
        <v>756</v>
      </c>
      <c r="G394" s="200" t="s">
        <v>201</v>
      </c>
      <c r="H394" s="201">
        <v>1</v>
      </c>
      <c r="I394" s="202"/>
      <c r="J394" s="203">
        <f>ROUND(I394*H394,2)</f>
        <v>0</v>
      </c>
      <c r="K394" s="199" t="s">
        <v>137</v>
      </c>
      <c r="L394" s="44"/>
      <c r="M394" s="204" t="s">
        <v>19</v>
      </c>
      <c r="N394" s="205" t="s">
        <v>46</v>
      </c>
      <c r="O394" s="84"/>
      <c r="P394" s="206">
        <f>O394*H394</f>
        <v>0</v>
      </c>
      <c r="Q394" s="206">
        <v>5.0000000000000002E-05</v>
      </c>
      <c r="R394" s="206">
        <f>Q394*H394</f>
        <v>5.0000000000000002E-05</v>
      </c>
      <c r="S394" s="206">
        <v>0</v>
      </c>
      <c r="T394" s="207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08" t="s">
        <v>232</v>
      </c>
      <c r="AT394" s="208" t="s">
        <v>133</v>
      </c>
      <c r="AU394" s="208" t="s">
        <v>82</v>
      </c>
      <c r="AY394" s="17" t="s">
        <v>131</v>
      </c>
      <c r="BE394" s="209">
        <f>IF(N394="základní",J394,0)</f>
        <v>0</v>
      </c>
      <c r="BF394" s="209">
        <f>IF(N394="snížená",J394,0)</f>
        <v>0</v>
      </c>
      <c r="BG394" s="209">
        <f>IF(N394="zákl. přenesená",J394,0)</f>
        <v>0</v>
      </c>
      <c r="BH394" s="209">
        <f>IF(N394="sníž. přenesená",J394,0)</f>
        <v>0</v>
      </c>
      <c r="BI394" s="209">
        <f>IF(N394="nulová",J394,0)</f>
        <v>0</v>
      </c>
      <c r="BJ394" s="17" t="s">
        <v>80</v>
      </c>
      <c r="BK394" s="209">
        <f>ROUND(I394*H394,2)</f>
        <v>0</v>
      </c>
      <c r="BL394" s="17" t="s">
        <v>232</v>
      </c>
      <c r="BM394" s="208" t="s">
        <v>757</v>
      </c>
    </row>
    <row r="395" s="2" customFormat="1">
      <c r="A395" s="38"/>
      <c r="B395" s="39"/>
      <c r="C395" s="40"/>
      <c r="D395" s="210" t="s">
        <v>140</v>
      </c>
      <c r="E395" s="40"/>
      <c r="F395" s="211" t="s">
        <v>758</v>
      </c>
      <c r="G395" s="40"/>
      <c r="H395" s="40"/>
      <c r="I395" s="212"/>
      <c r="J395" s="40"/>
      <c r="K395" s="40"/>
      <c r="L395" s="44"/>
      <c r="M395" s="213"/>
      <c r="N395" s="214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140</v>
      </c>
      <c r="AU395" s="17" t="s">
        <v>82</v>
      </c>
    </row>
    <row r="396" s="2" customFormat="1" ht="24.15" customHeight="1">
      <c r="A396" s="38"/>
      <c r="B396" s="39"/>
      <c r="C396" s="227" t="s">
        <v>759</v>
      </c>
      <c r="D396" s="227" t="s">
        <v>154</v>
      </c>
      <c r="E396" s="228" t="s">
        <v>760</v>
      </c>
      <c r="F396" s="229" t="s">
        <v>761</v>
      </c>
      <c r="G396" s="230" t="s">
        <v>201</v>
      </c>
      <c r="H396" s="231">
        <v>1</v>
      </c>
      <c r="I396" s="232"/>
      <c r="J396" s="233">
        <f>ROUND(I396*H396,2)</f>
        <v>0</v>
      </c>
      <c r="K396" s="229" t="s">
        <v>137</v>
      </c>
      <c r="L396" s="234"/>
      <c r="M396" s="235" t="s">
        <v>19</v>
      </c>
      <c r="N396" s="236" t="s">
        <v>46</v>
      </c>
      <c r="O396" s="84"/>
      <c r="P396" s="206">
        <f>O396*H396</f>
        <v>0</v>
      </c>
      <c r="Q396" s="206">
        <v>0.042999999999999997</v>
      </c>
      <c r="R396" s="206">
        <f>Q396*H396</f>
        <v>0.042999999999999997</v>
      </c>
      <c r="S396" s="206">
        <v>0</v>
      </c>
      <c r="T396" s="207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08" t="s">
        <v>328</v>
      </c>
      <c r="AT396" s="208" t="s">
        <v>154</v>
      </c>
      <c r="AU396" s="208" t="s">
        <v>82</v>
      </c>
      <c r="AY396" s="17" t="s">
        <v>131</v>
      </c>
      <c r="BE396" s="209">
        <f>IF(N396="základní",J396,0)</f>
        <v>0</v>
      </c>
      <c r="BF396" s="209">
        <f>IF(N396="snížená",J396,0)</f>
        <v>0</v>
      </c>
      <c r="BG396" s="209">
        <f>IF(N396="zákl. přenesená",J396,0)</f>
        <v>0</v>
      </c>
      <c r="BH396" s="209">
        <f>IF(N396="sníž. přenesená",J396,0)</f>
        <v>0</v>
      </c>
      <c r="BI396" s="209">
        <f>IF(N396="nulová",J396,0)</f>
        <v>0</v>
      </c>
      <c r="BJ396" s="17" t="s">
        <v>80</v>
      </c>
      <c r="BK396" s="209">
        <f>ROUND(I396*H396,2)</f>
        <v>0</v>
      </c>
      <c r="BL396" s="17" t="s">
        <v>232</v>
      </c>
      <c r="BM396" s="208" t="s">
        <v>762</v>
      </c>
    </row>
    <row r="397" s="2" customFormat="1">
      <c r="A397" s="38"/>
      <c r="B397" s="39"/>
      <c r="C397" s="40"/>
      <c r="D397" s="210" t="s">
        <v>140</v>
      </c>
      <c r="E397" s="40"/>
      <c r="F397" s="211" t="s">
        <v>763</v>
      </c>
      <c r="G397" s="40"/>
      <c r="H397" s="40"/>
      <c r="I397" s="212"/>
      <c r="J397" s="40"/>
      <c r="K397" s="40"/>
      <c r="L397" s="44"/>
      <c r="M397" s="213"/>
      <c r="N397" s="214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140</v>
      </c>
      <c r="AU397" s="17" t="s">
        <v>82</v>
      </c>
    </row>
    <row r="398" s="2" customFormat="1" ht="24.15" customHeight="1">
      <c r="A398" s="38"/>
      <c r="B398" s="39"/>
      <c r="C398" s="197" t="s">
        <v>764</v>
      </c>
      <c r="D398" s="197" t="s">
        <v>133</v>
      </c>
      <c r="E398" s="198" t="s">
        <v>765</v>
      </c>
      <c r="F398" s="199" t="s">
        <v>766</v>
      </c>
      <c r="G398" s="200" t="s">
        <v>157</v>
      </c>
      <c r="H398" s="201">
        <v>0.002</v>
      </c>
      <c r="I398" s="202"/>
      <c r="J398" s="203">
        <f>ROUND(I398*H398,2)</f>
        <v>0</v>
      </c>
      <c r="K398" s="199" t="s">
        <v>137</v>
      </c>
      <c r="L398" s="44"/>
      <c r="M398" s="204" t="s">
        <v>19</v>
      </c>
      <c r="N398" s="205" t="s">
        <v>46</v>
      </c>
      <c r="O398" s="84"/>
      <c r="P398" s="206">
        <f>O398*H398</f>
        <v>0</v>
      </c>
      <c r="Q398" s="206">
        <v>0</v>
      </c>
      <c r="R398" s="206">
        <f>Q398*H398</f>
        <v>0</v>
      </c>
      <c r="S398" s="206">
        <v>0</v>
      </c>
      <c r="T398" s="207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08" t="s">
        <v>232</v>
      </c>
      <c r="AT398" s="208" t="s">
        <v>133</v>
      </c>
      <c r="AU398" s="208" t="s">
        <v>82</v>
      </c>
      <c r="AY398" s="17" t="s">
        <v>131</v>
      </c>
      <c r="BE398" s="209">
        <f>IF(N398="základní",J398,0)</f>
        <v>0</v>
      </c>
      <c r="BF398" s="209">
        <f>IF(N398="snížená",J398,0)</f>
        <v>0</v>
      </c>
      <c r="BG398" s="209">
        <f>IF(N398="zákl. přenesená",J398,0)</f>
        <v>0</v>
      </c>
      <c r="BH398" s="209">
        <f>IF(N398="sníž. přenesená",J398,0)</f>
        <v>0</v>
      </c>
      <c r="BI398" s="209">
        <f>IF(N398="nulová",J398,0)</f>
        <v>0</v>
      </c>
      <c r="BJ398" s="17" t="s">
        <v>80</v>
      </c>
      <c r="BK398" s="209">
        <f>ROUND(I398*H398,2)</f>
        <v>0</v>
      </c>
      <c r="BL398" s="17" t="s">
        <v>232</v>
      </c>
      <c r="BM398" s="208" t="s">
        <v>767</v>
      </c>
    </row>
    <row r="399" s="2" customFormat="1">
      <c r="A399" s="38"/>
      <c r="B399" s="39"/>
      <c r="C399" s="40"/>
      <c r="D399" s="210" t="s">
        <v>140</v>
      </c>
      <c r="E399" s="40"/>
      <c r="F399" s="211" t="s">
        <v>768</v>
      </c>
      <c r="G399" s="40"/>
      <c r="H399" s="40"/>
      <c r="I399" s="212"/>
      <c r="J399" s="40"/>
      <c r="K399" s="40"/>
      <c r="L399" s="44"/>
      <c r="M399" s="213"/>
      <c r="N399" s="214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140</v>
      </c>
      <c r="AU399" s="17" t="s">
        <v>82</v>
      </c>
    </row>
    <row r="400" s="12" customFormat="1" ht="22.8" customHeight="1">
      <c r="A400" s="12"/>
      <c r="B400" s="181"/>
      <c r="C400" s="182"/>
      <c r="D400" s="183" t="s">
        <v>74</v>
      </c>
      <c r="E400" s="195" t="s">
        <v>769</v>
      </c>
      <c r="F400" s="195" t="s">
        <v>770</v>
      </c>
      <c r="G400" s="182"/>
      <c r="H400" s="182"/>
      <c r="I400" s="185"/>
      <c r="J400" s="196">
        <f>BK400</f>
        <v>0</v>
      </c>
      <c r="K400" s="182"/>
      <c r="L400" s="187"/>
      <c r="M400" s="188"/>
      <c r="N400" s="189"/>
      <c r="O400" s="189"/>
      <c r="P400" s="190">
        <f>SUM(P401:P410)</f>
        <v>0</v>
      </c>
      <c r="Q400" s="189"/>
      <c r="R400" s="190">
        <f>SUM(R401:R410)</f>
        <v>0.38253599999999999</v>
      </c>
      <c r="S400" s="189"/>
      <c r="T400" s="191">
        <f>SUM(T401:T410)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192" t="s">
        <v>82</v>
      </c>
      <c r="AT400" s="193" t="s">
        <v>74</v>
      </c>
      <c r="AU400" s="193" t="s">
        <v>80</v>
      </c>
      <c r="AY400" s="192" t="s">
        <v>131</v>
      </c>
      <c r="BK400" s="194">
        <f>SUM(BK401:BK410)</f>
        <v>0</v>
      </c>
    </row>
    <row r="401" s="2" customFormat="1" ht="16.5" customHeight="1">
      <c r="A401" s="38"/>
      <c r="B401" s="39"/>
      <c r="C401" s="197" t="s">
        <v>771</v>
      </c>
      <c r="D401" s="197" t="s">
        <v>133</v>
      </c>
      <c r="E401" s="198" t="s">
        <v>772</v>
      </c>
      <c r="F401" s="199" t="s">
        <v>773</v>
      </c>
      <c r="G401" s="200" t="s">
        <v>177</v>
      </c>
      <c r="H401" s="201">
        <v>13.800000000000001</v>
      </c>
      <c r="I401" s="202"/>
      <c r="J401" s="203">
        <f>ROUND(I401*H401,2)</f>
        <v>0</v>
      </c>
      <c r="K401" s="199" t="s">
        <v>137</v>
      </c>
      <c r="L401" s="44"/>
      <c r="M401" s="204" t="s">
        <v>19</v>
      </c>
      <c r="N401" s="205" t="s">
        <v>46</v>
      </c>
      <c r="O401" s="84"/>
      <c r="P401" s="206">
        <f>O401*H401</f>
        <v>0</v>
      </c>
      <c r="Q401" s="206">
        <v>0.00029999999999999997</v>
      </c>
      <c r="R401" s="206">
        <f>Q401*H401</f>
        <v>0.0041399999999999996</v>
      </c>
      <c r="S401" s="206">
        <v>0</v>
      </c>
      <c r="T401" s="207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08" t="s">
        <v>232</v>
      </c>
      <c r="AT401" s="208" t="s">
        <v>133</v>
      </c>
      <c r="AU401" s="208" t="s">
        <v>82</v>
      </c>
      <c r="AY401" s="17" t="s">
        <v>131</v>
      </c>
      <c r="BE401" s="209">
        <f>IF(N401="základní",J401,0)</f>
        <v>0</v>
      </c>
      <c r="BF401" s="209">
        <f>IF(N401="snížená",J401,0)</f>
        <v>0</v>
      </c>
      <c r="BG401" s="209">
        <f>IF(N401="zákl. přenesená",J401,0)</f>
        <v>0</v>
      </c>
      <c r="BH401" s="209">
        <f>IF(N401="sníž. přenesená",J401,0)</f>
        <v>0</v>
      </c>
      <c r="BI401" s="209">
        <f>IF(N401="nulová",J401,0)</f>
        <v>0</v>
      </c>
      <c r="BJ401" s="17" t="s">
        <v>80</v>
      </c>
      <c r="BK401" s="209">
        <f>ROUND(I401*H401,2)</f>
        <v>0</v>
      </c>
      <c r="BL401" s="17" t="s">
        <v>232</v>
      </c>
      <c r="BM401" s="208" t="s">
        <v>774</v>
      </c>
    </row>
    <row r="402" s="2" customFormat="1">
      <c r="A402" s="38"/>
      <c r="B402" s="39"/>
      <c r="C402" s="40"/>
      <c r="D402" s="210" t="s">
        <v>140</v>
      </c>
      <c r="E402" s="40"/>
      <c r="F402" s="211" t="s">
        <v>775</v>
      </c>
      <c r="G402" s="40"/>
      <c r="H402" s="40"/>
      <c r="I402" s="212"/>
      <c r="J402" s="40"/>
      <c r="K402" s="40"/>
      <c r="L402" s="44"/>
      <c r="M402" s="213"/>
      <c r="N402" s="214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140</v>
      </c>
      <c r="AU402" s="17" t="s">
        <v>82</v>
      </c>
    </row>
    <row r="403" s="2" customFormat="1" ht="24.15" customHeight="1">
      <c r="A403" s="38"/>
      <c r="B403" s="39"/>
      <c r="C403" s="197" t="s">
        <v>776</v>
      </c>
      <c r="D403" s="197" t="s">
        <v>133</v>
      </c>
      <c r="E403" s="198" t="s">
        <v>777</v>
      </c>
      <c r="F403" s="199" t="s">
        <v>778</v>
      </c>
      <c r="G403" s="200" t="s">
        <v>177</v>
      </c>
      <c r="H403" s="201">
        <v>13.800000000000001</v>
      </c>
      <c r="I403" s="202"/>
      <c r="J403" s="203">
        <f>ROUND(I403*H403,2)</f>
        <v>0</v>
      </c>
      <c r="K403" s="199" t="s">
        <v>137</v>
      </c>
      <c r="L403" s="44"/>
      <c r="M403" s="204" t="s">
        <v>19</v>
      </c>
      <c r="N403" s="205" t="s">
        <v>46</v>
      </c>
      <c r="O403" s="84"/>
      <c r="P403" s="206">
        <f>O403*H403</f>
        <v>0</v>
      </c>
      <c r="Q403" s="206">
        <v>0.0063</v>
      </c>
      <c r="R403" s="206">
        <f>Q403*H403</f>
        <v>0.086940000000000003</v>
      </c>
      <c r="S403" s="206">
        <v>0</v>
      </c>
      <c r="T403" s="207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08" t="s">
        <v>232</v>
      </c>
      <c r="AT403" s="208" t="s">
        <v>133</v>
      </c>
      <c r="AU403" s="208" t="s">
        <v>82</v>
      </c>
      <c r="AY403" s="17" t="s">
        <v>131</v>
      </c>
      <c r="BE403" s="209">
        <f>IF(N403="základní",J403,0)</f>
        <v>0</v>
      </c>
      <c r="BF403" s="209">
        <f>IF(N403="snížená",J403,0)</f>
        <v>0</v>
      </c>
      <c r="BG403" s="209">
        <f>IF(N403="zákl. přenesená",J403,0)</f>
        <v>0</v>
      </c>
      <c r="BH403" s="209">
        <f>IF(N403="sníž. přenesená",J403,0)</f>
        <v>0</v>
      </c>
      <c r="BI403" s="209">
        <f>IF(N403="nulová",J403,0)</f>
        <v>0</v>
      </c>
      <c r="BJ403" s="17" t="s">
        <v>80</v>
      </c>
      <c r="BK403" s="209">
        <f>ROUND(I403*H403,2)</f>
        <v>0</v>
      </c>
      <c r="BL403" s="17" t="s">
        <v>232</v>
      </c>
      <c r="BM403" s="208" t="s">
        <v>779</v>
      </c>
    </row>
    <row r="404" s="2" customFormat="1">
      <c r="A404" s="38"/>
      <c r="B404" s="39"/>
      <c r="C404" s="40"/>
      <c r="D404" s="210" t="s">
        <v>140</v>
      </c>
      <c r="E404" s="40"/>
      <c r="F404" s="211" t="s">
        <v>780</v>
      </c>
      <c r="G404" s="40"/>
      <c r="H404" s="40"/>
      <c r="I404" s="212"/>
      <c r="J404" s="40"/>
      <c r="K404" s="40"/>
      <c r="L404" s="44"/>
      <c r="M404" s="213"/>
      <c r="N404" s="214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140</v>
      </c>
      <c r="AU404" s="17" t="s">
        <v>82</v>
      </c>
    </row>
    <row r="405" s="2" customFormat="1" ht="21.75" customHeight="1">
      <c r="A405" s="38"/>
      <c r="B405" s="39"/>
      <c r="C405" s="227" t="s">
        <v>781</v>
      </c>
      <c r="D405" s="227" t="s">
        <v>154</v>
      </c>
      <c r="E405" s="228" t="s">
        <v>782</v>
      </c>
      <c r="F405" s="229" t="s">
        <v>783</v>
      </c>
      <c r="G405" s="230" t="s">
        <v>177</v>
      </c>
      <c r="H405" s="231">
        <v>15.18</v>
      </c>
      <c r="I405" s="232"/>
      <c r="J405" s="233">
        <f>ROUND(I405*H405,2)</f>
        <v>0</v>
      </c>
      <c r="K405" s="229" t="s">
        <v>137</v>
      </c>
      <c r="L405" s="234"/>
      <c r="M405" s="235" t="s">
        <v>19</v>
      </c>
      <c r="N405" s="236" t="s">
        <v>46</v>
      </c>
      <c r="O405" s="84"/>
      <c r="P405" s="206">
        <f>O405*H405</f>
        <v>0</v>
      </c>
      <c r="Q405" s="206">
        <v>0.019199999999999998</v>
      </c>
      <c r="R405" s="206">
        <f>Q405*H405</f>
        <v>0.29145599999999999</v>
      </c>
      <c r="S405" s="206">
        <v>0</v>
      </c>
      <c r="T405" s="207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08" t="s">
        <v>328</v>
      </c>
      <c r="AT405" s="208" t="s">
        <v>154</v>
      </c>
      <c r="AU405" s="208" t="s">
        <v>82</v>
      </c>
      <c r="AY405" s="17" t="s">
        <v>131</v>
      </c>
      <c r="BE405" s="209">
        <f>IF(N405="základní",J405,0)</f>
        <v>0</v>
      </c>
      <c r="BF405" s="209">
        <f>IF(N405="snížená",J405,0)</f>
        <v>0</v>
      </c>
      <c r="BG405" s="209">
        <f>IF(N405="zákl. přenesená",J405,0)</f>
        <v>0</v>
      </c>
      <c r="BH405" s="209">
        <f>IF(N405="sníž. přenesená",J405,0)</f>
        <v>0</v>
      </c>
      <c r="BI405" s="209">
        <f>IF(N405="nulová",J405,0)</f>
        <v>0</v>
      </c>
      <c r="BJ405" s="17" t="s">
        <v>80</v>
      </c>
      <c r="BK405" s="209">
        <f>ROUND(I405*H405,2)</f>
        <v>0</v>
      </c>
      <c r="BL405" s="17" t="s">
        <v>232</v>
      </c>
      <c r="BM405" s="208" t="s">
        <v>784</v>
      </c>
    </row>
    <row r="406" s="2" customFormat="1">
      <c r="A406" s="38"/>
      <c r="B406" s="39"/>
      <c r="C406" s="40"/>
      <c r="D406" s="210" t="s">
        <v>140</v>
      </c>
      <c r="E406" s="40"/>
      <c r="F406" s="211" t="s">
        <v>785</v>
      </c>
      <c r="G406" s="40"/>
      <c r="H406" s="40"/>
      <c r="I406" s="212"/>
      <c r="J406" s="40"/>
      <c r="K406" s="40"/>
      <c r="L406" s="44"/>
      <c r="M406" s="213"/>
      <c r="N406" s="214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140</v>
      </c>
      <c r="AU406" s="17" t="s">
        <v>82</v>
      </c>
    </row>
    <row r="407" s="2" customFormat="1">
      <c r="A407" s="38"/>
      <c r="B407" s="39"/>
      <c r="C407" s="40"/>
      <c r="D407" s="217" t="s">
        <v>424</v>
      </c>
      <c r="E407" s="40"/>
      <c r="F407" s="248" t="s">
        <v>786</v>
      </c>
      <c r="G407" s="40"/>
      <c r="H407" s="40"/>
      <c r="I407" s="212"/>
      <c r="J407" s="40"/>
      <c r="K407" s="40"/>
      <c r="L407" s="44"/>
      <c r="M407" s="213"/>
      <c r="N407" s="214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424</v>
      </c>
      <c r="AU407" s="17" t="s">
        <v>82</v>
      </c>
    </row>
    <row r="408" s="13" customFormat="1">
      <c r="A408" s="13"/>
      <c r="B408" s="215"/>
      <c r="C408" s="216"/>
      <c r="D408" s="217" t="s">
        <v>142</v>
      </c>
      <c r="E408" s="216"/>
      <c r="F408" s="219" t="s">
        <v>787</v>
      </c>
      <c r="G408" s="216"/>
      <c r="H408" s="220">
        <v>15.18</v>
      </c>
      <c r="I408" s="221"/>
      <c r="J408" s="216"/>
      <c r="K408" s="216"/>
      <c r="L408" s="222"/>
      <c r="M408" s="223"/>
      <c r="N408" s="224"/>
      <c r="O408" s="224"/>
      <c r="P408" s="224"/>
      <c r="Q408" s="224"/>
      <c r="R408" s="224"/>
      <c r="S408" s="224"/>
      <c r="T408" s="22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6" t="s">
        <v>142</v>
      </c>
      <c r="AU408" s="226" t="s">
        <v>82</v>
      </c>
      <c r="AV408" s="13" t="s">
        <v>82</v>
      </c>
      <c r="AW408" s="13" t="s">
        <v>4</v>
      </c>
      <c r="AX408" s="13" t="s">
        <v>80</v>
      </c>
      <c r="AY408" s="226" t="s">
        <v>131</v>
      </c>
    </row>
    <row r="409" s="2" customFormat="1" ht="24.15" customHeight="1">
      <c r="A409" s="38"/>
      <c r="B409" s="39"/>
      <c r="C409" s="197" t="s">
        <v>788</v>
      </c>
      <c r="D409" s="197" t="s">
        <v>133</v>
      </c>
      <c r="E409" s="198" t="s">
        <v>789</v>
      </c>
      <c r="F409" s="199" t="s">
        <v>790</v>
      </c>
      <c r="G409" s="200" t="s">
        <v>157</v>
      </c>
      <c r="H409" s="201">
        <v>0.38300000000000001</v>
      </c>
      <c r="I409" s="202"/>
      <c r="J409" s="203">
        <f>ROUND(I409*H409,2)</f>
        <v>0</v>
      </c>
      <c r="K409" s="199" t="s">
        <v>137</v>
      </c>
      <c r="L409" s="44"/>
      <c r="M409" s="204" t="s">
        <v>19</v>
      </c>
      <c r="N409" s="205" t="s">
        <v>46</v>
      </c>
      <c r="O409" s="84"/>
      <c r="P409" s="206">
        <f>O409*H409</f>
        <v>0</v>
      </c>
      <c r="Q409" s="206">
        <v>0</v>
      </c>
      <c r="R409" s="206">
        <f>Q409*H409</f>
        <v>0</v>
      </c>
      <c r="S409" s="206">
        <v>0</v>
      </c>
      <c r="T409" s="207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08" t="s">
        <v>232</v>
      </c>
      <c r="AT409" s="208" t="s">
        <v>133</v>
      </c>
      <c r="AU409" s="208" t="s">
        <v>82</v>
      </c>
      <c r="AY409" s="17" t="s">
        <v>131</v>
      </c>
      <c r="BE409" s="209">
        <f>IF(N409="základní",J409,0)</f>
        <v>0</v>
      </c>
      <c r="BF409" s="209">
        <f>IF(N409="snížená",J409,0)</f>
        <v>0</v>
      </c>
      <c r="BG409" s="209">
        <f>IF(N409="zákl. přenesená",J409,0)</f>
        <v>0</v>
      </c>
      <c r="BH409" s="209">
        <f>IF(N409="sníž. přenesená",J409,0)</f>
        <v>0</v>
      </c>
      <c r="BI409" s="209">
        <f>IF(N409="nulová",J409,0)</f>
        <v>0</v>
      </c>
      <c r="BJ409" s="17" t="s">
        <v>80</v>
      </c>
      <c r="BK409" s="209">
        <f>ROUND(I409*H409,2)</f>
        <v>0</v>
      </c>
      <c r="BL409" s="17" t="s">
        <v>232</v>
      </c>
      <c r="BM409" s="208" t="s">
        <v>791</v>
      </c>
    </row>
    <row r="410" s="2" customFormat="1">
      <c r="A410" s="38"/>
      <c r="B410" s="39"/>
      <c r="C410" s="40"/>
      <c r="D410" s="210" t="s">
        <v>140</v>
      </c>
      <c r="E410" s="40"/>
      <c r="F410" s="211" t="s">
        <v>792</v>
      </c>
      <c r="G410" s="40"/>
      <c r="H410" s="40"/>
      <c r="I410" s="212"/>
      <c r="J410" s="40"/>
      <c r="K410" s="40"/>
      <c r="L410" s="44"/>
      <c r="M410" s="213"/>
      <c r="N410" s="214"/>
      <c r="O410" s="84"/>
      <c r="P410" s="84"/>
      <c r="Q410" s="84"/>
      <c r="R410" s="84"/>
      <c r="S410" s="84"/>
      <c r="T410" s="85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140</v>
      </c>
      <c r="AU410" s="17" t="s">
        <v>82</v>
      </c>
    </row>
    <row r="411" s="12" customFormat="1" ht="22.8" customHeight="1">
      <c r="A411" s="12"/>
      <c r="B411" s="181"/>
      <c r="C411" s="182"/>
      <c r="D411" s="183" t="s">
        <v>74</v>
      </c>
      <c r="E411" s="195" t="s">
        <v>793</v>
      </c>
      <c r="F411" s="195" t="s">
        <v>794</v>
      </c>
      <c r="G411" s="182"/>
      <c r="H411" s="182"/>
      <c r="I411" s="185"/>
      <c r="J411" s="196">
        <f>BK411</f>
        <v>0</v>
      </c>
      <c r="K411" s="182"/>
      <c r="L411" s="187"/>
      <c r="M411" s="188"/>
      <c r="N411" s="189"/>
      <c r="O411" s="189"/>
      <c r="P411" s="190">
        <f>SUM(P412:P425)</f>
        <v>0</v>
      </c>
      <c r="Q411" s="189"/>
      <c r="R411" s="190">
        <f>SUM(R412:R425)</f>
        <v>0.5783064</v>
      </c>
      <c r="S411" s="189"/>
      <c r="T411" s="191">
        <f>SUM(T412:T425)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92" t="s">
        <v>82</v>
      </c>
      <c r="AT411" s="193" t="s">
        <v>74</v>
      </c>
      <c r="AU411" s="193" t="s">
        <v>80</v>
      </c>
      <c r="AY411" s="192" t="s">
        <v>131</v>
      </c>
      <c r="BK411" s="194">
        <f>SUM(BK412:BK425)</f>
        <v>0</v>
      </c>
    </row>
    <row r="412" s="2" customFormat="1" ht="16.5" customHeight="1">
      <c r="A412" s="38"/>
      <c r="B412" s="39"/>
      <c r="C412" s="197" t="s">
        <v>795</v>
      </c>
      <c r="D412" s="197" t="s">
        <v>133</v>
      </c>
      <c r="E412" s="198" t="s">
        <v>796</v>
      </c>
      <c r="F412" s="199" t="s">
        <v>797</v>
      </c>
      <c r="G412" s="200" t="s">
        <v>177</v>
      </c>
      <c r="H412" s="201">
        <v>29.664000000000001</v>
      </c>
      <c r="I412" s="202"/>
      <c r="J412" s="203">
        <f>ROUND(I412*H412,2)</f>
        <v>0</v>
      </c>
      <c r="K412" s="199" t="s">
        <v>137</v>
      </c>
      <c r="L412" s="44"/>
      <c r="M412" s="204" t="s">
        <v>19</v>
      </c>
      <c r="N412" s="205" t="s">
        <v>46</v>
      </c>
      <c r="O412" s="84"/>
      <c r="P412" s="206">
        <f>O412*H412</f>
        <v>0</v>
      </c>
      <c r="Q412" s="206">
        <v>0.00029999999999999997</v>
      </c>
      <c r="R412" s="206">
        <f>Q412*H412</f>
        <v>0.0088991999999999995</v>
      </c>
      <c r="S412" s="206">
        <v>0</v>
      </c>
      <c r="T412" s="207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08" t="s">
        <v>232</v>
      </c>
      <c r="AT412" s="208" t="s">
        <v>133</v>
      </c>
      <c r="AU412" s="208" t="s">
        <v>82</v>
      </c>
      <c r="AY412" s="17" t="s">
        <v>131</v>
      </c>
      <c r="BE412" s="209">
        <f>IF(N412="základní",J412,0)</f>
        <v>0</v>
      </c>
      <c r="BF412" s="209">
        <f>IF(N412="snížená",J412,0)</f>
        <v>0</v>
      </c>
      <c r="BG412" s="209">
        <f>IF(N412="zákl. přenesená",J412,0)</f>
        <v>0</v>
      </c>
      <c r="BH412" s="209">
        <f>IF(N412="sníž. přenesená",J412,0)</f>
        <v>0</v>
      </c>
      <c r="BI412" s="209">
        <f>IF(N412="nulová",J412,0)</f>
        <v>0</v>
      </c>
      <c r="BJ412" s="17" t="s">
        <v>80</v>
      </c>
      <c r="BK412" s="209">
        <f>ROUND(I412*H412,2)</f>
        <v>0</v>
      </c>
      <c r="BL412" s="17" t="s">
        <v>232</v>
      </c>
      <c r="BM412" s="208" t="s">
        <v>798</v>
      </c>
    </row>
    <row r="413" s="2" customFormat="1">
      <c r="A413" s="38"/>
      <c r="B413" s="39"/>
      <c r="C413" s="40"/>
      <c r="D413" s="210" t="s">
        <v>140</v>
      </c>
      <c r="E413" s="40"/>
      <c r="F413" s="211" t="s">
        <v>799</v>
      </c>
      <c r="G413" s="40"/>
      <c r="H413" s="40"/>
      <c r="I413" s="212"/>
      <c r="J413" s="40"/>
      <c r="K413" s="40"/>
      <c r="L413" s="44"/>
      <c r="M413" s="213"/>
      <c r="N413" s="214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140</v>
      </c>
      <c r="AU413" s="17" t="s">
        <v>82</v>
      </c>
    </row>
    <row r="414" s="13" customFormat="1">
      <c r="A414" s="13"/>
      <c r="B414" s="215"/>
      <c r="C414" s="216"/>
      <c r="D414" s="217" t="s">
        <v>142</v>
      </c>
      <c r="E414" s="218" t="s">
        <v>19</v>
      </c>
      <c r="F414" s="219" t="s">
        <v>800</v>
      </c>
      <c r="G414" s="216"/>
      <c r="H414" s="220">
        <v>29.664000000000001</v>
      </c>
      <c r="I414" s="221"/>
      <c r="J414" s="216"/>
      <c r="K414" s="216"/>
      <c r="L414" s="222"/>
      <c r="M414" s="223"/>
      <c r="N414" s="224"/>
      <c r="O414" s="224"/>
      <c r="P414" s="224"/>
      <c r="Q414" s="224"/>
      <c r="R414" s="224"/>
      <c r="S414" s="224"/>
      <c r="T414" s="22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26" t="s">
        <v>142</v>
      </c>
      <c r="AU414" s="226" t="s">
        <v>82</v>
      </c>
      <c r="AV414" s="13" t="s">
        <v>82</v>
      </c>
      <c r="AW414" s="13" t="s">
        <v>36</v>
      </c>
      <c r="AX414" s="13" t="s">
        <v>80</v>
      </c>
      <c r="AY414" s="226" t="s">
        <v>131</v>
      </c>
    </row>
    <row r="415" s="2" customFormat="1" ht="24.15" customHeight="1">
      <c r="A415" s="38"/>
      <c r="B415" s="39"/>
      <c r="C415" s="197" t="s">
        <v>801</v>
      </c>
      <c r="D415" s="197" t="s">
        <v>133</v>
      </c>
      <c r="E415" s="198" t="s">
        <v>802</v>
      </c>
      <c r="F415" s="199" t="s">
        <v>803</v>
      </c>
      <c r="G415" s="200" t="s">
        <v>177</v>
      </c>
      <c r="H415" s="201">
        <v>29.664000000000001</v>
      </c>
      <c r="I415" s="202"/>
      <c r="J415" s="203">
        <f>ROUND(I415*H415,2)</f>
        <v>0</v>
      </c>
      <c r="K415" s="199" t="s">
        <v>137</v>
      </c>
      <c r="L415" s="44"/>
      <c r="M415" s="204" t="s">
        <v>19</v>
      </c>
      <c r="N415" s="205" t="s">
        <v>46</v>
      </c>
      <c r="O415" s="84"/>
      <c r="P415" s="206">
        <f>O415*H415</f>
        <v>0</v>
      </c>
      <c r="Q415" s="206">
        <v>0.0053</v>
      </c>
      <c r="R415" s="206">
        <f>Q415*H415</f>
        <v>0.1572192</v>
      </c>
      <c r="S415" s="206">
        <v>0</v>
      </c>
      <c r="T415" s="207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08" t="s">
        <v>232</v>
      </c>
      <c r="AT415" s="208" t="s">
        <v>133</v>
      </c>
      <c r="AU415" s="208" t="s">
        <v>82</v>
      </c>
      <c r="AY415" s="17" t="s">
        <v>131</v>
      </c>
      <c r="BE415" s="209">
        <f>IF(N415="základní",J415,0)</f>
        <v>0</v>
      </c>
      <c r="BF415" s="209">
        <f>IF(N415="snížená",J415,0)</f>
        <v>0</v>
      </c>
      <c r="BG415" s="209">
        <f>IF(N415="zákl. přenesená",J415,0)</f>
        <v>0</v>
      </c>
      <c r="BH415" s="209">
        <f>IF(N415="sníž. přenesená",J415,0)</f>
        <v>0</v>
      </c>
      <c r="BI415" s="209">
        <f>IF(N415="nulová",J415,0)</f>
        <v>0</v>
      </c>
      <c r="BJ415" s="17" t="s">
        <v>80</v>
      </c>
      <c r="BK415" s="209">
        <f>ROUND(I415*H415,2)</f>
        <v>0</v>
      </c>
      <c r="BL415" s="17" t="s">
        <v>232</v>
      </c>
      <c r="BM415" s="208" t="s">
        <v>804</v>
      </c>
    </row>
    <row r="416" s="2" customFormat="1">
      <c r="A416" s="38"/>
      <c r="B416" s="39"/>
      <c r="C416" s="40"/>
      <c r="D416" s="210" t="s">
        <v>140</v>
      </c>
      <c r="E416" s="40"/>
      <c r="F416" s="211" t="s">
        <v>805</v>
      </c>
      <c r="G416" s="40"/>
      <c r="H416" s="40"/>
      <c r="I416" s="212"/>
      <c r="J416" s="40"/>
      <c r="K416" s="40"/>
      <c r="L416" s="44"/>
      <c r="M416" s="213"/>
      <c r="N416" s="214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140</v>
      </c>
      <c r="AU416" s="17" t="s">
        <v>82</v>
      </c>
    </row>
    <row r="417" s="2" customFormat="1" ht="16.5" customHeight="1">
      <c r="A417" s="38"/>
      <c r="B417" s="39"/>
      <c r="C417" s="227" t="s">
        <v>806</v>
      </c>
      <c r="D417" s="227" t="s">
        <v>154</v>
      </c>
      <c r="E417" s="228" t="s">
        <v>807</v>
      </c>
      <c r="F417" s="229" t="s">
        <v>808</v>
      </c>
      <c r="G417" s="230" t="s">
        <v>177</v>
      </c>
      <c r="H417" s="231">
        <v>32.630000000000003</v>
      </c>
      <c r="I417" s="232"/>
      <c r="J417" s="233">
        <f>ROUND(I417*H417,2)</f>
        <v>0</v>
      </c>
      <c r="K417" s="229" t="s">
        <v>137</v>
      </c>
      <c r="L417" s="234"/>
      <c r="M417" s="235" t="s">
        <v>19</v>
      </c>
      <c r="N417" s="236" t="s">
        <v>46</v>
      </c>
      <c r="O417" s="84"/>
      <c r="P417" s="206">
        <f>O417*H417</f>
        <v>0</v>
      </c>
      <c r="Q417" s="206">
        <v>0.0126</v>
      </c>
      <c r="R417" s="206">
        <f>Q417*H417</f>
        <v>0.41113800000000006</v>
      </c>
      <c r="S417" s="206">
        <v>0</v>
      </c>
      <c r="T417" s="207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08" t="s">
        <v>328</v>
      </c>
      <c r="AT417" s="208" t="s">
        <v>154</v>
      </c>
      <c r="AU417" s="208" t="s">
        <v>82</v>
      </c>
      <c r="AY417" s="17" t="s">
        <v>131</v>
      </c>
      <c r="BE417" s="209">
        <f>IF(N417="základní",J417,0)</f>
        <v>0</v>
      </c>
      <c r="BF417" s="209">
        <f>IF(N417="snížená",J417,0)</f>
        <v>0</v>
      </c>
      <c r="BG417" s="209">
        <f>IF(N417="zákl. přenesená",J417,0)</f>
        <v>0</v>
      </c>
      <c r="BH417" s="209">
        <f>IF(N417="sníž. přenesená",J417,0)</f>
        <v>0</v>
      </c>
      <c r="BI417" s="209">
        <f>IF(N417="nulová",J417,0)</f>
        <v>0</v>
      </c>
      <c r="BJ417" s="17" t="s">
        <v>80</v>
      </c>
      <c r="BK417" s="209">
        <f>ROUND(I417*H417,2)</f>
        <v>0</v>
      </c>
      <c r="BL417" s="17" t="s">
        <v>232</v>
      </c>
      <c r="BM417" s="208" t="s">
        <v>809</v>
      </c>
    </row>
    <row r="418" s="2" customFormat="1">
      <c r="A418" s="38"/>
      <c r="B418" s="39"/>
      <c r="C418" s="40"/>
      <c r="D418" s="210" t="s">
        <v>140</v>
      </c>
      <c r="E418" s="40"/>
      <c r="F418" s="211" t="s">
        <v>810</v>
      </c>
      <c r="G418" s="40"/>
      <c r="H418" s="40"/>
      <c r="I418" s="212"/>
      <c r="J418" s="40"/>
      <c r="K418" s="40"/>
      <c r="L418" s="44"/>
      <c r="M418" s="213"/>
      <c r="N418" s="214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140</v>
      </c>
      <c r="AU418" s="17" t="s">
        <v>82</v>
      </c>
    </row>
    <row r="419" s="13" customFormat="1">
      <c r="A419" s="13"/>
      <c r="B419" s="215"/>
      <c r="C419" s="216"/>
      <c r="D419" s="217" t="s">
        <v>142</v>
      </c>
      <c r="E419" s="216"/>
      <c r="F419" s="219" t="s">
        <v>811</v>
      </c>
      <c r="G419" s="216"/>
      <c r="H419" s="220">
        <v>32.630000000000003</v>
      </c>
      <c r="I419" s="221"/>
      <c r="J419" s="216"/>
      <c r="K419" s="216"/>
      <c r="L419" s="222"/>
      <c r="M419" s="223"/>
      <c r="N419" s="224"/>
      <c r="O419" s="224"/>
      <c r="P419" s="224"/>
      <c r="Q419" s="224"/>
      <c r="R419" s="224"/>
      <c r="S419" s="224"/>
      <c r="T419" s="22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6" t="s">
        <v>142</v>
      </c>
      <c r="AU419" s="226" t="s">
        <v>82</v>
      </c>
      <c r="AV419" s="13" t="s">
        <v>82</v>
      </c>
      <c r="AW419" s="13" t="s">
        <v>4</v>
      </c>
      <c r="AX419" s="13" t="s">
        <v>80</v>
      </c>
      <c r="AY419" s="226" t="s">
        <v>131</v>
      </c>
    </row>
    <row r="420" s="2" customFormat="1" ht="16.5" customHeight="1">
      <c r="A420" s="38"/>
      <c r="B420" s="39"/>
      <c r="C420" s="197" t="s">
        <v>812</v>
      </c>
      <c r="D420" s="197" t="s">
        <v>133</v>
      </c>
      <c r="E420" s="198" t="s">
        <v>813</v>
      </c>
      <c r="F420" s="199" t="s">
        <v>814</v>
      </c>
      <c r="G420" s="200" t="s">
        <v>201</v>
      </c>
      <c r="H420" s="201">
        <v>3</v>
      </c>
      <c r="I420" s="202"/>
      <c r="J420" s="203">
        <f>ROUND(I420*H420,2)</f>
        <v>0</v>
      </c>
      <c r="K420" s="199" t="s">
        <v>137</v>
      </c>
      <c r="L420" s="44"/>
      <c r="M420" s="204" t="s">
        <v>19</v>
      </c>
      <c r="N420" s="205" t="s">
        <v>46</v>
      </c>
      <c r="O420" s="84"/>
      <c r="P420" s="206">
        <f>O420*H420</f>
        <v>0</v>
      </c>
      <c r="Q420" s="206">
        <v>0.00020000000000000001</v>
      </c>
      <c r="R420" s="206">
        <f>Q420*H420</f>
        <v>0.00060000000000000006</v>
      </c>
      <c r="S420" s="206">
        <v>0</v>
      </c>
      <c r="T420" s="207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08" t="s">
        <v>232</v>
      </c>
      <c r="AT420" s="208" t="s">
        <v>133</v>
      </c>
      <c r="AU420" s="208" t="s">
        <v>82</v>
      </c>
      <c r="AY420" s="17" t="s">
        <v>131</v>
      </c>
      <c r="BE420" s="209">
        <f>IF(N420="základní",J420,0)</f>
        <v>0</v>
      </c>
      <c r="BF420" s="209">
        <f>IF(N420="snížená",J420,0)</f>
        <v>0</v>
      </c>
      <c r="BG420" s="209">
        <f>IF(N420="zákl. přenesená",J420,0)</f>
        <v>0</v>
      </c>
      <c r="BH420" s="209">
        <f>IF(N420="sníž. přenesená",J420,0)</f>
        <v>0</v>
      </c>
      <c r="BI420" s="209">
        <f>IF(N420="nulová",J420,0)</f>
        <v>0</v>
      </c>
      <c r="BJ420" s="17" t="s">
        <v>80</v>
      </c>
      <c r="BK420" s="209">
        <f>ROUND(I420*H420,2)</f>
        <v>0</v>
      </c>
      <c r="BL420" s="17" t="s">
        <v>232</v>
      </c>
      <c r="BM420" s="208" t="s">
        <v>815</v>
      </c>
    </row>
    <row r="421" s="2" customFormat="1">
      <c r="A421" s="38"/>
      <c r="B421" s="39"/>
      <c r="C421" s="40"/>
      <c r="D421" s="210" t="s">
        <v>140</v>
      </c>
      <c r="E421" s="40"/>
      <c r="F421" s="211" t="s">
        <v>816</v>
      </c>
      <c r="G421" s="40"/>
      <c r="H421" s="40"/>
      <c r="I421" s="212"/>
      <c r="J421" s="40"/>
      <c r="K421" s="40"/>
      <c r="L421" s="44"/>
      <c r="M421" s="213"/>
      <c r="N421" s="214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140</v>
      </c>
      <c r="AU421" s="17" t="s">
        <v>82</v>
      </c>
    </row>
    <row r="422" s="2" customFormat="1" ht="16.5" customHeight="1">
      <c r="A422" s="38"/>
      <c r="B422" s="39"/>
      <c r="C422" s="227" t="s">
        <v>817</v>
      </c>
      <c r="D422" s="227" t="s">
        <v>154</v>
      </c>
      <c r="E422" s="228" t="s">
        <v>818</v>
      </c>
      <c r="F422" s="229" t="s">
        <v>819</v>
      </c>
      <c r="G422" s="230" t="s">
        <v>201</v>
      </c>
      <c r="H422" s="231">
        <v>3</v>
      </c>
      <c r="I422" s="232"/>
      <c r="J422" s="233">
        <f>ROUND(I422*H422,2)</f>
        <v>0</v>
      </c>
      <c r="K422" s="229" t="s">
        <v>137</v>
      </c>
      <c r="L422" s="234"/>
      <c r="M422" s="235" t="s">
        <v>19</v>
      </c>
      <c r="N422" s="236" t="s">
        <v>46</v>
      </c>
      <c r="O422" s="84"/>
      <c r="P422" s="206">
        <f>O422*H422</f>
        <v>0</v>
      </c>
      <c r="Q422" s="206">
        <v>0.00014999999999999999</v>
      </c>
      <c r="R422" s="206">
        <f>Q422*H422</f>
        <v>0.00044999999999999999</v>
      </c>
      <c r="S422" s="206">
        <v>0</v>
      </c>
      <c r="T422" s="207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08" t="s">
        <v>328</v>
      </c>
      <c r="AT422" s="208" t="s">
        <v>154</v>
      </c>
      <c r="AU422" s="208" t="s">
        <v>82</v>
      </c>
      <c r="AY422" s="17" t="s">
        <v>131</v>
      </c>
      <c r="BE422" s="209">
        <f>IF(N422="základní",J422,0)</f>
        <v>0</v>
      </c>
      <c r="BF422" s="209">
        <f>IF(N422="snížená",J422,0)</f>
        <v>0</v>
      </c>
      <c r="BG422" s="209">
        <f>IF(N422="zákl. přenesená",J422,0)</f>
        <v>0</v>
      </c>
      <c r="BH422" s="209">
        <f>IF(N422="sníž. přenesená",J422,0)</f>
        <v>0</v>
      </c>
      <c r="BI422" s="209">
        <f>IF(N422="nulová",J422,0)</f>
        <v>0</v>
      </c>
      <c r="BJ422" s="17" t="s">
        <v>80</v>
      </c>
      <c r="BK422" s="209">
        <f>ROUND(I422*H422,2)</f>
        <v>0</v>
      </c>
      <c r="BL422" s="17" t="s">
        <v>232</v>
      </c>
      <c r="BM422" s="208" t="s">
        <v>820</v>
      </c>
    </row>
    <row r="423" s="2" customFormat="1">
      <c r="A423" s="38"/>
      <c r="B423" s="39"/>
      <c r="C423" s="40"/>
      <c r="D423" s="210" t="s">
        <v>140</v>
      </c>
      <c r="E423" s="40"/>
      <c r="F423" s="211" t="s">
        <v>821</v>
      </c>
      <c r="G423" s="40"/>
      <c r="H423" s="40"/>
      <c r="I423" s="212"/>
      <c r="J423" s="40"/>
      <c r="K423" s="40"/>
      <c r="L423" s="44"/>
      <c r="M423" s="213"/>
      <c r="N423" s="214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140</v>
      </c>
      <c r="AU423" s="17" t="s">
        <v>82</v>
      </c>
    </row>
    <row r="424" s="2" customFormat="1" ht="24.15" customHeight="1">
      <c r="A424" s="38"/>
      <c r="B424" s="39"/>
      <c r="C424" s="197" t="s">
        <v>822</v>
      </c>
      <c r="D424" s="197" t="s">
        <v>133</v>
      </c>
      <c r="E424" s="198" t="s">
        <v>823</v>
      </c>
      <c r="F424" s="199" t="s">
        <v>824</v>
      </c>
      <c r="G424" s="200" t="s">
        <v>157</v>
      </c>
      <c r="H424" s="201">
        <v>0.57799999999999996</v>
      </c>
      <c r="I424" s="202"/>
      <c r="J424" s="203">
        <f>ROUND(I424*H424,2)</f>
        <v>0</v>
      </c>
      <c r="K424" s="199" t="s">
        <v>137</v>
      </c>
      <c r="L424" s="44"/>
      <c r="M424" s="204" t="s">
        <v>19</v>
      </c>
      <c r="N424" s="205" t="s">
        <v>46</v>
      </c>
      <c r="O424" s="84"/>
      <c r="P424" s="206">
        <f>O424*H424</f>
        <v>0</v>
      </c>
      <c r="Q424" s="206">
        <v>0</v>
      </c>
      <c r="R424" s="206">
        <f>Q424*H424</f>
        <v>0</v>
      </c>
      <c r="S424" s="206">
        <v>0</v>
      </c>
      <c r="T424" s="207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08" t="s">
        <v>232</v>
      </c>
      <c r="AT424" s="208" t="s">
        <v>133</v>
      </c>
      <c r="AU424" s="208" t="s">
        <v>82</v>
      </c>
      <c r="AY424" s="17" t="s">
        <v>131</v>
      </c>
      <c r="BE424" s="209">
        <f>IF(N424="základní",J424,0)</f>
        <v>0</v>
      </c>
      <c r="BF424" s="209">
        <f>IF(N424="snížená",J424,0)</f>
        <v>0</v>
      </c>
      <c r="BG424" s="209">
        <f>IF(N424="zákl. přenesená",J424,0)</f>
        <v>0</v>
      </c>
      <c r="BH424" s="209">
        <f>IF(N424="sníž. přenesená",J424,0)</f>
        <v>0</v>
      </c>
      <c r="BI424" s="209">
        <f>IF(N424="nulová",J424,0)</f>
        <v>0</v>
      </c>
      <c r="BJ424" s="17" t="s">
        <v>80</v>
      </c>
      <c r="BK424" s="209">
        <f>ROUND(I424*H424,2)</f>
        <v>0</v>
      </c>
      <c r="BL424" s="17" t="s">
        <v>232</v>
      </c>
      <c r="BM424" s="208" t="s">
        <v>825</v>
      </c>
    </row>
    <row r="425" s="2" customFormat="1">
      <c r="A425" s="38"/>
      <c r="B425" s="39"/>
      <c r="C425" s="40"/>
      <c r="D425" s="210" t="s">
        <v>140</v>
      </c>
      <c r="E425" s="40"/>
      <c r="F425" s="211" t="s">
        <v>826</v>
      </c>
      <c r="G425" s="40"/>
      <c r="H425" s="40"/>
      <c r="I425" s="212"/>
      <c r="J425" s="40"/>
      <c r="K425" s="40"/>
      <c r="L425" s="44"/>
      <c r="M425" s="213"/>
      <c r="N425" s="214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140</v>
      </c>
      <c r="AU425" s="17" t="s">
        <v>82</v>
      </c>
    </row>
    <row r="426" s="12" customFormat="1" ht="22.8" customHeight="1">
      <c r="A426" s="12"/>
      <c r="B426" s="181"/>
      <c r="C426" s="182"/>
      <c r="D426" s="183" t="s">
        <v>74</v>
      </c>
      <c r="E426" s="195" t="s">
        <v>827</v>
      </c>
      <c r="F426" s="195" t="s">
        <v>828</v>
      </c>
      <c r="G426" s="182"/>
      <c r="H426" s="182"/>
      <c r="I426" s="185"/>
      <c r="J426" s="196">
        <f>BK426</f>
        <v>0</v>
      </c>
      <c r="K426" s="182"/>
      <c r="L426" s="187"/>
      <c r="M426" s="188"/>
      <c r="N426" s="189"/>
      <c r="O426" s="189"/>
      <c r="P426" s="190">
        <f>SUM(P427:P442)</f>
        <v>0</v>
      </c>
      <c r="Q426" s="189"/>
      <c r="R426" s="190">
        <f>SUM(R427:R442)</f>
        <v>0.0045924</v>
      </c>
      <c r="S426" s="189"/>
      <c r="T426" s="191">
        <f>SUM(T427:T442)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192" t="s">
        <v>82</v>
      </c>
      <c r="AT426" s="193" t="s">
        <v>74</v>
      </c>
      <c r="AU426" s="193" t="s">
        <v>80</v>
      </c>
      <c r="AY426" s="192" t="s">
        <v>131</v>
      </c>
      <c r="BK426" s="194">
        <f>SUM(BK427:BK442)</f>
        <v>0</v>
      </c>
    </row>
    <row r="427" s="2" customFormat="1" ht="21.75" customHeight="1">
      <c r="A427" s="38"/>
      <c r="B427" s="39"/>
      <c r="C427" s="197" t="s">
        <v>829</v>
      </c>
      <c r="D427" s="197" t="s">
        <v>133</v>
      </c>
      <c r="E427" s="198" t="s">
        <v>830</v>
      </c>
      <c r="F427" s="199" t="s">
        <v>831</v>
      </c>
      <c r="G427" s="200" t="s">
        <v>177</v>
      </c>
      <c r="H427" s="201">
        <v>5.1600000000000001</v>
      </c>
      <c r="I427" s="202"/>
      <c r="J427" s="203">
        <f>ROUND(I427*H427,2)</f>
        <v>0</v>
      </c>
      <c r="K427" s="199" t="s">
        <v>137</v>
      </c>
      <c r="L427" s="44"/>
      <c r="M427" s="204" t="s">
        <v>19</v>
      </c>
      <c r="N427" s="205" t="s">
        <v>46</v>
      </c>
      <c r="O427" s="84"/>
      <c r="P427" s="206">
        <f>O427*H427</f>
        <v>0</v>
      </c>
      <c r="Q427" s="206">
        <v>6.9999999999999994E-05</v>
      </c>
      <c r="R427" s="206">
        <f>Q427*H427</f>
        <v>0.0003612</v>
      </c>
      <c r="S427" s="206">
        <v>0</v>
      </c>
      <c r="T427" s="207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08" t="s">
        <v>232</v>
      </c>
      <c r="AT427" s="208" t="s">
        <v>133</v>
      </c>
      <c r="AU427" s="208" t="s">
        <v>82</v>
      </c>
      <c r="AY427" s="17" t="s">
        <v>131</v>
      </c>
      <c r="BE427" s="209">
        <f>IF(N427="základní",J427,0)</f>
        <v>0</v>
      </c>
      <c r="BF427" s="209">
        <f>IF(N427="snížená",J427,0)</f>
        <v>0</v>
      </c>
      <c r="BG427" s="209">
        <f>IF(N427="zákl. přenesená",J427,0)</f>
        <v>0</v>
      </c>
      <c r="BH427" s="209">
        <f>IF(N427="sníž. přenesená",J427,0)</f>
        <v>0</v>
      </c>
      <c r="BI427" s="209">
        <f>IF(N427="nulová",J427,0)</f>
        <v>0</v>
      </c>
      <c r="BJ427" s="17" t="s">
        <v>80</v>
      </c>
      <c r="BK427" s="209">
        <f>ROUND(I427*H427,2)</f>
        <v>0</v>
      </c>
      <c r="BL427" s="17" t="s">
        <v>232</v>
      </c>
      <c r="BM427" s="208" t="s">
        <v>832</v>
      </c>
    </row>
    <row r="428" s="2" customFormat="1">
      <c r="A428" s="38"/>
      <c r="B428" s="39"/>
      <c r="C428" s="40"/>
      <c r="D428" s="210" t="s">
        <v>140</v>
      </c>
      <c r="E428" s="40"/>
      <c r="F428" s="211" t="s">
        <v>833</v>
      </c>
      <c r="G428" s="40"/>
      <c r="H428" s="40"/>
      <c r="I428" s="212"/>
      <c r="J428" s="40"/>
      <c r="K428" s="40"/>
      <c r="L428" s="44"/>
      <c r="M428" s="213"/>
      <c r="N428" s="214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140</v>
      </c>
      <c r="AU428" s="17" t="s">
        <v>82</v>
      </c>
    </row>
    <row r="429" s="13" customFormat="1">
      <c r="A429" s="13"/>
      <c r="B429" s="215"/>
      <c r="C429" s="216"/>
      <c r="D429" s="217" t="s">
        <v>142</v>
      </c>
      <c r="E429" s="218" t="s">
        <v>19</v>
      </c>
      <c r="F429" s="219" t="s">
        <v>834</v>
      </c>
      <c r="G429" s="216"/>
      <c r="H429" s="220">
        <v>2.1600000000000001</v>
      </c>
      <c r="I429" s="221"/>
      <c r="J429" s="216"/>
      <c r="K429" s="216"/>
      <c r="L429" s="222"/>
      <c r="M429" s="223"/>
      <c r="N429" s="224"/>
      <c r="O429" s="224"/>
      <c r="P429" s="224"/>
      <c r="Q429" s="224"/>
      <c r="R429" s="224"/>
      <c r="S429" s="224"/>
      <c r="T429" s="22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6" t="s">
        <v>142</v>
      </c>
      <c r="AU429" s="226" t="s">
        <v>82</v>
      </c>
      <c r="AV429" s="13" t="s">
        <v>82</v>
      </c>
      <c r="AW429" s="13" t="s">
        <v>36</v>
      </c>
      <c r="AX429" s="13" t="s">
        <v>75</v>
      </c>
      <c r="AY429" s="226" t="s">
        <v>131</v>
      </c>
    </row>
    <row r="430" s="13" customFormat="1">
      <c r="A430" s="13"/>
      <c r="B430" s="215"/>
      <c r="C430" s="216"/>
      <c r="D430" s="217" t="s">
        <v>142</v>
      </c>
      <c r="E430" s="218" t="s">
        <v>19</v>
      </c>
      <c r="F430" s="219" t="s">
        <v>835</v>
      </c>
      <c r="G430" s="216"/>
      <c r="H430" s="220">
        <v>3</v>
      </c>
      <c r="I430" s="221"/>
      <c r="J430" s="216"/>
      <c r="K430" s="216"/>
      <c r="L430" s="222"/>
      <c r="M430" s="223"/>
      <c r="N430" s="224"/>
      <c r="O430" s="224"/>
      <c r="P430" s="224"/>
      <c r="Q430" s="224"/>
      <c r="R430" s="224"/>
      <c r="S430" s="224"/>
      <c r="T430" s="22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26" t="s">
        <v>142</v>
      </c>
      <c r="AU430" s="226" t="s">
        <v>82</v>
      </c>
      <c r="AV430" s="13" t="s">
        <v>82</v>
      </c>
      <c r="AW430" s="13" t="s">
        <v>36</v>
      </c>
      <c r="AX430" s="13" t="s">
        <v>75</v>
      </c>
      <c r="AY430" s="226" t="s">
        <v>131</v>
      </c>
    </row>
    <row r="431" s="14" customFormat="1">
      <c r="A431" s="14"/>
      <c r="B431" s="237"/>
      <c r="C431" s="238"/>
      <c r="D431" s="217" t="s">
        <v>142</v>
      </c>
      <c r="E431" s="239" t="s">
        <v>19</v>
      </c>
      <c r="F431" s="240" t="s">
        <v>211</v>
      </c>
      <c r="G431" s="238"/>
      <c r="H431" s="241">
        <v>5.1600000000000001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142</v>
      </c>
      <c r="AU431" s="247" t="s">
        <v>82</v>
      </c>
      <c r="AV431" s="14" t="s">
        <v>138</v>
      </c>
      <c r="AW431" s="14" t="s">
        <v>36</v>
      </c>
      <c r="AX431" s="14" t="s">
        <v>80</v>
      </c>
      <c r="AY431" s="247" t="s">
        <v>131</v>
      </c>
    </row>
    <row r="432" s="2" customFormat="1" ht="16.5" customHeight="1">
      <c r="A432" s="38"/>
      <c r="B432" s="39"/>
      <c r="C432" s="197" t="s">
        <v>836</v>
      </c>
      <c r="D432" s="197" t="s">
        <v>133</v>
      </c>
      <c r="E432" s="198" t="s">
        <v>837</v>
      </c>
      <c r="F432" s="199" t="s">
        <v>838</v>
      </c>
      <c r="G432" s="200" t="s">
        <v>177</v>
      </c>
      <c r="H432" s="201">
        <v>5.1600000000000001</v>
      </c>
      <c r="I432" s="202"/>
      <c r="J432" s="203">
        <f>ROUND(I432*H432,2)</f>
        <v>0</v>
      </c>
      <c r="K432" s="199" t="s">
        <v>137</v>
      </c>
      <c r="L432" s="44"/>
      <c r="M432" s="204" t="s">
        <v>19</v>
      </c>
      <c r="N432" s="205" t="s">
        <v>46</v>
      </c>
      <c r="O432" s="84"/>
      <c r="P432" s="206">
        <f>O432*H432</f>
        <v>0</v>
      </c>
      <c r="Q432" s="206">
        <v>0.00013999999999999999</v>
      </c>
      <c r="R432" s="206">
        <f>Q432*H432</f>
        <v>0.0007224</v>
      </c>
      <c r="S432" s="206">
        <v>0</v>
      </c>
      <c r="T432" s="207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08" t="s">
        <v>232</v>
      </c>
      <c r="AT432" s="208" t="s">
        <v>133</v>
      </c>
      <c r="AU432" s="208" t="s">
        <v>82</v>
      </c>
      <c r="AY432" s="17" t="s">
        <v>131</v>
      </c>
      <c r="BE432" s="209">
        <f>IF(N432="základní",J432,0)</f>
        <v>0</v>
      </c>
      <c r="BF432" s="209">
        <f>IF(N432="snížená",J432,0)</f>
        <v>0</v>
      </c>
      <c r="BG432" s="209">
        <f>IF(N432="zákl. přenesená",J432,0)</f>
        <v>0</v>
      </c>
      <c r="BH432" s="209">
        <f>IF(N432="sníž. přenesená",J432,0)</f>
        <v>0</v>
      </c>
      <c r="BI432" s="209">
        <f>IF(N432="nulová",J432,0)</f>
        <v>0</v>
      </c>
      <c r="BJ432" s="17" t="s">
        <v>80</v>
      </c>
      <c r="BK432" s="209">
        <f>ROUND(I432*H432,2)</f>
        <v>0</v>
      </c>
      <c r="BL432" s="17" t="s">
        <v>232</v>
      </c>
      <c r="BM432" s="208" t="s">
        <v>839</v>
      </c>
    </row>
    <row r="433" s="2" customFormat="1">
      <c r="A433" s="38"/>
      <c r="B433" s="39"/>
      <c r="C433" s="40"/>
      <c r="D433" s="210" t="s">
        <v>140</v>
      </c>
      <c r="E433" s="40"/>
      <c r="F433" s="211" t="s">
        <v>840</v>
      </c>
      <c r="G433" s="40"/>
      <c r="H433" s="40"/>
      <c r="I433" s="212"/>
      <c r="J433" s="40"/>
      <c r="K433" s="40"/>
      <c r="L433" s="44"/>
      <c r="M433" s="213"/>
      <c r="N433" s="214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140</v>
      </c>
      <c r="AU433" s="17" t="s">
        <v>82</v>
      </c>
    </row>
    <row r="434" s="2" customFormat="1" ht="16.5" customHeight="1">
      <c r="A434" s="38"/>
      <c r="B434" s="39"/>
      <c r="C434" s="197" t="s">
        <v>841</v>
      </c>
      <c r="D434" s="197" t="s">
        <v>133</v>
      </c>
      <c r="E434" s="198" t="s">
        <v>842</v>
      </c>
      <c r="F434" s="199" t="s">
        <v>843</v>
      </c>
      <c r="G434" s="200" t="s">
        <v>177</v>
      </c>
      <c r="H434" s="201">
        <v>5.1600000000000001</v>
      </c>
      <c r="I434" s="202"/>
      <c r="J434" s="203">
        <f>ROUND(I434*H434,2)</f>
        <v>0</v>
      </c>
      <c r="K434" s="199" t="s">
        <v>137</v>
      </c>
      <c r="L434" s="44"/>
      <c r="M434" s="204" t="s">
        <v>19</v>
      </c>
      <c r="N434" s="205" t="s">
        <v>46</v>
      </c>
      <c r="O434" s="84"/>
      <c r="P434" s="206">
        <f>O434*H434</f>
        <v>0</v>
      </c>
      <c r="Q434" s="206">
        <v>0.00012</v>
      </c>
      <c r="R434" s="206">
        <f>Q434*H434</f>
        <v>0.00061919999999999998</v>
      </c>
      <c r="S434" s="206">
        <v>0</v>
      </c>
      <c r="T434" s="207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08" t="s">
        <v>232</v>
      </c>
      <c r="AT434" s="208" t="s">
        <v>133</v>
      </c>
      <c r="AU434" s="208" t="s">
        <v>82</v>
      </c>
      <c r="AY434" s="17" t="s">
        <v>131</v>
      </c>
      <c r="BE434" s="209">
        <f>IF(N434="základní",J434,0)</f>
        <v>0</v>
      </c>
      <c r="BF434" s="209">
        <f>IF(N434="snížená",J434,0)</f>
        <v>0</v>
      </c>
      <c r="BG434" s="209">
        <f>IF(N434="zákl. přenesená",J434,0)</f>
        <v>0</v>
      </c>
      <c r="BH434" s="209">
        <f>IF(N434="sníž. přenesená",J434,0)</f>
        <v>0</v>
      </c>
      <c r="BI434" s="209">
        <f>IF(N434="nulová",J434,0)</f>
        <v>0</v>
      </c>
      <c r="BJ434" s="17" t="s">
        <v>80</v>
      </c>
      <c r="BK434" s="209">
        <f>ROUND(I434*H434,2)</f>
        <v>0</v>
      </c>
      <c r="BL434" s="17" t="s">
        <v>232</v>
      </c>
      <c r="BM434" s="208" t="s">
        <v>844</v>
      </c>
    </row>
    <row r="435" s="2" customFormat="1">
      <c r="A435" s="38"/>
      <c r="B435" s="39"/>
      <c r="C435" s="40"/>
      <c r="D435" s="210" t="s">
        <v>140</v>
      </c>
      <c r="E435" s="40"/>
      <c r="F435" s="211" t="s">
        <v>845</v>
      </c>
      <c r="G435" s="40"/>
      <c r="H435" s="40"/>
      <c r="I435" s="212"/>
      <c r="J435" s="40"/>
      <c r="K435" s="40"/>
      <c r="L435" s="44"/>
      <c r="M435" s="213"/>
      <c r="N435" s="214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140</v>
      </c>
      <c r="AU435" s="17" t="s">
        <v>82</v>
      </c>
    </row>
    <row r="436" s="2" customFormat="1" ht="16.5" customHeight="1">
      <c r="A436" s="38"/>
      <c r="B436" s="39"/>
      <c r="C436" s="197" t="s">
        <v>846</v>
      </c>
      <c r="D436" s="197" t="s">
        <v>133</v>
      </c>
      <c r="E436" s="198" t="s">
        <v>847</v>
      </c>
      <c r="F436" s="199" t="s">
        <v>848</v>
      </c>
      <c r="G436" s="200" t="s">
        <v>177</v>
      </c>
      <c r="H436" s="201">
        <v>3.3599999999999999</v>
      </c>
      <c r="I436" s="202"/>
      <c r="J436" s="203">
        <f>ROUND(I436*H436,2)</f>
        <v>0</v>
      </c>
      <c r="K436" s="199" t="s">
        <v>137</v>
      </c>
      <c r="L436" s="44"/>
      <c r="M436" s="204" t="s">
        <v>19</v>
      </c>
      <c r="N436" s="205" t="s">
        <v>46</v>
      </c>
      <c r="O436" s="84"/>
      <c r="P436" s="206">
        <f>O436*H436</f>
        <v>0</v>
      </c>
      <c r="Q436" s="206">
        <v>0</v>
      </c>
      <c r="R436" s="206">
        <f>Q436*H436</f>
        <v>0</v>
      </c>
      <c r="S436" s="206">
        <v>0</v>
      </c>
      <c r="T436" s="207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08" t="s">
        <v>232</v>
      </c>
      <c r="AT436" s="208" t="s">
        <v>133</v>
      </c>
      <c r="AU436" s="208" t="s">
        <v>82</v>
      </c>
      <c r="AY436" s="17" t="s">
        <v>131</v>
      </c>
      <c r="BE436" s="209">
        <f>IF(N436="základní",J436,0)</f>
        <v>0</v>
      </c>
      <c r="BF436" s="209">
        <f>IF(N436="snížená",J436,0)</f>
        <v>0</v>
      </c>
      <c r="BG436" s="209">
        <f>IF(N436="zákl. přenesená",J436,0)</f>
        <v>0</v>
      </c>
      <c r="BH436" s="209">
        <f>IF(N436="sníž. přenesená",J436,0)</f>
        <v>0</v>
      </c>
      <c r="BI436" s="209">
        <f>IF(N436="nulová",J436,0)</f>
        <v>0</v>
      </c>
      <c r="BJ436" s="17" t="s">
        <v>80</v>
      </c>
      <c r="BK436" s="209">
        <f>ROUND(I436*H436,2)</f>
        <v>0</v>
      </c>
      <c r="BL436" s="17" t="s">
        <v>232</v>
      </c>
      <c r="BM436" s="208" t="s">
        <v>849</v>
      </c>
    </row>
    <row r="437" s="2" customFormat="1">
      <c r="A437" s="38"/>
      <c r="B437" s="39"/>
      <c r="C437" s="40"/>
      <c r="D437" s="210" t="s">
        <v>140</v>
      </c>
      <c r="E437" s="40"/>
      <c r="F437" s="211" t="s">
        <v>850</v>
      </c>
      <c r="G437" s="40"/>
      <c r="H437" s="40"/>
      <c r="I437" s="212"/>
      <c r="J437" s="40"/>
      <c r="K437" s="40"/>
      <c r="L437" s="44"/>
      <c r="M437" s="213"/>
      <c r="N437" s="214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140</v>
      </c>
      <c r="AU437" s="17" t="s">
        <v>82</v>
      </c>
    </row>
    <row r="438" s="13" customFormat="1">
      <c r="A438" s="13"/>
      <c r="B438" s="215"/>
      <c r="C438" s="216"/>
      <c r="D438" s="217" t="s">
        <v>142</v>
      </c>
      <c r="E438" s="218" t="s">
        <v>19</v>
      </c>
      <c r="F438" s="219" t="s">
        <v>333</v>
      </c>
      <c r="G438" s="216"/>
      <c r="H438" s="220">
        <v>3.3599999999999999</v>
      </c>
      <c r="I438" s="221"/>
      <c r="J438" s="216"/>
      <c r="K438" s="216"/>
      <c r="L438" s="222"/>
      <c r="M438" s="223"/>
      <c r="N438" s="224"/>
      <c r="O438" s="224"/>
      <c r="P438" s="224"/>
      <c r="Q438" s="224"/>
      <c r="R438" s="224"/>
      <c r="S438" s="224"/>
      <c r="T438" s="22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26" t="s">
        <v>142</v>
      </c>
      <c r="AU438" s="226" t="s">
        <v>82</v>
      </c>
      <c r="AV438" s="13" t="s">
        <v>82</v>
      </c>
      <c r="AW438" s="13" t="s">
        <v>36</v>
      </c>
      <c r="AX438" s="13" t="s">
        <v>80</v>
      </c>
      <c r="AY438" s="226" t="s">
        <v>131</v>
      </c>
    </row>
    <row r="439" s="2" customFormat="1" ht="24.15" customHeight="1">
      <c r="A439" s="38"/>
      <c r="B439" s="39"/>
      <c r="C439" s="197" t="s">
        <v>851</v>
      </c>
      <c r="D439" s="197" t="s">
        <v>133</v>
      </c>
      <c r="E439" s="198" t="s">
        <v>852</v>
      </c>
      <c r="F439" s="199" t="s">
        <v>853</v>
      </c>
      <c r="G439" s="200" t="s">
        <v>177</v>
      </c>
      <c r="H439" s="201">
        <v>3.3599999999999999</v>
      </c>
      <c r="I439" s="202"/>
      <c r="J439" s="203">
        <f>ROUND(I439*H439,2)</f>
        <v>0</v>
      </c>
      <c r="K439" s="199" t="s">
        <v>137</v>
      </c>
      <c r="L439" s="44"/>
      <c r="M439" s="204" t="s">
        <v>19</v>
      </c>
      <c r="N439" s="205" t="s">
        <v>46</v>
      </c>
      <c r="O439" s="84"/>
      <c r="P439" s="206">
        <f>O439*H439</f>
        <v>0</v>
      </c>
      <c r="Q439" s="206">
        <v>0.00013999999999999999</v>
      </c>
      <c r="R439" s="206">
        <f>Q439*H439</f>
        <v>0.00047039999999999994</v>
      </c>
      <c r="S439" s="206">
        <v>0</v>
      </c>
      <c r="T439" s="207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08" t="s">
        <v>232</v>
      </c>
      <c r="AT439" s="208" t="s">
        <v>133</v>
      </c>
      <c r="AU439" s="208" t="s">
        <v>82</v>
      </c>
      <c r="AY439" s="17" t="s">
        <v>131</v>
      </c>
      <c r="BE439" s="209">
        <f>IF(N439="základní",J439,0)</f>
        <v>0</v>
      </c>
      <c r="BF439" s="209">
        <f>IF(N439="snížená",J439,0)</f>
        <v>0</v>
      </c>
      <c r="BG439" s="209">
        <f>IF(N439="zákl. přenesená",J439,0)</f>
        <v>0</v>
      </c>
      <c r="BH439" s="209">
        <f>IF(N439="sníž. přenesená",J439,0)</f>
        <v>0</v>
      </c>
      <c r="BI439" s="209">
        <f>IF(N439="nulová",J439,0)</f>
        <v>0</v>
      </c>
      <c r="BJ439" s="17" t="s">
        <v>80</v>
      </c>
      <c r="BK439" s="209">
        <f>ROUND(I439*H439,2)</f>
        <v>0</v>
      </c>
      <c r="BL439" s="17" t="s">
        <v>232</v>
      </c>
      <c r="BM439" s="208" t="s">
        <v>854</v>
      </c>
    </row>
    <row r="440" s="2" customFormat="1">
      <c r="A440" s="38"/>
      <c r="B440" s="39"/>
      <c r="C440" s="40"/>
      <c r="D440" s="210" t="s">
        <v>140</v>
      </c>
      <c r="E440" s="40"/>
      <c r="F440" s="211" t="s">
        <v>855</v>
      </c>
      <c r="G440" s="40"/>
      <c r="H440" s="40"/>
      <c r="I440" s="212"/>
      <c r="J440" s="40"/>
      <c r="K440" s="40"/>
      <c r="L440" s="44"/>
      <c r="M440" s="213"/>
      <c r="N440" s="214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140</v>
      </c>
      <c r="AU440" s="17" t="s">
        <v>82</v>
      </c>
    </row>
    <row r="441" s="2" customFormat="1" ht="24.15" customHeight="1">
      <c r="A441" s="38"/>
      <c r="B441" s="39"/>
      <c r="C441" s="197" t="s">
        <v>856</v>
      </c>
      <c r="D441" s="197" t="s">
        <v>133</v>
      </c>
      <c r="E441" s="198" t="s">
        <v>857</v>
      </c>
      <c r="F441" s="199" t="s">
        <v>858</v>
      </c>
      <c r="G441" s="200" t="s">
        <v>177</v>
      </c>
      <c r="H441" s="201">
        <v>3.3599999999999999</v>
      </c>
      <c r="I441" s="202"/>
      <c r="J441" s="203">
        <f>ROUND(I441*H441,2)</f>
        <v>0</v>
      </c>
      <c r="K441" s="199" t="s">
        <v>137</v>
      </c>
      <c r="L441" s="44"/>
      <c r="M441" s="204" t="s">
        <v>19</v>
      </c>
      <c r="N441" s="205" t="s">
        <v>46</v>
      </c>
      <c r="O441" s="84"/>
      <c r="P441" s="206">
        <f>O441*H441</f>
        <v>0</v>
      </c>
      <c r="Q441" s="206">
        <v>0.00072000000000000005</v>
      </c>
      <c r="R441" s="206">
        <f>Q441*H441</f>
        <v>0.0024192000000000003</v>
      </c>
      <c r="S441" s="206">
        <v>0</v>
      </c>
      <c r="T441" s="207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08" t="s">
        <v>232</v>
      </c>
      <c r="AT441" s="208" t="s">
        <v>133</v>
      </c>
      <c r="AU441" s="208" t="s">
        <v>82</v>
      </c>
      <c r="AY441" s="17" t="s">
        <v>131</v>
      </c>
      <c r="BE441" s="209">
        <f>IF(N441="základní",J441,0)</f>
        <v>0</v>
      </c>
      <c r="BF441" s="209">
        <f>IF(N441="snížená",J441,0)</f>
        <v>0</v>
      </c>
      <c r="BG441" s="209">
        <f>IF(N441="zákl. přenesená",J441,0)</f>
        <v>0</v>
      </c>
      <c r="BH441" s="209">
        <f>IF(N441="sníž. přenesená",J441,0)</f>
        <v>0</v>
      </c>
      <c r="BI441" s="209">
        <f>IF(N441="nulová",J441,0)</f>
        <v>0</v>
      </c>
      <c r="BJ441" s="17" t="s">
        <v>80</v>
      </c>
      <c r="BK441" s="209">
        <f>ROUND(I441*H441,2)</f>
        <v>0</v>
      </c>
      <c r="BL441" s="17" t="s">
        <v>232</v>
      </c>
      <c r="BM441" s="208" t="s">
        <v>859</v>
      </c>
    </row>
    <row r="442" s="2" customFormat="1">
      <c r="A442" s="38"/>
      <c r="B442" s="39"/>
      <c r="C442" s="40"/>
      <c r="D442" s="210" t="s">
        <v>140</v>
      </c>
      <c r="E442" s="40"/>
      <c r="F442" s="211" t="s">
        <v>860</v>
      </c>
      <c r="G442" s="40"/>
      <c r="H442" s="40"/>
      <c r="I442" s="212"/>
      <c r="J442" s="40"/>
      <c r="K442" s="40"/>
      <c r="L442" s="44"/>
      <c r="M442" s="213"/>
      <c r="N442" s="214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140</v>
      </c>
      <c r="AU442" s="17" t="s">
        <v>82</v>
      </c>
    </row>
    <row r="443" s="12" customFormat="1" ht="22.8" customHeight="1">
      <c r="A443" s="12"/>
      <c r="B443" s="181"/>
      <c r="C443" s="182"/>
      <c r="D443" s="183" t="s">
        <v>74</v>
      </c>
      <c r="E443" s="195" t="s">
        <v>861</v>
      </c>
      <c r="F443" s="195" t="s">
        <v>862</v>
      </c>
      <c r="G443" s="182"/>
      <c r="H443" s="182"/>
      <c r="I443" s="185"/>
      <c r="J443" s="196">
        <f>BK443</f>
        <v>0</v>
      </c>
      <c r="K443" s="182"/>
      <c r="L443" s="187"/>
      <c r="M443" s="188"/>
      <c r="N443" s="189"/>
      <c r="O443" s="189"/>
      <c r="P443" s="190">
        <f>SUM(P444:P448)</f>
        <v>0</v>
      </c>
      <c r="Q443" s="189"/>
      <c r="R443" s="190">
        <f>SUM(R444:R448)</f>
        <v>0.010872160000000001</v>
      </c>
      <c r="S443" s="189"/>
      <c r="T443" s="191">
        <f>SUM(T444:T448)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192" t="s">
        <v>82</v>
      </c>
      <c r="AT443" s="193" t="s">
        <v>74</v>
      </c>
      <c r="AU443" s="193" t="s">
        <v>80</v>
      </c>
      <c r="AY443" s="192" t="s">
        <v>131</v>
      </c>
      <c r="BK443" s="194">
        <f>SUM(BK444:BK448)</f>
        <v>0</v>
      </c>
    </row>
    <row r="444" s="2" customFormat="1" ht="16.5" customHeight="1">
      <c r="A444" s="38"/>
      <c r="B444" s="39"/>
      <c r="C444" s="197" t="s">
        <v>863</v>
      </c>
      <c r="D444" s="197" t="s">
        <v>133</v>
      </c>
      <c r="E444" s="198" t="s">
        <v>864</v>
      </c>
      <c r="F444" s="199" t="s">
        <v>865</v>
      </c>
      <c r="G444" s="200" t="s">
        <v>177</v>
      </c>
      <c r="H444" s="201">
        <v>41.816000000000002</v>
      </c>
      <c r="I444" s="202"/>
      <c r="J444" s="203">
        <f>ROUND(I444*H444,2)</f>
        <v>0</v>
      </c>
      <c r="K444" s="199" t="s">
        <v>137</v>
      </c>
      <c r="L444" s="44"/>
      <c r="M444" s="204" t="s">
        <v>19</v>
      </c>
      <c r="N444" s="205" t="s">
        <v>46</v>
      </c>
      <c r="O444" s="84"/>
      <c r="P444" s="206">
        <f>O444*H444</f>
        <v>0</v>
      </c>
      <c r="Q444" s="206">
        <v>0</v>
      </c>
      <c r="R444" s="206">
        <f>Q444*H444</f>
        <v>0</v>
      </c>
      <c r="S444" s="206">
        <v>0</v>
      </c>
      <c r="T444" s="207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08" t="s">
        <v>232</v>
      </c>
      <c r="AT444" s="208" t="s">
        <v>133</v>
      </c>
      <c r="AU444" s="208" t="s">
        <v>82</v>
      </c>
      <c r="AY444" s="17" t="s">
        <v>131</v>
      </c>
      <c r="BE444" s="209">
        <f>IF(N444="základní",J444,0)</f>
        <v>0</v>
      </c>
      <c r="BF444" s="209">
        <f>IF(N444="snížená",J444,0)</f>
        <v>0</v>
      </c>
      <c r="BG444" s="209">
        <f>IF(N444="zákl. přenesená",J444,0)</f>
        <v>0</v>
      </c>
      <c r="BH444" s="209">
        <f>IF(N444="sníž. přenesená",J444,0)</f>
        <v>0</v>
      </c>
      <c r="BI444" s="209">
        <f>IF(N444="nulová",J444,0)</f>
        <v>0</v>
      </c>
      <c r="BJ444" s="17" t="s">
        <v>80</v>
      </c>
      <c r="BK444" s="209">
        <f>ROUND(I444*H444,2)</f>
        <v>0</v>
      </c>
      <c r="BL444" s="17" t="s">
        <v>232</v>
      </c>
      <c r="BM444" s="208" t="s">
        <v>866</v>
      </c>
    </row>
    <row r="445" s="2" customFormat="1">
      <c r="A445" s="38"/>
      <c r="B445" s="39"/>
      <c r="C445" s="40"/>
      <c r="D445" s="210" t="s">
        <v>140</v>
      </c>
      <c r="E445" s="40"/>
      <c r="F445" s="211" t="s">
        <v>867</v>
      </c>
      <c r="G445" s="40"/>
      <c r="H445" s="40"/>
      <c r="I445" s="212"/>
      <c r="J445" s="40"/>
      <c r="K445" s="40"/>
      <c r="L445" s="44"/>
      <c r="M445" s="213"/>
      <c r="N445" s="214"/>
      <c r="O445" s="84"/>
      <c r="P445" s="84"/>
      <c r="Q445" s="84"/>
      <c r="R445" s="84"/>
      <c r="S445" s="84"/>
      <c r="T445" s="85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140</v>
      </c>
      <c r="AU445" s="17" t="s">
        <v>82</v>
      </c>
    </row>
    <row r="446" s="13" customFormat="1">
      <c r="A446" s="13"/>
      <c r="B446" s="215"/>
      <c r="C446" s="216"/>
      <c r="D446" s="217" t="s">
        <v>142</v>
      </c>
      <c r="E446" s="218" t="s">
        <v>19</v>
      </c>
      <c r="F446" s="219" t="s">
        <v>868</v>
      </c>
      <c r="G446" s="216"/>
      <c r="H446" s="220">
        <v>41.816000000000002</v>
      </c>
      <c r="I446" s="221"/>
      <c r="J446" s="216"/>
      <c r="K446" s="216"/>
      <c r="L446" s="222"/>
      <c r="M446" s="223"/>
      <c r="N446" s="224"/>
      <c r="O446" s="224"/>
      <c r="P446" s="224"/>
      <c r="Q446" s="224"/>
      <c r="R446" s="224"/>
      <c r="S446" s="224"/>
      <c r="T446" s="22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26" t="s">
        <v>142</v>
      </c>
      <c r="AU446" s="226" t="s">
        <v>82</v>
      </c>
      <c r="AV446" s="13" t="s">
        <v>82</v>
      </c>
      <c r="AW446" s="13" t="s">
        <v>36</v>
      </c>
      <c r="AX446" s="13" t="s">
        <v>80</v>
      </c>
      <c r="AY446" s="226" t="s">
        <v>131</v>
      </c>
    </row>
    <row r="447" s="2" customFormat="1" ht="24.15" customHeight="1">
      <c r="A447" s="38"/>
      <c r="B447" s="39"/>
      <c r="C447" s="197" t="s">
        <v>869</v>
      </c>
      <c r="D447" s="197" t="s">
        <v>133</v>
      </c>
      <c r="E447" s="198" t="s">
        <v>870</v>
      </c>
      <c r="F447" s="199" t="s">
        <v>871</v>
      </c>
      <c r="G447" s="200" t="s">
        <v>177</v>
      </c>
      <c r="H447" s="201">
        <v>41.816000000000002</v>
      </c>
      <c r="I447" s="202"/>
      <c r="J447" s="203">
        <f>ROUND(I447*H447,2)</f>
        <v>0</v>
      </c>
      <c r="K447" s="199" t="s">
        <v>137</v>
      </c>
      <c r="L447" s="44"/>
      <c r="M447" s="204" t="s">
        <v>19</v>
      </c>
      <c r="N447" s="205" t="s">
        <v>46</v>
      </c>
      <c r="O447" s="84"/>
      <c r="P447" s="206">
        <f>O447*H447</f>
        <v>0</v>
      </c>
      <c r="Q447" s="206">
        <v>0.00025999999999999998</v>
      </c>
      <c r="R447" s="206">
        <f>Q447*H447</f>
        <v>0.010872160000000001</v>
      </c>
      <c r="S447" s="206">
        <v>0</v>
      </c>
      <c r="T447" s="207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08" t="s">
        <v>232</v>
      </c>
      <c r="AT447" s="208" t="s">
        <v>133</v>
      </c>
      <c r="AU447" s="208" t="s">
        <v>82</v>
      </c>
      <c r="AY447" s="17" t="s">
        <v>131</v>
      </c>
      <c r="BE447" s="209">
        <f>IF(N447="základní",J447,0)</f>
        <v>0</v>
      </c>
      <c r="BF447" s="209">
        <f>IF(N447="snížená",J447,0)</f>
        <v>0</v>
      </c>
      <c r="BG447" s="209">
        <f>IF(N447="zákl. přenesená",J447,0)</f>
        <v>0</v>
      </c>
      <c r="BH447" s="209">
        <f>IF(N447="sníž. přenesená",J447,0)</f>
        <v>0</v>
      </c>
      <c r="BI447" s="209">
        <f>IF(N447="nulová",J447,0)</f>
        <v>0</v>
      </c>
      <c r="BJ447" s="17" t="s">
        <v>80</v>
      </c>
      <c r="BK447" s="209">
        <f>ROUND(I447*H447,2)</f>
        <v>0</v>
      </c>
      <c r="BL447" s="17" t="s">
        <v>232</v>
      </c>
      <c r="BM447" s="208" t="s">
        <v>872</v>
      </c>
    </row>
    <row r="448" s="2" customFormat="1">
      <c r="A448" s="38"/>
      <c r="B448" s="39"/>
      <c r="C448" s="40"/>
      <c r="D448" s="210" t="s">
        <v>140</v>
      </c>
      <c r="E448" s="40"/>
      <c r="F448" s="211" t="s">
        <v>873</v>
      </c>
      <c r="G448" s="40"/>
      <c r="H448" s="40"/>
      <c r="I448" s="212"/>
      <c r="J448" s="40"/>
      <c r="K448" s="40"/>
      <c r="L448" s="44"/>
      <c r="M448" s="213"/>
      <c r="N448" s="214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140</v>
      </c>
      <c r="AU448" s="17" t="s">
        <v>82</v>
      </c>
    </row>
    <row r="449" s="12" customFormat="1" ht="25.92" customHeight="1">
      <c r="A449" s="12"/>
      <c r="B449" s="181"/>
      <c r="C449" s="182"/>
      <c r="D449" s="183" t="s">
        <v>74</v>
      </c>
      <c r="E449" s="184" t="s">
        <v>874</v>
      </c>
      <c r="F449" s="184" t="s">
        <v>875</v>
      </c>
      <c r="G449" s="182"/>
      <c r="H449" s="182"/>
      <c r="I449" s="185"/>
      <c r="J449" s="186">
        <f>BK449</f>
        <v>0</v>
      </c>
      <c r="K449" s="182"/>
      <c r="L449" s="187"/>
      <c r="M449" s="188"/>
      <c r="N449" s="189"/>
      <c r="O449" s="189"/>
      <c r="P449" s="190">
        <f>P450</f>
        <v>0</v>
      </c>
      <c r="Q449" s="189"/>
      <c r="R449" s="190">
        <f>R450</f>
        <v>0</v>
      </c>
      <c r="S449" s="189"/>
      <c r="T449" s="191">
        <f>T450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192" t="s">
        <v>138</v>
      </c>
      <c r="AT449" s="193" t="s">
        <v>74</v>
      </c>
      <c r="AU449" s="193" t="s">
        <v>75</v>
      </c>
      <c r="AY449" s="192" t="s">
        <v>131</v>
      </c>
      <c r="BK449" s="194">
        <f>BK450</f>
        <v>0</v>
      </c>
    </row>
    <row r="450" s="12" customFormat="1" ht="22.8" customHeight="1">
      <c r="A450" s="12"/>
      <c r="B450" s="181"/>
      <c r="C450" s="182"/>
      <c r="D450" s="183" t="s">
        <v>74</v>
      </c>
      <c r="E450" s="195" t="s">
        <v>876</v>
      </c>
      <c r="F450" s="195" t="s">
        <v>877</v>
      </c>
      <c r="G450" s="182"/>
      <c r="H450" s="182"/>
      <c r="I450" s="185"/>
      <c r="J450" s="196">
        <f>BK450</f>
        <v>0</v>
      </c>
      <c r="K450" s="182"/>
      <c r="L450" s="187"/>
      <c r="M450" s="188"/>
      <c r="N450" s="189"/>
      <c r="O450" s="189"/>
      <c r="P450" s="190">
        <f>P451</f>
        <v>0</v>
      </c>
      <c r="Q450" s="189"/>
      <c r="R450" s="190">
        <f>R451</f>
        <v>0</v>
      </c>
      <c r="S450" s="189"/>
      <c r="T450" s="191">
        <f>T451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192" t="s">
        <v>138</v>
      </c>
      <c r="AT450" s="193" t="s">
        <v>74</v>
      </c>
      <c r="AU450" s="193" t="s">
        <v>80</v>
      </c>
      <c r="AY450" s="192" t="s">
        <v>131</v>
      </c>
      <c r="BK450" s="194">
        <f>BK451</f>
        <v>0</v>
      </c>
    </row>
    <row r="451" s="2" customFormat="1" ht="21.75" customHeight="1">
      <c r="A451" s="38"/>
      <c r="B451" s="39"/>
      <c r="C451" s="197" t="s">
        <v>878</v>
      </c>
      <c r="D451" s="197" t="s">
        <v>133</v>
      </c>
      <c r="E451" s="198" t="s">
        <v>879</v>
      </c>
      <c r="F451" s="199" t="s">
        <v>880</v>
      </c>
      <c r="G451" s="200" t="s">
        <v>881</v>
      </c>
      <c r="H451" s="201">
        <v>1</v>
      </c>
      <c r="I451" s="202"/>
      <c r="J451" s="203">
        <f>ROUND(I451*H451,2)</f>
        <v>0</v>
      </c>
      <c r="K451" s="199" t="s">
        <v>543</v>
      </c>
      <c r="L451" s="44"/>
      <c r="M451" s="249" t="s">
        <v>19</v>
      </c>
      <c r="N451" s="250" t="s">
        <v>46</v>
      </c>
      <c r="O451" s="251"/>
      <c r="P451" s="252">
        <f>O451*H451</f>
        <v>0</v>
      </c>
      <c r="Q451" s="252">
        <v>0</v>
      </c>
      <c r="R451" s="252">
        <f>Q451*H451</f>
        <v>0</v>
      </c>
      <c r="S451" s="252">
        <v>0</v>
      </c>
      <c r="T451" s="253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08" t="s">
        <v>80</v>
      </c>
      <c r="AT451" s="208" t="s">
        <v>133</v>
      </c>
      <c r="AU451" s="208" t="s">
        <v>82</v>
      </c>
      <c r="AY451" s="17" t="s">
        <v>131</v>
      </c>
      <c r="BE451" s="209">
        <f>IF(N451="základní",J451,0)</f>
        <v>0</v>
      </c>
      <c r="BF451" s="209">
        <f>IF(N451="snížená",J451,0)</f>
        <v>0</v>
      </c>
      <c r="BG451" s="209">
        <f>IF(N451="zákl. přenesená",J451,0)</f>
        <v>0</v>
      </c>
      <c r="BH451" s="209">
        <f>IF(N451="sníž. přenesená",J451,0)</f>
        <v>0</v>
      </c>
      <c r="BI451" s="209">
        <f>IF(N451="nulová",J451,0)</f>
        <v>0</v>
      </c>
      <c r="BJ451" s="17" t="s">
        <v>80</v>
      </c>
      <c r="BK451" s="209">
        <f>ROUND(I451*H451,2)</f>
        <v>0</v>
      </c>
      <c r="BL451" s="17" t="s">
        <v>80</v>
      </c>
      <c r="BM451" s="208" t="s">
        <v>882</v>
      </c>
    </row>
    <row r="452" s="2" customFormat="1" ht="6.96" customHeight="1">
      <c r="A452" s="38"/>
      <c r="B452" s="59"/>
      <c r="C452" s="60"/>
      <c r="D452" s="60"/>
      <c r="E452" s="60"/>
      <c r="F452" s="60"/>
      <c r="G452" s="60"/>
      <c r="H452" s="60"/>
      <c r="I452" s="60"/>
      <c r="J452" s="60"/>
      <c r="K452" s="60"/>
      <c r="L452" s="44"/>
      <c r="M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</row>
  </sheetData>
  <sheetProtection sheet="1" autoFilter="0" formatColumns="0" formatRows="0" objects="1" scenarios="1" spinCount="100000" saltValue="o/RppvnPx7XOU8ktUWccXeDSGpSyJVyvFAsMRvgfpkYTtnbWFAi9E78ZYfyy6SR50X5kqsnUqrWO/LpnJgRHng==" hashValue="nmIrHWGJXYYFMHImZeMB1pOmlh3y17HqnaSNSAC7/LD7EBiuNZeTqFhOcNTSpOoJ6+foPSVs4JmjjquMNQOv8w==" algorithmName="SHA-512" password="CC35"/>
  <autoFilter ref="C100:K451"/>
  <mergeCells count="6">
    <mergeCell ref="E7:H7"/>
    <mergeCell ref="E16:H16"/>
    <mergeCell ref="E25:H25"/>
    <mergeCell ref="E46:H46"/>
    <mergeCell ref="E93:H93"/>
    <mergeCell ref="L2:V2"/>
  </mergeCells>
  <hyperlinks>
    <hyperlink ref="F105" r:id="rId1" display="https://podminky.urs.cz/item/CS_URS_2021_02/122211101"/>
    <hyperlink ref="F108" r:id="rId2" display="https://podminky.urs.cz/item/CS_URS_2021_02/162751117"/>
    <hyperlink ref="F110" r:id="rId3" display="https://podminky.urs.cz/item/CS_URS_2021_02/162751119"/>
    <hyperlink ref="F113" r:id="rId4" display="https://podminky.urs.cz/item/CS_URS_2021_02/94620001"/>
    <hyperlink ref="F116" r:id="rId5" display="https://podminky.urs.cz/item/CS_URS_2021_02/167111101"/>
    <hyperlink ref="F119" r:id="rId6" display="https://podminky.urs.cz/item/CS_URS_2021_02/273321411"/>
    <hyperlink ref="F122" r:id="rId7" display="https://podminky.urs.cz/item/CS_URS_2021_02/273351121"/>
    <hyperlink ref="F125" r:id="rId8" display="https://podminky.urs.cz/item/CS_URS_2021_02/273351122"/>
    <hyperlink ref="F127" r:id="rId9" display="https://podminky.urs.cz/item/CS_URS_2021_02/273362021"/>
    <hyperlink ref="F131" r:id="rId10" display="https://podminky.urs.cz/item/CS_URS_2021_02/311272211"/>
    <hyperlink ref="F134" r:id="rId11" display="https://podminky.urs.cz/item/CS_URS_2021_02/317142444"/>
    <hyperlink ref="F136" r:id="rId12" display="https://podminky.urs.cz/item/CS_URS_2021_02/342272215"/>
    <hyperlink ref="F141" r:id="rId13" display="https://podminky.urs.cz/item/CS_URS_2021_02/342291111"/>
    <hyperlink ref="F144" r:id="rId14" display="https://podminky.urs.cz/item/CS_URS_2021_02/342291121"/>
    <hyperlink ref="F147" r:id="rId15" display="https://podminky.urs.cz/item/CS_URS_2021_02/346244361"/>
    <hyperlink ref="F153" r:id="rId16" display="https://podminky.urs.cz/item/CS_URS_2021_02/566901132"/>
    <hyperlink ref="F156" r:id="rId17" display="https://podminky.urs.cz/item/CS_URS_2021_02/596211120"/>
    <hyperlink ref="F158" r:id="rId18" display="https://podminky.urs.cz/item/CS_URS_2021_02/59245015"/>
    <hyperlink ref="F162" r:id="rId19" display="https://podminky.urs.cz/item/CS_URS_2021_02/611325416"/>
    <hyperlink ref="F164" r:id="rId20" display="https://podminky.urs.cz/item/CS_URS_2021_02/612131101"/>
    <hyperlink ref="F170" r:id="rId21" display="https://podminky.urs.cz/item/CS_URS_2021_02/612135101"/>
    <hyperlink ref="F173" r:id="rId22" display="https://podminky.urs.cz/item/CS_URS_2021_02/612325121"/>
    <hyperlink ref="F176" r:id="rId23" display="https://podminky.urs.cz/item/CS_URS_2021_02/612325122"/>
    <hyperlink ref="F179" r:id="rId24" display="https://podminky.urs.cz/item/CS_URS_2021_02/612325123"/>
    <hyperlink ref="F182" r:id="rId25" display="https://podminky.urs.cz/item/CS_URS_2021_02/612325417"/>
    <hyperlink ref="F187" r:id="rId26" display="https://podminky.urs.cz/item/CS_URS_2021_02/613131121"/>
    <hyperlink ref="F192" r:id="rId27" display="https://podminky.urs.cz/item/CS_URS_2021_02/613135001"/>
    <hyperlink ref="F194" r:id="rId28" display="https://podminky.urs.cz/item/CS_URS_2021_02/613135091"/>
    <hyperlink ref="F197" r:id="rId29" display="https://podminky.urs.cz/item/CS_URS_2021_02/613142001"/>
    <hyperlink ref="F199" r:id="rId30" display="https://podminky.urs.cz/item/CS_URS_2021_02/613311131"/>
    <hyperlink ref="F201" r:id="rId31" display="https://podminky.urs.cz/item/CS_URS_2021_02/613321121"/>
    <hyperlink ref="F204" r:id="rId32" display="https://podminky.urs.cz/item/CS_URS_2021_02/623131121"/>
    <hyperlink ref="F207" r:id="rId33" display="https://podminky.urs.cz/item/CS_URS_2021_02/623142001"/>
    <hyperlink ref="F209" r:id="rId34" display="https://podminky.urs.cz/item/CS_URS_2021_02/623311131"/>
    <hyperlink ref="F212" r:id="rId35" display="https://podminky.urs.cz/item/CS_URS_2021_02/631311134"/>
    <hyperlink ref="F215" r:id="rId36" display="https://podminky.urs.cz/item/CS_URS_2021_02/631319013"/>
    <hyperlink ref="F217" r:id="rId37" display="https://podminky.urs.cz/item/CS_URS_2021_02/631319175"/>
    <hyperlink ref="F219" r:id="rId38" display="https://podminky.urs.cz/item/CS_URS_2021_02/631362021"/>
    <hyperlink ref="F222" r:id="rId39" display="https://podminky.urs.cz/item/CS_URS_2021_02/632450124"/>
    <hyperlink ref="F226" r:id="rId40" display="https://podminky.urs.cz/item/CS_URS_2021_02/916331112"/>
    <hyperlink ref="F228" r:id="rId41" display="https://podminky.urs.cz/item/CS_URS_2021_02/59217001"/>
    <hyperlink ref="F231" r:id="rId42" display="https://podminky.urs.cz/item/CS_URS_2021_02/916991121"/>
    <hyperlink ref="F235" r:id="rId43" display="https://podminky.urs.cz/item/CS_URS_2021_02/949101111"/>
    <hyperlink ref="F238" r:id="rId44" display="https://podminky.urs.cz/item/CS_URS_2021_02/962022391"/>
    <hyperlink ref="F241" r:id="rId45" display="https://podminky.urs.cz/item/CS_URS_2021_02/965042241"/>
    <hyperlink ref="F246" r:id="rId46" display="https://podminky.urs.cz/item/CS_URS_2021_02/965081213"/>
    <hyperlink ref="F248" r:id="rId47" display="https://podminky.urs.cz/item/CS_URS_2021_02/967023693"/>
    <hyperlink ref="F254" r:id="rId48" display="https://podminky.urs.cz/item/CS_URS_2021_02/968082017"/>
    <hyperlink ref="F257" r:id="rId49" display="https://podminky.urs.cz/item/CS_URS_2021_02/971033331"/>
    <hyperlink ref="F259" r:id="rId50" display="https://podminky.urs.cz/item/CS_URS_2021_02/973028141"/>
    <hyperlink ref="F262" r:id="rId51" display="https://podminky.urs.cz/item/CS_URS_2021_02/974031132"/>
    <hyperlink ref="F267" r:id="rId52" display="https://podminky.urs.cz/item/CS_URS_2021_02/974031143"/>
    <hyperlink ref="F269" r:id="rId53" display="https://podminky.urs.cz/item/CS_URS_2021_02/974031157"/>
    <hyperlink ref="F271" r:id="rId54" display="https://podminky.urs.cz/item/CS_URS_2021_02/976085311"/>
    <hyperlink ref="F273" r:id="rId55" display="https://podminky.urs.cz/item/CS_URS_2021_02/977151123"/>
    <hyperlink ref="F275" r:id="rId56" display="https://podminky.urs.cz/item/CS_URS_2021_02/978012121"/>
    <hyperlink ref="F277" r:id="rId57" display="https://podminky.urs.cz/item/CS_URS_2021_02/978013141"/>
    <hyperlink ref="F282" r:id="rId58" display="https://podminky.urs.cz/item/CS_URS_2021_02/978013191"/>
    <hyperlink ref="F285" r:id="rId59" display="https://podminky.urs.cz/item/CS_URS_2021_02/978059541"/>
    <hyperlink ref="F289" r:id="rId60" display="https://podminky.urs.cz/item/CS_URS_2021_02/997013211"/>
    <hyperlink ref="F291" r:id="rId61" display="https://podminky.urs.cz/item/CS_URS_2021_02/997013501"/>
    <hyperlink ref="F293" r:id="rId62" display="https://podminky.urs.cz/item/CS_URS_2021_02/997013509"/>
    <hyperlink ref="F296" r:id="rId63" display="https://podminky.urs.cz/item/CS_URS_2021_02/94620250"/>
    <hyperlink ref="F298" r:id="rId64" display="https://podminky.urs.cz/item/CS_URS_2021_02/94621002"/>
    <hyperlink ref="F300" r:id="rId65" display="https://podminky.urs.cz/item/CS_URS_2021_02/94621003"/>
    <hyperlink ref="F302" r:id="rId66" display="https://podminky.urs.cz/item/CS_URS_2021_02/94621005"/>
    <hyperlink ref="F305" r:id="rId67" display="https://podminky.urs.cz/item/CS_URS_2021_02/998018001"/>
    <hyperlink ref="F310" r:id="rId68" display="https://podminky.urs.cz/item/CS_URS_2021_02/721211913"/>
    <hyperlink ref="F313" r:id="rId69" display="https://podminky.urs.cz/item/CS_URS_2021_02/998721101"/>
    <hyperlink ref="F323" r:id="rId70" display="https://podminky.urs.cz/item/CS_URS_2021_02/735151821"/>
    <hyperlink ref="F325" r:id="rId71" display="https://podminky.urs.cz/item/CS_URS_2021_02/735159210"/>
    <hyperlink ref="F330" r:id="rId72" display="https://podminky.urs.cz/item/CS_URS_2021_02/741110511"/>
    <hyperlink ref="F332" r:id="rId73" display="https://podminky.urs.cz/item/CS_URS_2021_02/34571012"/>
    <hyperlink ref="F335" r:id="rId74" display="https://podminky.urs.cz/item/CS_URS_2021_02/56280002"/>
    <hyperlink ref="F337" r:id="rId75" display="https://podminky.urs.cz/item/CS_URS_2021_02/741120101"/>
    <hyperlink ref="F339" r:id="rId76" display="https://podminky.urs.cz/item/CS_URS_2021_02/34140826"/>
    <hyperlink ref="F342" r:id="rId77" display="https://podminky.urs.cz/item/CS_URS_2021_02/741122142"/>
    <hyperlink ref="F344" r:id="rId78" display="https://podminky.urs.cz/item/CS_URS_2021_02/34111094"/>
    <hyperlink ref="F347" r:id="rId79" display="https://podminky.urs.cz/item/CS_URS_2021_02/741130003"/>
    <hyperlink ref="F349" r:id="rId80" display="https://podminky.urs.cz/item/CS_URS_2021_02/741130115"/>
    <hyperlink ref="F351" r:id="rId81" display="https://podminky.urs.cz/item/CS_URS_2021_02/741320165"/>
    <hyperlink ref="F353" r:id="rId82" display="https://podminky.urs.cz/item/CS_URS_2021_02/35822401"/>
    <hyperlink ref="F355" r:id="rId83" display="https://podminky.urs.cz/item/CS_URS_2021_02/741371823"/>
    <hyperlink ref="F357" r:id="rId84" display="https://podminky.urs.cz/item/CS_URS_2021_02/741372062"/>
    <hyperlink ref="F359" r:id="rId85" display="https://podminky.urs.cz/item/CS_URS_2021_02/348250-R"/>
    <hyperlink ref="F361" r:id="rId86" display="https://podminky.urs.cz/item/CS_URS_2021_02/741810001"/>
    <hyperlink ref="F363" r:id="rId87" display="https://podminky.urs.cz/item/CS_URS_2021_02/998741102"/>
    <hyperlink ref="F365" r:id="rId88" display="https://podminky.urs.cz/item/CS_URS_2021_02/HZS2232"/>
    <hyperlink ref="F368" r:id="rId89" display="https://podminky.urs.cz/item/CS_URS_2021_02/751111052"/>
    <hyperlink ref="F371" r:id="rId90" display="https://podminky.urs.cz/item/CS_URS_2021_02/751398041"/>
    <hyperlink ref="F373" r:id="rId91" display="https://podminky.urs.cz/item/CS_URS_2021_02/429729-R"/>
    <hyperlink ref="F375" r:id="rId92" display="https://podminky.urs.cz/item/CS_URS_2021_02/751525082"/>
    <hyperlink ref="F377" r:id="rId93" display="https://podminky.urs.cz/item/CS_URS_2021_02/42981650"/>
    <hyperlink ref="F381" r:id="rId94" display="https://podminky.urs.cz/item/CS_URS_2021_02/998751101"/>
    <hyperlink ref="F384" r:id="rId95" display="https://podminky.urs.cz/item/CS_URS_2021_02/763121422"/>
    <hyperlink ref="F387" r:id="rId96" display="https://podminky.urs.cz/item/CS_URS_2021_02/998763301"/>
    <hyperlink ref="F390" r:id="rId97" display="https://podminky.urs.cz/item/CS_URS_2021_02/767661811"/>
    <hyperlink ref="F393" r:id="rId98" display="https://podminky.urs.cz/item/CS_URS_2021_02/767662210"/>
    <hyperlink ref="F395" r:id="rId99" display="https://podminky.urs.cz/item/CS_URS_2021_02/767893112"/>
    <hyperlink ref="F397" r:id="rId100" display="https://podminky.urs.cz/item/CS_URS_2021_02/63437001"/>
    <hyperlink ref="F399" r:id="rId101" display="https://podminky.urs.cz/item/CS_URS_2021_02/998767101"/>
    <hyperlink ref="F402" r:id="rId102" display="https://podminky.urs.cz/item/CS_URS_2021_02/771121011"/>
    <hyperlink ref="F404" r:id="rId103" display="https://podminky.urs.cz/item/CS_URS_2021_02/771574112"/>
    <hyperlink ref="F406" r:id="rId104" display="https://podminky.urs.cz/item/CS_URS_2021_02/59761434"/>
    <hyperlink ref="F410" r:id="rId105" display="https://podminky.urs.cz/item/CS_URS_2021_02/998771101"/>
    <hyperlink ref="F413" r:id="rId106" display="https://podminky.urs.cz/item/CS_URS_2021_02/781121011"/>
    <hyperlink ref="F416" r:id="rId107" display="https://podminky.urs.cz/item/CS_URS_2021_02/781474114"/>
    <hyperlink ref="F418" r:id="rId108" display="https://podminky.urs.cz/item/CS_URS_2021_02/59761040"/>
    <hyperlink ref="F421" r:id="rId109" display="https://podminky.urs.cz/item/CS_URS_2021_02/781493611"/>
    <hyperlink ref="F423" r:id="rId110" display="https://podminky.urs.cz/item/CS_URS_2021_02/56245723"/>
    <hyperlink ref="F425" r:id="rId111" display="https://podminky.urs.cz/item/CS_URS_2021_02/998781101"/>
    <hyperlink ref="F428" r:id="rId112" display="https://podminky.urs.cz/item/CS_URS_2021_02/783301313"/>
    <hyperlink ref="F433" r:id="rId113" display="https://podminky.urs.cz/item/CS_URS_2021_02/783314101"/>
    <hyperlink ref="F435" r:id="rId114" display="https://podminky.urs.cz/item/CS_URS_2021_02/783317101"/>
    <hyperlink ref="F437" r:id="rId115" display="https://podminky.urs.cz/item/CS_URS_2021_02/783801201"/>
    <hyperlink ref="F440" r:id="rId116" display="https://podminky.urs.cz/item/CS_URS_2021_02/783823135"/>
    <hyperlink ref="F442" r:id="rId117" display="https://podminky.urs.cz/item/CS_URS_2021_02/783827425"/>
    <hyperlink ref="F445" r:id="rId118" display="https://podminky.urs.cz/item/CS_URS_2021_02/784111001"/>
    <hyperlink ref="F448" r:id="rId119" display="https://podminky.urs.cz/item/CS_URS_2021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883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884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885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886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887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888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889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890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891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892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893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79</v>
      </c>
      <c r="F18" s="265" t="s">
        <v>894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895</v>
      </c>
      <c r="F19" s="265" t="s">
        <v>896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897</v>
      </c>
      <c r="F20" s="265" t="s">
        <v>898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899</v>
      </c>
      <c r="F21" s="265" t="s">
        <v>900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901</v>
      </c>
      <c r="F22" s="265" t="s">
        <v>902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903</v>
      </c>
      <c r="F23" s="265" t="s">
        <v>904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905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906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907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908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909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910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911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912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913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117</v>
      </c>
      <c r="F36" s="265"/>
      <c r="G36" s="265" t="s">
        <v>914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915</v>
      </c>
      <c r="F37" s="265"/>
      <c r="G37" s="265" t="s">
        <v>916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56</v>
      </c>
      <c r="F38" s="265"/>
      <c r="G38" s="265" t="s">
        <v>917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57</v>
      </c>
      <c r="F39" s="265"/>
      <c r="G39" s="265" t="s">
        <v>918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118</v>
      </c>
      <c r="F40" s="265"/>
      <c r="G40" s="265" t="s">
        <v>919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119</v>
      </c>
      <c r="F41" s="265"/>
      <c r="G41" s="265" t="s">
        <v>920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921</v>
      </c>
      <c r="F42" s="265"/>
      <c r="G42" s="265" t="s">
        <v>922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923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924</v>
      </c>
      <c r="F44" s="265"/>
      <c r="G44" s="265" t="s">
        <v>925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121</v>
      </c>
      <c r="F45" s="265"/>
      <c r="G45" s="265" t="s">
        <v>926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927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928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929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930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931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932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933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934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935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936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937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938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939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940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941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942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943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944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945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946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947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948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949</v>
      </c>
      <c r="D76" s="283"/>
      <c r="E76" s="283"/>
      <c r="F76" s="283" t="s">
        <v>950</v>
      </c>
      <c r="G76" s="284"/>
      <c r="H76" s="283" t="s">
        <v>57</v>
      </c>
      <c r="I76" s="283" t="s">
        <v>60</v>
      </c>
      <c r="J76" s="283" t="s">
        <v>951</v>
      </c>
      <c r="K76" s="282"/>
    </row>
    <row r="77" s="1" customFormat="1" ht="17.25" customHeight="1">
      <c r="B77" s="280"/>
      <c r="C77" s="285" t="s">
        <v>952</v>
      </c>
      <c r="D77" s="285"/>
      <c r="E77" s="285"/>
      <c r="F77" s="286" t="s">
        <v>953</v>
      </c>
      <c r="G77" s="287"/>
      <c r="H77" s="285"/>
      <c r="I77" s="285"/>
      <c r="J77" s="285" t="s">
        <v>954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56</v>
      </c>
      <c r="D79" s="290"/>
      <c r="E79" s="290"/>
      <c r="F79" s="291" t="s">
        <v>955</v>
      </c>
      <c r="G79" s="292"/>
      <c r="H79" s="268" t="s">
        <v>956</v>
      </c>
      <c r="I79" s="268" t="s">
        <v>957</v>
      </c>
      <c r="J79" s="268">
        <v>20</v>
      </c>
      <c r="K79" s="282"/>
    </row>
    <row r="80" s="1" customFormat="1" ht="15" customHeight="1">
      <c r="B80" s="280"/>
      <c r="C80" s="268" t="s">
        <v>958</v>
      </c>
      <c r="D80" s="268"/>
      <c r="E80" s="268"/>
      <c r="F80" s="291" t="s">
        <v>955</v>
      </c>
      <c r="G80" s="292"/>
      <c r="H80" s="268" t="s">
        <v>959</v>
      </c>
      <c r="I80" s="268" t="s">
        <v>957</v>
      </c>
      <c r="J80" s="268">
        <v>120</v>
      </c>
      <c r="K80" s="282"/>
    </row>
    <row r="81" s="1" customFormat="1" ht="15" customHeight="1">
      <c r="B81" s="293"/>
      <c r="C81" s="268" t="s">
        <v>960</v>
      </c>
      <c r="D81" s="268"/>
      <c r="E81" s="268"/>
      <c r="F81" s="291" t="s">
        <v>961</v>
      </c>
      <c r="G81" s="292"/>
      <c r="H81" s="268" t="s">
        <v>962</v>
      </c>
      <c r="I81" s="268" t="s">
        <v>957</v>
      </c>
      <c r="J81" s="268">
        <v>50</v>
      </c>
      <c r="K81" s="282"/>
    </row>
    <row r="82" s="1" customFormat="1" ht="15" customHeight="1">
      <c r="B82" s="293"/>
      <c r="C82" s="268" t="s">
        <v>963</v>
      </c>
      <c r="D82" s="268"/>
      <c r="E82" s="268"/>
      <c r="F82" s="291" t="s">
        <v>955</v>
      </c>
      <c r="G82" s="292"/>
      <c r="H82" s="268" t="s">
        <v>964</v>
      </c>
      <c r="I82" s="268" t="s">
        <v>965</v>
      </c>
      <c r="J82" s="268"/>
      <c r="K82" s="282"/>
    </row>
    <row r="83" s="1" customFormat="1" ht="15" customHeight="1">
      <c r="B83" s="293"/>
      <c r="C83" s="294" t="s">
        <v>966</v>
      </c>
      <c r="D83" s="294"/>
      <c r="E83" s="294"/>
      <c r="F83" s="295" t="s">
        <v>961</v>
      </c>
      <c r="G83" s="294"/>
      <c r="H83" s="294" t="s">
        <v>967</v>
      </c>
      <c r="I83" s="294" t="s">
        <v>957</v>
      </c>
      <c r="J83" s="294">
        <v>15</v>
      </c>
      <c r="K83" s="282"/>
    </row>
    <row r="84" s="1" customFormat="1" ht="15" customHeight="1">
      <c r="B84" s="293"/>
      <c r="C84" s="294" t="s">
        <v>968</v>
      </c>
      <c r="D84" s="294"/>
      <c r="E84" s="294"/>
      <c r="F84" s="295" t="s">
        <v>961</v>
      </c>
      <c r="G84" s="294"/>
      <c r="H84" s="294" t="s">
        <v>969</v>
      </c>
      <c r="I84" s="294" t="s">
        <v>957</v>
      </c>
      <c r="J84" s="294">
        <v>15</v>
      </c>
      <c r="K84" s="282"/>
    </row>
    <row r="85" s="1" customFormat="1" ht="15" customHeight="1">
      <c r="B85" s="293"/>
      <c r="C85" s="294" t="s">
        <v>970</v>
      </c>
      <c r="D85" s="294"/>
      <c r="E85" s="294"/>
      <c r="F85" s="295" t="s">
        <v>961</v>
      </c>
      <c r="G85" s="294"/>
      <c r="H85" s="294" t="s">
        <v>971</v>
      </c>
      <c r="I85" s="294" t="s">
        <v>957</v>
      </c>
      <c r="J85" s="294">
        <v>20</v>
      </c>
      <c r="K85" s="282"/>
    </row>
    <row r="86" s="1" customFormat="1" ht="15" customHeight="1">
      <c r="B86" s="293"/>
      <c r="C86" s="294" t="s">
        <v>972</v>
      </c>
      <c r="D86" s="294"/>
      <c r="E86" s="294"/>
      <c r="F86" s="295" t="s">
        <v>961</v>
      </c>
      <c r="G86" s="294"/>
      <c r="H86" s="294" t="s">
        <v>973</v>
      </c>
      <c r="I86" s="294" t="s">
        <v>957</v>
      </c>
      <c r="J86" s="294">
        <v>20</v>
      </c>
      <c r="K86" s="282"/>
    </row>
    <row r="87" s="1" customFormat="1" ht="15" customHeight="1">
      <c r="B87" s="293"/>
      <c r="C87" s="268" t="s">
        <v>974</v>
      </c>
      <c r="D87" s="268"/>
      <c r="E87" s="268"/>
      <c r="F87" s="291" t="s">
        <v>961</v>
      </c>
      <c r="G87" s="292"/>
      <c r="H87" s="268" t="s">
        <v>975</v>
      </c>
      <c r="I87" s="268" t="s">
        <v>957</v>
      </c>
      <c r="J87" s="268">
        <v>50</v>
      </c>
      <c r="K87" s="282"/>
    </row>
    <row r="88" s="1" customFormat="1" ht="15" customHeight="1">
      <c r="B88" s="293"/>
      <c r="C88" s="268" t="s">
        <v>976</v>
      </c>
      <c r="D88" s="268"/>
      <c r="E88" s="268"/>
      <c r="F88" s="291" t="s">
        <v>961</v>
      </c>
      <c r="G88" s="292"/>
      <c r="H88" s="268" t="s">
        <v>977</v>
      </c>
      <c r="I88" s="268" t="s">
        <v>957</v>
      </c>
      <c r="J88" s="268">
        <v>20</v>
      </c>
      <c r="K88" s="282"/>
    </row>
    <row r="89" s="1" customFormat="1" ht="15" customHeight="1">
      <c r="B89" s="293"/>
      <c r="C89" s="268" t="s">
        <v>978</v>
      </c>
      <c r="D89" s="268"/>
      <c r="E89" s="268"/>
      <c r="F89" s="291" t="s">
        <v>961</v>
      </c>
      <c r="G89" s="292"/>
      <c r="H89" s="268" t="s">
        <v>979</v>
      </c>
      <c r="I89" s="268" t="s">
        <v>957</v>
      </c>
      <c r="J89" s="268">
        <v>20</v>
      </c>
      <c r="K89" s="282"/>
    </row>
    <row r="90" s="1" customFormat="1" ht="15" customHeight="1">
      <c r="B90" s="293"/>
      <c r="C90" s="268" t="s">
        <v>980</v>
      </c>
      <c r="D90" s="268"/>
      <c r="E90" s="268"/>
      <c r="F90" s="291" t="s">
        <v>961</v>
      </c>
      <c r="G90" s="292"/>
      <c r="H90" s="268" t="s">
        <v>981</v>
      </c>
      <c r="I90" s="268" t="s">
        <v>957</v>
      </c>
      <c r="J90" s="268">
        <v>50</v>
      </c>
      <c r="K90" s="282"/>
    </row>
    <row r="91" s="1" customFormat="1" ht="15" customHeight="1">
      <c r="B91" s="293"/>
      <c r="C91" s="268" t="s">
        <v>982</v>
      </c>
      <c r="D91" s="268"/>
      <c r="E91" s="268"/>
      <c r="F91" s="291" t="s">
        <v>961</v>
      </c>
      <c r="G91" s="292"/>
      <c r="H91" s="268" t="s">
        <v>982</v>
      </c>
      <c r="I91" s="268" t="s">
        <v>957</v>
      </c>
      <c r="J91" s="268">
        <v>50</v>
      </c>
      <c r="K91" s="282"/>
    </row>
    <row r="92" s="1" customFormat="1" ht="15" customHeight="1">
      <c r="B92" s="293"/>
      <c r="C92" s="268" t="s">
        <v>983</v>
      </c>
      <c r="D92" s="268"/>
      <c r="E92" s="268"/>
      <c r="F92" s="291" t="s">
        <v>961</v>
      </c>
      <c r="G92" s="292"/>
      <c r="H92" s="268" t="s">
        <v>984</v>
      </c>
      <c r="I92" s="268" t="s">
        <v>957</v>
      </c>
      <c r="J92" s="268">
        <v>255</v>
      </c>
      <c r="K92" s="282"/>
    </row>
    <row r="93" s="1" customFormat="1" ht="15" customHeight="1">
      <c r="B93" s="293"/>
      <c r="C93" s="268" t="s">
        <v>985</v>
      </c>
      <c r="D93" s="268"/>
      <c r="E93" s="268"/>
      <c r="F93" s="291" t="s">
        <v>955</v>
      </c>
      <c r="G93" s="292"/>
      <c r="H93" s="268" t="s">
        <v>986</v>
      </c>
      <c r="I93" s="268" t="s">
        <v>987</v>
      </c>
      <c r="J93" s="268"/>
      <c r="K93" s="282"/>
    </row>
    <row r="94" s="1" customFormat="1" ht="15" customHeight="1">
      <c r="B94" s="293"/>
      <c r="C94" s="268" t="s">
        <v>988</v>
      </c>
      <c r="D94" s="268"/>
      <c r="E94" s="268"/>
      <c r="F94" s="291" t="s">
        <v>955</v>
      </c>
      <c r="G94" s="292"/>
      <c r="H94" s="268" t="s">
        <v>989</v>
      </c>
      <c r="I94" s="268" t="s">
        <v>990</v>
      </c>
      <c r="J94" s="268"/>
      <c r="K94" s="282"/>
    </row>
    <row r="95" s="1" customFormat="1" ht="15" customHeight="1">
      <c r="B95" s="293"/>
      <c r="C95" s="268" t="s">
        <v>991</v>
      </c>
      <c r="D95" s="268"/>
      <c r="E95" s="268"/>
      <c r="F95" s="291" t="s">
        <v>955</v>
      </c>
      <c r="G95" s="292"/>
      <c r="H95" s="268" t="s">
        <v>991</v>
      </c>
      <c r="I95" s="268" t="s">
        <v>990</v>
      </c>
      <c r="J95" s="268"/>
      <c r="K95" s="282"/>
    </row>
    <row r="96" s="1" customFormat="1" ht="15" customHeight="1">
      <c r="B96" s="293"/>
      <c r="C96" s="268" t="s">
        <v>41</v>
      </c>
      <c r="D96" s="268"/>
      <c r="E96" s="268"/>
      <c r="F96" s="291" t="s">
        <v>955</v>
      </c>
      <c r="G96" s="292"/>
      <c r="H96" s="268" t="s">
        <v>992</v>
      </c>
      <c r="I96" s="268" t="s">
        <v>990</v>
      </c>
      <c r="J96" s="268"/>
      <c r="K96" s="282"/>
    </row>
    <row r="97" s="1" customFormat="1" ht="15" customHeight="1">
      <c r="B97" s="293"/>
      <c r="C97" s="268" t="s">
        <v>51</v>
      </c>
      <c r="D97" s="268"/>
      <c r="E97" s="268"/>
      <c r="F97" s="291" t="s">
        <v>955</v>
      </c>
      <c r="G97" s="292"/>
      <c r="H97" s="268" t="s">
        <v>993</v>
      </c>
      <c r="I97" s="268" t="s">
        <v>990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994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949</v>
      </c>
      <c r="D103" s="283"/>
      <c r="E103" s="283"/>
      <c r="F103" s="283" t="s">
        <v>950</v>
      </c>
      <c r="G103" s="284"/>
      <c r="H103" s="283" t="s">
        <v>57</v>
      </c>
      <c r="I103" s="283" t="s">
        <v>60</v>
      </c>
      <c r="J103" s="283" t="s">
        <v>951</v>
      </c>
      <c r="K103" s="282"/>
    </row>
    <row r="104" s="1" customFormat="1" ht="17.25" customHeight="1">
      <c r="B104" s="280"/>
      <c r="C104" s="285" t="s">
        <v>952</v>
      </c>
      <c r="D104" s="285"/>
      <c r="E104" s="285"/>
      <c r="F104" s="286" t="s">
        <v>953</v>
      </c>
      <c r="G104" s="287"/>
      <c r="H104" s="285"/>
      <c r="I104" s="285"/>
      <c r="J104" s="285" t="s">
        <v>954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56</v>
      </c>
      <c r="D106" s="290"/>
      <c r="E106" s="290"/>
      <c r="F106" s="291" t="s">
        <v>955</v>
      </c>
      <c r="G106" s="268"/>
      <c r="H106" s="268" t="s">
        <v>995</v>
      </c>
      <c r="I106" s="268" t="s">
        <v>957</v>
      </c>
      <c r="J106" s="268">
        <v>20</v>
      </c>
      <c r="K106" s="282"/>
    </row>
    <row r="107" s="1" customFormat="1" ht="15" customHeight="1">
      <c r="B107" s="280"/>
      <c r="C107" s="268" t="s">
        <v>958</v>
      </c>
      <c r="D107" s="268"/>
      <c r="E107" s="268"/>
      <c r="F107" s="291" t="s">
        <v>955</v>
      </c>
      <c r="G107" s="268"/>
      <c r="H107" s="268" t="s">
        <v>995</v>
      </c>
      <c r="I107" s="268" t="s">
        <v>957</v>
      </c>
      <c r="J107" s="268">
        <v>120</v>
      </c>
      <c r="K107" s="282"/>
    </row>
    <row r="108" s="1" customFormat="1" ht="15" customHeight="1">
      <c r="B108" s="293"/>
      <c r="C108" s="268" t="s">
        <v>960</v>
      </c>
      <c r="D108" s="268"/>
      <c r="E108" s="268"/>
      <c r="F108" s="291" t="s">
        <v>961</v>
      </c>
      <c r="G108" s="268"/>
      <c r="H108" s="268" t="s">
        <v>995</v>
      </c>
      <c r="I108" s="268" t="s">
        <v>957</v>
      </c>
      <c r="J108" s="268">
        <v>50</v>
      </c>
      <c r="K108" s="282"/>
    </row>
    <row r="109" s="1" customFormat="1" ht="15" customHeight="1">
      <c r="B109" s="293"/>
      <c r="C109" s="268" t="s">
        <v>963</v>
      </c>
      <c r="D109" s="268"/>
      <c r="E109" s="268"/>
      <c r="F109" s="291" t="s">
        <v>955</v>
      </c>
      <c r="G109" s="268"/>
      <c r="H109" s="268" t="s">
        <v>995</v>
      </c>
      <c r="I109" s="268" t="s">
        <v>965</v>
      </c>
      <c r="J109" s="268"/>
      <c r="K109" s="282"/>
    </row>
    <row r="110" s="1" customFormat="1" ht="15" customHeight="1">
      <c r="B110" s="293"/>
      <c r="C110" s="268" t="s">
        <v>974</v>
      </c>
      <c r="D110" s="268"/>
      <c r="E110" s="268"/>
      <c r="F110" s="291" t="s">
        <v>961</v>
      </c>
      <c r="G110" s="268"/>
      <c r="H110" s="268" t="s">
        <v>995</v>
      </c>
      <c r="I110" s="268" t="s">
        <v>957</v>
      </c>
      <c r="J110" s="268">
        <v>50</v>
      </c>
      <c r="K110" s="282"/>
    </row>
    <row r="111" s="1" customFormat="1" ht="15" customHeight="1">
      <c r="B111" s="293"/>
      <c r="C111" s="268" t="s">
        <v>982</v>
      </c>
      <c r="D111" s="268"/>
      <c r="E111" s="268"/>
      <c r="F111" s="291" t="s">
        <v>961</v>
      </c>
      <c r="G111" s="268"/>
      <c r="H111" s="268" t="s">
        <v>995</v>
      </c>
      <c r="I111" s="268" t="s">
        <v>957</v>
      </c>
      <c r="J111" s="268">
        <v>50</v>
      </c>
      <c r="K111" s="282"/>
    </row>
    <row r="112" s="1" customFormat="1" ht="15" customHeight="1">
      <c r="B112" s="293"/>
      <c r="C112" s="268" t="s">
        <v>980</v>
      </c>
      <c r="D112" s="268"/>
      <c r="E112" s="268"/>
      <c r="F112" s="291" t="s">
        <v>961</v>
      </c>
      <c r="G112" s="268"/>
      <c r="H112" s="268" t="s">
        <v>995</v>
      </c>
      <c r="I112" s="268" t="s">
        <v>957</v>
      </c>
      <c r="J112" s="268">
        <v>50</v>
      </c>
      <c r="K112" s="282"/>
    </row>
    <row r="113" s="1" customFormat="1" ht="15" customHeight="1">
      <c r="B113" s="293"/>
      <c r="C113" s="268" t="s">
        <v>56</v>
      </c>
      <c r="D113" s="268"/>
      <c r="E113" s="268"/>
      <c r="F113" s="291" t="s">
        <v>955</v>
      </c>
      <c r="G113" s="268"/>
      <c r="H113" s="268" t="s">
        <v>996</v>
      </c>
      <c r="I113" s="268" t="s">
        <v>957</v>
      </c>
      <c r="J113" s="268">
        <v>20</v>
      </c>
      <c r="K113" s="282"/>
    </row>
    <row r="114" s="1" customFormat="1" ht="15" customHeight="1">
      <c r="B114" s="293"/>
      <c r="C114" s="268" t="s">
        <v>997</v>
      </c>
      <c r="D114" s="268"/>
      <c r="E114" s="268"/>
      <c r="F114" s="291" t="s">
        <v>955</v>
      </c>
      <c r="G114" s="268"/>
      <c r="H114" s="268" t="s">
        <v>998</v>
      </c>
      <c r="I114" s="268" t="s">
        <v>957</v>
      </c>
      <c r="J114" s="268">
        <v>120</v>
      </c>
      <c r="K114" s="282"/>
    </row>
    <row r="115" s="1" customFormat="1" ht="15" customHeight="1">
      <c r="B115" s="293"/>
      <c r="C115" s="268" t="s">
        <v>41</v>
      </c>
      <c r="D115" s="268"/>
      <c r="E115" s="268"/>
      <c r="F115" s="291" t="s">
        <v>955</v>
      </c>
      <c r="G115" s="268"/>
      <c r="H115" s="268" t="s">
        <v>999</v>
      </c>
      <c r="I115" s="268" t="s">
        <v>990</v>
      </c>
      <c r="J115" s="268"/>
      <c r="K115" s="282"/>
    </row>
    <row r="116" s="1" customFormat="1" ht="15" customHeight="1">
      <c r="B116" s="293"/>
      <c r="C116" s="268" t="s">
        <v>51</v>
      </c>
      <c r="D116" s="268"/>
      <c r="E116" s="268"/>
      <c r="F116" s="291" t="s">
        <v>955</v>
      </c>
      <c r="G116" s="268"/>
      <c r="H116" s="268" t="s">
        <v>1000</v>
      </c>
      <c r="I116" s="268" t="s">
        <v>990</v>
      </c>
      <c r="J116" s="268"/>
      <c r="K116" s="282"/>
    </row>
    <row r="117" s="1" customFormat="1" ht="15" customHeight="1">
      <c r="B117" s="293"/>
      <c r="C117" s="268" t="s">
        <v>60</v>
      </c>
      <c r="D117" s="268"/>
      <c r="E117" s="268"/>
      <c r="F117" s="291" t="s">
        <v>955</v>
      </c>
      <c r="G117" s="268"/>
      <c r="H117" s="268" t="s">
        <v>1001</v>
      </c>
      <c r="I117" s="268" t="s">
        <v>1002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1003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949</v>
      </c>
      <c r="D123" s="283"/>
      <c r="E123" s="283"/>
      <c r="F123" s="283" t="s">
        <v>950</v>
      </c>
      <c r="G123" s="284"/>
      <c r="H123" s="283" t="s">
        <v>57</v>
      </c>
      <c r="I123" s="283" t="s">
        <v>60</v>
      </c>
      <c r="J123" s="283" t="s">
        <v>951</v>
      </c>
      <c r="K123" s="312"/>
    </row>
    <row r="124" s="1" customFormat="1" ht="17.25" customHeight="1">
      <c r="B124" s="311"/>
      <c r="C124" s="285" t="s">
        <v>952</v>
      </c>
      <c r="D124" s="285"/>
      <c r="E124" s="285"/>
      <c r="F124" s="286" t="s">
        <v>953</v>
      </c>
      <c r="G124" s="287"/>
      <c r="H124" s="285"/>
      <c r="I124" s="285"/>
      <c r="J124" s="285" t="s">
        <v>954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958</v>
      </c>
      <c r="D126" s="290"/>
      <c r="E126" s="290"/>
      <c r="F126" s="291" t="s">
        <v>955</v>
      </c>
      <c r="G126" s="268"/>
      <c r="H126" s="268" t="s">
        <v>995</v>
      </c>
      <c r="I126" s="268" t="s">
        <v>957</v>
      </c>
      <c r="J126" s="268">
        <v>120</v>
      </c>
      <c r="K126" s="316"/>
    </row>
    <row r="127" s="1" customFormat="1" ht="15" customHeight="1">
      <c r="B127" s="313"/>
      <c r="C127" s="268" t="s">
        <v>1004</v>
      </c>
      <c r="D127" s="268"/>
      <c r="E127" s="268"/>
      <c r="F127" s="291" t="s">
        <v>955</v>
      </c>
      <c r="G127" s="268"/>
      <c r="H127" s="268" t="s">
        <v>1005</v>
      </c>
      <c r="I127" s="268" t="s">
        <v>957</v>
      </c>
      <c r="J127" s="268" t="s">
        <v>1006</v>
      </c>
      <c r="K127" s="316"/>
    </row>
    <row r="128" s="1" customFormat="1" ht="15" customHeight="1">
      <c r="B128" s="313"/>
      <c r="C128" s="268" t="s">
        <v>903</v>
      </c>
      <c r="D128" s="268"/>
      <c r="E128" s="268"/>
      <c r="F128" s="291" t="s">
        <v>955</v>
      </c>
      <c r="G128" s="268"/>
      <c r="H128" s="268" t="s">
        <v>1007</v>
      </c>
      <c r="I128" s="268" t="s">
        <v>957</v>
      </c>
      <c r="J128" s="268" t="s">
        <v>1006</v>
      </c>
      <c r="K128" s="316"/>
    </row>
    <row r="129" s="1" customFormat="1" ht="15" customHeight="1">
      <c r="B129" s="313"/>
      <c r="C129" s="268" t="s">
        <v>966</v>
      </c>
      <c r="D129" s="268"/>
      <c r="E129" s="268"/>
      <c r="F129" s="291" t="s">
        <v>961</v>
      </c>
      <c r="G129" s="268"/>
      <c r="H129" s="268" t="s">
        <v>967</v>
      </c>
      <c r="I129" s="268" t="s">
        <v>957</v>
      </c>
      <c r="J129" s="268">
        <v>15</v>
      </c>
      <c r="K129" s="316"/>
    </row>
    <row r="130" s="1" customFormat="1" ht="15" customHeight="1">
      <c r="B130" s="313"/>
      <c r="C130" s="294" t="s">
        <v>968</v>
      </c>
      <c r="D130" s="294"/>
      <c r="E130" s="294"/>
      <c r="F130" s="295" t="s">
        <v>961</v>
      </c>
      <c r="G130" s="294"/>
      <c r="H130" s="294" t="s">
        <v>969</v>
      </c>
      <c r="I130" s="294" t="s">
        <v>957</v>
      </c>
      <c r="J130" s="294">
        <v>15</v>
      </c>
      <c r="K130" s="316"/>
    </row>
    <row r="131" s="1" customFormat="1" ht="15" customHeight="1">
      <c r="B131" s="313"/>
      <c r="C131" s="294" t="s">
        <v>970</v>
      </c>
      <c r="D131" s="294"/>
      <c r="E131" s="294"/>
      <c r="F131" s="295" t="s">
        <v>961</v>
      </c>
      <c r="G131" s="294"/>
      <c r="H131" s="294" t="s">
        <v>971</v>
      </c>
      <c r="I131" s="294" t="s">
        <v>957</v>
      </c>
      <c r="J131" s="294">
        <v>20</v>
      </c>
      <c r="K131" s="316"/>
    </row>
    <row r="132" s="1" customFormat="1" ht="15" customHeight="1">
      <c r="B132" s="313"/>
      <c r="C132" s="294" t="s">
        <v>972</v>
      </c>
      <c r="D132" s="294"/>
      <c r="E132" s="294"/>
      <c r="F132" s="295" t="s">
        <v>961</v>
      </c>
      <c r="G132" s="294"/>
      <c r="H132" s="294" t="s">
        <v>973</v>
      </c>
      <c r="I132" s="294" t="s">
        <v>957</v>
      </c>
      <c r="J132" s="294">
        <v>20</v>
      </c>
      <c r="K132" s="316"/>
    </row>
    <row r="133" s="1" customFormat="1" ht="15" customHeight="1">
      <c r="B133" s="313"/>
      <c r="C133" s="268" t="s">
        <v>960</v>
      </c>
      <c r="D133" s="268"/>
      <c r="E133" s="268"/>
      <c r="F133" s="291" t="s">
        <v>961</v>
      </c>
      <c r="G133" s="268"/>
      <c r="H133" s="268" t="s">
        <v>995</v>
      </c>
      <c r="I133" s="268" t="s">
        <v>957</v>
      </c>
      <c r="J133" s="268">
        <v>50</v>
      </c>
      <c r="K133" s="316"/>
    </row>
    <row r="134" s="1" customFormat="1" ht="15" customHeight="1">
      <c r="B134" s="313"/>
      <c r="C134" s="268" t="s">
        <v>974</v>
      </c>
      <c r="D134" s="268"/>
      <c r="E134" s="268"/>
      <c r="F134" s="291" t="s">
        <v>961</v>
      </c>
      <c r="G134" s="268"/>
      <c r="H134" s="268" t="s">
        <v>995</v>
      </c>
      <c r="I134" s="268" t="s">
        <v>957</v>
      </c>
      <c r="J134" s="268">
        <v>50</v>
      </c>
      <c r="K134" s="316"/>
    </row>
    <row r="135" s="1" customFormat="1" ht="15" customHeight="1">
      <c r="B135" s="313"/>
      <c r="C135" s="268" t="s">
        <v>980</v>
      </c>
      <c r="D135" s="268"/>
      <c r="E135" s="268"/>
      <c r="F135" s="291" t="s">
        <v>961</v>
      </c>
      <c r="G135" s="268"/>
      <c r="H135" s="268" t="s">
        <v>995</v>
      </c>
      <c r="I135" s="268" t="s">
        <v>957</v>
      </c>
      <c r="J135" s="268">
        <v>50</v>
      </c>
      <c r="K135" s="316"/>
    </row>
    <row r="136" s="1" customFormat="1" ht="15" customHeight="1">
      <c r="B136" s="313"/>
      <c r="C136" s="268" t="s">
        <v>982</v>
      </c>
      <c r="D136" s="268"/>
      <c r="E136" s="268"/>
      <c r="F136" s="291" t="s">
        <v>961</v>
      </c>
      <c r="G136" s="268"/>
      <c r="H136" s="268" t="s">
        <v>995</v>
      </c>
      <c r="I136" s="268" t="s">
        <v>957</v>
      </c>
      <c r="J136" s="268">
        <v>50</v>
      </c>
      <c r="K136" s="316"/>
    </row>
    <row r="137" s="1" customFormat="1" ht="15" customHeight="1">
      <c r="B137" s="313"/>
      <c r="C137" s="268" t="s">
        <v>983</v>
      </c>
      <c r="D137" s="268"/>
      <c r="E137" s="268"/>
      <c r="F137" s="291" t="s">
        <v>961</v>
      </c>
      <c r="G137" s="268"/>
      <c r="H137" s="268" t="s">
        <v>1008</v>
      </c>
      <c r="I137" s="268" t="s">
        <v>957</v>
      </c>
      <c r="J137" s="268">
        <v>255</v>
      </c>
      <c r="K137" s="316"/>
    </row>
    <row r="138" s="1" customFormat="1" ht="15" customHeight="1">
      <c r="B138" s="313"/>
      <c r="C138" s="268" t="s">
        <v>985</v>
      </c>
      <c r="D138" s="268"/>
      <c r="E138" s="268"/>
      <c r="F138" s="291" t="s">
        <v>955</v>
      </c>
      <c r="G138" s="268"/>
      <c r="H138" s="268" t="s">
        <v>1009</v>
      </c>
      <c r="I138" s="268" t="s">
        <v>987</v>
      </c>
      <c r="J138" s="268"/>
      <c r="K138" s="316"/>
    </row>
    <row r="139" s="1" customFormat="1" ht="15" customHeight="1">
      <c r="B139" s="313"/>
      <c r="C139" s="268" t="s">
        <v>988</v>
      </c>
      <c r="D139" s="268"/>
      <c r="E139" s="268"/>
      <c r="F139" s="291" t="s">
        <v>955</v>
      </c>
      <c r="G139" s="268"/>
      <c r="H139" s="268" t="s">
        <v>1010</v>
      </c>
      <c r="I139" s="268" t="s">
        <v>990</v>
      </c>
      <c r="J139" s="268"/>
      <c r="K139" s="316"/>
    </row>
    <row r="140" s="1" customFormat="1" ht="15" customHeight="1">
      <c r="B140" s="313"/>
      <c r="C140" s="268" t="s">
        <v>991</v>
      </c>
      <c r="D140" s="268"/>
      <c r="E140" s="268"/>
      <c r="F140" s="291" t="s">
        <v>955</v>
      </c>
      <c r="G140" s="268"/>
      <c r="H140" s="268" t="s">
        <v>991</v>
      </c>
      <c r="I140" s="268" t="s">
        <v>990</v>
      </c>
      <c r="J140" s="268"/>
      <c r="K140" s="316"/>
    </row>
    <row r="141" s="1" customFormat="1" ht="15" customHeight="1">
      <c r="B141" s="313"/>
      <c r="C141" s="268" t="s">
        <v>41</v>
      </c>
      <c r="D141" s="268"/>
      <c r="E141" s="268"/>
      <c r="F141" s="291" t="s">
        <v>955</v>
      </c>
      <c r="G141" s="268"/>
      <c r="H141" s="268" t="s">
        <v>1011</v>
      </c>
      <c r="I141" s="268" t="s">
        <v>990</v>
      </c>
      <c r="J141" s="268"/>
      <c r="K141" s="316"/>
    </row>
    <row r="142" s="1" customFormat="1" ht="15" customHeight="1">
      <c r="B142" s="313"/>
      <c r="C142" s="268" t="s">
        <v>1012</v>
      </c>
      <c r="D142" s="268"/>
      <c r="E142" s="268"/>
      <c r="F142" s="291" t="s">
        <v>955</v>
      </c>
      <c r="G142" s="268"/>
      <c r="H142" s="268" t="s">
        <v>1013</v>
      </c>
      <c r="I142" s="268" t="s">
        <v>990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1014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949</v>
      </c>
      <c r="D148" s="283"/>
      <c r="E148" s="283"/>
      <c r="F148" s="283" t="s">
        <v>950</v>
      </c>
      <c r="G148" s="284"/>
      <c r="H148" s="283" t="s">
        <v>57</v>
      </c>
      <c r="I148" s="283" t="s">
        <v>60</v>
      </c>
      <c r="J148" s="283" t="s">
        <v>951</v>
      </c>
      <c r="K148" s="282"/>
    </row>
    <row r="149" s="1" customFormat="1" ht="17.25" customHeight="1">
      <c r="B149" s="280"/>
      <c r="C149" s="285" t="s">
        <v>952</v>
      </c>
      <c r="D149" s="285"/>
      <c r="E149" s="285"/>
      <c r="F149" s="286" t="s">
        <v>953</v>
      </c>
      <c r="G149" s="287"/>
      <c r="H149" s="285"/>
      <c r="I149" s="285"/>
      <c r="J149" s="285" t="s">
        <v>954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958</v>
      </c>
      <c r="D151" s="268"/>
      <c r="E151" s="268"/>
      <c r="F151" s="321" t="s">
        <v>955</v>
      </c>
      <c r="G151" s="268"/>
      <c r="H151" s="320" t="s">
        <v>995</v>
      </c>
      <c r="I151" s="320" t="s">
        <v>957</v>
      </c>
      <c r="J151" s="320">
        <v>120</v>
      </c>
      <c r="K151" s="316"/>
    </row>
    <row r="152" s="1" customFormat="1" ht="15" customHeight="1">
      <c r="B152" s="293"/>
      <c r="C152" s="320" t="s">
        <v>1004</v>
      </c>
      <c r="D152" s="268"/>
      <c r="E152" s="268"/>
      <c r="F152" s="321" t="s">
        <v>955</v>
      </c>
      <c r="G152" s="268"/>
      <c r="H152" s="320" t="s">
        <v>1015</v>
      </c>
      <c r="I152" s="320" t="s">
        <v>957</v>
      </c>
      <c r="J152" s="320" t="s">
        <v>1006</v>
      </c>
      <c r="K152" s="316"/>
    </row>
    <row r="153" s="1" customFormat="1" ht="15" customHeight="1">
      <c r="B153" s="293"/>
      <c r="C153" s="320" t="s">
        <v>903</v>
      </c>
      <c r="D153" s="268"/>
      <c r="E153" s="268"/>
      <c r="F153" s="321" t="s">
        <v>955</v>
      </c>
      <c r="G153" s="268"/>
      <c r="H153" s="320" t="s">
        <v>1016</v>
      </c>
      <c r="I153" s="320" t="s">
        <v>957</v>
      </c>
      <c r="J153" s="320" t="s">
        <v>1006</v>
      </c>
      <c r="K153" s="316"/>
    </row>
    <row r="154" s="1" customFormat="1" ht="15" customHeight="1">
      <c r="B154" s="293"/>
      <c r="C154" s="320" t="s">
        <v>960</v>
      </c>
      <c r="D154" s="268"/>
      <c r="E154" s="268"/>
      <c r="F154" s="321" t="s">
        <v>961</v>
      </c>
      <c r="G154" s="268"/>
      <c r="H154" s="320" t="s">
        <v>995</v>
      </c>
      <c r="I154" s="320" t="s">
        <v>957</v>
      </c>
      <c r="J154" s="320">
        <v>50</v>
      </c>
      <c r="K154" s="316"/>
    </row>
    <row r="155" s="1" customFormat="1" ht="15" customHeight="1">
      <c r="B155" s="293"/>
      <c r="C155" s="320" t="s">
        <v>963</v>
      </c>
      <c r="D155" s="268"/>
      <c r="E155" s="268"/>
      <c r="F155" s="321" t="s">
        <v>955</v>
      </c>
      <c r="G155" s="268"/>
      <c r="H155" s="320" t="s">
        <v>995</v>
      </c>
      <c r="I155" s="320" t="s">
        <v>965</v>
      </c>
      <c r="J155" s="320"/>
      <c r="K155" s="316"/>
    </row>
    <row r="156" s="1" customFormat="1" ht="15" customHeight="1">
      <c r="B156" s="293"/>
      <c r="C156" s="320" t="s">
        <v>974</v>
      </c>
      <c r="D156" s="268"/>
      <c r="E156" s="268"/>
      <c r="F156" s="321" t="s">
        <v>961</v>
      </c>
      <c r="G156" s="268"/>
      <c r="H156" s="320" t="s">
        <v>995</v>
      </c>
      <c r="I156" s="320" t="s">
        <v>957</v>
      </c>
      <c r="J156" s="320">
        <v>50</v>
      </c>
      <c r="K156" s="316"/>
    </row>
    <row r="157" s="1" customFormat="1" ht="15" customHeight="1">
      <c r="B157" s="293"/>
      <c r="C157" s="320" t="s">
        <v>982</v>
      </c>
      <c r="D157" s="268"/>
      <c r="E157" s="268"/>
      <c r="F157" s="321" t="s">
        <v>961</v>
      </c>
      <c r="G157" s="268"/>
      <c r="H157" s="320" t="s">
        <v>995</v>
      </c>
      <c r="I157" s="320" t="s">
        <v>957</v>
      </c>
      <c r="J157" s="320">
        <v>50</v>
      </c>
      <c r="K157" s="316"/>
    </row>
    <row r="158" s="1" customFormat="1" ht="15" customHeight="1">
      <c r="B158" s="293"/>
      <c r="C158" s="320" t="s">
        <v>980</v>
      </c>
      <c r="D158" s="268"/>
      <c r="E158" s="268"/>
      <c r="F158" s="321" t="s">
        <v>961</v>
      </c>
      <c r="G158" s="268"/>
      <c r="H158" s="320" t="s">
        <v>995</v>
      </c>
      <c r="I158" s="320" t="s">
        <v>957</v>
      </c>
      <c r="J158" s="320">
        <v>50</v>
      </c>
      <c r="K158" s="316"/>
    </row>
    <row r="159" s="1" customFormat="1" ht="15" customHeight="1">
      <c r="B159" s="293"/>
      <c r="C159" s="320" t="s">
        <v>85</v>
      </c>
      <c r="D159" s="268"/>
      <c r="E159" s="268"/>
      <c r="F159" s="321" t="s">
        <v>955</v>
      </c>
      <c r="G159" s="268"/>
      <c r="H159" s="320" t="s">
        <v>1017</v>
      </c>
      <c r="I159" s="320" t="s">
        <v>957</v>
      </c>
      <c r="J159" s="320" t="s">
        <v>1018</v>
      </c>
      <c r="K159" s="316"/>
    </row>
    <row r="160" s="1" customFormat="1" ht="15" customHeight="1">
      <c r="B160" s="293"/>
      <c r="C160" s="320" t="s">
        <v>1019</v>
      </c>
      <c r="D160" s="268"/>
      <c r="E160" s="268"/>
      <c r="F160" s="321" t="s">
        <v>955</v>
      </c>
      <c r="G160" s="268"/>
      <c r="H160" s="320" t="s">
        <v>1020</v>
      </c>
      <c r="I160" s="320" t="s">
        <v>990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1021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949</v>
      </c>
      <c r="D166" s="283"/>
      <c r="E166" s="283"/>
      <c r="F166" s="283" t="s">
        <v>950</v>
      </c>
      <c r="G166" s="325"/>
      <c r="H166" s="326" t="s">
        <v>57</v>
      </c>
      <c r="I166" s="326" t="s">
        <v>60</v>
      </c>
      <c r="J166" s="283" t="s">
        <v>951</v>
      </c>
      <c r="K166" s="260"/>
    </row>
    <row r="167" s="1" customFormat="1" ht="17.25" customHeight="1">
      <c r="B167" s="261"/>
      <c r="C167" s="285" t="s">
        <v>952</v>
      </c>
      <c r="D167" s="285"/>
      <c r="E167" s="285"/>
      <c r="F167" s="286" t="s">
        <v>953</v>
      </c>
      <c r="G167" s="327"/>
      <c r="H167" s="328"/>
      <c r="I167" s="328"/>
      <c r="J167" s="285" t="s">
        <v>954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958</v>
      </c>
      <c r="D169" s="268"/>
      <c r="E169" s="268"/>
      <c r="F169" s="291" t="s">
        <v>955</v>
      </c>
      <c r="G169" s="268"/>
      <c r="H169" s="268" t="s">
        <v>995</v>
      </c>
      <c r="I169" s="268" t="s">
        <v>957</v>
      </c>
      <c r="J169" s="268">
        <v>120</v>
      </c>
      <c r="K169" s="316"/>
    </row>
    <row r="170" s="1" customFormat="1" ht="15" customHeight="1">
      <c r="B170" s="293"/>
      <c r="C170" s="268" t="s">
        <v>1004</v>
      </c>
      <c r="D170" s="268"/>
      <c r="E170" s="268"/>
      <c r="F170" s="291" t="s">
        <v>955</v>
      </c>
      <c r="G170" s="268"/>
      <c r="H170" s="268" t="s">
        <v>1005</v>
      </c>
      <c r="I170" s="268" t="s">
        <v>957</v>
      </c>
      <c r="J170" s="268" t="s">
        <v>1006</v>
      </c>
      <c r="K170" s="316"/>
    </row>
    <row r="171" s="1" customFormat="1" ht="15" customHeight="1">
      <c r="B171" s="293"/>
      <c r="C171" s="268" t="s">
        <v>903</v>
      </c>
      <c r="D171" s="268"/>
      <c r="E171" s="268"/>
      <c r="F171" s="291" t="s">
        <v>955</v>
      </c>
      <c r="G171" s="268"/>
      <c r="H171" s="268" t="s">
        <v>1022</v>
      </c>
      <c r="I171" s="268" t="s">
        <v>957</v>
      </c>
      <c r="J171" s="268" t="s">
        <v>1006</v>
      </c>
      <c r="K171" s="316"/>
    </row>
    <row r="172" s="1" customFormat="1" ht="15" customHeight="1">
      <c r="B172" s="293"/>
      <c r="C172" s="268" t="s">
        <v>960</v>
      </c>
      <c r="D172" s="268"/>
      <c r="E172" s="268"/>
      <c r="F172" s="291" t="s">
        <v>961</v>
      </c>
      <c r="G172" s="268"/>
      <c r="H172" s="268" t="s">
        <v>1022</v>
      </c>
      <c r="I172" s="268" t="s">
        <v>957</v>
      </c>
      <c r="J172" s="268">
        <v>50</v>
      </c>
      <c r="K172" s="316"/>
    </row>
    <row r="173" s="1" customFormat="1" ht="15" customHeight="1">
      <c r="B173" s="293"/>
      <c r="C173" s="268" t="s">
        <v>963</v>
      </c>
      <c r="D173" s="268"/>
      <c r="E173" s="268"/>
      <c r="F173" s="291" t="s">
        <v>955</v>
      </c>
      <c r="G173" s="268"/>
      <c r="H173" s="268" t="s">
        <v>1022</v>
      </c>
      <c r="I173" s="268" t="s">
        <v>965</v>
      </c>
      <c r="J173" s="268"/>
      <c r="K173" s="316"/>
    </row>
    <row r="174" s="1" customFormat="1" ht="15" customHeight="1">
      <c r="B174" s="293"/>
      <c r="C174" s="268" t="s">
        <v>974</v>
      </c>
      <c r="D174" s="268"/>
      <c r="E174" s="268"/>
      <c r="F174" s="291" t="s">
        <v>961</v>
      </c>
      <c r="G174" s="268"/>
      <c r="H174" s="268" t="s">
        <v>1022</v>
      </c>
      <c r="I174" s="268" t="s">
        <v>957</v>
      </c>
      <c r="J174" s="268">
        <v>50</v>
      </c>
      <c r="K174" s="316"/>
    </row>
    <row r="175" s="1" customFormat="1" ht="15" customHeight="1">
      <c r="B175" s="293"/>
      <c r="C175" s="268" t="s">
        <v>982</v>
      </c>
      <c r="D175" s="268"/>
      <c r="E175" s="268"/>
      <c r="F175" s="291" t="s">
        <v>961</v>
      </c>
      <c r="G175" s="268"/>
      <c r="H175" s="268" t="s">
        <v>1022</v>
      </c>
      <c r="I175" s="268" t="s">
        <v>957</v>
      </c>
      <c r="J175" s="268">
        <v>50</v>
      </c>
      <c r="K175" s="316"/>
    </row>
    <row r="176" s="1" customFormat="1" ht="15" customHeight="1">
      <c r="B176" s="293"/>
      <c r="C176" s="268" t="s">
        <v>980</v>
      </c>
      <c r="D176" s="268"/>
      <c r="E176" s="268"/>
      <c r="F176" s="291" t="s">
        <v>961</v>
      </c>
      <c r="G176" s="268"/>
      <c r="H176" s="268" t="s">
        <v>1022</v>
      </c>
      <c r="I176" s="268" t="s">
        <v>957</v>
      </c>
      <c r="J176" s="268">
        <v>50</v>
      </c>
      <c r="K176" s="316"/>
    </row>
    <row r="177" s="1" customFormat="1" ht="15" customHeight="1">
      <c r="B177" s="293"/>
      <c r="C177" s="268" t="s">
        <v>117</v>
      </c>
      <c r="D177" s="268"/>
      <c r="E177" s="268"/>
      <c r="F177" s="291" t="s">
        <v>955</v>
      </c>
      <c r="G177" s="268"/>
      <c r="H177" s="268" t="s">
        <v>1023</v>
      </c>
      <c r="I177" s="268" t="s">
        <v>1024</v>
      </c>
      <c r="J177" s="268"/>
      <c r="K177" s="316"/>
    </row>
    <row r="178" s="1" customFormat="1" ht="15" customHeight="1">
      <c r="B178" s="293"/>
      <c r="C178" s="268" t="s">
        <v>60</v>
      </c>
      <c r="D178" s="268"/>
      <c r="E178" s="268"/>
      <c r="F178" s="291" t="s">
        <v>955</v>
      </c>
      <c r="G178" s="268"/>
      <c r="H178" s="268" t="s">
        <v>1025</v>
      </c>
      <c r="I178" s="268" t="s">
        <v>1026</v>
      </c>
      <c r="J178" s="268">
        <v>1</v>
      </c>
      <c r="K178" s="316"/>
    </row>
    <row r="179" s="1" customFormat="1" ht="15" customHeight="1">
      <c r="B179" s="293"/>
      <c r="C179" s="268" t="s">
        <v>56</v>
      </c>
      <c r="D179" s="268"/>
      <c r="E179" s="268"/>
      <c r="F179" s="291" t="s">
        <v>955</v>
      </c>
      <c r="G179" s="268"/>
      <c r="H179" s="268" t="s">
        <v>1027</v>
      </c>
      <c r="I179" s="268" t="s">
        <v>957</v>
      </c>
      <c r="J179" s="268">
        <v>20</v>
      </c>
      <c r="K179" s="316"/>
    </row>
    <row r="180" s="1" customFormat="1" ht="15" customHeight="1">
      <c r="B180" s="293"/>
      <c r="C180" s="268" t="s">
        <v>57</v>
      </c>
      <c r="D180" s="268"/>
      <c r="E180" s="268"/>
      <c r="F180" s="291" t="s">
        <v>955</v>
      </c>
      <c r="G180" s="268"/>
      <c r="H180" s="268" t="s">
        <v>1028</v>
      </c>
      <c r="I180" s="268" t="s">
        <v>957</v>
      </c>
      <c r="J180" s="268">
        <v>255</v>
      </c>
      <c r="K180" s="316"/>
    </row>
    <row r="181" s="1" customFormat="1" ht="15" customHeight="1">
      <c r="B181" s="293"/>
      <c r="C181" s="268" t="s">
        <v>118</v>
      </c>
      <c r="D181" s="268"/>
      <c r="E181" s="268"/>
      <c r="F181" s="291" t="s">
        <v>955</v>
      </c>
      <c r="G181" s="268"/>
      <c r="H181" s="268" t="s">
        <v>919</v>
      </c>
      <c r="I181" s="268" t="s">
        <v>957</v>
      </c>
      <c r="J181" s="268">
        <v>10</v>
      </c>
      <c r="K181" s="316"/>
    </row>
    <row r="182" s="1" customFormat="1" ht="15" customHeight="1">
      <c r="B182" s="293"/>
      <c r="C182" s="268" t="s">
        <v>119</v>
      </c>
      <c r="D182" s="268"/>
      <c r="E182" s="268"/>
      <c r="F182" s="291" t="s">
        <v>955</v>
      </c>
      <c r="G182" s="268"/>
      <c r="H182" s="268" t="s">
        <v>1029</v>
      </c>
      <c r="I182" s="268" t="s">
        <v>990</v>
      </c>
      <c r="J182" s="268"/>
      <c r="K182" s="316"/>
    </row>
    <row r="183" s="1" customFormat="1" ht="15" customHeight="1">
      <c r="B183" s="293"/>
      <c r="C183" s="268" t="s">
        <v>1030</v>
      </c>
      <c r="D183" s="268"/>
      <c r="E183" s="268"/>
      <c r="F183" s="291" t="s">
        <v>955</v>
      </c>
      <c r="G183" s="268"/>
      <c r="H183" s="268" t="s">
        <v>1031</v>
      </c>
      <c r="I183" s="268" t="s">
        <v>990</v>
      </c>
      <c r="J183" s="268"/>
      <c r="K183" s="316"/>
    </row>
    <row r="184" s="1" customFormat="1" ht="15" customHeight="1">
      <c r="B184" s="293"/>
      <c r="C184" s="268" t="s">
        <v>1019</v>
      </c>
      <c r="D184" s="268"/>
      <c r="E184" s="268"/>
      <c r="F184" s="291" t="s">
        <v>955</v>
      </c>
      <c r="G184" s="268"/>
      <c r="H184" s="268" t="s">
        <v>1032</v>
      </c>
      <c r="I184" s="268" t="s">
        <v>990</v>
      </c>
      <c r="J184" s="268"/>
      <c r="K184" s="316"/>
    </row>
    <row r="185" s="1" customFormat="1" ht="15" customHeight="1">
      <c r="B185" s="293"/>
      <c r="C185" s="268" t="s">
        <v>121</v>
      </c>
      <c r="D185" s="268"/>
      <c r="E185" s="268"/>
      <c r="F185" s="291" t="s">
        <v>961</v>
      </c>
      <c r="G185" s="268"/>
      <c r="H185" s="268" t="s">
        <v>1033</v>
      </c>
      <c r="I185" s="268" t="s">
        <v>957</v>
      </c>
      <c r="J185" s="268">
        <v>50</v>
      </c>
      <c r="K185" s="316"/>
    </row>
    <row r="186" s="1" customFormat="1" ht="15" customHeight="1">
      <c r="B186" s="293"/>
      <c r="C186" s="268" t="s">
        <v>1034</v>
      </c>
      <c r="D186" s="268"/>
      <c r="E186" s="268"/>
      <c r="F186" s="291" t="s">
        <v>961</v>
      </c>
      <c r="G186" s="268"/>
      <c r="H186" s="268" t="s">
        <v>1035</v>
      </c>
      <c r="I186" s="268" t="s">
        <v>1036</v>
      </c>
      <c r="J186" s="268"/>
      <c r="K186" s="316"/>
    </row>
    <row r="187" s="1" customFormat="1" ht="15" customHeight="1">
      <c r="B187" s="293"/>
      <c r="C187" s="268" t="s">
        <v>1037</v>
      </c>
      <c r="D187" s="268"/>
      <c r="E187" s="268"/>
      <c r="F187" s="291" t="s">
        <v>961</v>
      </c>
      <c r="G187" s="268"/>
      <c r="H187" s="268" t="s">
        <v>1038</v>
      </c>
      <c r="I187" s="268" t="s">
        <v>1036</v>
      </c>
      <c r="J187" s="268"/>
      <c r="K187" s="316"/>
    </row>
    <row r="188" s="1" customFormat="1" ht="15" customHeight="1">
      <c r="B188" s="293"/>
      <c r="C188" s="268" t="s">
        <v>1039</v>
      </c>
      <c r="D188" s="268"/>
      <c r="E188" s="268"/>
      <c r="F188" s="291" t="s">
        <v>961</v>
      </c>
      <c r="G188" s="268"/>
      <c r="H188" s="268" t="s">
        <v>1040</v>
      </c>
      <c r="I188" s="268" t="s">
        <v>1036</v>
      </c>
      <c r="J188" s="268"/>
      <c r="K188" s="316"/>
    </row>
    <row r="189" s="1" customFormat="1" ht="15" customHeight="1">
      <c r="B189" s="293"/>
      <c r="C189" s="329" t="s">
        <v>1041</v>
      </c>
      <c r="D189" s="268"/>
      <c r="E189" s="268"/>
      <c r="F189" s="291" t="s">
        <v>961</v>
      </c>
      <c r="G189" s="268"/>
      <c r="H189" s="268" t="s">
        <v>1042</v>
      </c>
      <c r="I189" s="268" t="s">
        <v>1043</v>
      </c>
      <c r="J189" s="330" t="s">
        <v>1044</v>
      </c>
      <c r="K189" s="316"/>
    </row>
    <row r="190" s="1" customFormat="1" ht="15" customHeight="1">
      <c r="B190" s="293"/>
      <c r="C190" s="329" t="s">
        <v>45</v>
      </c>
      <c r="D190" s="268"/>
      <c r="E190" s="268"/>
      <c r="F190" s="291" t="s">
        <v>955</v>
      </c>
      <c r="G190" s="268"/>
      <c r="H190" s="265" t="s">
        <v>1045</v>
      </c>
      <c r="I190" s="268" t="s">
        <v>1046</v>
      </c>
      <c r="J190" s="268"/>
      <c r="K190" s="316"/>
    </row>
    <row r="191" s="1" customFormat="1" ht="15" customHeight="1">
      <c r="B191" s="293"/>
      <c r="C191" s="329" t="s">
        <v>1047</v>
      </c>
      <c r="D191" s="268"/>
      <c r="E191" s="268"/>
      <c r="F191" s="291" t="s">
        <v>955</v>
      </c>
      <c r="G191" s="268"/>
      <c r="H191" s="268" t="s">
        <v>1048</v>
      </c>
      <c r="I191" s="268" t="s">
        <v>990</v>
      </c>
      <c r="J191" s="268"/>
      <c r="K191" s="316"/>
    </row>
    <row r="192" s="1" customFormat="1" ht="15" customHeight="1">
      <c r="B192" s="293"/>
      <c r="C192" s="329" t="s">
        <v>1049</v>
      </c>
      <c r="D192" s="268"/>
      <c r="E192" s="268"/>
      <c r="F192" s="291" t="s">
        <v>955</v>
      </c>
      <c r="G192" s="268"/>
      <c r="H192" s="268" t="s">
        <v>1050</v>
      </c>
      <c r="I192" s="268" t="s">
        <v>990</v>
      </c>
      <c r="J192" s="268"/>
      <c r="K192" s="316"/>
    </row>
    <row r="193" s="1" customFormat="1" ht="15" customHeight="1">
      <c r="B193" s="293"/>
      <c r="C193" s="329" t="s">
        <v>1051</v>
      </c>
      <c r="D193" s="268"/>
      <c r="E193" s="268"/>
      <c r="F193" s="291" t="s">
        <v>961</v>
      </c>
      <c r="G193" s="268"/>
      <c r="H193" s="268" t="s">
        <v>1052</v>
      </c>
      <c r="I193" s="268" t="s">
        <v>990</v>
      </c>
      <c r="J193" s="268"/>
      <c r="K193" s="316"/>
    </row>
    <row r="194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="1" customFormat="1" ht="13.5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="1" customFormat="1" ht="21">
      <c r="B199" s="258"/>
      <c r="C199" s="259" t="s">
        <v>1053</v>
      </c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5.5" customHeight="1">
      <c r="B200" s="258"/>
      <c r="C200" s="332" t="s">
        <v>1054</v>
      </c>
      <c r="D200" s="332"/>
      <c r="E200" s="332"/>
      <c r="F200" s="332" t="s">
        <v>1055</v>
      </c>
      <c r="G200" s="333"/>
      <c r="H200" s="332" t="s">
        <v>1056</v>
      </c>
      <c r="I200" s="332"/>
      <c r="J200" s="332"/>
      <c r="K200" s="260"/>
    </row>
    <row r="20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="1" customFormat="1" ht="15" customHeight="1">
      <c r="B202" s="293"/>
      <c r="C202" s="268" t="s">
        <v>1046</v>
      </c>
      <c r="D202" s="268"/>
      <c r="E202" s="268"/>
      <c r="F202" s="291" t="s">
        <v>46</v>
      </c>
      <c r="G202" s="268"/>
      <c r="H202" s="268" t="s">
        <v>1057</v>
      </c>
      <c r="I202" s="268"/>
      <c r="J202" s="268"/>
      <c r="K202" s="316"/>
    </row>
    <row r="203" s="1" customFormat="1" ht="15" customHeight="1">
      <c r="B203" s="293"/>
      <c r="C203" s="268"/>
      <c r="D203" s="268"/>
      <c r="E203" s="268"/>
      <c r="F203" s="291" t="s">
        <v>47</v>
      </c>
      <c r="G203" s="268"/>
      <c r="H203" s="268" t="s">
        <v>1058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50</v>
      </c>
      <c r="G204" s="268"/>
      <c r="H204" s="268" t="s">
        <v>1059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48</v>
      </c>
      <c r="G205" s="268"/>
      <c r="H205" s="268" t="s">
        <v>1060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49</v>
      </c>
      <c r="G206" s="268"/>
      <c r="H206" s="268" t="s">
        <v>1061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/>
      <c r="G207" s="268"/>
      <c r="H207" s="268"/>
      <c r="I207" s="268"/>
      <c r="J207" s="268"/>
      <c r="K207" s="316"/>
    </row>
    <row r="208" s="1" customFormat="1" ht="15" customHeight="1">
      <c r="B208" s="293"/>
      <c r="C208" s="268" t="s">
        <v>1002</v>
      </c>
      <c r="D208" s="268"/>
      <c r="E208" s="268"/>
      <c r="F208" s="291" t="s">
        <v>79</v>
      </c>
      <c r="G208" s="268"/>
      <c r="H208" s="268" t="s">
        <v>1062</v>
      </c>
      <c r="I208" s="268"/>
      <c r="J208" s="268"/>
      <c r="K208" s="316"/>
    </row>
    <row r="209" s="1" customFormat="1" ht="15" customHeight="1">
      <c r="B209" s="293"/>
      <c r="C209" s="268"/>
      <c r="D209" s="268"/>
      <c r="E209" s="268"/>
      <c r="F209" s="291" t="s">
        <v>897</v>
      </c>
      <c r="G209" s="268"/>
      <c r="H209" s="268" t="s">
        <v>898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895</v>
      </c>
      <c r="G210" s="268"/>
      <c r="H210" s="268" t="s">
        <v>1063</v>
      </c>
      <c r="I210" s="268"/>
      <c r="J210" s="268"/>
      <c r="K210" s="316"/>
    </row>
    <row r="211" s="1" customFormat="1" ht="15" customHeight="1">
      <c r="B211" s="334"/>
      <c r="C211" s="268"/>
      <c r="D211" s="268"/>
      <c r="E211" s="268"/>
      <c r="F211" s="291" t="s">
        <v>899</v>
      </c>
      <c r="G211" s="329"/>
      <c r="H211" s="320" t="s">
        <v>900</v>
      </c>
      <c r="I211" s="320"/>
      <c r="J211" s="320"/>
      <c r="K211" s="335"/>
    </row>
    <row r="212" s="1" customFormat="1" ht="15" customHeight="1">
      <c r="B212" s="334"/>
      <c r="C212" s="268"/>
      <c r="D212" s="268"/>
      <c r="E212" s="268"/>
      <c r="F212" s="291" t="s">
        <v>901</v>
      </c>
      <c r="G212" s="329"/>
      <c r="H212" s="320" t="s">
        <v>1064</v>
      </c>
      <c r="I212" s="320"/>
      <c r="J212" s="320"/>
      <c r="K212" s="335"/>
    </row>
    <row r="213" s="1" customFormat="1" ht="15" customHeight="1">
      <c r="B213" s="334"/>
      <c r="C213" s="268"/>
      <c r="D213" s="268"/>
      <c r="E213" s="268"/>
      <c r="F213" s="291"/>
      <c r="G213" s="329"/>
      <c r="H213" s="320"/>
      <c r="I213" s="320"/>
      <c r="J213" s="320"/>
      <c r="K213" s="335"/>
    </row>
    <row r="214" s="1" customFormat="1" ht="15" customHeight="1">
      <c r="B214" s="334"/>
      <c r="C214" s="268" t="s">
        <v>1026</v>
      </c>
      <c r="D214" s="268"/>
      <c r="E214" s="268"/>
      <c r="F214" s="291">
        <v>1</v>
      </c>
      <c r="G214" s="329"/>
      <c r="H214" s="320" t="s">
        <v>1065</v>
      </c>
      <c r="I214" s="320"/>
      <c r="J214" s="320"/>
      <c r="K214" s="335"/>
    </row>
    <row r="215" s="1" customFormat="1" ht="15" customHeight="1">
      <c r="B215" s="334"/>
      <c r="C215" s="268"/>
      <c r="D215" s="268"/>
      <c r="E215" s="268"/>
      <c r="F215" s="291">
        <v>2</v>
      </c>
      <c r="G215" s="329"/>
      <c r="H215" s="320" t="s">
        <v>1066</v>
      </c>
      <c r="I215" s="320"/>
      <c r="J215" s="320"/>
      <c r="K215" s="335"/>
    </row>
    <row r="216" s="1" customFormat="1" ht="15" customHeight="1">
      <c r="B216" s="334"/>
      <c r="C216" s="268"/>
      <c r="D216" s="268"/>
      <c r="E216" s="268"/>
      <c r="F216" s="291">
        <v>3</v>
      </c>
      <c r="G216" s="329"/>
      <c r="H216" s="320" t="s">
        <v>1067</v>
      </c>
      <c r="I216" s="320"/>
      <c r="J216" s="320"/>
      <c r="K216" s="335"/>
    </row>
    <row r="217" s="1" customFormat="1" ht="15" customHeight="1">
      <c r="B217" s="334"/>
      <c r="C217" s="268"/>
      <c r="D217" s="268"/>
      <c r="E217" s="268"/>
      <c r="F217" s="291">
        <v>4</v>
      </c>
      <c r="G217" s="329"/>
      <c r="H217" s="320" t="s">
        <v>1068</v>
      </c>
      <c r="I217" s="320"/>
      <c r="J217" s="320"/>
      <c r="K217" s="335"/>
    </row>
    <row r="218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2021-09-07T16:37:29Z</dcterms:created>
  <dcterms:modified xsi:type="dcterms:W3CDTF">2021-09-07T16:37:36Z</dcterms:modified>
</cp:coreProperties>
</file>