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" sheetId="2" r:id="rId2"/>
  </sheets>
  <definedNames/>
  <calcPr fullCalcOnLoad="1"/>
</workbook>
</file>

<file path=xl/sharedStrings.xml><?xml version="1.0" encoding="utf-8"?>
<sst xmlns="http://schemas.openxmlformats.org/spreadsheetml/2006/main" count="1120" uniqueCount="472">
  <si>
    <t>Rekapitulace ceny</t>
  </si>
  <si>
    <t>Stavba: 2020-020 - REKONSTRUKCE LÁVKY PŘES JÍLOVSKÝ POTOK DC - 016L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</si>
  <si>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</si>
  <si>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</si>
  <si>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</si>
  <si>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</si>
  <si>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</si>
  <si>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</si>
  <si>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</si>
  <si>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</si>
  <si>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</si>
  <si>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</si>
  <si>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</si>
  <si>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</si>
  <si>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2020-020</t>
  </si>
  <si>
    <t>REKONSTRUKCE LÁVKY PŘES JÍLOVSKÝ POTOK DC - 016L</t>
  </si>
  <si>
    <t>O</t>
  </si>
  <si>
    <t>Rozpočet:</t>
  </si>
  <si>
    <t>0,00</t>
  </si>
  <si>
    <t>15,00</t>
  </si>
  <si>
    <t>21,00</t>
  </si>
  <si>
    <t>3</t>
  </si>
  <si>
    <t>2</t>
  </si>
  <si>
    <t>SO 201</t>
  </si>
  <si>
    <t>REKONSTRUKCE LÁVKY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</si>
  <si>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</si>
  <si>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</si>
  <si>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</si>
  <si>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</si>
  <si>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</si>
  <si>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</si>
  <si>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</si>
  <si>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</si>
  <si>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</si>
  <si>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</si>
  <si>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</si>
  <si>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</si>
  <si>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</si>
  <si>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</si>
  <si>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</si>
  <si>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</si>
  <si>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</si>
  <si>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</si>
  <si>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</si>
  <si>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</si>
  <si>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</si>
  <si>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</si>
  <si>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</si>
  <si>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</si>
  <si>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</si>
  <si>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VÝKOPEK</t>
  </si>
  <si>
    <t>VV</t>
  </si>
  <si>
    <t>z pol. č. 17120: 286,025m3*1,8t/m3=514,845 [A]t</t>
  </si>
  <si>
    <t>TS</t>
  </si>
  <si>
    <t>zahrnuje veškeré poplatky provozovateli skládky související s uložením odpadu na skládce.</t>
  </si>
  <si>
    <t>b</t>
  </si>
  <si>
    <t>PROSTÝ BETON</t>
  </si>
  <si>
    <t>z pol. č. 11352: 0,05m*0,25m*39,5m*2,2t/m3=1,086 [A]t</t>
  </si>
  <si>
    <t>02710</t>
  </si>
  <si>
    <t/>
  </si>
  <si>
    <t>POMOC PRÁCE ZŘÍZ NEBO ZAJIŠŤ OBJÍŽĎKY A PŘÍSTUP CESTY</t>
  </si>
  <si>
    <t>KPL</t>
  </si>
  <si>
    <t>STÁVAJÍCÍ PŘÍJEZDOVÁ CESTA ZE ZÁMKOVÉ DLAŽBY BUDE PŘI REALIZACI STAVBY DOTČENA TĚŽKOU TECHNIKOU, PO SKONČENÍ STAVBY BUDE UVEDENA DO PŮVODNÍHO STAVU, V PŘÍPADĚ PONIČENÉ ZÁMKOVÉ DLAŽBY BUDE POUŽITA ROZEBRANÁ DLAŽBA Z PŘEDPOLÍ LÁVKY</t>
  </si>
  <si>
    <t>zahrnuje veškeré náklady spojené s objednatelem požadovanými zařízeními</t>
  </si>
  <si>
    <t>02730</t>
  </si>
  <si>
    <t>POMOC PRÁCE ZŘÍZ NEBO ZAJIŠŤ OCHRANU INŽENÝRSKÝCH SÍTÍ</t>
  </si>
  <si>
    <t>DOČASNÁ DEMONTÁŽ STÁVAJÍCÍCH STOŽÁRŮ VO - 2 KS, PO OSAZENÍ NOVÉ LÁVKY POMOCÍ JEŘÁBU BUDOU STOŽÁRY VO VRÁCENY ZPĚT, VČ. NOVÉHO BETONOVÉHO ZÁKLADU A ÚPRAV TERÉNU KOLEM TĚCHTO ZÁKLADOVÝCH KONSTRUKCÍ</t>
  </si>
  <si>
    <t>PŘED ODSTRANĚNÍM STÁVAJÍCÍ LÁVKY BUDOU PROVEDENY ZA STÁVAJÍCÍMI OPĚRAMI KOPANÉ SONDY - CELKEM 2 KS. PRO ZJIŠTĚNÍ EXISTENCE STÁVAJÍCÍHO VEDENÍ VEDOUCÍHO V OCELOVÉ CHRÁNIČCE NA POVODNÍ STRANĚ LÁVKY. PŘI STAVBĚ JE UVAŽOVÁNO S ODSTRANĚNÍM TÉTO CHRÁNIČKY VČ. BET. BLOKU U OPĚR</t>
  </si>
  <si>
    <t>c</t>
  </si>
  <si>
    <t>OCHRANA STÁVAJÍCÍHO PODZEMNÍHO VEDENÍ SEK DLE POŽADAVKU SPRÁVCE CETIN a.s., V RÁMCI POLOŽKY BUDOU PROVEDENY KOPANÉ SONDY PRO OVĚŘENÍ POLOHY VEDENÍ</t>
  </si>
  <si>
    <t>7</t>
  </si>
  <si>
    <t>02910</t>
  </si>
  <si>
    <t>OSTATNÍ POŽADAVKY - ZEMĚMĚŘIČSKÁ MĚŘENÍ</t>
  </si>
  <si>
    <t>KČ</t>
  </si>
  <si>
    <t>ZAMĚŘENÍ SKUTEČNÉHO STAVU JAKO PODKLAD PRO DSPS</t>
  </si>
  <si>
    <t>zahrnuje veškeré náklady spojené s objednatelem požadovanými pracemi,  
- pro stanovení orientační investorské ceny určete jednotkovou cenu jako 1% odhadované ceny stavby</t>
  </si>
  <si>
    <t>8</t>
  </si>
  <si>
    <t>02911</t>
  </si>
  <si>
    <t>OSTATNÍ POŽADAVKY - GEODETICKÉ ZAMĚŘENÍ</t>
  </si>
  <si>
    <t>GEODETICKÉ PRÁCE BĚHEM VÝSTAVBY</t>
  </si>
  <si>
    <t>zahrnuje veškeré náklady spojené s objednatelem požadovanými pracemi</t>
  </si>
  <si>
    <t>029412</t>
  </si>
  <si>
    <t>OSTATNÍ POŽADAVKY - VYPRACOVÁNÍ MOSTNÍHO LISTU</t>
  </si>
  <si>
    <t>KUS</t>
  </si>
  <si>
    <t>MOSTNÍ LIST VČETNĚ 1. MOSTNÍ PROHLÍDKY (DLE ČSN 73 6220 A 73 6221), VČ. ZÁPISU DO BMS</t>
  </si>
  <si>
    <t>02943</t>
  </si>
  <si>
    <t>OSTATNÍ POŽADAVKY - VYPRACOVÁNÍ RDS</t>
  </si>
  <si>
    <t>REALIZAČNÍ DOKUMENTACE STAVBY</t>
  </si>
  <si>
    <t>11</t>
  </si>
  <si>
    <t>02944</t>
  </si>
  <si>
    <t>OSTAT POŽADAVKY - DOKUMENTACE SKUTEČ PROVEDENÍ V DIGIT FORMĚ</t>
  </si>
  <si>
    <t>DOKUMENTACE SKUTEČNÉHO PROVEDENÍ V TIŠTĚNÉ I DIGITÁLNÍ FORMĚ</t>
  </si>
  <si>
    <t>12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</si>
  <si>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</si>
  <si>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</si>
  <si>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</si>
  <si>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</si>
  <si>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13</t>
  </si>
  <si>
    <t>02946</t>
  </si>
  <si>
    <t>OSTAT POŽADAVKY - FOTODOKUMENTACE</t>
  </si>
  <si>
    <t>FOTODOKUMENTACE PŘED STAVBOU</t>
  </si>
  <si>
    <t>položka zahrnuje:  
- fotodokumentaci zadavatelem požadovaného děje a konstrukcí v požadovaných časových  
intervalech  
- zadavatelem specifikované výstupy (fotografie v papírovém a digitálním formátu) v  
požadovaném počtu</t>
  </si>
  <si>
    <t>14</t>
  </si>
  <si>
    <t>02950</t>
  </si>
  <si>
    <t>OSTATNÍ POŽADAVKY - POSUDKY, KONTROLY, REVIZNÍ ZPRÁVY</t>
  </si>
  <si>
    <t>VYPRACOVÁNÍ, VČETNĚ SCHVÁLENÍ PŘÍSLUŠNÝMI ORGÁNY STÁTNÍ SPRÁVY, HAVARIJNÍHO A POVODŇOVÉHO PLÁNU</t>
  </si>
  <si>
    <t>15</t>
  </si>
  <si>
    <t>02991</t>
  </si>
  <si>
    <t>OSTATNÍ POŽADAVKY - INFORMAČNÍ TABULE</t>
  </si>
  <si>
    <t>OZNAČENÍ STAVBY DLE POŽADAVKU INVESTORA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</si>
  <si>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</si>
  <si>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Zemní práce</t>
  </si>
  <si>
    <t>16</t>
  </si>
  <si>
    <t>11120</t>
  </si>
  <si>
    <t>ODSTRANĚNÍ KŘOVIN</t>
  </si>
  <si>
    <t>M2</t>
  </si>
  <si>
    <t>KÁCENÍ SOUVISLE ZAPOJENÉHO POROSTU, VČ. ODVOZU A LIKVIDACE ODPADU</t>
  </si>
  <si>
    <t>odměřeno digitálně z dispozičního výkresu 
120,0m2=120,000 [A]m2</t>
  </si>
  <si>
    <t>odstranění křovin a stromů do průměru 100 mm  
doprava dřevin bez ohledu na vzdálenost  
spálení na hromadách nebo štěpkování</t>
  </si>
  <si>
    <t>17</t>
  </si>
  <si>
    <t>11201</t>
  </si>
  <si>
    <t>KÁCENÍ STROMŮ D KMENE DO 0,5M S ODSTRANĚNÍM PAŘEZŮ</t>
  </si>
  <si>
    <t>VČ. ODVOZU DŘEVNÍ HMOTY NA MÍSTO URČENÉ INVESTOREM</t>
  </si>
  <si>
    <t>dle přílohy H.7 - Výkres kácení 
9ks=9,000 [A]ks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</si>
  <si>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</si>
  <si>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18</t>
  </si>
  <si>
    <t>11202</t>
  </si>
  <si>
    <t>KÁCENÍ STROMŮ D KMENE DO 0,9M S ODSTRANĚNÍM PAŘEZŮ</t>
  </si>
  <si>
    <t>dle přílohy H.7 - Výkres kácení 
3ks=3,000 [A]ks</t>
  </si>
  <si>
    <t>19</t>
  </si>
  <si>
    <t>11352</t>
  </si>
  <si>
    <t>ODSTRANĚNÍ CHODNÍKOVÝCH A SILNIČNÍCH OBRUBNÍKŮ BETONOVÝCH</t>
  </si>
  <si>
    <t>M</t>
  </si>
  <si>
    <t>VČETNĚ ODVOZU A ULOŽENÍ DO RECYKLAČNÍHO STŘEDISKA, POPLATEK ZA SKLÁDKU UVEDEN V POLOŽCE 014102.b</t>
  </si>
  <si>
    <t>bet. obrubníky podél chodníku 
u opěry O1: 5,5m+6,2m=11,700 [A]m 
u opěry O2: 13,3m+14,5m=27,800 [B]m  
Celkem: A+B=39,500 [C]m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</si>
  <si>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</si>
  <si>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20</t>
  </si>
  <si>
    <t>11511</t>
  </si>
  <si>
    <t>ČERPÁNÍ VODY DO 500 L/MIN</t>
  </si>
  <si>
    <t>HOD</t>
  </si>
  <si>
    <t>předpoklad 21 dní: 21dní*24hod=504,000 [A]hod</t>
  </si>
  <si>
    <t>Položka čerpání vody na povrchu zahrnuje i potrubí, pohotovost záložní čerpací soupravy a zřízení čerpací jímky. Součástí položky je také následná demontáž a likvidace těchto zařízení</t>
  </si>
  <si>
    <t>21</t>
  </si>
  <si>
    <t>12110</t>
  </si>
  <si>
    <t>SEJMUTÍ ORNICE NEBO LESNÍ PŮDY</t>
  </si>
  <si>
    <t>M3</t>
  </si>
  <si>
    <t>V TL. 150 MM, BUDE POUŽITO NA STAVBĚ PRO ZPĚTNÉ OHUMUSOVÁNÍ</t>
  </si>
  <si>
    <t>odměřeno digitálně z dispozičního výkresu 
svahy u opěry O1: (42,0m2+30,0m2)*0,15m=10,800 [A]m3 
svahy u opěry O2: (45,0m2+56,0m2)*0,15m=15,150 [B]m3 
Celkem: A+B=25,950 [C]m3</t>
  </si>
  <si>
    <t>položka zahrnuje sejmutí ornice bez ohledu na tloušťku vrstvy a její vodorovnou dopravu  
nezahrnuje uložení na trvalou skládku</t>
  </si>
  <si>
    <t>22</t>
  </si>
  <si>
    <t>12573</t>
  </si>
  <si>
    <t>VYKOPÁVKY ZE ZEMNÍKŮ A SKLÁDEK TŘ. I</t>
  </si>
  <si>
    <t>ornice z mezideponie 
pro pol. č. 18220: 24,9m3=24,900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</si>
  <si>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</si>
  <si>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23</t>
  </si>
  <si>
    <t>13173</t>
  </si>
  <si>
    <t>HLOUBENÍ JAM ZAPAŽ I NEPAŽ TŘ. I</t>
  </si>
  <si>
    <t>VČETNĚ NALOŽENÍ A ODVOZU DO RECYKLAČNÍHO STŘEDISKA, POPLATEK ZA SKLÁDKU UVEDEN V POLOŽCE 014102.a</t>
  </si>
  <si>
    <t>odměřeno digitálně z dispozičního výkresu 
u opěry O1: 4,0m2*3,65m=14,600 [A]m3 
u opěry O2: 4,5m2*3,65m=16,425 [B]m3 
pro křídla u opěry O1: 17,0m2*5,0m*2=170,000 [C]m3 
pro křídlo u opěry O2: 17,0m2*5,0m=85,000 [D]m3 
Celkem: A+B+C+D=286,025 [E]m3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</si>
  <si>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</si>
  <si>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24</t>
  </si>
  <si>
    <t>17120</t>
  </si>
  <si>
    <t>ULOŽENÍ SYPANINY DO NÁSYPŮ A NA SKLÁDKY BEZ ZHUTNĚNÍ</t>
  </si>
  <si>
    <t>TRVALÁ SKLÁDKA</t>
  </si>
  <si>
    <t>uložení zeminy na trvalou skládku 
z pol. č. 13173: 286,025m3=286,025 [A]m3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</si>
  <si>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</si>
  <si>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25</t>
  </si>
  <si>
    <t>17481</t>
  </si>
  <si>
    <t>ZÁSYP JAM A RÝH Z NAKUPOVANÝCH MATERIÁLŮ</t>
  </si>
  <si>
    <t>ŠD, FR. 0-63 MM, HUTNIT PO VRSTVÁCH TL. MAX. 300 MM, NA Id=0,85 NEBO 100%PS</t>
  </si>
  <si>
    <t>odměřeno digitálně z dispozičního výkresu 
zásyp za opěrou O1: 6,0m2*3,65m=21,900 [A]m3 
zásyp za opěrou O2: 10,0m2*3,65m=36,500 [B]m3 
Celkem: A+B=58,400 [C]m3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</si>
  <si>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</si>
  <si>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26</t>
  </si>
  <si>
    <t>ZEMINA VELMI VHODNÁ DO NÁSYPU, HUTNĚNÁ PO VRSTVÁCH TL. MAX. 300 mm, NA Id=0,85 NEBO 95%PS</t>
  </si>
  <si>
    <t>odměřeno digitálně z dispozičního výkresu 
u křídel opěry O1: (4,5m2+1,8m2+8,0m2)*5,0m*2=143,000 [A]m3 
u křídla opěry O2: (4,5m2+1,8m2+10,0m2)*5,0m=81,500 [B]m3 
Celkem: A+B=224,500 [C]m3</t>
  </si>
  <si>
    <t>27</t>
  </si>
  <si>
    <t>17581</t>
  </si>
  <si>
    <t>OBSYP POTRUBÍ A OBJEKTŮ Z NAKUPOVANÝCH MATERIÁLŮ</t>
  </si>
  <si>
    <t>ŠP, FR. 0-16 MM</t>
  </si>
  <si>
    <t>ochranný obsyp u těsnící fólie tl. 150 mm 
za rubem opěry O1: 0,15m*1,2m*4,8m=0,864 [A]m3 
za rubem opěry O2: 0,15m*1,2m*4,4m=0,792 [B]m3 
za rubem křídel u opěry O1: 0,15m*4,1m*(3,0m+3,0m)=3,690 [C]m3 
za rubem křídel u opěry O2: 0,15m*4,1m*3,5m=2,153 [D]m3 
Celkem: A+B+C+D=7,499 [E]m3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</si>
  <si>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</si>
  <si>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28</t>
  </si>
  <si>
    <t>ŠP, FR. 8-32 MM</t>
  </si>
  <si>
    <t>odměřeno digitálně z dispozičního výkresu 
ochranný obsyp tl. 300 mm  
v rubu křídel opěry O1: 0,3m*(5,1m2+5,3m2)=3,120 [A]m3 
v rubu křídla opěry O2: 0,3m*5,1m2=1,530 [B]m3 
Celkem: A+B=4,650 [C]m3</t>
  </si>
  <si>
    <t>29</t>
  </si>
  <si>
    <t>17780</t>
  </si>
  <si>
    <t>ZEMNÍ HRÁZKY Z NAKUPOVANÝCH MATERIÁLŮ</t>
  </si>
  <si>
    <t>VČ. NATĚŽENÍ A DOVOZU, VČ. PE FÓLIE TL. 2 MM, VČ. ODSTRANĚNÍ</t>
  </si>
  <si>
    <t>provizorní těsnící hrázky: 2ks*1,0m2*20,0m=40,000 [A]m3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</si>
  <si>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</si>
  <si>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30</t>
  </si>
  <si>
    <t>18220</t>
  </si>
  <si>
    <t>ROZPROSTŘENÍ ORNICE VE SVAHU</t>
  </si>
  <si>
    <t>V TL. 150 MM, MATERIÁL ZE STAVBY</t>
  </si>
  <si>
    <t>odměřeno digitálně z dispozičního výkresu 
svahy u opěry O1: (30,0m2+35,0m2)*0,15m=9,750 [A]m3 
svahy u opěry O2: (45,0m2+56,0m2)*0,15m=15,150 [B]m3 
Celkem: A+B=24,900 [C]m3</t>
  </si>
  <si>
    <t>položka zahrnuje:  
nutné přemístění ornice z dočasných skládek vzdálených do 50m  
rozprostření ornice v předepsané tloušťce ve svahu přes 1:5</t>
  </si>
  <si>
    <t>31</t>
  </si>
  <si>
    <t>18241</t>
  </si>
  <si>
    <t>ZALOŽENÍ TRÁVNÍKU RUČNÍM VÝSEVEM</t>
  </si>
  <si>
    <t>odměřeno digitálně z dispozičního výkresu 
svahy u opěry O1: 30,0m2+35,0m2=65,000 [A]m2 
svahy u opěry O2: 45,0m2+56,0m2=101,000 [B]m2 
Celkem: A+B=166,000 [C]m2</t>
  </si>
  <si>
    <t>Zahrnuje dodání předepsané travní směsi, její výsev na ornici, zalévání, první pokosení, to vše bez ohledu na sklon terénu</t>
  </si>
  <si>
    <t>32</t>
  </si>
  <si>
    <t>184B14</t>
  </si>
  <si>
    <t>VYSAZOVÁNÍ STROMŮ LISTNATÝCH S BALEM OBVOD KMENE DO 14CM, PODCHOZÍ VÝŠ MIN 2,2M</t>
  </si>
  <si>
    <t>OBVOD KMÍNKU MIN. 12 - 14 CM, VČ. 100% VÝMĚNY PŮDNÍHO SUBSTRÁTU, POVRCH JAM BUDE ZAMULČOVÁN, VČ. POVÝSADBOVÉHO ŘEZU, VČ. ZÁLIVKY</t>
  </si>
  <si>
    <t>Salix alba (Vrba bílá) náhradní výsadba na pozemku p. č. 3725/1: 5ks=5,000 [A]ks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</si>
  <si>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</si>
  <si>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33</t>
  </si>
  <si>
    <t>184D14</t>
  </si>
  <si>
    <t>VYSAZOVÁNÍ STROMŮ JEHLIČNATÝCH S BALEM VÝŠKY KMENE DO 1,5M</t>
  </si>
  <si>
    <t>OBVOD KMÍNKU MIN. 12 - 14 CM, VÝŠKA MIN. 125 - 150 CM, VČ. 100% VÝMĚNY PŮDNÍHO SUBSTRÁTU, POVRCH JAM BUDE ZAMULČOVÁN, VČ. ZÁLIVKY</t>
  </si>
  <si>
    <t>Picea abies (Smrk ztepilý) náhradní výsadba na pozemku p. č. 3721/3: 4ks=4,000 [A]ks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</si>
  <si>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položka zahrnuje veškerý materiál, výrobky a polotovary, včetně mimostaveništní a vnitrostaveništní dopravy (rovněž přesuny), včetně naložení a složení, případně s uložením</t>
  </si>
  <si>
    <t>Základy</t>
  </si>
  <si>
    <t>34</t>
  </si>
  <si>
    <t>21331</t>
  </si>
  <si>
    <t>DRENÁŽNÍ VRSTVY Z BETONU MEZEROVITÉHO (DRENÁŽNÍHO)</t>
  </si>
  <si>
    <t>obsyp podélné drenáže 
za opěrou O1 a navazujícími nábřežními zdmi: 0,07m2*11,0m=0,770 [A]m3 
za opěrou O2 a navazující nábřežní zdí: 0,07m2*9,5m=0,665 [B]m3 
Celkem: A+B=1,435 [C]m3</t>
  </si>
  <si>
    <t>Položka zahrnuje:  
- dodávku předepsaného materiálu pro drenážní vrstvu, včetně mimostaveništní a vnitrostaveništní dopravy  
- provedení drenážní vrstvy předepsaných rozměrů a předepsaného tvaru</t>
  </si>
  <si>
    <t>35</t>
  </si>
  <si>
    <t>21452</t>
  </si>
  <si>
    <t>SANAČNÍ VRSTVY Z KAMENIVA DRCENÉHO</t>
  </si>
  <si>
    <t>HUTNĚNÝ POLŠTÁŘ ZE ŠTĚRDKODRTI FR. 32-63 MM, TL. 300 MM</t>
  </si>
  <si>
    <t>odměřeno digitálně z dispozičního výkresu 
pod základy křídel opěry O1: 0,3m*(16,2m2+16,0m2)=9,660 [A]m3 
pod základem křídla opěry O2: 0,3m*19,0m2=5,700 [B]m3 
Celkem: A+B=15,360 [C]m3</t>
  </si>
  <si>
    <t>položka zahrnuje dodávku předepsaného kameniva, mimostaveništní a vnitrostaveništní dopravu a jeho uložení  
není-li v zadávací dokumentaci uvedeno jinak, jedná se o nakupovaný materiál</t>
  </si>
  <si>
    <t>36</t>
  </si>
  <si>
    <t>26144</t>
  </si>
  <si>
    <t>VRTY PRO KOTVENÍ, INJEKTÁŽ A MIKROPILOTY NA POVRCHU TŘ. IV D DO 200MM</t>
  </si>
  <si>
    <t>JÁDROVÝ VRT D 180 MM</t>
  </si>
  <si>
    <t>jádrový vrt skrz dřík stávající rovnoběžného křídla u opěry O2: 0,8m=0,800 [A]m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</si>
  <si>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</si>
  <si>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37</t>
  </si>
  <si>
    <t>261513</t>
  </si>
  <si>
    <t>VRTY PRO KOTVENÍ A INJEKTÁŽ TŘ V NA POVRCHU D DO 25MM</t>
  </si>
  <si>
    <t>vrty pro spřahující trny úložného prahu a stáv. bet. opěry, dl. 500 mm, 8 ks/m2 
opěra O1 - 1,08 m x 3,65 m: 4,0m2*8ks/m2*0,5m=16,000 [A]m 
opěra O2 - 1,11 m x 3,65 m: 4,0m2*8ks/m2*0,5m=16,000 [B]m 
vrty pro spřahující trny rovnoběžného křídla u opěry O2 a stáv. opěry, dl. 300 mm: 12ks*0,3m=3,600 [C]m 
Celkem: A+B+C=35,600 [D]m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</si>
  <si>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</si>
  <si>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38</t>
  </si>
  <si>
    <t>272315</t>
  </si>
  <si>
    <t>ZÁKLADY Z PROSTÉHO BETONU DO C30/37</t>
  </si>
  <si>
    <t>C30/37-XF3</t>
  </si>
  <si>
    <t>odměřeno digitálně z dispozičního výkresu 
základy křídel u opěry O1: 1,0m*(9,0m2+8,0m2)=17,000 [A]m3 
základ křídla u opěry O2: 1,0m*11,0m2=11,000 [B]m3 
Celkem: A+B=28,000 [C]m3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</si>
  <si>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</si>
  <si>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39</t>
  </si>
  <si>
    <t>285392</t>
  </si>
  <si>
    <t>DODATEČNÉ KOTVENÍ VLEPENÍM BETONÁŘSKÉ VÝZTUŽE D DO 16MM DO VRTŮ</t>
  </si>
  <si>
    <t>SPŘAHUJÍCÍ TRNY Z BET. VÝZTUŽE B500B D 12 MM, TVARU L, 8 KS/M2, DO VRTU D 16 MM, HL. 300 MM</t>
  </si>
  <si>
    <t>kotvená přibetonávka k dříku stávající opěry 
v líci opěry O1 - pohledová plocha 1,34 m x 3,65 m: 5,0m2*8ks/m2=40,000 [A]ks 
v líci opěry O2 - pohledová plocha 1,38 m x 3,65 m: 5,0m2*8ks/m2=40,000 [B]ks 
Celkem: A+B=80,000 [C]ks</t>
  </si>
  <si>
    <t>Položka zahrnuje:  
dodání výztuže předepsaného profilu a předepsané délky (do 600mm) provedení vrtu předepsaného profilu a předepsané délky (do 300mm) vsunutí výztuže do vyvrtaného profilu a její zalepení předepsaným pojivem případně nutné lešení</t>
  </si>
  <si>
    <t>40</t>
  </si>
  <si>
    <t>289971</t>
  </si>
  <si>
    <t>OPLÁŠTĚNÍ (ZPEVNĚNÍ) Z GEOTEXTILIE</t>
  </si>
  <si>
    <t>digitálně odměřeno z výkresu 
geotextilie proti prorůstání vegetace  
pod opěvněním svahu  
nad křídly u opěry O1: 1,8m2+1,8m2=3,600 [A]m2 
nad křídlem u opěry O2: 2,3m2=2,300 [B]m2 
u chodníku za opěrou O2: 1,8m2=1,800 [C]m2 
Celkem: A+B+C=7,700 [D]m2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</si>
  <si>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</si>
  <si>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41</t>
  </si>
  <si>
    <t>28997E</t>
  </si>
  <si>
    <t>OPLÁŠTĚNÍ (ZPEVNĚNÍ) Z GEOTEXTILIE DO 500G/M2</t>
  </si>
  <si>
    <t>odměřeno digitálně z dispozičního výkresu 
chodník u opěry O1: 21,0m2=21,000 [A]m2 
chodník u opěry O2: 26,0m2=26,000 [B]m2 
Celkem: A+B=47,000 [C]m2</t>
  </si>
  <si>
    <t>42</t>
  </si>
  <si>
    <t>28997F</t>
  </si>
  <si>
    <t>OPLÁŠTĚNÍ (ZPEVNĚNÍ) Z GEOTEXTILIE DO 600G/M2</t>
  </si>
  <si>
    <t>ochranná geotextilie nad těsnící fólií 
za rubem opěry O1: 1,2m*4,8m=5,760 [A]m2 
za rubem opěry O2: 1,2m*4,4m=5,280 [B]m2 
za rubem křídel u opěry O1: 4,1m*(3,0m+3,0m)=24,600 [C]m2 
za rubem křídel u opěry O2: 4,1m*3,5m=14,350 [D]m2 
na dně výkopu hutněného polštáře 
pod základy křídel opěry O1: 21,0m2+21,0m2=42,000 [E]m3 
pod základem křídla opěry O2: 24,0m2=24,000 [F]m3 
Celkem: A+B=11,040 [G]m3</t>
  </si>
  <si>
    <t>43</t>
  </si>
  <si>
    <t>28999</t>
  </si>
  <si>
    <t>OPLÁŠTĚNÍ (ZPEVNĚNÍ) Z FÓLIE</t>
  </si>
  <si>
    <t>HDPE FÓLIE TL. 2 MM</t>
  </si>
  <si>
    <t>těsnící folie na podkladním betonu za rubem opěry O1: 1,2m*4,8m=5,760 [A]m2 
těsnící folie na podkladním betonu za rubem opěry O2: 1,2m*4,4m=5,280 [B]m2 
těsnící folie na podkladním betonu za rubem křídel u opěry O1: 4,1m*(3,0m+3,0m)=24,600 [C]m2 
těsnící folie na podkladním betonu za rubem křídel u opěry O2: 4,1m*3,5m=14,350 [D]m2 
Celkem: A+B+C+D=49,990 [E]m2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</si>
  <si>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</si>
  <si>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</si>
  <si>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44</t>
  </si>
  <si>
    <t>333212</t>
  </si>
  <si>
    <t>MOSTNÍ OPĚRY A KŘÍDLA Z LOMOVÉHO KAMENE  NA MC</t>
  </si>
  <si>
    <t>ŘÁDKOVÉ ZDIVO TL. 250 MM, VYZDĚNÉ NA VAZBU BĚHOUN - VAZÁK</t>
  </si>
  <si>
    <t>odměřeno digitálně z dispozičního výkresu 
v líci křídel opěry O1: 0,25m*(9,0m2+8,0m2)=4,250 [A]m3 
v líci křídla opěry O2: 0,25m*10,0m2=2,500 [B]m3 
v líci rovnoběžného křídla u opěry O2: 0,25m*0,8m*1,12m=0,224 [C]m3 
Celkem: A+B+C=6,974 [D]m3</t>
  </si>
  <si>
    <t>položka zahrnuje dodávku a osazení lomového kamene, jeho výběr a případnou úpravu, dodávku předepsané malty, spárování.</t>
  </si>
  <si>
    <t>45</t>
  </si>
  <si>
    <t>333221</t>
  </si>
  <si>
    <t>OBKLAD MOSTNÍCH OPĚR A KŘÍDEL KVÁDROVÝ A ŘÁDKOVÝ</t>
  </si>
  <si>
    <t>OBKLAD TL. 300 MM, VČ. KOTVENÍ POZINKOVANÝMI KOTVAMI D 12 MM (8 KS/M2), DO VRTU D 16 MM, HLOUBKA VRTU MIN. 200 MM</t>
  </si>
  <si>
    <t>v líci opěry O1: 0,3m*1,7m*4,85m=2,474 [A]m3 
v líci opěry O2: 0,3m*1,9m*4,75m=2,708 [B]m3 
Celkem: A+B=5,182 [C]m3</t>
  </si>
  <si>
    <t>položka zahrnuje dodávku a osazení dvoustranně lícovaného kamene, jeho případné kotvení se všemi souvisejícími materiály a pracemi, dodávku předepsané malty, spárování.</t>
  </si>
  <si>
    <t>46</t>
  </si>
  <si>
    <t>333315</t>
  </si>
  <si>
    <t>MOSTNÍ OPĚRY A KŘÍDLA Z PROSTÉHO BETONU DO C30/37</t>
  </si>
  <si>
    <t>odměřeno digitálně z dispozičního výkresu 
křídla u opěry O1: (9,0m2+8,0m2)*1,2m=20,400 [A]m3 
křídlo u pěry O2: 10,0m2*1,2m=12,000 [B]m3 
rovnoběžné křídlo u opěry O2: 0,8m*1,12m*3,0m=2,688 [C]m3 
odpočet kamene 
v líci křídel opěry O1: -0,25m*(9,0m2+8,0m2)=-4,250 [D]m3 
v líci křídla opěry O2: -0,25m*10,0m2=-2,500 [E]m3 
v líci rovnoběžného křídla u opěry O2: -0,25m*0,8m*1,12m=-0,224 [F]m3 
Celkem: A+B+C+D+E+F=28,114 [G]m3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</si>
  <si>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</si>
  <si>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47</t>
  </si>
  <si>
    <t>333325</t>
  </si>
  <si>
    <t>MOSTNÍ OPĚRY A KŘÍDLA ZE ŽELEZOVÉHO BETONU DO C30/37</t>
  </si>
  <si>
    <t>C30/37-XF4,XD3,XC4</t>
  </si>
  <si>
    <t>odměřeno digitálně z dispozičního výkresu 
přibetonávka líce opěr, žb. úložný práh + závěrná zídka 
O1: 2,2m2*3,65m+2*0,3m*0,5m*1,085m=8,356 [A]m3 
O2: 2,4m2*3,65m+2*0,3m*0,5m*1,085m=9,086 [B]m3 
ložiskové bloky 
O1: 0,35m*0,35m*0,1m*2ks=0,025 [C]m3 
O2: 0,35m*0,35m*0,1m*2ks=0,025 [D]m3 
Celkem: A+B+C+D=17,492 [E]m3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</si>
  <si>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</si>
  <si>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48</t>
  </si>
  <si>
    <t>333365</t>
  </si>
  <si>
    <t>VÝZTUŽ MOSTNÍCH OPĚR A KŘÍDEL Z OCELI 10505, B500B</t>
  </si>
  <si>
    <t>B500B</t>
  </si>
  <si>
    <t>2,5% z pol. č. 333325: 17,492m3*7,85t/m3*0,025=3,433 [A]t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</si>
  <si>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</si>
  <si>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49</t>
  </si>
  <si>
    <t>propojovací výztuž D 20 mm, dl. 2,6 m ze základu do dříku křídla, á 300 mm 
křídla u opěry O1: (12ks+12ks)*2,6m*2,466kg/m/1000=0,154 [A]t 
křídlo u opěry O2: 15ks*2,6m*2,466kg/m/1000=0,096 [B]t 
Celkem: A+B=0,250 [C]t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</si>
  <si>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</si>
  <si>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50</t>
  </si>
  <si>
    <t>333366</t>
  </si>
  <si>
    <t>VÝZTUŽ MOSTNÍCH OPĚR A KŘÍDEL Z KARI SÍTÍ</t>
  </si>
  <si>
    <t>výztuž KARI sítí 8-8/100/100, 7,9 kg/m2 
přibetonávka v líci opěry O1 - pohledová plocha 1,34 m x 3,65 m: (1,34m*3,65m)*1,3přesahy*7,9kg/m2/1000=0,050 [A]t 
přibetonávka v líci opěry O2 - pohledová plocha 1,38 m x 3,65 m: (1,38m*3,65m)*1,3přesahy*7,9kg/m2/1000=0,052 [B]t 
Celkem: A+B=0,102 [C]t</t>
  </si>
  <si>
    <t>51</t>
  </si>
  <si>
    <t>348952</t>
  </si>
  <si>
    <t>ZÁBRADLÍ ZE DŘEVA TVRDÉHO</t>
  </si>
  <si>
    <t>DŘEVĚNÁ ZÁBRADELNÍ VÝPLŇ, DŘEVO TŘÍDY SI, VČ. KOTVENÍ, VČ. TLAKOVÉ IMPREGNACE, ODSTÍN VRCHNÍ LAZURY BUDE URČEN INVESTOREM</t>
  </si>
  <si>
    <t>sloupky 50 x 50 mm: 0,05m*0,05m*1,1m*20ks*2=0,110 [A]m3 
svislá výplň 20 x 20 mm: 0,02m*0,02m*0,95m*10ks*2=0,008 [B]m3 
vodorovná výplň: (0,075m*0,075m*1,32m*2ks*10ks)*2+(0,03m*0,03m*1,32m*6ks*10ks)*2=0,440 [C]m3 
Celkem: A+B+C=0,558 [D]m3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</si>
  <si>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úpravy dřeva pro zlepšení jeho užitných vlastností (impregnace, zpevňování a pod.),  
- zvláštní spojovací prostředky, rozebíratelnost konstrukce,</t>
  </si>
  <si>
    <t>Vodorovné konstrukce</t>
  </si>
  <si>
    <t>52</t>
  </si>
  <si>
    <t>421951</t>
  </si>
  <si>
    <t>MOSTOVKY A PODLAHY ZE DŘEVA TRVALÉ</t>
  </si>
  <si>
    <t>TVRDÉ DUBOVÉ DŘEVO TŘÍDY SI, VČ. KOTVENÍ, VČ. TLAKOVÉ IMPREGNACE</t>
  </si>
  <si>
    <t>dřevěná mostovka 
fošna 50 x 160 mm: 0,05m*2,68m*15,57m=2,086 [A]m3 
fošna 40 x 200 mm: 0,04m*0,2m*15,57m*5ks=0,623 [B]m3 
hranol 100 x 100 mm: 0,1m*0,1m*15,57m*5ks=0,779 [C]m3 
Celkem: A+B+C=3,488 [D]m3</t>
  </si>
  <si>
    <t>53</t>
  </si>
  <si>
    <t>42417A</t>
  </si>
  <si>
    <t>MOSTNÍ NOSNÍKY Z OCELI S 235</t>
  </si>
  <si>
    <t>PROSTĚ ULOŽENÁ PŘÍHRADOVÁ KONSTRUKCE, OCEL S235 J2, VČ. DÍLENSKÉ PŘEDMONTÁŽE, VČ. DOPRAVY A OSAZENÍ JEŘÁBEM, VČ. LOŽISEK PRO ULOŽENÍ NK (PEVNÉ - 2 KS, POHYBLIVÉ - 2 KS), VČ. PKO, BARVA RAL - 7016</t>
  </si>
  <si>
    <t>hmotnost lávky: 4,5t=4,500 [A]t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</si>
  <si>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 
výpomocí,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</si>
  <si>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54</t>
  </si>
  <si>
    <t>451312</t>
  </si>
  <si>
    <t>PODKLADNÍ A VÝPLŇOVÉ VRSTVY Z PROSTÉHO BETONU C12/15</t>
  </si>
  <si>
    <t>C12/15-X0</t>
  </si>
  <si>
    <t>odměřeno digitálně z dispozičního výkresu 
podkladní beton tl. 150 mm 
pod základy křídel u opěry O1: 0,15m*(9,0m2+9,2m2)=2,730 [A]m3 
pod základem křídla u opěry O2: 0,15m*11,5m2=1,725 [B]m3 
pod drenáží za opěrou O1: 0,2m2*3,65m=0,730 [C]m3 
pod drenáží za opěrou O2: 0,2m2*3,65m=0,730 [D]m3 
pod drenáží za křídly opěry O1: 1,0m2*(3,0m+3,0m)=6,000 [E]m3 
pod drenáží za křídlem opěry O2: 1,0m2*3,5m=3,500 [F]m3 
podkladní beton tl. 300 mm 
pod rovnoběžným křídlem u opěry O2: 0,3m*2,4m2=0,720 [G]m3 
Celkem: A+B+C+D+E+F+G=16,135 [H]m3</t>
  </si>
  <si>
    <t>55</t>
  </si>
  <si>
    <t>451315</t>
  </si>
  <si>
    <t>PODKLADNÍ A VÝPLŇOVÉ VRSTVY Z PROSTÉHO BETONU C30/37</t>
  </si>
  <si>
    <t>C30/37nXF3</t>
  </si>
  <si>
    <t>odměřeno digitálně z dispozičního výkresu 
podkladní beton tl. 100 mm pod opěvněním svahu  
nad křídly u opěry O1: (1,8m2+1,8m2)*0,1m=0,360 [A]m3 
nad křídlem u opěry O2: 2,3m2*0,1m=0,230 [B]m3 
u chodníku za opěrou O2: 1,8m2*0,1m=0,180 [C]m3 
Celkem: A+B+C=0,770 [D]m3</t>
  </si>
  <si>
    <t>56</t>
  </si>
  <si>
    <t>45157</t>
  </si>
  <si>
    <t>PODKLADNÍ A VÝPLŇOVÉ VRSTVY Z KAMENIVA TĚŽENÉHO</t>
  </si>
  <si>
    <t>ŠP, TL. 100 MM</t>
  </si>
  <si>
    <t>odměřeno digitálně z dispozičního výkresu 
štěrkopískový podsyp tl. 100 mm pod opěvněním svahu  
nad křídly u opěry O1: (1,8m2+1,8m2)*0,1m=0,360 [A]m3 
nad křídlem u opěry O2: 2,3m2*0,1m=0,230 [B]m3 
u chodníku za opěrou O2: 1,8m2*0,1m=0,180 [C]m3 
Celkem: A+B+C=0,770 [D]m3</t>
  </si>
  <si>
    <t>57</t>
  </si>
  <si>
    <t>46321</t>
  </si>
  <si>
    <t>ROVNANINA Z LOMOVÉHO KAMENE</t>
  </si>
  <si>
    <t>TĚŽKÁ KAMENNÁ ROVNANINA S VYKLÍNOVÁNÍM</t>
  </si>
  <si>
    <t>odměřeno digitálně z dispozičního výkresu 
na vtoku: 3,9m2*1,0m+9,0m2*1,2m=14,700 [A]m3 
na výtoku: 3,7m2*1,0m+2,8m2*1,0m=6,500 [B]m3 
Celkem: A+B=21,200 [C]m3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</si>
  <si>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</si>
  <si>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58</t>
  </si>
  <si>
    <t>465512</t>
  </si>
  <si>
    <t>DLAŽBY Z LOMOVÉHO KAMENE NA MC</t>
  </si>
  <si>
    <t>LOMOVÝ KÁMEN TL. 200 MM</t>
  </si>
  <si>
    <t>odměřeno digitálně z dispozičního výkresu 
opěvnění svahu  
nad křídly u opěry O1: (1,8m2+1,8m2)*0,2m=0,720 [A]m3 
nad křídlem u opěry O2: 2,3m2*0,2m=0,460 [B]m3 
u chodníku za opěrou O2: 1,8m2*0,2m=0,360 [C]m3 
Celkem: A+B+C=1,540 [D]m3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</si>
  <si>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</si>
  <si>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</si>
  <si>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59</t>
  </si>
  <si>
    <t>56335</t>
  </si>
  <si>
    <t>VOZOVKOVÉ VRSTVY ZE ŠTĚRKODRTI TL. DO 250MM</t>
  </si>
  <si>
    <t>ŠD, B, FR. 0/32 MM, TL. MIN. 200 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</si>
  <si>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</si>
  <si>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60</t>
  </si>
  <si>
    <t>582612</t>
  </si>
  <si>
    <t>KRYTY Z BETON DLAŽDIC SE ZÁMKEM ŠEDÝCH TL 80MM DO LOŽE Z KAM</t>
  </si>
  <si>
    <t>LOŽNÁ VRSTVA Z KAMENIVA, FR. 4-8 MM, TL. 50 MM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</si>
  <si>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</si>
  <si>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61</t>
  </si>
  <si>
    <t>587206</t>
  </si>
  <si>
    <t>PŘEDLÁŽDĚNÍ KRYTU Z BETONOVÝCH DLAŽDIC SE ZÁMKEM</t>
  </si>
  <si>
    <t>STÁVAJÍCÍ DLAŽBA BUDE VYUŽITA PŘI OBNOVĚ PŘÍSTUPOVÉ CESTY DO PŮVODNÍHO STAVU, VIZ POL. Č. 02710</t>
  </si>
  <si>
    <t>rozebrání stáv. zámkové dlažby 
chodník u opěry O1: 20,0m2=20,000 [A]m2 
chodník u opěry O2: 25,0m2=25,000 [B]m2 
Celkem: A+B=45,000 [C]m2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</si>
  <si>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</si>
  <si>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Úpravy povrchů, podlahy, výplně otvorů</t>
  </si>
  <si>
    <t>62</t>
  </si>
  <si>
    <t>62745</t>
  </si>
  <si>
    <t>SPÁROVÁNÍ STARÉHO ZDIVA CEMENTOVOU MALTOU</t>
  </si>
  <si>
    <t>HLOUBKOVÉ PŘESPÁROVÁNÍ, VČ. VYSEKÁNÍ SPÁR</t>
  </si>
  <si>
    <t>odměřeno digitálně z dispozičního výkresu 
100% pohledové plochy 
dřík opěry O1: 4,2m2=4,200 [A]m2 
dřík opěry O2: 3,0m2=3,000 [B]m2 
Celkem: A+B=7,200 [C]m2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</si>
  <si>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</si>
  <si>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Přidružená stavební výroba</t>
  </si>
  <si>
    <t>63</t>
  </si>
  <si>
    <t>711509</t>
  </si>
  <si>
    <t>OCHRANA IZOLACE NA POVRCHU TEXTILIÍ</t>
  </si>
  <si>
    <t>GEOTEXTILIE MIN. 600 G/M2</t>
  </si>
  <si>
    <t>rub úložného prahu, závěrné zídky a stáv. opěry 
u O1: 3,0m*3,65m=10,950 [A]m2 
u O2: 3,0m*3,65m=10,950 [B]m2 
křídla opěry O1: 2*((1,0m+0,5m)*4,0m+(2,5m*1,0m))+8,0m2+9,0m2=34,000 [C]m2 
křídlo opěry O2: 1,0m*0,5m*5,0m+2,5m*1,0m+10,0m2=15,000 [D]m2 
rovnoběžné křídlo opěry O2: 5,4m*1,12m=6,048 [E]m2 
Celkem: A+B+C+D+E=76,948 [F]m2</t>
  </si>
  <si>
    <t>položka zahrnuje:  
- dodání  předepsaného ochranného materiálu  
- zřízení ochrany izolace</t>
  </si>
  <si>
    <t>64</t>
  </si>
  <si>
    <t>78382</t>
  </si>
  <si>
    <t>NÁTĚRY BETON KONSTR TYP S2 (OS-B)</t>
  </si>
  <si>
    <t>DVOJITÝ NÁTĚR S2</t>
  </si>
  <si>
    <t>úložný práh + závěrná zídka 
opěra O1: (0,545m+1,085m)*3,05m+0,5m*(3,05m+2*1,085m)+2*0,3m*0,5m=7,882 [A]m2 
opěra O2: (0,545m+1,085m)*3,05m+0,5m*(3,05m+2*1,085m)+2*0,3m*0,5m=7,882 [B]m2 
Celkem: A+B=15,764 [C]m2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</si>
  <si>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</si>
  <si>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</si>
  <si>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65</t>
  </si>
  <si>
    <t>87434</t>
  </si>
  <si>
    <t>POTRUBÍ Z TRUB PLASTOVÝCH ODPADNÍCH DN DO 200MM</t>
  </si>
  <si>
    <t>PLNÁ TRUBKA HDPE DN 160 MM ČERNÉ BARVY</t>
  </si>
  <si>
    <t>prodloužení stávajícího KG potrubí skrz dřík šikmého křídla u opěry O1: 1,1m=1,100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</si>
  <si>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</si>
  <si>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66</t>
  </si>
  <si>
    <t>87446</t>
  </si>
  <si>
    <t>POTRUBÍ Z TRUB PLASTOVÝCH ODPADNÍCH DN DO 400MM</t>
  </si>
  <si>
    <t>PLNÁ TRUBKA HDPE DN 400 MM ČERNÉ BARVY</t>
  </si>
  <si>
    <t>prodloužení stávajícího potrubí skrz dřík šikmého křídla u opěry O1: 1,5m=1,500 [A]m</t>
  </si>
  <si>
    <t>67</t>
  </si>
  <si>
    <t>875332</t>
  </si>
  <si>
    <t>POTRUBÍ DREN Z TRUB PLAST DN DO 150MM DĚROVANÝCH</t>
  </si>
  <si>
    <t>POLODĚROVANÁ TRUBKA HDPE DN 150 MM</t>
  </si>
  <si>
    <t>podélná drenáž  
za opěrou O1 a navazujícími nábřežními zdmi: 12,0m=12,000 [A]m 
za opěrou O2 a navazujícími nábřežními zdmi: 11,0m=11,000 [B]m 
Celkem: A+B=23,000 [C]m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</si>
  <si>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</si>
  <si>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68</t>
  </si>
  <si>
    <t>87534</t>
  </si>
  <si>
    <t>POTRUBÍ DREN Z TRUB PLAST DN DO 200MM</t>
  </si>
  <si>
    <t>PLNÁ TRUBKA HDPE DN 180 MM ČERNÉ BARVY</t>
  </si>
  <si>
    <t>vyústění drenáže  
za křídlem u O1: 1,0m=1,000 [A]m 
v kamenné rovnanině u O2: 1,0m=1,000 [B]m 
Celkem: A+B=2,000 [C]m</t>
  </si>
  <si>
    <t>Ostatní konstrukce a práce</t>
  </si>
  <si>
    <t>69</t>
  </si>
  <si>
    <t>9111A1</t>
  </si>
  <si>
    <t>ZÁBRADLÍ SILNIČNÍ S VODOR MADLY - DODÁVKA A MONTÁŽ</t>
  </si>
  <si>
    <t>SILNIČNÍ BEZPEČNOSTNÍ ZÁBRADLÍ VÝŠKY 1,1 M, SLOUPKY á 2,0 M, VČ. BETONOVÝCH PATEK Z BETONU C30/37-XF4, ROZMĚR 400/400/600 MM</t>
  </si>
  <si>
    <t>podél chodníku: 14,0m+15,5m=29,500 [A]m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</si>
  <si>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</si>
  <si>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70</t>
  </si>
  <si>
    <t>9112A3</t>
  </si>
  <si>
    <t>ZÁBRADLÍ MOSTNÍ S VODOR MADLY - DEMONTÁŽ S PŘESUNEM</t>
  </si>
  <si>
    <t>VČ. ODVOZU DO SBĚRNÝCH SUROVIN</t>
  </si>
  <si>
    <t>13,5m=13,500 [A]m</t>
  </si>
  <si>
    <t>položka zahrnuje:  
- demontáž a odstranění zařízení  
- jeho odvoz na předepsané místo</t>
  </si>
  <si>
    <t>71</t>
  </si>
  <si>
    <t>914123</t>
  </si>
  <si>
    <t>DOPRAVNÍ ZNAČKY ZÁKLADNÍ VELIKOSTI OCELOVÉ FÓLIE TŘ 1 - DEMONTÁŽ</t>
  </si>
  <si>
    <t>Položka zahrnuje odstranění, demontáž a odklizení materiálu s odvozem na předepsané  
místo</t>
  </si>
  <si>
    <t>72</t>
  </si>
  <si>
    <t>914A22</t>
  </si>
  <si>
    <t>EV ČÍSLO MOSTU OCEL S FÓLIÍ TŘ.1 MONTÁŽ S PŘESUNEM</t>
  </si>
  <si>
    <t>2ks=2,000 [A]ks</t>
  </si>
  <si>
    <t>položka zahrnuje:  
- dopravu demontované značky z dočasné skládky  
- osazení a montáž značky na místě určeném projektem  
- nutnou opravu poškozených částí nezahrnuje dodávku značky</t>
  </si>
  <si>
    <t>73</t>
  </si>
  <si>
    <t>914A23</t>
  </si>
  <si>
    <t>EV ČÍSLO MOSTU OCEL S FÓLIÍ TŘ.1 DEMONTÁŽ</t>
  </si>
  <si>
    <t>74</t>
  </si>
  <si>
    <t>917211</t>
  </si>
  <si>
    <t>ZÁHONOVÉ OBRUBY Z BETONOVÝCH OBRUBNÍKŮ ŠÍŘ 50MM</t>
  </si>
  <si>
    <t>OBRUBNÍK 50/250/1000 MM DO BETONU C12/15nX0, VČ. SPÁROVÁNÍ CEMENTOVOU MALTOU M25-XF4</t>
  </si>
  <si>
    <t>podél chodníku 
u opěry O1: 7,0m+7,5m=14,500 [A]m 
u opěry O2: 7,3m+14,8m=22,100 [B]m 
Celkem: A+B=36,600 [C]m</t>
  </si>
  <si>
    <t>Položka zahrnuje:  
dodání a pokládku betonových obrubníků o rozměrech předepsaných zadávací dokumentací betonové lože i boční betonovou opěrku.</t>
  </si>
  <si>
    <t>75</t>
  </si>
  <si>
    <t>917212</t>
  </si>
  <si>
    <t>ZÁHONOVÉ OBRUBY Z BETONOVÝCH OBRUBNÍKŮ ŠÍŘ 80MM</t>
  </si>
  <si>
    <t>OBRUBNÍK 80/250/1000 MM DO BETONU C12/15nX0, VČ. SPÁROVÁNÍ CEMENTOVOU MALTOU M25-XF4</t>
  </si>
  <si>
    <t>podél odvodňovacího žlabu: 2,5m=2,500 [A]m 
v místě napojení na stávající chodník: 1,8m=1,800 [B]m 
Celkem: A+B=4,300 [C]m</t>
  </si>
  <si>
    <t>76</t>
  </si>
  <si>
    <t>93543</t>
  </si>
  <si>
    <t>ŽLABY Z DÍLCŮ Z POLYMERBETONU SVĚTLÉ ŠÍŘKY DO 200MM VČETNĚ MŘÍŽÍ</t>
  </si>
  <si>
    <t>VČ. POZINKOVANÉHO ROŠTU, VČ. PODKLADNÍHO BETONU C12/15nX0, VČ. ODTOKOVÉHO POTRUBÍ HDPE DN 100 MM</t>
  </si>
  <si>
    <t>2,5m=2,500 [A]m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</si>
  <si>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</si>
  <si>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77</t>
  </si>
  <si>
    <t>93650</t>
  </si>
  <si>
    <t>DROBNÉ DOPLŇK KONSTR KOVOVÉ</t>
  </si>
  <si>
    <t>KG</t>
  </si>
  <si>
    <t>spřahující trny úložného prahu a stáv. bet. opěry - D 16 mm, dl. 1,2 m, 8 ks/m2 
opěra O1 - 1,08 m x 3,65 m: 4,0m2*8ks/m2*1,2m*1,578kg/m=60,595 [A]kg 
opěra O2 - 1,11 m x 3,65 m: 4,0m2*8ks/m2*1,2m*1,578kg/m=60,595 [B]kg 
spřahující trny rovnoběžného křídla u opěry O2 - D 16 mm, dl. 0,6 m 
12ks*0,6m*1,578kg/m=11,362 [C]kg 
Celkem: A+B+C=132,552 [D]kg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</si>
  <si>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</si>
  <si>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78</t>
  </si>
  <si>
    <t>938445</t>
  </si>
  <si>
    <t>OČIŠTĚNÍ ZDIVA OTRYSKÁNÍM ABRAZIVNÍM VODNÍM PAPRSKEM</t>
  </si>
  <si>
    <t>položka zahrnuje očištění předepsaným způsobem včetně odklizení vzniklého odpadu</t>
  </si>
  <si>
    <t>79</t>
  </si>
  <si>
    <t>938544</t>
  </si>
  <si>
    <t>OČIŠTĚNÍ BETON KONSTR OTRYSKÁNÍM TLAK VODOU PŘES 1000 BARŮ</t>
  </si>
  <si>
    <t>DO 1500 BAR</t>
  </si>
  <si>
    <t>odměřeno digitálně z dispozičního výkresu 
100% pohledové plochy 
dřík opěry O1: 4,6m*4,85m+2*2,0m2=26,310 [A]m2 
dřík opěry O2: 4,6m*4,8m+2*2,0m2=26,080 [B]m2 
Celkem: A+B=52,390 [C]m2</t>
  </si>
  <si>
    <t>80</t>
  </si>
  <si>
    <t>96618</t>
  </si>
  <si>
    <t>BOURÁNÍ KONSTRUKCÍ KOVOVÝCH</t>
  </si>
  <si>
    <t>VČ. ODSTRANĚNÍ KARI SÍTÍ U VSTUPU NA ZAČÁTKU A KONCI LÁVKY, VČ. ODSTRANĚNÍ DŘEVĚNÉ MOSTOVKY, VČETNĚ ODVOZU DO SBĚRNÉHO DVORA</t>
  </si>
  <si>
    <t>stávající ocelová lávka - odhad: 5t=5,000 [A]t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</si>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</sst>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201'!I3</f>
      </c>
      <c r="D10" s="21">
        <f>'SO 201'!O2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0+O8+O69+O142+O183+O216+O245+O258+O263+O272+O289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0+I8+I69+I142+I183+I216+I245+I258+I263+I272+I289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514.845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1.086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56</v>
      </c>
    </row>
    <row r="15" spans="1:5" ht="12.75">
      <c r="A15" s="37" t="s">
        <v>51</v>
      </c>
      <c r="E15" s="38" t="s">
        <v>57</v>
      </c>
    </row>
    <row r="16" spans="1:5" ht="25.5">
      <c r="A16" t="s">
        <v>53</v>
      </c>
      <c r="E16" s="36" t="s">
        <v>54</v>
      </c>
    </row>
    <row r="17" spans="1:16" ht="12.75">
      <c r="A17" s="25" t="s">
        <v>44</v>
      </c>
      <c r="B17" s="29" t="s">
        <v>21</v>
      </c>
      <c r="C17" s="29" t="s">
        <v>58</v>
      </c>
      <c r="D17" s="25" t="s">
        <v>59</v>
      </c>
      <c r="E17" s="30" t="s">
        <v>60</v>
      </c>
      <c r="F17" s="31" t="s">
        <v>61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51">
      <c r="A18" s="35" t="s">
        <v>49</v>
      </c>
      <c r="E18" s="36" t="s">
        <v>62</v>
      </c>
    </row>
    <row r="19" spans="1:5" ht="12.75">
      <c r="A19" s="37" t="s">
        <v>51</v>
      </c>
      <c r="E19" s="38" t="s">
        <v>59</v>
      </c>
    </row>
    <row r="20" spans="1:5" ht="12.75">
      <c r="A20" t="s">
        <v>53</v>
      </c>
      <c r="E20" s="36" t="s">
        <v>63</v>
      </c>
    </row>
    <row r="21" spans="1:16" ht="12.75">
      <c r="A21" s="25" t="s">
        <v>44</v>
      </c>
      <c r="B21" s="29" t="s">
        <v>32</v>
      </c>
      <c r="C21" s="29" t="s">
        <v>64</v>
      </c>
      <c r="D21" s="25" t="s">
        <v>46</v>
      </c>
      <c r="E21" s="30" t="s">
        <v>65</v>
      </c>
      <c r="F21" s="31" t="s">
        <v>61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51">
      <c r="A22" s="35" t="s">
        <v>49</v>
      </c>
      <c r="E22" s="36" t="s">
        <v>66</v>
      </c>
    </row>
    <row r="23" spans="1:5" ht="12.75">
      <c r="A23" s="37" t="s">
        <v>51</v>
      </c>
      <c r="E23" s="38" t="s">
        <v>59</v>
      </c>
    </row>
    <row r="24" spans="1:5" ht="12.75">
      <c r="A24" t="s">
        <v>53</v>
      </c>
      <c r="E24" s="36" t="s">
        <v>63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55</v>
      </c>
      <c r="E25" s="30" t="s">
        <v>65</v>
      </c>
      <c r="F25" s="31" t="s">
        <v>61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63.75">
      <c r="A26" s="35" t="s">
        <v>49</v>
      </c>
      <c r="E26" s="36" t="s">
        <v>67</v>
      </c>
    </row>
    <row r="27" spans="1:5" ht="12.75">
      <c r="A27" s="37" t="s">
        <v>51</v>
      </c>
      <c r="E27" s="38" t="s">
        <v>59</v>
      </c>
    </row>
    <row r="28" spans="1:5" ht="12.75">
      <c r="A28" t="s">
        <v>53</v>
      </c>
      <c r="E28" s="36" t="s">
        <v>63</v>
      </c>
    </row>
    <row r="29" spans="1:16" ht="12.75">
      <c r="A29" s="25" t="s">
        <v>44</v>
      </c>
      <c r="B29" s="29" t="s">
        <v>36</v>
      </c>
      <c r="C29" s="29" t="s">
        <v>64</v>
      </c>
      <c r="D29" s="25" t="s">
        <v>68</v>
      </c>
      <c r="E29" s="30" t="s">
        <v>65</v>
      </c>
      <c r="F29" s="31" t="s">
        <v>61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38.25">
      <c r="A30" s="35" t="s">
        <v>49</v>
      </c>
      <c r="E30" s="36" t="s">
        <v>69</v>
      </c>
    </row>
    <row r="31" spans="1:5" ht="12.75">
      <c r="A31" s="37" t="s">
        <v>51</v>
      </c>
      <c r="E31" s="38" t="s">
        <v>59</v>
      </c>
    </row>
    <row r="32" spans="1:5" ht="12.75">
      <c r="A32" t="s">
        <v>53</v>
      </c>
      <c r="E32" s="36" t="s">
        <v>63</v>
      </c>
    </row>
    <row r="33" spans="1:16" ht="12.75">
      <c r="A33" s="25" t="s">
        <v>44</v>
      </c>
      <c r="B33" s="29" t="s">
        <v>70</v>
      </c>
      <c r="C33" s="29" t="s">
        <v>71</v>
      </c>
      <c r="D33" s="25" t="s">
        <v>59</v>
      </c>
      <c r="E33" s="30" t="s">
        <v>72</v>
      </c>
      <c r="F33" s="31" t="s">
        <v>73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74</v>
      </c>
    </row>
    <row r="35" spans="1:5" ht="12.75">
      <c r="A35" s="37" t="s">
        <v>51</v>
      </c>
      <c r="E35" s="38" t="s">
        <v>59</v>
      </c>
    </row>
    <row r="36" spans="1:5" ht="38.25">
      <c r="A36" t="s">
        <v>53</v>
      </c>
      <c r="E36" s="36" t="s">
        <v>75</v>
      </c>
    </row>
    <row r="37" spans="1:16" ht="12.75">
      <c r="A37" s="25" t="s">
        <v>44</v>
      </c>
      <c r="B37" s="29" t="s">
        <v>76</v>
      </c>
      <c r="C37" s="29" t="s">
        <v>77</v>
      </c>
      <c r="D37" s="25" t="s">
        <v>59</v>
      </c>
      <c r="E37" s="30" t="s">
        <v>78</v>
      </c>
      <c r="F37" s="31" t="s">
        <v>73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79</v>
      </c>
    </row>
    <row r="39" spans="1:5" ht="12.75">
      <c r="A39" s="37" t="s">
        <v>51</v>
      </c>
      <c r="E39" s="38" t="s">
        <v>59</v>
      </c>
    </row>
    <row r="40" spans="1:5" ht="12.75">
      <c r="A40" t="s">
        <v>53</v>
      </c>
      <c r="E40" s="36" t="s">
        <v>80</v>
      </c>
    </row>
    <row r="41" spans="1:16" ht="12.75">
      <c r="A41" s="25" t="s">
        <v>44</v>
      </c>
      <c r="B41" s="29" t="s">
        <v>39</v>
      </c>
      <c r="C41" s="29" t="s">
        <v>81</v>
      </c>
      <c r="D41" s="25" t="s">
        <v>59</v>
      </c>
      <c r="E41" s="30" t="s">
        <v>82</v>
      </c>
      <c r="F41" s="31" t="s">
        <v>83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25.5">
      <c r="A42" s="35" t="s">
        <v>49</v>
      </c>
      <c r="E42" s="36" t="s">
        <v>84</v>
      </c>
    </row>
    <row r="43" spans="1:5" ht="12.75">
      <c r="A43" s="37" t="s">
        <v>51</v>
      </c>
      <c r="E43" s="38" t="s">
        <v>59</v>
      </c>
    </row>
    <row r="44" spans="1:5" ht="12.75">
      <c r="A44" t="s">
        <v>53</v>
      </c>
      <c r="E44" s="36" t="s">
        <v>80</v>
      </c>
    </row>
    <row r="45" spans="1:16" ht="12.75">
      <c r="A45" s="25" t="s">
        <v>44</v>
      </c>
      <c r="B45" s="29" t="s">
        <v>41</v>
      </c>
      <c r="C45" s="29" t="s">
        <v>85</v>
      </c>
      <c r="D45" s="25" t="s">
        <v>59</v>
      </c>
      <c r="E45" s="30" t="s">
        <v>86</v>
      </c>
      <c r="F45" s="31" t="s">
        <v>73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87</v>
      </c>
    </row>
    <row r="47" spans="1:5" ht="12.75">
      <c r="A47" s="37" t="s">
        <v>51</v>
      </c>
      <c r="E47" s="38" t="s">
        <v>59</v>
      </c>
    </row>
    <row r="48" spans="1:5" ht="12.75">
      <c r="A48" t="s">
        <v>53</v>
      </c>
      <c r="E48" s="36" t="s">
        <v>80</v>
      </c>
    </row>
    <row r="49" spans="1:16" ht="12.75">
      <c r="A49" s="25" t="s">
        <v>44</v>
      </c>
      <c r="B49" s="29" t="s">
        <v>88</v>
      </c>
      <c r="C49" s="29" t="s">
        <v>89</v>
      </c>
      <c r="D49" s="25" t="s">
        <v>59</v>
      </c>
      <c r="E49" s="30" t="s">
        <v>90</v>
      </c>
      <c r="F49" s="31" t="s">
        <v>73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91</v>
      </c>
    </row>
    <row r="51" spans="1:5" ht="12.75">
      <c r="A51" s="37" t="s">
        <v>51</v>
      </c>
      <c r="E51" s="38" t="s">
        <v>59</v>
      </c>
    </row>
    <row r="52" spans="1:5" ht="12.75">
      <c r="A52" t="s">
        <v>53</v>
      </c>
      <c r="E52" s="36" t="s">
        <v>80</v>
      </c>
    </row>
    <row r="53" spans="1:16" ht="12.75">
      <c r="A53" s="25" t="s">
        <v>44</v>
      </c>
      <c r="B53" s="29" t="s">
        <v>92</v>
      </c>
      <c r="C53" s="29" t="s">
        <v>93</v>
      </c>
      <c r="D53" s="25" t="s">
        <v>59</v>
      </c>
      <c r="E53" s="30" t="s">
        <v>94</v>
      </c>
      <c r="F53" s="31" t="s">
        <v>73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49</v>
      </c>
      <c r="E54" s="36" t="s">
        <v>95</v>
      </c>
    </row>
    <row r="55" spans="1:5" ht="12.75">
      <c r="A55" s="37" t="s">
        <v>51</v>
      </c>
      <c r="E55" s="38" t="s">
        <v>59</v>
      </c>
    </row>
    <row r="56" spans="1:5" ht="76.5">
      <c r="A56" t="s">
        <v>53</v>
      </c>
      <c r="E56" s="36" t="s">
        <v>96</v>
      </c>
    </row>
    <row r="57" spans="1:16" ht="12.75">
      <c r="A57" s="25" t="s">
        <v>44</v>
      </c>
      <c r="B57" s="29" t="s">
        <v>97</v>
      </c>
      <c r="C57" s="29" t="s">
        <v>98</v>
      </c>
      <c r="D57" s="25" t="s">
        <v>59</v>
      </c>
      <c r="E57" s="30" t="s">
        <v>99</v>
      </c>
      <c r="F57" s="31" t="s">
        <v>61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22</v>
      </c>
    </row>
    <row r="58" spans="1:5" ht="12.75">
      <c r="A58" s="35" t="s">
        <v>49</v>
      </c>
      <c r="E58" s="36" t="s">
        <v>100</v>
      </c>
    </row>
    <row r="59" spans="1:5" ht="12.75">
      <c r="A59" s="37" t="s">
        <v>51</v>
      </c>
      <c r="E59" s="38" t="s">
        <v>59</v>
      </c>
    </row>
    <row r="60" spans="1:5" ht="76.5">
      <c r="A60" t="s">
        <v>53</v>
      </c>
      <c r="E60" s="36" t="s">
        <v>101</v>
      </c>
    </row>
    <row r="61" spans="1:16" ht="12.75">
      <c r="A61" s="25" t="s">
        <v>44</v>
      </c>
      <c r="B61" s="29" t="s">
        <v>102</v>
      </c>
      <c r="C61" s="29" t="s">
        <v>103</v>
      </c>
      <c r="D61" s="25" t="s">
        <v>59</v>
      </c>
      <c r="E61" s="30" t="s">
        <v>104</v>
      </c>
      <c r="F61" s="31" t="s">
        <v>61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25.5">
      <c r="A62" s="35" t="s">
        <v>49</v>
      </c>
      <c r="E62" s="36" t="s">
        <v>105</v>
      </c>
    </row>
    <row r="63" spans="1:5" ht="12.75">
      <c r="A63" s="37" t="s">
        <v>51</v>
      </c>
      <c r="E63" s="38" t="s">
        <v>59</v>
      </c>
    </row>
    <row r="64" spans="1:5" ht="12.75">
      <c r="A64" t="s">
        <v>53</v>
      </c>
      <c r="E64" s="36" t="s">
        <v>80</v>
      </c>
    </row>
    <row r="65" spans="1:16" ht="12.75">
      <c r="A65" s="25" t="s">
        <v>44</v>
      </c>
      <c r="B65" s="29" t="s">
        <v>106</v>
      </c>
      <c r="C65" s="29" t="s">
        <v>107</v>
      </c>
      <c r="D65" s="25" t="s">
        <v>59</v>
      </c>
      <c r="E65" s="30" t="s">
        <v>108</v>
      </c>
      <c r="F65" s="31" t="s">
        <v>83</v>
      </c>
      <c r="G65" s="32">
        <v>2</v>
      </c>
      <c r="H65" s="33">
        <v>0</v>
      </c>
      <c r="I65" s="34">
        <f>ROUND(ROUND(H65,2)*ROUND(G65,3),2)</f>
      </c>
      <c r="O65">
        <f>(I65*21)/100</f>
      </c>
      <c r="P65" t="s">
        <v>22</v>
      </c>
    </row>
    <row r="66" spans="1:5" ht="12.75">
      <c r="A66" s="35" t="s">
        <v>49</v>
      </c>
      <c r="E66" s="36" t="s">
        <v>109</v>
      </c>
    </row>
    <row r="67" spans="1:5" ht="12.75">
      <c r="A67" s="37" t="s">
        <v>51</v>
      </c>
      <c r="E67" s="38" t="s">
        <v>59</v>
      </c>
    </row>
    <row r="68" spans="1:5" ht="89.25">
      <c r="A68" t="s">
        <v>53</v>
      </c>
      <c r="E68" s="36" t="s">
        <v>110</v>
      </c>
    </row>
    <row r="69" spans="1:18" ht="12.75" customHeight="1">
      <c r="A69" s="6" t="s">
        <v>42</v>
      </c>
      <c r="B69" s="6"/>
      <c r="C69" s="40" t="s">
        <v>28</v>
      </c>
      <c r="D69" s="6"/>
      <c r="E69" s="27" t="s">
        <v>111</v>
      </c>
      <c r="F69" s="6"/>
      <c r="G69" s="6"/>
      <c r="H69" s="6"/>
      <c r="I69" s="41">
        <f>0+Q69</f>
      </c>
      <c r="O69">
        <f>0+R69</f>
      </c>
      <c r="Q69">
        <f>0+I70+I74+I78+I82+I86+I90+I94+I98+I102+I106+I110+I114+I118+I122+I126+I130+I134+I138</f>
      </c>
      <c r="R69">
        <f>0+O70+O74+O78+O82+O86+O90+O94+O98+O102+O106+O110+O114+O118+O122+O126+O130+O134+O138</f>
      </c>
    </row>
    <row r="70" spans="1:16" ht="12.75">
      <c r="A70" s="25" t="s">
        <v>44</v>
      </c>
      <c r="B70" s="29" t="s">
        <v>112</v>
      </c>
      <c r="C70" s="29" t="s">
        <v>113</v>
      </c>
      <c r="D70" s="25" t="s">
        <v>59</v>
      </c>
      <c r="E70" s="30" t="s">
        <v>114</v>
      </c>
      <c r="F70" s="31" t="s">
        <v>115</v>
      </c>
      <c r="G70" s="32">
        <v>120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116</v>
      </c>
    </row>
    <row r="72" spans="1:5" ht="25.5">
      <c r="A72" s="37" t="s">
        <v>51</v>
      </c>
      <c r="E72" s="38" t="s">
        <v>117</v>
      </c>
    </row>
    <row r="73" spans="1:5" ht="38.25">
      <c r="A73" t="s">
        <v>53</v>
      </c>
      <c r="E73" s="36" t="s">
        <v>118</v>
      </c>
    </row>
    <row r="74" spans="1:16" ht="12.75">
      <c r="A74" s="25" t="s">
        <v>44</v>
      </c>
      <c r="B74" s="29" t="s">
        <v>119</v>
      </c>
      <c r="C74" s="29" t="s">
        <v>120</v>
      </c>
      <c r="D74" s="25" t="s">
        <v>59</v>
      </c>
      <c r="E74" s="30" t="s">
        <v>121</v>
      </c>
      <c r="F74" s="31" t="s">
        <v>83</v>
      </c>
      <c r="G74" s="32">
        <v>9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122</v>
      </c>
    </row>
    <row r="76" spans="1:5" ht="25.5">
      <c r="A76" s="37" t="s">
        <v>51</v>
      </c>
      <c r="E76" s="38" t="s">
        <v>123</v>
      </c>
    </row>
    <row r="77" spans="1:5" ht="165.75">
      <c r="A77" t="s">
        <v>53</v>
      </c>
      <c r="E77" s="36" t="s">
        <v>124</v>
      </c>
    </row>
    <row r="78" spans="1:16" ht="12.75">
      <c r="A78" s="25" t="s">
        <v>44</v>
      </c>
      <c r="B78" s="29" t="s">
        <v>125</v>
      </c>
      <c r="C78" s="29" t="s">
        <v>126</v>
      </c>
      <c r="D78" s="25" t="s">
        <v>59</v>
      </c>
      <c r="E78" s="30" t="s">
        <v>127</v>
      </c>
      <c r="F78" s="31" t="s">
        <v>83</v>
      </c>
      <c r="G78" s="32">
        <v>3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122</v>
      </c>
    </row>
    <row r="80" spans="1:5" ht="25.5">
      <c r="A80" s="37" t="s">
        <v>51</v>
      </c>
      <c r="E80" s="38" t="s">
        <v>128</v>
      </c>
    </row>
    <row r="81" spans="1:5" ht="165.75">
      <c r="A81" t="s">
        <v>53</v>
      </c>
      <c r="E81" s="36" t="s">
        <v>124</v>
      </c>
    </row>
    <row r="82" spans="1:16" ht="12.75">
      <c r="A82" s="25" t="s">
        <v>44</v>
      </c>
      <c r="B82" s="29" t="s">
        <v>129</v>
      </c>
      <c r="C82" s="29" t="s">
        <v>130</v>
      </c>
      <c r="D82" s="25" t="s">
        <v>59</v>
      </c>
      <c r="E82" s="30" t="s">
        <v>131</v>
      </c>
      <c r="F82" s="31" t="s">
        <v>132</v>
      </c>
      <c r="G82" s="32">
        <v>39.5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25.5">
      <c r="A83" s="35" t="s">
        <v>49</v>
      </c>
      <c r="E83" s="36" t="s">
        <v>133</v>
      </c>
    </row>
    <row r="84" spans="1:5" ht="51">
      <c r="A84" s="37" t="s">
        <v>51</v>
      </c>
      <c r="E84" s="38" t="s">
        <v>134</v>
      </c>
    </row>
    <row r="85" spans="1:5" ht="63.75">
      <c r="A85" t="s">
        <v>53</v>
      </c>
      <c r="E85" s="36" t="s">
        <v>135</v>
      </c>
    </row>
    <row r="86" spans="1:16" ht="12.75">
      <c r="A86" s="25" t="s">
        <v>44</v>
      </c>
      <c r="B86" s="29" t="s">
        <v>136</v>
      </c>
      <c r="C86" s="29" t="s">
        <v>137</v>
      </c>
      <c r="D86" s="25" t="s">
        <v>59</v>
      </c>
      <c r="E86" s="30" t="s">
        <v>138</v>
      </c>
      <c r="F86" s="31" t="s">
        <v>139</v>
      </c>
      <c r="G86" s="32">
        <v>504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59</v>
      </c>
    </row>
    <row r="88" spans="1:5" ht="12.75">
      <c r="A88" s="37" t="s">
        <v>51</v>
      </c>
      <c r="E88" s="38" t="s">
        <v>140</v>
      </c>
    </row>
    <row r="89" spans="1:5" ht="38.25">
      <c r="A89" t="s">
        <v>53</v>
      </c>
      <c r="E89" s="36" t="s">
        <v>141</v>
      </c>
    </row>
    <row r="90" spans="1:16" ht="12.75">
      <c r="A90" s="25" t="s">
        <v>44</v>
      </c>
      <c r="B90" s="29" t="s">
        <v>142</v>
      </c>
      <c r="C90" s="29" t="s">
        <v>143</v>
      </c>
      <c r="D90" s="25" t="s">
        <v>59</v>
      </c>
      <c r="E90" s="30" t="s">
        <v>144</v>
      </c>
      <c r="F90" s="31" t="s">
        <v>145</v>
      </c>
      <c r="G90" s="32">
        <v>25.95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146</v>
      </c>
    </row>
    <row r="92" spans="1:5" ht="51">
      <c r="A92" s="37" t="s">
        <v>51</v>
      </c>
      <c r="E92" s="38" t="s">
        <v>147</v>
      </c>
    </row>
    <row r="93" spans="1:5" ht="38.25">
      <c r="A93" t="s">
        <v>53</v>
      </c>
      <c r="E93" s="36" t="s">
        <v>148</v>
      </c>
    </row>
    <row r="94" spans="1:16" ht="12.75">
      <c r="A94" s="25" t="s">
        <v>44</v>
      </c>
      <c r="B94" s="29" t="s">
        <v>149</v>
      </c>
      <c r="C94" s="29" t="s">
        <v>150</v>
      </c>
      <c r="D94" s="25" t="s">
        <v>59</v>
      </c>
      <c r="E94" s="30" t="s">
        <v>151</v>
      </c>
      <c r="F94" s="31" t="s">
        <v>145</v>
      </c>
      <c r="G94" s="32">
        <v>24.9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59</v>
      </c>
    </row>
    <row r="96" spans="1:5" ht="25.5">
      <c r="A96" s="37" t="s">
        <v>51</v>
      </c>
      <c r="E96" s="38" t="s">
        <v>152</v>
      </c>
    </row>
    <row r="97" spans="1:5" ht="306">
      <c r="A97" t="s">
        <v>53</v>
      </c>
      <c r="E97" s="36" t="s">
        <v>153</v>
      </c>
    </row>
    <row r="98" spans="1:16" ht="12.75">
      <c r="A98" s="25" t="s">
        <v>44</v>
      </c>
      <c r="B98" s="29" t="s">
        <v>154</v>
      </c>
      <c r="C98" s="29" t="s">
        <v>155</v>
      </c>
      <c r="D98" s="25" t="s">
        <v>59</v>
      </c>
      <c r="E98" s="30" t="s">
        <v>156</v>
      </c>
      <c r="F98" s="31" t="s">
        <v>145</v>
      </c>
      <c r="G98" s="32">
        <v>286.025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25.5">
      <c r="A99" s="35" t="s">
        <v>49</v>
      </c>
      <c r="E99" s="36" t="s">
        <v>157</v>
      </c>
    </row>
    <row r="100" spans="1:5" ht="76.5">
      <c r="A100" s="37" t="s">
        <v>51</v>
      </c>
      <c r="E100" s="38" t="s">
        <v>158</v>
      </c>
    </row>
    <row r="101" spans="1:5" ht="344.25">
      <c r="A101" t="s">
        <v>53</v>
      </c>
      <c r="E101" s="36" t="s">
        <v>159</v>
      </c>
    </row>
    <row r="102" spans="1:16" ht="12.75">
      <c r="A102" s="25" t="s">
        <v>44</v>
      </c>
      <c r="B102" s="29" t="s">
        <v>160</v>
      </c>
      <c r="C102" s="29" t="s">
        <v>161</v>
      </c>
      <c r="D102" s="25" t="s">
        <v>59</v>
      </c>
      <c r="E102" s="30" t="s">
        <v>162</v>
      </c>
      <c r="F102" s="31" t="s">
        <v>145</v>
      </c>
      <c r="G102" s="32">
        <v>286.025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163</v>
      </c>
    </row>
    <row r="104" spans="1:5" ht="25.5">
      <c r="A104" s="37" t="s">
        <v>51</v>
      </c>
      <c r="E104" s="38" t="s">
        <v>164</v>
      </c>
    </row>
    <row r="105" spans="1:5" ht="191.25">
      <c r="A105" t="s">
        <v>53</v>
      </c>
      <c r="E105" s="36" t="s">
        <v>165</v>
      </c>
    </row>
    <row r="106" spans="1:16" ht="12.75">
      <c r="A106" s="25" t="s">
        <v>44</v>
      </c>
      <c r="B106" s="29" t="s">
        <v>166</v>
      </c>
      <c r="C106" s="29" t="s">
        <v>167</v>
      </c>
      <c r="D106" s="25" t="s">
        <v>46</v>
      </c>
      <c r="E106" s="30" t="s">
        <v>168</v>
      </c>
      <c r="F106" s="31" t="s">
        <v>145</v>
      </c>
      <c r="G106" s="32">
        <v>58.4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25.5">
      <c r="A107" s="35" t="s">
        <v>49</v>
      </c>
      <c r="E107" s="36" t="s">
        <v>169</v>
      </c>
    </row>
    <row r="108" spans="1:5" ht="51">
      <c r="A108" s="37" t="s">
        <v>51</v>
      </c>
      <c r="E108" s="38" t="s">
        <v>170</v>
      </c>
    </row>
    <row r="109" spans="1:5" ht="242.25">
      <c r="A109" t="s">
        <v>53</v>
      </c>
      <c r="E109" s="36" t="s">
        <v>171</v>
      </c>
    </row>
    <row r="110" spans="1:16" ht="12.75">
      <c r="A110" s="25" t="s">
        <v>44</v>
      </c>
      <c r="B110" s="29" t="s">
        <v>172</v>
      </c>
      <c r="C110" s="29" t="s">
        <v>167</v>
      </c>
      <c r="D110" s="25" t="s">
        <v>55</v>
      </c>
      <c r="E110" s="30" t="s">
        <v>168</v>
      </c>
      <c r="F110" s="31" t="s">
        <v>145</v>
      </c>
      <c r="G110" s="32">
        <v>224.5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25.5">
      <c r="A111" s="35" t="s">
        <v>49</v>
      </c>
      <c r="E111" s="36" t="s">
        <v>173</v>
      </c>
    </row>
    <row r="112" spans="1:5" ht="51">
      <c r="A112" s="37" t="s">
        <v>51</v>
      </c>
      <c r="E112" s="38" t="s">
        <v>174</v>
      </c>
    </row>
    <row r="113" spans="1:5" ht="242.25">
      <c r="A113" t="s">
        <v>53</v>
      </c>
      <c r="E113" s="36" t="s">
        <v>171</v>
      </c>
    </row>
    <row r="114" spans="1:16" ht="12.75">
      <c r="A114" s="25" t="s">
        <v>44</v>
      </c>
      <c r="B114" s="29" t="s">
        <v>175</v>
      </c>
      <c r="C114" s="29" t="s">
        <v>176</v>
      </c>
      <c r="D114" s="25" t="s">
        <v>46</v>
      </c>
      <c r="E114" s="30" t="s">
        <v>177</v>
      </c>
      <c r="F114" s="31" t="s">
        <v>145</v>
      </c>
      <c r="G114" s="32">
        <v>7.499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178</v>
      </c>
    </row>
    <row r="116" spans="1:5" ht="76.5">
      <c r="A116" s="37" t="s">
        <v>51</v>
      </c>
      <c r="E116" s="38" t="s">
        <v>179</v>
      </c>
    </row>
    <row r="117" spans="1:5" ht="306">
      <c r="A117" t="s">
        <v>53</v>
      </c>
      <c r="E117" s="36" t="s">
        <v>180</v>
      </c>
    </row>
    <row r="118" spans="1:16" ht="12.75">
      <c r="A118" s="25" t="s">
        <v>44</v>
      </c>
      <c r="B118" s="29" t="s">
        <v>181</v>
      </c>
      <c r="C118" s="29" t="s">
        <v>176</v>
      </c>
      <c r="D118" s="25" t="s">
        <v>55</v>
      </c>
      <c r="E118" s="30" t="s">
        <v>177</v>
      </c>
      <c r="F118" s="31" t="s">
        <v>145</v>
      </c>
      <c r="G118" s="32">
        <v>4.65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182</v>
      </c>
    </row>
    <row r="120" spans="1:5" ht="63.75">
      <c r="A120" s="37" t="s">
        <v>51</v>
      </c>
      <c r="E120" s="38" t="s">
        <v>183</v>
      </c>
    </row>
    <row r="121" spans="1:5" ht="306">
      <c r="A121" t="s">
        <v>53</v>
      </c>
      <c r="E121" s="36" t="s">
        <v>180</v>
      </c>
    </row>
    <row r="122" spans="1:16" ht="12.75">
      <c r="A122" s="25" t="s">
        <v>44</v>
      </c>
      <c r="B122" s="29" t="s">
        <v>184</v>
      </c>
      <c r="C122" s="29" t="s">
        <v>185</v>
      </c>
      <c r="D122" s="25" t="s">
        <v>59</v>
      </c>
      <c r="E122" s="30" t="s">
        <v>186</v>
      </c>
      <c r="F122" s="31" t="s">
        <v>145</v>
      </c>
      <c r="G122" s="32">
        <v>40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187</v>
      </c>
    </row>
    <row r="124" spans="1:5" ht="12.75">
      <c r="A124" s="37" t="s">
        <v>51</v>
      </c>
      <c r="E124" s="38" t="s">
        <v>188</v>
      </c>
    </row>
    <row r="125" spans="1:5" ht="293.25">
      <c r="A125" t="s">
        <v>53</v>
      </c>
      <c r="E125" s="36" t="s">
        <v>189</v>
      </c>
    </row>
    <row r="126" spans="1:16" ht="12.75">
      <c r="A126" s="25" t="s">
        <v>44</v>
      </c>
      <c r="B126" s="29" t="s">
        <v>190</v>
      </c>
      <c r="C126" s="29" t="s">
        <v>191</v>
      </c>
      <c r="D126" s="25" t="s">
        <v>59</v>
      </c>
      <c r="E126" s="30" t="s">
        <v>192</v>
      </c>
      <c r="F126" s="31" t="s">
        <v>145</v>
      </c>
      <c r="G126" s="32">
        <v>24.9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193</v>
      </c>
    </row>
    <row r="128" spans="1:5" ht="51">
      <c r="A128" s="37" t="s">
        <v>51</v>
      </c>
      <c r="E128" s="38" t="s">
        <v>194</v>
      </c>
    </row>
    <row r="129" spans="1:5" ht="38.25">
      <c r="A129" t="s">
        <v>53</v>
      </c>
      <c r="E129" s="36" t="s">
        <v>195</v>
      </c>
    </row>
    <row r="130" spans="1:16" ht="12.75">
      <c r="A130" s="25" t="s">
        <v>44</v>
      </c>
      <c r="B130" s="29" t="s">
        <v>196</v>
      </c>
      <c r="C130" s="29" t="s">
        <v>197</v>
      </c>
      <c r="D130" s="25" t="s">
        <v>59</v>
      </c>
      <c r="E130" s="30" t="s">
        <v>198</v>
      </c>
      <c r="F130" s="31" t="s">
        <v>115</v>
      </c>
      <c r="G130" s="32">
        <v>166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59</v>
      </c>
    </row>
    <row r="132" spans="1:5" ht="51">
      <c r="A132" s="37" t="s">
        <v>51</v>
      </c>
      <c r="E132" s="38" t="s">
        <v>199</v>
      </c>
    </row>
    <row r="133" spans="1:5" ht="25.5">
      <c r="A133" t="s">
        <v>53</v>
      </c>
      <c r="E133" s="36" t="s">
        <v>200</v>
      </c>
    </row>
    <row r="134" spans="1:16" ht="25.5">
      <c r="A134" s="25" t="s">
        <v>44</v>
      </c>
      <c r="B134" s="29" t="s">
        <v>201</v>
      </c>
      <c r="C134" s="29" t="s">
        <v>202</v>
      </c>
      <c r="D134" s="25" t="s">
        <v>59</v>
      </c>
      <c r="E134" s="30" t="s">
        <v>203</v>
      </c>
      <c r="F134" s="31" t="s">
        <v>83</v>
      </c>
      <c r="G134" s="32">
        <v>5</v>
      </c>
      <c r="H134" s="33">
        <v>0</v>
      </c>
      <c r="I134" s="34">
        <f>ROUND(ROUND(H134,2)*ROUND(G134,3),2)</f>
      </c>
      <c r="O134">
        <f>(I134*21)/100</f>
      </c>
      <c r="P134" t="s">
        <v>22</v>
      </c>
    </row>
    <row r="135" spans="1:5" ht="38.25">
      <c r="A135" s="35" t="s">
        <v>49</v>
      </c>
      <c r="E135" s="36" t="s">
        <v>204</v>
      </c>
    </row>
    <row r="136" spans="1:5" ht="12.75">
      <c r="A136" s="37" t="s">
        <v>51</v>
      </c>
      <c r="E136" s="38" t="s">
        <v>205</v>
      </c>
    </row>
    <row r="137" spans="1:5" ht="114.75">
      <c r="A137" t="s">
        <v>53</v>
      </c>
      <c r="E137" s="36" t="s">
        <v>206</v>
      </c>
    </row>
    <row r="138" spans="1:16" ht="12.75">
      <c r="A138" s="25" t="s">
        <v>44</v>
      </c>
      <c r="B138" s="29" t="s">
        <v>207</v>
      </c>
      <c r="C138" s="29" t="s">
        <v>208</v>
      </c>
      <c r="D138" s="25" t="s">
        <v>59</v>
      </c>
      <c r="E138" s="30" t="s">
        <v>209</v>
      </c>
      <c r="F138" s="31" t="s">
        <v>83</v>
      </c>
      <c r="G138" s="32">
        <v>4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38.25">
      <c r="A139" s="35" t="s">
        <v>49</v>
      </c>
      <c r="E139" s="36" t="s">
        <v>210</v>
      </c>
    </row>
    <row r="140" spans="1:5" ht="25.5">
      <c r="A140" s="37" t="s">
        <v>51</v>
      </c>
      <c r="E140" s="38" t="s">
        <v>211</v>
      </c>
    </row>
    <row r="141" spans="1:5" ht="102">
      <c r="A141" t="s">
        <v>53</v>
      </c>
      <c r="E141" s="36" t="s">
        <v>212</v>
      </c>
    </row>
    <row r="142" spans="1:18" ht="12.75" customHeight="1">
      <c r="A142" s="6" t="s">
        <v>42</v>
      </c>
      <c r="B142" s="6"/>
      <c r="C142" s="40" t="s">
        <v>22</v>
      </c>
      <c r="D142" s="6"/>
      <c r="E142" s="27" t="s">
        <v>213</v>
      </c>
      <c r="F142" s="6"/>
      <c r="G142" s="6"/>
      <c r="H142" s="6"/>
      <c r="I142" s="41">
        <f>0+Q142</f>
      </c>
      <c r="O142">
        <f>0+R142</f>
      </c>
      <c r="Q142">
        <f>0+I143+I147+I151+I155+I159+I163+I167+I171+I175+I179</f>
      </c>
      <c r="R142">
        <f>0+O143+O147+O151+O155+O159+O163+O167+O171+O175+O179</f>
      </c>
    </row>
    <row r="143" spans="1:16" ht="12.75">
      <c r="A143" s="25" t="s">
        <v>44</v>
      </c>
      <c r="B143" s="29" t="s">
        <v>214</v>
      </c>
      <c r="C143" s="29" t="s">
        <v>215</v>
      </c>
      <c r="D143" s="25" t="s">
        <v>59</v>
      </c>
      <c r="E143" s="30" t="s">
        <v>216</v>
      </c>
      <c r="F143" s="31" t="s">
        <v>145</v>
      </c>
      <c r="G143" s="32">
        <v>1.435</v>
      </c>
      <c r="H143" s="33">
        <v>0</v>
      </c>
      <c r="I143" s="34">
        <f>ROUND(ROUND(H143,2)*ROUND(G143,3),2)</f>
      </c>
      <c r="O143">
        <f>(I143*21)/100</f>
      </c>
      <c r="P143" t="s">
        <v>22</v>
      </c>
    </row>
    <row r="144" spans="1:5" ht="12.75">
      <c r="A144" s="35" t="s">
        <v>49</v>
      </c>
      <c r="E144" s="36" t="s">
        <v>59</v>
      </c>
    </row>
    <row r="145" spans="1:5" ht="51">
      <c r="A145" s="37" t="s">
        <v>51</v>
      </c>
      <c r="E145" s="38" t="s">
        <v>217</v>
      </c>
    </row>
    <row r="146" spans="1:5" ht="51">
      <c r="A146" t="s">
        <v>53</v>
      </c>
      <c r="E146" s="36" t="s">
        <v>218</v>
      </c>
    </row>
    <row r="147" spans="1:16" ht="12.75">
      <c r="A147" s="25" t="s">
        <v>44</v>
      </c>
      <c r="B147" s="29" t="s">
        <v>219</v>
      </c>
      <c r="C147" s="29" t="s">
        <v>220</v>
      </c>
      <c r="D147" s="25" t="s">
        <v>59</v>
      </c>
      <c r="E147" s="30" t="s">
        <v>221</v>
      </c>
      <c r="F147" s="31" t="s">
        <v>145</v>
      </c>
      <c r="G147" s="32">
        <v>15.36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12.75">
      <c r="A148" s="35" t="s">
        <v>49</v>
      </c>
      <c r="E148" s="36" t="s">
        <v>222</v>
      </c>
    </row>
    <row r="149" spans="1:5" ht="51">
      <c r="A149" s="37" t="s">
        <v>51</v>
      </c>
      <c r="E149" s="38" t="s">
        <v>223</v>
      </c>
    </row>
    <row r="150" spans="1:5" ht="38.25">
      <c r="A150" t="s">
        <v>53</v>
      </c>
      <c r="E150" s="36" t="s">
        <v>224</v>
      </c>
    </row>
    <row r="151" spans="1:16" ht="25.5">
      <c r="A151" s="25" t="s">
        <v>44</v>
      </c>
      <c r="B151" s="29" t="s">
        <v>225</v>
      </c>
      <c r="C151" s="29" t="s">
        <v>226</v>
      </c>
      <c r="D151" s="25" t="s">
        <v>59</v>
      </c>
      <c r="E151" s="30" t="s">
        <v>227</v>
      </c>
      <c r="F151" s="31" t="s">
        <v>132</v>
      </c>
      <c r="G151" s="32">
        <v>0.8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12.75">
      <c r="A152" s="35" t="s">
        <v>49</v>
      </c>
      <c r="E152" s="36" t="s">
        <v>228</v>
      </c>
    </row>
    <row r="153" spans="1:5" ht="12.75">
      <c r="A153" s="37" t="s">
        <v>51</v>
      </c>
      <c r="E153" s="38" t="s">
        <v>229</v>
      </c>
    </row>
    <row r="154" spans="1:5" ht="63.75">
      <c r="A154" t="s">
        <v>53</v>
      </c>
      <c r="E154" s="36" t="s">
        <v>230</v>
      </c>
    </row>
    <row r="155" spans="1:16" ht="12.75">
      <c r="A155" s="25" t="s">
        <v>44</v>
      </c>
      <c r="B155" s="29" t="s">
        <v>231</v>
      </c>
      <c r="C155" s="29" t="s">
        <v>232</v>
      </c>
      <c r="D155" s="25" t="s">
        <v>59</v>
      </c>
      <c r="E155" s="30" t="s">
        <v>233</v>
      </c>
      <c r="F155" s="31" t="s">
        <v>132</v>
      </c>
      <c r="G155" s="32">
        <v>35.6</v>
      </c>
      <c r="H155" s="33">
        <v>0</v>
      </c>
      <c r="I155" s="34">
        <f>ROUND(ROUND(H155,2)*ROUND(G155,3),2)</f>
      </c>
      <c r="O155">
        <f>(I155*21)/100</f>
      </c>
      <c r="P155" t="s">
        <v>22</v>
      </c>
    </row>
    <row r="156" spans="1:5" ht="12.75">
      <c r="A156" s="35" t="s">
        <v>49</v>
      </c>
      <c r="E156" s="36" t="s">
        <v>59</v>
      </c>
    </row>
    <row r="157" spans="1:5" ht="76.5">
      <c r="A157" s="37" t="s">
        <v>51</v>
      </c>
      <c r="E157" s="38" t="s">
        <v>234</v>
      </c>
    </row>
    <row r="158" spans="1:5" ht="63.75">
      <c r="A158" t="s">
        <v>53</v>
      </c>
      <c r="E158" s="36" t="s">
        <v>235</v>
      </c>
    </row>
    <row r="159" spans="1:16" ht="12.75">
      <c r="A159" s="25" t="s">
        <v>44</v>
      </c>
      <c r="B159" s="29" t="s">
        <v>236</v>
      </c>
      <c r="C159" s="29" t="s">
        <v>237</v>
      </c>
      <c r="D159" s="25" t="s">
        <v>59</v>
      </c>
      <c r="E159" s="30" t="s">
        <v>238</v>
      </c>
      <c r="F159" s="31" t="s">
        <v>145</v>
      </c>
      <c r="G159" s="32">
        <v>28</v>
      </c>
      <c r="H159" s="33">
        <v>0</v>
      </c>
      <c r="I159" s="34">
        <f>ROUND(ROUND(H159,2)*ROUND(G159,3),2)</f>
      </c>
      <c r="O159">
        <f>(I159*21)/100</f>
      </c>
      <c r="P159" t="s">
        <v>22</v>
      </c>
    </row>
    <row r="160" spans="1:5" ht="12.75">
      <c r="A160" s="35" t="s">
        <v>49</v>
      </c>
      <c r="E160" s="36" t="s">
        <v>239</v>
      </c>
    </row>
    <row r="161" spans="1:5" ht="51">
      <c r="A161" s="37" t="s">
        <v>51</v>
      </c>
      <c r="E161" s="38" t="s">
        <v>240</v>
      </c>
    </row>
    <row r="162" spans="1:5" ht="395.25">
      <c r="A162" t="s">
        <v>53</v>
      </c>
      <c r="E162" s="36" t="s">
        <v>241</v>
      </c>
    </row>
    <row r="163" spans="1:16" ht="25.5">
      <c r="A163" s="25" t="s">
        <v>44</v>
      </c>
      <c r="B163" s="29" t="s">
        <v>242</v>
      </c>
      <c r="C163" s="29" t="s">
        <v>243</v>
      </c>
      <c r="D163" s="25" t="s">
        <v>59</v>
      </c>
      <c r="E163" s="30" t="s">
        <v>244</v>
      </c>
      <c r="F163" s="31" t="s">
        <v>83</v>
      </c>
      <c r="G163" s="32">
        <v>80</v>
      </c>
      <c r="H163" s="33">
        <v>0</v>
      </c>
      <c r="I163" s="34">
        <f>ROUND(ROUND(H163,2)*ROUND(G163,3),2)</f>
      </c>
      <c r="O163">
        <f>(I163*21)/100</f>
      </c>
      <c r="P163" t="s">
        <v>22</v>
      </c>
    </row>
    <row r="164" spans="1:5" ht="25.5">
      <c r="A164" s="35" t="s">
        <v>49</v>
      </c>
      <c r="E164" s="36" t="s">
        <v>245</v>
      </c>
    </row>
    <row r="165" spans="1:5" ht="51">
      <c r="A165" s="37" t="s">
        <v>51</v>
      </c>
      <c r="E165" s="38" t="s">
        <v>246</v>
      </c>
    </row>
    <row r="166" spans="1:5" ht="51">
      <c r="A166" t="s">
        <v>53</v>
      </c>
      <c r="E166" s="36" t="s">
        <v>247</v>
      </c>
    </row>
    <row r="167" spans="1:16" ht="12.75">
      <c r="A167" s="25" t="s">
        <v>44</v>
      </c>
      <c r="B167" s="29" t="s">
        <v>248</v>
      </c>
      <c r="C167" s="29" t="s">
        <v>249</v>
      </c>
      <c r="D167" s="25" t="s">
        <v>59</v>
      </c>
      <c r="E167" s="30" t="s">
        <v>250</v>
      </c>
      <c r="F167" s="31" t="s">
        <v>115</v>
      </c>
      <c r="G167" s="32">
        <v>7.7</v>
      </c>
      <c r="H167" s="33">
        <v>0</v>
      </c>
      <c r="I167" s="34">
        <f>ROUND(ROUND(H167,2)*ROUND(G167,3),2)</f>
      </c>
      <c r="O167">
        <f>(I167*21)/100</f>
      </c>
      <c r="P167" t="s">
        <v>22</v>
      </c>
    </row>
    <row r="168" spans="1:5" ht="12.75">
      <c r="A168" s="35" t="s">
        <v>49</v>
      </c>
      <c r="E168" s="36" t="s">
        <v>59</v>
      </c>
    </row>
    <row r="169" spans="1:5" ht="89.25">
      <c r="A169" s="37" t="s">
        <v>51</v>
      </c>
      <c r="E169" s="38" t="s">
        <v>251</v>
      </c>
    </row>
    <row r="170" spans="1:5" ht="102">
      <c r="A170" t="s">
        <v>53</v>
      </c>
      <c r="E170" s="36" t="s">
        <v>252</v>
      </c>
    </row>
    <row r="171" spans="1:16" ht="12.75">
      <c r="A171" s="25" t="s">
        <v>44</v>
      </c>
      <c r="B171" s="29" t="s">
        <v>253</v>
      </c>
      <c r="C171" s="29" t="s">
        <v>254</v>
      </c>
      <c r="D171" s="25" t="s">
        <v>59</v>
      </c>
      <c r="E171" s="30" t="s">
        <v>255</v>
      </c>
      <c r="F171" s="31" t="s">
        <v>115</v>
      </c>
      <c r="G171" s="32">
        <v>47</v>
      </c>
      <c r="H171" s="33">
        <v>0</v>
      </c>
      <c r="I171" s="34">
        <f>ROUND(ROUND(H171,2)*ROUND(G171,3),2)</f>
      </c>
      <c r="O171">
        <f>(I171*21)/100</f>
      </c>
      <c r="P171" t="s">
        <v>22</v>
      </c>
    </row>
    <row r="172" spans="1:5" ht="12.75">
      <c r="A172" s="35" t="s">
        <v>49</v>
      </c>
      <c r="E172" s="36" t="s">
        <v>59</v>
      </c>
    </row>
    <row r="173" spans="1:5" ht="51">
      <c r="A173" s="37" t="s">
        <v>51</v>
      </c>
      <c r="E173" s="38" t="s">
        <v>256</v>
      </c>
    </row>
    <row r="174" spans="1:5" ht="102">
      <c r="A174" t="s">
        <v>53</v>
      </c>
      <c r="E174" s="36" t="s">
        <v>252</v>
      </c>
    </row>
    <row r="175" spans="1:16" ht="12.75">
      <c r="A175" s="25" t="s">
        <v>44</v>
      </c>
      <c r="B175" s="29" t="s">
        <v>257</v>
      </c>
      <c r="C175" s="29" t="s">
        <v>258</v>
      </c>
      <c r="D175" s="25" t="s">
        <v>59</v>
      </c>
      <c r="E175" s="30" t="s">
        <v>259</v>
      </c>
      <c r="F175" s="31" t="s">
        <v>115</v>
      </c>
      <c r="G175" s="32">
        <v>11.04</v>
      </c>
      <c r="H175" s="33">
        <v>0</v>
      </c>
      <c r="I175" s="34">
        <f>ROUND(ROUND(H175,2)*ROUND(G175,3),2)</f>
      </c>
      <c r="O175">
        <f>(I175*21)/100</f>
      </c>
      <c r="P175" t="s">
        <v>22</v>
      </c>
    </row>
    <row r="176" spans="1:5" ht="12.75">
      <c r="A176" s="35" t="s">
        <v>49</v>
      </c>
      <c r="E176" s="36" t="s">
        <v>59</v>
      </c>
    </row>
    <row r="177" spans="1:5" ht="114.75">
      <c r="A177" s="37" t="s">
        <v>51</v>
      </c>
      <c r="E177" s="38" t="s">
        <v>260</v>
      </c>
    </row>
    <row r="178" spans="1:5" ht="102">
      <c r="A178" t="s">
        <v>53</v>
      </c>
      <c r="E178" s="36" t="s">
        <v>252</v>
      </c>
    </row>
    <row r="179" spans="1:16" ht="12.75">
      <c r="A179" s="25" t="s">
        <v>44</v>
      </c>
      <c r="B179" s="29" t="s">
        <v>261</v>
      </c>
      <c r="C179" s="29" t="s">
        <v>262</v>
      </c>
      <c r="D179" s="25" t="s">
        <v>59</v>
      </c>
      <c r="E179" s="30" t="s">
        <v>263</v>
      </c>
      <c r="F179" s="31" t="s">
        <v>115</v>
      </c>
      <c r="G179" s="32">
        <v>49.99</v>
      </c>
      <c r="H179" s="33">
        <v>0</v>
      </c>
      <c r="I179" s="34">
        <f>ROUND(ROUND(H179,2)*ROUND(G179,3),2)</f>
      </c>
      <c r="O179">
        <f>(I179*21)/100</f>
      </c>
      <c r="P179" t="s">
        <v>22</v>
      </c>
    </row>
    <row r="180" spans="1:5" ht="12.75">
      <c r="A180" s="35" t="s">
        <v>49</v>
      </c>
      <c r="E180" s="36" t="s">
        <v>264</v>
      </c>
    </row>
    <row r="181" spans="1:5" ht="89.25">
      <c r="A181" s="37" t="s">
        <v>51</v>
      </c>
      <c r="E181" s="38" t="s">
        <v>265</v>
      </c>
    </row>
    <row r="182" spans="1:5" ht="102">
      <c r="A182" t="s">
        <v>53</v>
      </c>
      <c r="E182" s="36" t="s">
        <v>266</v>
      </c>
    </row>
    <row r="183" spans="1:18" ht="12.75" customHeight="1">
      <c r="A183" s="6" t="s">
        <v>42</v>
      </c>
      <c r="B183" s="6"/>
      <c r="C183" s="40" t="s">
        <v>21</v>
      </c>
      <c r="D183" s="6"/>
      <c r="E183" s="27" t="s">
        <v>267</v>
      </c>
      <c r="F183" s="6"/>
      <c r="G183" s="6"/>
      <c r="H183" s="6"/>
      <c r="I183" s="41">
        <f>0+Q183</f>
      </c>
      <c r="O183">
        <f>0+R183</f>
      </c>
      <c r="Q183">
        <f>0+I184+I188+I192+I196+I200+I204+I208+I212</f>
      </c>
      <c r="R183">
        <f>0+O184+O188+O192+O196+O200+O204+O208+O212</f>
      </c>
    </row>
    <row r="184" spans="1:16" ht="12.75">
      <c r="A184" s="25" t="s">
        <v>44</v>
      </c>
      <c r="B184" s="29" t="s">
        <v>268</v>
      </c>
      <c r="C184" s="29" t="s">
        <v>269</v>
      </c>
      <c r="D184" s="25" t="s">
        <v>59</v>
      </c>
      <c r="E184" s="30" t="s">
        <v>270</v>
      </c>
      <c r="F184" s="31" t="s">
        <v>145</v>
      </c>
      <c r="G184" s="32">
        <v>6.974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12.75">
      <c r="A185" s="35" t="s">
        <v>49</v>
      </c>
      <c r="E185" s="36" t="s">
        <v>271</v>
      </c>
    </row>
    <row r="186" spans="1:5" ht="63.75">
      <c r="A186" s="37" t="s">
        <v>51</v>
      </c>
      <c r="E186" s="38" t="s">
        <v>272</v>
      </c>
    </row>
    <row r="187" spans="1:5" ht="25.5">
      <c r="A187" t="s">
        <v>53</v>
      </c>
      <c r="E187" s="36" t="s">
        <v>273</v>
      </c>
    </row>
    <row r="188" spans="1:16" ht="12.75">
      <c r="A188" s="25" t="s">
        <v>44</v>
      </c>
      <c r="B188" s="29" t="s">
        <v>274</v>
      </c>
      <c r="C188" s="29" t="s">
        <v>275</v>
      </c>
      <c r="D188" s="25" t="s">
        <v>59</v>
      </c>
      <c r="E188" s="30" t="s">
        <v>276</v>
      </c>
      <c r="F188" s="31" t="s">
        <v>145</v>
      </c>
      <c r="G188" s="32">
        <v>5.182</v>
      </c>
      <c r="H188" s="33">
        <v>0</v>
      </c>
      <c r="I188" s="34">
        <f>ROUND(ROUND(H188,2)*ROUND(G188,3),2)</f>
      </c>
      <c r="O188">
        <f>(I188*21)/100</f>
      </c>
      <c r="P188" t="s">
        <v>22</v>
      </c>
    </row>
    <row r="189" spans="1:5" ht="25.5">
      <c r="A189" s="35" t="s">
        <v>49</v>
      </c>
      <c r="E189" s="36" t="s">
        <v>277</v>
      </c>
    </row>
    <row r="190" spans="1:5" ht="38.25">
      <c r="A190" s="37" t="s">
        <v>51</v>
      </c>
      <c r="E190" s="38" t="s">
        <v>278</v>
      </c>
    </row>
    <row r="191" spans="1:5" ht="38.25">
      <c r="A191" t="s">
        <v>53</v>
      </c>
      <c r="E191" s="36" t="s">
        <v>279</v>
      </c>
    </row>
    <row r="192" spans="1:16" ht="12.75">
      <c r="A192" s="25" t="s">
        <v>44</v>
      </c>
      <c r="B192" s="29" t="s">
        <v>280</v>
      </c>
      <c r="C192" s="29" t="s">
        <v>281</v>
      </c>
      <c r="D192" s="25" t="s">
        <v>59</v>
      </c>
      <c r="E192" s="30" t="s">
        <v>282</v>
      </c>
      <c r="F192" s="31" t="s">
        <v>145</v>
      </c>
      <c r="G192" s="32">
        <v>28.114</v>
      </c>
      <c r="H192" s="33">
        <v>0</v>
      </c>
      <c r="I192" s="34">
        <f>ROUND(ROUND(H192,2)*ROUND(G192,3),2)</f>
      </c>
      <c r="O192">
        <f>(I192*21)/100</f>
      </c>
      <c r="P192" t="s">
        <v>22</v>
      </c>
    </row>
    <row r="193" spans="1:5" ht="12.75">
      <c r="A193" s="35" t="s">
        <v>49</v>
      </c>
      <c r="E193" s="36" t="s">
        <v>239</v>
      </c>
    </row>
    <row r="194" spans="1:5" ht="114.75">
      <c r="A194" s="37" t="s">
        <v>51</v>
      </c>
      <c r="E194" s="38" t="s">
        <v>283</v>
      </c>
    </row>
    <row r="195" spans="1:5" ht="395.25">
      <c r="A195" t="s">
        <v>53</v>
      </c>
      <c r="E195" s="36" t="s">
        <v>284</v>
      </c>
    </row>
    <row r="196" spans="1:16" ht="12.75">
      <c r="A196" s="25" t="s">
        <v>44</v>
      </c>
      <c r="B196" s="29" t="s">
        <v>285</v>
      </c>
      <c r="C196" s="29" t="s">
        <v>286</v>
      </c>
      <c r="D196" s="25" t="s">
        <v>59</v>
      </c>
      <c r="E196" s="30" t="s">
        <v>287</v>
      </c>
      <c r="F196" s="31" t="s">
        <v>145</v>
      </c>
      <c r="G196" s="32">
        <v>17.492</v>
      </c>
      <c r="H196" s="33">
        <v>0</v>
      </c>
      <c r="I196" s="34">
        <f>ROUND(ROUND(H196,2)*ROUND(G196,3),2)</f>
      </c>
      <c r="O196">
        <f>(I196*21)/100</f>
      </c>
      <c r="P196" t="s">
        <v>22</v>
      </c>
    </row>
    <row r="197" spans="1:5" ht="12.75">
      <c r="A197" s="35" t="s">
        <v>49</v>
      </c>
      <c r="E197" s="36" t="s">
        <v>288</v>
      </c>
    </row>
    <row r="198" spans="1:5" ht="102">
      <c r="A198" s="37" t="s">
        <v>51</v>
      </c>
      <c r="E198" s="38" t="s">
        <v>289</v>
      </c>
    </row>
    <row r="199" spans="1:5" ht="369.75">
      <c r="A199" t="s">
        <v>53</v>
      </c>
      <c r="E199" s="36" t="s">
        <v>290</v>
      </c>
    </row>
    <row r="200" spans="1:16" ht="12.75">
      <c r="A200" s="25" t="s">
        <v>44</v>
      </c>
      <c r="B200" s="29" t="s">
        <v>291</v>
      </c>
      <c r="C200" s="29" t="s">
        <v>292</v>
      </c>
      <c r="D200" s="25" t="s">
        <v>46</v>
      </c>
      <c r="E200" s="30" t="s">
        <v>293</v>
      </c>
      <c r="F200" s="31" t="s">
        <v>48</v>
      </c>
      <c r="G200" s="32">
        <v>3.433</v>
      </c>
      <c r="H200" s="33">
        <v>0</v>
      </c>
      <c r="I200" s="34">
        <f>ROUND(ROUND(H200,2)*ROUND(G200,3),2)</f>
      </c>
      <c r="O200">
        <f>(I200*21)/100</f>
      </c>
      <c r="P200" t="s">
        <v>22</v>
      </c>
    </row>
    <row r="201" spans="1:5" ht="12.75">
      <c r="A201" s="35" t="s">
        <v>49</v>
      </c>
      <c r="E201" s="36" t="s">
        <v>294</v>
      </c>
    </row>
    <row r="202" spans="1:5" ht="12.75">
      <c r="A202" s="37" t="s">
        <v>51</v>
      </c>
      <c r="E202" s="38" t="s">
        <v>295</v>
      </c>
    </row>
    <row r="203" spans="1:5" ht="267.75">
      <c r="A203" t="s">
        <v>53</v>
      </c>
      <c r="E203" s="36" t="s">
        <v>296</v>
      </c>
    </row>
    <row r="204" spans="1:16" ht="12.75">
      <c r="A204" s="25" t="s">
        <v>44</v>
      </c>
      <c r="B204" s="29" t="s">
        <v>297</v>
      </c>
      <c r="C204" s="29" t="s">
        <v>292</v>
      </c>
      <c r="D204" s="25" t="s">
        <v>55</v>
      </c>
      <c r="E204" s="30" t="s">
        <v>293</v>
      </c>
      <c r="F204" s="31" t="s">
        <v>48</v>
      </c>
      <c r="G204" s="32">
        <v>0.25</v>
      </c>
      <c r="H204" s="33">
        <v>0</v>
      </c>
      <c r="I204" s="34">
        <f>ROUND(ROUND(H204,2)*ROUND(G204,3),2)</f>
      </c>
      <c r="O204">
        <f>(I204*21)/100</f>
      </c>
      <c r="P204" t="s">
        <v>22</v>
      </c>
    </row>
    <row r="205" spans="1:5" ht="12.75">
      <c r="A205" s="35" t="s">
        <v>49</v>
      </c>
      <c r="E205" s="36" t="s">
        <v>294</v>
      </c>
    </row>
    <row r="206" spans="1:5" ht="51">
      <c r="A206" s="37" t="s">
        <v>51</v>
      </c>
      <c r="E206" s="38" t="s">
        <v>298</v>
      </c>
    </row>
    <row r="207" spans="1:5" ht="267.75">
      <c r="A207" t="s">
        <v>53</v>
      </c>
      <c r="E207" s="36" t="s">
        <v>299</v>
      </c>
    </row>
    <row r="208" spans="1:16" ht="12.75">
      <c r="A208" s="25" t="s">
        <v>44</v>
      </c>
      <c r="B208" s="29" t="s">
        <v>300</v>
      </c>
      <c r="C208" s="29" t="s">
        <v>301</v>
      </c>
      <c r="D208" s="25" t="s">
        <v>59</v>
      </c>
      <c r="E208" s="30" t="s">
        <v>302</v>
      </c>
      <c r="F208" s="31" t="s">
        <v>48</v>
      </c>
      <c r="G208" s="32">
        <v>0.102</v>
      </c>
      <c r="H208" s="33">
        <v>0</v>
      </c>
      <c r="I208" s="34">
        <f>ROUND(ROUND(H208,2)*ROUND(G208,3),2)</f>
      </c>
      <c r="O208">
        <f>(I208*21)/100</f>
      </c>
      <c r="P208" t="s">
        <v>22</v>
      </c>
    </row>
    <row r="209" spans="1:5" ht="12.75">
      <c r="A209" s="35" t="s">
        <v>49</v>
      </c>
      <c r="E209" s="36" t="s">
        <v>59</v>
      </c>
    </row>
    <row r="210" spans="1:5" ht="76.5">
      <c r="A210" s="37" t="s">
        <v>51</v>
      </c>
      <c r="E210" s="38" t="s">
        <v>303</v>
      </c>
    </row>
    <row r="211" spans="1:5" ht="267.75">
      <c r="A211" t="s">
        <v>53</v>
      </c>
      <c r="E211" s="36" t="s">
        <v>299</v>
      </c>
    </row>
    <row r="212" spans="1:16" ht="12.75">
      <c r="A212" s="25" t="s">
        <v>44</v>
      </c>
      <c r="B212" s="29" t="s">
        <v>304</v>
      </c>
      <c r="C212" s="29" t="s">
        <v>305</v>
      </c>
      <c r="D212" s="25" t="s">
        <v>59</v>
      </c>
      <c r="E212" s="30" t="s">
        <v>306</v>
      </c>
      <c r="F212" s="31" t="s">
        <v>145</v>
      </c>
      <c r="G212" s="32">
        <v>0.558</v>
      </c>
      <c r="H212" s="33">
        <v>0</v>
      </c>
      <c r="I212" s="34">
        <f>ROUND(ROUND(H212,2)*ROUND(G212,3),2)</f>
      </c>
      <c r="O212">
        <f>(I212*21)/100</f>
      </c>
      <c r="P212" t="s">
        <v>22</v>
      </c>
    </row>
    <row r="213" spans="1:5" ht="25.5">
      <c r="A213" s="35" t="s">
        <v>49</v>
      </c>
      <c r="E213" s="36" t="s">
        <v>307</v>
      </c>
    </row>
    <row r="214" spans="1:5" ht="76.5">
      <c r="A214" s="37" t="s">
        <v>51</v>
      </c>
      <c r="E214" s="38" t="s">
        <v>308</v>
      </c>
    </row>
    <row r="215" spans="1:5" ht="280.5">
      <c r="A215" t="s">
        <v>53</v>
      </c>
      <c r="E215" s="36" t="s">
        <v>309</v>
      </c>
    </row>
    <row r="216" spans="1:18" ht="12.75" customHeight="1">
      <c r="A216" s="6" t="s">
        <v>42</v>
      </c>
      <c r="B216" s="6"/>
      <c r="C216" s="40" t="s">
        <v>32</v>
      </c>
      <c r="D216" s="6"/>
      <c r="E216" s="27" t="s">
        <v>310</v>
      </c>
      <c r="F216" s="6"/>
      <c r="G216" s="6"/>
      <c r="H216" s="6"/>
      <c r="I216" s="41">
        <f>0+Q216</f>
      </c>
      <c r="O216">
        <f>0+R216</f>
      </c>
      <c r="Q216">
        <f>0+I217+I221+I225+I229+I233+I237+I241</f>
      </c>
      <c r="R216">
        <f>0+O217+O221+O225+O229+O233+O237+O241</f>
      </c>
    </row>
    <row r="217" spans="1:16" ht="12.75">
      <c r="A217" s="25" t="s">
        <v>44</v>
      </c>
      <c r="B217" s="29" t="s">
        <v>311</v>
      </c>
      <c r="C217" s="29" t="s">
        <v>312</v>
      </c>
      <c r="D217" s="25" t="s">
        <v>59</v>
      </c>
      <c r="E217" s="30" t="s">
        <v>313</v>
      </c>
      <c r="F217" s="31" t="s">
        <v>145</v>
      </c>
      <c r="G217" s="32">
        <v>3.488</v>
      </c>
      <c r="H217" s="33">
        <v>0</v>
      </c>
      <c r="I217" s="34">
        <f>ROUND(ROUND(H217,2)*ROUND(G217,3),2)</f>
      </c>
      <c r="O217">
        <f>(I217*21)/100</f>
      </c>
      <c r="P217" t="s">
        <v>22</v>
      </c>
    </row>
    <row r="218" spans="1:5" ht="12.75">
      <c r="A218" s="35" t="s">
        <v>49</v>
      </c>
      <c r="E218" s="36" t="s">
        <v>314</v>
      </c>
    </row>
    <row r="219" spans="1:5" ht="63.75">
      <c r="A219" s="37" t="s">
        <v>51</v>
      </c>
      <c r="E219" s="38" t="s">
        <v>315</v>
      </c>
    </row>
    <row r="220" spans="1:5" ht="280.5">
      <c r="A220" t="s">
        <v>53</v>
      </c>
      <c r="E220" s="36" t="s">
        <v>309</v>
      </c>
    </row>
    <row r="221" spans="1:16" ht="12.75">
      <c r="A221" s="25" t="s">
        <v>44</v>
      </c>
      <c r="B221" s="29" t="s">
        <v>316</v>
      </c>
      <c r="C221" s="29" t="s">
        <v>317</v>
      </c>
      <c r="D221" s="25" t="s">
        <v>46</v>
      </c>
      <c r="E221" s="30" t="s">
        <v>318</v>
      </c>
      <c r="F221" s="31" t="s">
        <v>48</v>
      </c>
      <c r="G221" s="32">
        <v>4.5</v>
      </c>
      <c r="H221" s="33">
        <v>0</v>
      </c>
      <c r="I221" s="34">
        <f>ROUND(ROUND(H221,2)*ROUND(G221,3),2)</f>
      </c>
      <c r="O221">
        <f>(I221*21)/100</f>
      </c>
      <c r="P221" t="s">
        <v>22</v>
      </c>
    </row>
    <row r="222" spans="1:5" ht="51">
      <c r="A222" s="35" t="s">
        <v>49</v>
      </c>
      <c r="E222" s="36" t="s">
        <v>319</v>
      </c>
    </row>
    <row r="223" spans="1:5" ht="12.75">
      <c r="A223" s="37" t="s">
        <v>51</v>
      </c>
      <c r="E223" s="38" t="s">
        <v>320</v>
      </c>
    </row>
    <row r="224" spans="1:5" ht="306">
      <c r="A224" t="s">
        <v>53</v>
      </c>
      <c r="E224" s="36" t="s">
        <v>321</v>
      </c>
    </row>
    <row r="225" spans="1:16" ht="12.75">
      <c r="A225" s="25" t="s">
        <v>44</v>
      </c>
      <c r="B225" s="29" t="s">
        <v>322</v>
      </c>
      <c r="C225" s="29" t="s">
        <v>323</v>
      </c>
      <c r="D225" s="25" t="s">
        <v>59</v>
      </c>
      <c r="E225" s="30" t="s">
        <v>324</v>
      </c>
      <c r="F225" s="31" t="s">
        <v>145</v>
      </c>
      <c r="G225" s="32">
        <v>16.135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>
      <c r="A226" s="35" t="s">
        <v>49</v>
      </c>
      <c r="E226" s="36" t="s">
        <v>325</v>
      </c>
    </row>
    <row r="227" spans="1:5" ht="140.25">
      <c r="A227" s="37" t="s">
        <v>51</v>
      </c>
      <c r="E227" s="38" t="s">
        <v>326</v>
      </c>
    </row>
    <row r="228" spans="1:5" ht="369.75">
      <c r="A228" t="s">
        <v>53</v>
      </c>
      <c r="E228" s="36" t="s">
        <v>290</v>
      </c>
    </row>
    <row r="229" spans="1:16" ht="12.75">
      <c r="A229" s="25" t="s">
        <v>44</v>
      </c>
      <c r="B229" s="29" t="s">
        <v>327</v>
      </c>
      <c r="C229" s="29" t="s">
        <v>328</v>
      </c>
      <c r="D229" s="25" t="s">
        <v>59</v>
      </c>
      <c r="E229" s="30" t="s">
        <v>329</v>
      </c>
      <c r="F229" s="31" t="s">
        <v>145</v>
      </c>
      <c r="G229" s="32">
        <v>0.77</v>
      </c>
      <c r="H229" s="33">
        <v>0</v>
      </c>
      <c r="I229" s="34">
        <f>ROUND(ROUND(H229,2)*ROUND(G229,3),2)</f>
      </c>
      <c r="O229">
        <f>(I229*21)/100</f>
      </c>
      <c r="P229" t="s">
        <v>22</v>
      </c>
    </row>
    <row r="230" spans="1:5" ht="12.75">
      <c r="A230" s="35" t="s">
        <v>49</v>
      </c>
      <c r="E230" s="36" t="s">
        <v>330</v>
      </c>
    </row>
    <row r="231" spans="1:5" ht="76.5">
      <c r="A231" s="37" t="s">
        <v>51</v>
      </c>
      <c r="E231" s="38" t="s">
        <v>331</v>
      </c>
    </row>
    <row r="232" spans="1:5" ht="395.25">
      <c r="A232" t="s">
        <v>53</v>
      </c>
      <c r="E232" s="36" t="s">
        <v>284</v>
      </c>
    </row>
    <row r="233" spans="1:16" ht="12.75">
      <c r="A233" s="25" t="s">
        <v>44</v>
      </c>
      <c r="B233" s="29" t="s">
        <v>332</v>
      </c>
      <c r="C233" s="29" t="s">
        <v>333</v>
      </c>
      <c r="D233" s="25" t="s">
        <v>59</v>
      </c>
      <c r="E233" s="30" t="s">
        <v>334</v>
      </c>
      <c r="F233" s="31" t="s">
        <v>145</v>
      </c>
      <c r="G233" s="32">
        <v>0.77</v>
      </c>
      <c r="H233" s="33">
        <v>0</v>
      </c>
      <c r="I233" s="34">
        <f>ROUND(ROUND(H233,2)*ROUND(G233,3),2)</f>
      </c>
      <c r="O233">
        <f>(I233*21)/100</f>
      </c>
      <c r="P233" t="s">
        <v>22</v>
      </c>
    </row>
    <row r="234" spans="1:5" ht="12.75">
      <c r="A234" s="35" t="s">
        <v>49</v>
      </c>
      <c r="E234" s="36" t="s">
        <v>335</v>
      </c>
    </row>
    <row r="235" spans="1:5" ht="76.5">
      <c r="A235" s="37" t="s">
        <v>51</v>
      </c>
      <c r="E235" s="38" t="s">
        <v>336</v>
      </c>
    </row>
    <row r="236" spans="1:5" ht="38.25">
      <c r="A236" t="s">
        <v>53</v>
      </c>
      <c r="E236" s="36" t="s">
        <v>224</v>
      </c>
    </row>
    <row r="237" spans="1:16" ht="12.75">
      <c r="A237" s="25" t="s">
        <v>44</v>
      </c>
      <c r="B237" s="29" t="s">
        <v>337</v>
      </c>
      <c r="C237" s="29" t="s">
        <v>338</v>
      </c>
      <c r="D237" s="25" t="s">
        <v>59</v>
      </c>
      <c r="E237" s="30" t="s">
        <v>339</v>
      </c>
      <c r="F237" s="31" t="s">
        <v>145</v>
      </c>
      <c r="G237" s="32">
        <v>21.2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12.75">
      <c r="A238" s="35" t="s">
        <v>49</v>
      </c>
      <c r="E238" s="36" t="s">
        <v>340</v>
      </c>
    </row>
    <row r="239" spans="1:5" ht="51">
      <c r="A239" s="37" t="s">
        <v>51</v>
      </c>
      <c r="E239" s="38" t="s">
        <v>341</v>
      </c>
    </row>
    <row r="240" spans="1:5" ht="51">
      <c r="A240" t="s">
        <v>53</v>
      </c>
      <c r="E240" s="36" t="s">
        <v>342</v>
      </c>
    </row>
    <row r="241" spans="1:16" ht="12.75">
      <c r="A241" s="25" t="s">
        <v>44</v>
      </c>
      <c r="B241" s="29" t="s">
        <v>343</v>
      </c>
      <c r="C241" s="29" t="s">
        <v>344</v>
      </c>
      <c r="D241" s="25" t="s">
        <v>59</v>
      </c>
      <c r="E241" s="30" t="s">
        <v>345</v>
      </c>
      <c r="F241" s="31" t="s">
        <v>145</v>
      </c>
      <c r="G241" s="32">
        <v>1.54</v>
      </c>
      <c r="H241" s="33">
        <v>0</v>
      </c>
      <c r="I241" s="34">
        <f>ROUND(ROUND(H241,2)*ROUND(G241,3),2)</f>
      </c>
      <c r="O241">
        <f>(I241*21)/100</f>
      </c>
      <c r="P241" t="s">
        <v>22</v>
      </c>
    </row>
    <row r="242" spans="1:5" ht="12.75">
      <c r="A242" s="35" t="s">
        <v>49</v>
      </c>
      <c r="E242" s="36" t="s">
        <v>346</v>
      </c>
    </row>
    <row r="243" spans="1:5" ht="76.5">
      <c r="A243" s="37" t="s">
        <v>51</v>
      </c>
      <c r="E243" s="38" t="s">
        <v>347</v>
      </c>
    </row>
    <row r="244" spans="1:5" ht="102">
      <c r="A244" t="s">
        <v>53</v>
      </c>
      <c r="E244" s="36" t="s">
        <v>348</v>
      </c>
    </row>
    <row r="245" spans="1:18" ht="12.75" customHeight="1">
      <c r="A245" s="6" t="s">
        <v>42</v>
      </c>
      <c r="B245" s="6"/>
      <c r="C245" s="40" t="s">
        <v>34</v>
      </c>
      <c r="D245" s="6"/>
      <c r="E245" s="27" t="s">
        <v>349</v>
      </c>
      <c r="F245" s="6"/>
      <c r="G245" s="6"/>
      <c r="H245" s="6"/>
      <c r="I245" s="41">
        <f>0+Q245</f>
      </c>
      <c r="O245">
        <f>0+R245</f>
      </c>
      <c r="Q245">
        <f>0+I246+I250+I254</f>
      </c>
      <c r="R245">
        <f>0+O246+O250+O254</f>
      </c>
    </row>
    <row r="246" spans="1:16" ht="12.75">
      <c r="A246" s="25" t="s">
        <v>44</v>
      </c>
      <c r="B246" s="29" t="s">
        <v>350</v>
      </c>
      <c r="C246" s="29" t="s">
        <v>351</v>
      </c>
      <c r="D246" s="25" t="s">
        <v>59</v>
      </c>
      <c r="E246" s="30" t="s">
        <v>352</v>
      </c>
      <c r="F246" s="31" t="s">
        <v>115</v>
      </c>
      <c r="G246" s="32">
        <v>47</v>
      </c>
      <c r="H246" s="33">
        <v>0</v>
      </c>
      <c r="I246" s="34">
        <f>ROUND(ROUND(H246,2)*ROUND(G246,3),2)</f>
      </c>
      <c r="O246">
        <f>(I246*21)/100</f>
      </c>
      <c r="P246" t="s">
        <v>22</v>
      </c>
    </row>
    <row r="247" spans="1:5" ht="12.75">
      <c r="A247" s="35" t="s">
        <v>49</v>
      </c>
      <c r="E247" s="36" t="s">
        <v>353</v>
      </c>
    </row>
    <row r="248" spans="1:5" ht="51">
      <c r="A248" s="37" t="s">
        <v>51</v>
      </c>
      <c r="E248" s="38" t="s">
        <v>256</v>
      </c>
    </row>
    <row r="249" spans="1:5" ht="51">
      <c r="A249" t="s">
        <v>53</v>
      </c>
      <c r="E249" s="36" t="s">
        <v>354</v>
      </c>
    </row>
    <row r="250" spans="1:16" ht="12.75">
      <c r="A250" s="25" t="s">
        <v>44</v>
      </c>
      <c r="B250" s="29" t="s">
        <v>355</v>
      </c>
      <c r="C250" s="29" t="s">
        <v>356</v>
      </c>
      <c r="D250" s="25" t="s">
        <v>59</v>
      </c>
      <c r="E250" s="30" t="s">
        <v>357</v>
      </c>
      <c r="F250" s="31" t="s">
        <v>115</v>
      </c>
      <c r="G250" s="32">
        <v>47</v>
      </c>
      <c r="H250" s="33">
        <v>0</v>
      </c>
      <c r="I250" s="34">
        <f>ROUND(ROUND(H250,2)*ROUND(G250,3),2)</f>
      </c>
      <c r="O250">
        <f>(I250*21)/100</f>
      </c>
      <c r="P250" t="s">
        <v>22</v>
      </c>
    </row>
    <row r="251" spans="1:5" ht="12.75">
      <c r="A251" s="35" t="s">
        <v>49</v>
      </c>
      <c r="E251" s="36" t="s">
        <v>358</v>
      </c>
    </row>
    <row r="252" spans="1:5" ht="51">
      <c r="A252" s="37" t="s">
        <v>51</v>
      </c>
      <c r="E252" s="38" t="s">
        <v>256</v>
      </c>
    </row>
    <row r="253" spans="1:5" ht="153">
      <c r="A253" t="s">
        <v>53</v>
      </c>
      <c r="E253" s="36" t="s">
        <v>359</v>
      </c>
    </row>
    <row r="254" spans="1:16" ht="12.75">
      <c r="A254" s="25" t="s">
        <v>44</v>
      </c>
      <c r="B254" s="29" t="s">
        <v>360</v>
      </c>
      <c r="C254" s="29" t="s">
        <v>361</v>
      </c>
      <c r="D254" s="25" t="s">
        <v>59</v>
      </c>
      <c r="E254" s="30" t="s">
        <v>362</v>
      </c>
      <c r="F254" s="31" t="s">
        <v>115</v>
      </c>
      <c r="G254" s="32">
        <v>45</v>
      </c>
      <c r="H254" s="33">
        <v>0</v>
      </c>
      <c r="I254" s="34">
        <f>ROUND(ROUND(H254,2)*ROUND(G254,3),2)</f>
      </c>
      <c r="O254">
        <f>(I254*21)/100</f>
      </c>
      <c r="P254" t="s">
        <v>22</v>
      </c>
    </row>
    <row r="255" spans="1:5" ht="25.5">
      <c r="A255" s="35" t="s">
        <v>49</v>
      </c>
      <c r="E255" s="36" t="s">
        <v>363</v>
      </c>
    </row>
    <row r="256" spans="1:5" ht="51">
      <c r="A256" s="37" t="s">
        <v>51</v>
      </c>
      <c r="E256" s="38" t="s">
        <v>364</v>
      </c>
    </row>
    <row r="257" spans="1:5" ht="89.25">
      <c r="A257" t="s">
        <v>53</v>
      </c>
      <c r="E257" s="36" t="s">
        <v>365</v>
      </c>
    </row>
    <row r="258" spans="1:18" ht="12.75" customHeight="1">
      <c r="A258" s="6" t="s">
        <v>42</v>
      </c>
      <c r="B258" s="6"/>
      <c r="C258" s="40" t="s">
        <v>36</v>
      </c>
      <c r="D258" s="6"/>
      <c r="E258" s="27" t="s">
        <v>366</v>
      </c>
      <c r="F258" s="6"/>
      <c r="G258" s="6"/>
      <c r="H258" s="6"/>
      <c r="I258" s="41">
        <f>0+Q258</f>
      </c>
      <c r="O258">
        <f>0+R258</f>
      </c>
      <c r="Q258">
        <f>0+I259</f>
      </c>
      <c r="R258">
        <f>0+O259</f>
      </c>
    </row>
    <row r="259" spans="1:16" ht="12.75">
      <c r="A259" s="25" t="s">
        <v>44</v>
      </c>
      <c r="B259" s="29" t="s">
        <v>367</v>
      </c>
      <c r="C259" s="29" t="s">
        <v>368</v>
      </c>
      <c r="D259" s="25" t="s">
        <v>59</v>
      </c>
      <c r="E259" s="30" t="s">
        <v>369</v>
      </c>
      <c r="F259" s="31" t="s">
        <v>115</v>
      </c>
      <c r="G259" s="32">
        <v>7.2</v>
      </c>
      <c r="H259" s="33">
        <v>0</v>
      </c>
      <c r="I259" s="34">
        <f>ROUND(ROUND(H259,2)*ROUND(G259,3),2)</f>
      </c>
      <c r="O259">
        <f>(I259*21)/100</f>
      </c>
      <c r="P259" t="s">
        <v>22</v>
      </c>
    </row>
    <row r="260" spans="1:5" ht="12.75">
      <c r="A260" s="35" t="s">
        <v>49</v>
      </c>
      <c r="E260" s="36" t="s">
        <v>370</v>
      </c>
    </row>
    <row r="261" spans="1:5" ht="63.75">
      <c r="A261" s="37" t="s">
        <v>51</v>
      </c>
      <c r="E261" s="38" t="s">
        <v>371</v>
      </c>
    </row>
    <row r="262" spans="1:5" ht="89.25">
      <c r="A262" t="s">
        <v>53</v>
      </c>
      <c r="E262" s="36" t="s">
        <v>372</v>
      </c>
    </row>
    <row r="263" spans="1:18" ht="12.75" customHeight="1">
      <c r="A263" s="6" t="s">
        <v>42</v>
      </c>
      <c r="B263" s="6"/>
      <c r="C263" s="40" t="s">
        <v>70</v>
      </c>
      <c r="D263" s="6"/>
      <c r="E263" s="27" t="s">
        <v>373</v>
      </c>
      <c r="F263" s="6"/>
      <c r="G263" s="6"/>
      <c r="H263" s="6"/>
      <c r="I263" s="41">
        <f>0+Q263</f>
      </c>
      <c r="O263">
        <f>0+R263</f>
      </c>
      <c r="Q263">
        <f>0+I264+I268</f>
      </c>
      <c r="R263">
        <f>0+O264+O268</f>
      </c>
    </row>
    <row r="264" spans="1:16" ht="12.75">
      <c r="A264" s="25" t="s">
        <v>44</v>
      </c>
      <c r="B264" s="29" t="s">
        <v>374</v>
      </c>
      <c r="C264" s="29" t="s">
        <v>375</v>
      </c>
      <c r="D264" s="25" t="s">
        <v>59</v>
      </c>
      <c r="E264" s="30" t="s">
        <v>376</v>
      </c>
      <c r="F264" s="31" t="s">
        <v>115</v>
      </c>
      <c r="G264" s="32">
        <v>76.948</v>
      </c>
      <c r="H264" s="33">
        <v>0</v>
      </c>
      <c r="I264" s="34">
        <f>ROUND(ROUND(H264,2)*ROUND(G264,3),2)</f>
      </c>
      <c r="O264">
        <f>(I264*21)/100</f>
      </c>
      <c r="P264" t="s">
        <v>22</v>
      </c>
    </row>
    <row r="265" spans="1:5" ht="12.75">
      <c r="A265" s="35" t="s">
        <v>49</v>
      </c>
      <c r="E265" s="36" t="s">
        <v>377</v>
      </c>
    </row>
    <row r="266" spans="1:5" ht="89.25">
      <c r="A266" s="37" t="s">
        <v>51</v>
      </c>
      <c r="E266" s="38" t="s">
        <v>378</v>
      </c>
    </row>
    <row r="267" spans="1:5" ht="38.25">
      <c r="A267" t="s">
        <v>53</v>
      </c>
      <c r="E267" s="36" t="s">
        <v>379</v>
      </c>
    </row>
    <row r="268" spans="1:16" ht="12.75">
      <c r="A268" s="25" t="s">
        <v>44</v>
      </c>
      <c r="B268" s="29" t="s">
        <v>380</v>
      </c>
      <c r="C268" s="29" t="s">
        <v>381</v>
      </c>
      <c r="D268" s="25" t="s">
        <v>59</v>
      </c>
      <c r="E268" s="30" t="s">
        <v>382</v>
      </c>
      <c r="F268" s="31" t="s">
        <v>115</v>
      </c>
      <c r="G268" s="32">
        <v>15.764</v>
      </c>
      <c r="H268" s="33">
        <v>0</v>
      </c>
      <c r="I268" s="34">
        <f>ROUND(ROUND(H268,2)*ROUND(G268,3),2)</f>
      </c>
      <c r="O268">
        <f>(I268*21)/100</f>
      </c>
      <c r="P268" t="s">
        <v>22</v>
      </c>
    </row>
    <row r="269" spans="1:5" ht="12.75">
      <c r="A269" s="35" t="s">
        <v>49</v>
      </c>
      <c r="E269" s="36" t="s">
        <v>383</v>
      </c>
    </row>
    <row r="270" spans="1:5" ht="76.5">
      <c r="A270" s="37" t="s">
        <v>51</v>
      </c>
      <c r="E270" s="38" t="s">
        <v>384</v>
      </c>
    </row>
    <row r="271" spans="1:5" ht="51">
      <c r="A271" t="s">
        <v>53</v>
      </c>
      <c r="E271" s="36" t="s">
        <v>385</v>
      </c>
    </row>
    <row r="272" spans="1:18" ht="12.75" customHeight="1">
      <c r="A272" s="6" t="s">
        <v>42</v>
      </c>
      <c r="B272" s="6"/>
      <c r="C272" s="40" t="s">
        <v>76</v>
      </c>
      <c r="D272" s="6"/>
      <c r="E272" s="27" t="s">
        <v>386</v>
      </c>
      <c r="F272" s="6"/>
      <c r="G272" s="6"/>
      <c r="H272" s="6"/>
      <c r="I272" s="41">
        <f>0+Q272</f>
      </c>
      <c r="O272">
        <f>0+R272</f>
      </c>
      <c r="Q272">
        <f>0+I273+I277+I281+I285</f>
      </c>
      <c r="R272">
        <f>0+O273+O277+O281+O285</f>
      </c>
    </row>
    <row r="273" spans="1:16" ht="12.75">
      <c r="A273" s="25" t="s">
        <v>44</v>
      </c>
      <c r="B273" s="29" t="s">
        <v>387</v>
      </c>
      <c r="C273" s="29" t="s">
        <v>388</v>
      </c>
      <c r="D273" s="25" t="s">
        <v>59</v>
      </c>
      <c r="E273" s="30" t="s">
        <v>389</v>
      </c>
      <c r="F273" s="31" t="s">
        <v>132</v>
      </c>
      <c r="G273" s="32">
        <v>1.1</v>
      </c>
      <c r="H273" s="33">
        <v>0</v>
      </c>
      <c r="I273" s="34">
        <f>ROUND(ROUND(H273,2)*ROUND(G273,3),2)</f>
      </c>
      <c r="O273">
        <f>(I273*21)/100</f>
      </c>
      <c r="P273" t="s">
        <v>22</v>
      </c>
    </row>
    <row r="274" spans="1:5" ht="12.75">
      <c r="A274" s="35" t="s">
        <v>49</v>
      </c>
      <c r="E274" s="36" t="s">
        <v>390</v>
      </c>
    </row>
    <row r="275" spans="1:5" ht="25.5">
      <c r="A275" s="37" t="s">
        <v>51</v>
      </c>
      <c r="E275" s="38" t="s">
        <v>391</v>
      </c>
    </row>
    <row r="276" spans="1:5" ht="255">
      <c r="A276" t="s">
        <v>53</v>
      </c>
      <c r="E276" s="36" t="s">
        <v>392</v>
      </c>
    </row>
    <row r="277" spans="1:16" ht="12.75">
      <c r="A277" s="25" t="s">
        <v>44</v>
      </c>
      <c r="B277" s="29" t="s">
        <v>393</v>
      </c>
      <c r="C277" s="29" t="s">
        <v>394</v>
      </c>
      <c r="D277" s="25" t="s">
        <v>59</v>
      </c>
      <c r="E277" s="30" t="s">
        <v>395</v>
      </c>
      <c r="F277" s="31" t="s">
        <v>132</v>
      </c>
      <c r="G277" s="32">
        <v>1.5</v>
      </c>
      <c r="H277" s="33">
        <v>0</v>
      </c>
      <c r="I277" s="34">
        <f>ROUND(ROUND(H277,2)*ROUND(G277,3),2)</f>
      </c>
      <c r="O277">
        <f>(I277*21)/100</f>
      </c>
      <c r="P277" t="s">
        <v>22</v>
      </c>
    </row>
    <row r="278" spans="1:5" ht="12.75">
      <c r="A278" s="35" t="s">
        <v>49</v>
      </c>
      <c r="E278" s="36" t="s">
        <v>396</v>
      </c>
    </row>
    <row r="279" spans="1:5" ht="25.5">
      <c r="A279" s="37" t="s">
        <v>51</v>
      </c>
      <c r="E279" s="38" t="s">
        <v>397</v>
      </c>
    </row>
    <row r="280" spans="1:5" ht="255">
      <c r="A280" t="s">
        <v>53</v>
      </c>
      <c r="E280" s="36" t="s">
        <v>392</v>
      </c>
    </row>
    <row r="281" spans="1:16" ht="12.75">
      <c r="A281" s="25" t="s">
        <v>44</v>
      </c>
      <c r="B281" s="29" t="s">
        <v>398</v>
      </c>
      <c r="C281" s="29" t="s">
        <v>399</v>
      </c>
      <c r="D281" s="25" t="s">
        <v>59</v>
      </c>
      <c r="E281" s="30" t="s">
        <v>400</v>
      </c>
      <c r="F281" s="31" t="s">
        <v>132</v>
      </c>
      <c r="G281" s="32">
        <v>23</v>
      </c>
      <c r="H281" s="33">
        <v>0</v>
      </c>
      <c r="I281" s="34">
        <f>ROUND(ROUND(H281,2)*ROUND(G281,3),2)</f>
      </c>
      <c r="O281">
        <f>(I281*21)/100</f>
      </c>
      <c r="P281" t="s">
        <v>22</v>
      </c>
    </row>
    <row r="282" spans="1:5" ht="12.75">
      <c r="A282" s="35" t="s">
        <v>49</v>
      </c>
      <c r="E282" s="36" t="s">
        <v>401</v>
      </c>
    </row>
    <row r="283" spans="1:5" ht="51">
      <c r="A283" s="37" t="s">
        <v>51</v>
      </c>
      <c r="E283" s="38" t="s">
        <v>402</v>
      </c>
    </row>
    <row r="284" spans="1:5" ht="242.25">
      <c r="A284" t="s">
        <v>53</v>
      </c>
      <c r="E284" s="36" t="s">
        <v>403</v>
      </c>
    </row>
    <row r="285" spans="1:16" ht="12.75">
      <c r="A285" s="25" t="s">
        <v>44</v>
      </c>
      <c r="B285" s="29" t="s">
        <v>404</v>
      </c>
      <c r="C285" s="29" t="s">
        <v>405</v>
      </c>
      <c r="D285" s="25" t="s">
        <v>59</v>
      </c>
      <c r="E285" s="30" t="s">
        <v>406</v>
      </c>
      <c r="F285" s="31" t="s">
        <v>132</v>
      </c>
      <c r="G285" s="32">
        <v>2</v>
      </c>
      <c r="H285" s="33">
        <v>0</v>
      </c>
      <c r="I285" s="34">
        <f>ROUND(ROUND(H285,2)*ROUND(G285,3),2)</f>
      </c>
      <c r="O285">
        <f>(I285*21)/100</f>
      </c>
      <c r="P285" t="s">
        <v>22</v>
      </c>
    </row>
    <row r="286" spans="1:5" ht="12.75">
      <c r="A286" s="35" t="s">
        <v>49</v>
      </c>
      <c r="E286" s="36" t="s">
        <v>407</v>
      </c>
    </row>
    <row r="287" spans="1:5" ht="51">
      <c r="A287" s="37" t="s">
        <v>51</v>
      </c>
      <c r="E287" s="38" t="s">
        <v>408</v>
      </c>
    </row>
    <row r="288" spans="1:5" ht="242.25">
      <c r="A288" t="s">
        <v>53</v>
      </c>
      <c r="E288" s="36" t="s">
        <v>403</v>
      </c>
    </row>
    <row r="289" spans="1:18" ht="12.75" customHeight="1">
      <c r="A289" s="6" t="s">
        <v>42</v>
      </c>
      <c r="B289" s="6"/>
      <c r="C289" s="40" t="s">
        <v>39</v>
      </c>
      <c r="D289" s="6"/>
      <c r="E289" s="27" t="s">
        <v>409</v>
      </c>
      <c r="F289" s="6"/>
      <c r="G289" s="6"/>
      <c r="H289" s="6"/>
      <c r="I289" s="41">
        <f>0+Q289</f>
      </c>
      <c r="O289">
        <f>0+R289</f>
      </c>
      <c r="Q289">
        <f>0+I290+I294+I298+I302+I306+I310+I314+I318+I322+I326+I330+I334</f>
      </c>
      <c r="R289">
        <f>0+O290+O294+O298+O302+O306+O310+O314+O318+O322+O326+O330+O334</f>
      </c>
    </row>
    <row r="290" spans="1:16" ht="12.75">
      <c r="A290" s="25" t="s">
        <v>44</v>
      </c>
      <c r="B290" s="29" t="s">
        <v>410</v>
      </c>
      <c r="C290" s="29" t="s">
        <v>411</v>
      </c>
      <c r="D290" s="25" t="s">
        <v>59</v>
      </c>
      <c r="E290" s="30" t="s">
        <v>412</v>
      </c>
      <c r="F290" s="31" t="s">
        <v>132</v>
      </c>
      <c r="G290" s="32">
        <v>29.5</v>
      </c>
      <c r="H290" s="33">
        <v>0</v>
      </c>
      <c r="I290" s="34">
        <f>ROUND(ROUND(H290,2)*ROUND(G290,3),2)</f>
      </c>
      <c r="O290">
        <f>(I290*21)/100</f>
      </c>
      <c r="P290" t="s">
        <v>22</v>
      </c>
    </row>
    <row r="291" spans="1:5" ht="25.5">
      <c r="A291" s="35" t="s">
        <v>49</v>
      </c>
      <c r="E291" s="36" t="s">
        <v>413</v>
      </c>
    </row>
    <row r="292" spans="1:5" ht="12.75">
      <c r="A292" s="37" t="s">
        <v>51</v>
      </c>
      <c r="E292" s="38" t="s">
        <v>414</v>
      </c>
    </row>
    <row r="293" spans="1:5" ht="63.75">
      <c r="A293" t="s">
        <v>53</v>
      </c>
      <c r="E293" s="36" t="s">
        <v>415</v>
      </c>
    </row>
    <row r="294" spans="1:16" ht="12.75">
      <c r="A294" s="25" t="s">
        <v>44</v>
      </c>
      <c r="B294" s="29" t="s">
        <v>416</v>
      </c>
      <c r="C294" s="29" t="s">
        <v>417</v>
      </c>
      <c r="D294" s="25" t="s">
        <v>59</v>
      </c>
      <c r="E294" s="30" t="s">
        <v>418</v>
      </c>
      <c r="F294" s="31" t="s">
        <v>132</v>
      </c>
      <c r="G294" s="32">
        <v>13.5</v>
      </c>
      <c r="H294" s="33">
        <v>0</v>
      </c>
      <c r="I294" s="34">
        <f>ROUND(ROUND(H294,2)*ROUND(G294,3),2)</f>
      </c>
      <c r="O294">
        <f>(I294*21)/100</f>
      </c>
      <c r="P294" t="s">
        <v>22</v>
      </c>
    </row>
    <row r="295" spans="1:5" ht="12.75">
      <c r="A295" s="35" t="s">
        <v>49</v>
      </c>
      <c r="E295" s="36" t="s">
        <v>419</v>
      </c>
    </row>
    <row r="296" spans="1:5" ht="12.75">
      <c r="A296" s="37" t="s">
        <v>51</v>
      </c>
      <c r="E296" s="38" t="s">
        <v>420</v>
      </c>
    </row>
    <row r="297" spans="1:5" ht="38.25">
      <c r="A297" t="s">
        <v>53</v>
      </c>
      <c r="E297" s="36" t="s">
        <v>421</v>
      </c>
    </row>
    <row r="298" spans="1:16" ht="12.75">
      <c r="A298" s="25" t="s">
        <v>44</v>
      </c>
      <c r="B298" s="29" t="s">
        <v>422</v>
      </c>
      <c r="C298" s="29" t="s">
        <v>423</v>
      </c>
      <c r="D298" s="25" t="s">
        <v>59</v>
      </c>
      <c r="E298" s="30" t="s">
        <v>424</v>
      </c>
      <c r="F298" s="31" t="s">
        <v>83</v>
      </c>
      <c r="G298" s="32">
        <v>4</v>
      </c>
      <c r="H298" s="33">
        <v>0</v>
      </c>
      <c r="I298" s="34">
        <f>ROUND(ROUND(H298,2)*ROUND(G298,3),2)</f>
      </c>
      <c r="O298">
        <f>(I298*21)/100</f>
      </c>
      <c r="P298" t="s">
        <v>22</v>
      </c>
    </row>
    <row r="299" spans="1:5" ht="12.75">
      <c r="A299" s="35" t="s">
        <v>49</v>
      </c>
      <c r="E299" s="36" t="s">
        <v>59</v>
      </c>
    </row>
    <row r="300" spans="1:5" ht="12.75">
      <c r="A300" s="37" t="s">
        <v>51</v>
      </c>
      <c r="E300" s="38" t="s">
        <v>59</v>
      </c>
    </row>
    <row r="301" spans="1:5" ht="38.25">
      <c r="A301" t="s">
        <v>53</v>
      </c>
      <c r="E301" s="36" t="s">
        <v>425</v>
      </c>
    </row>
    <row r="302" spans="1:16" ht="12.75">
      <c r="A302" s="25" t="s">
        <v>44</v>
      </c>
      <c r="B302" s="29" t="s">
        <v>426</v>
      </c>
      <c r="C302" s="29" t="s">
        <v>427</v>
      </c>
      <c r="D302" s="25" t="s">
        <v>59</v>
      </c>
      <c r="E302" s="30" t="s">
        <v>428</v>
      </c>
      <c r="F302" s="31" t="s">
        <v>83</v>
      </c>
      <c r="G302" s="32">
        <v>2</v>
      </c>
      <c r="H302" s="33">
        <v>0</v>
      </c>
      <c r="I302" s="34">
        <f>ROUND(ROUND(H302,2)*ROUND(G302,3),2)</f>
      </c>
      <c r="O302">
        <f>(I302*21)/100</f>
      </c>
      <c r="P302" t="s">
        <v>22</v>
      </c>
    </row>
    <row r="303" spans="1:5" ht="12.75">
      <c r="A303" s="35" t="s">
        <v>49</v>
      </c>
      <c r="E303" s="36" t="s">
        <v>59</v>
      </c>
    </row>
    <row r="304" spans="1:5" ht="12.75">
      <c r="A304" s="37" t="s">
        <v>51</v>
      </c>
      <c r="E304" s="38" t="s">
        <v>429</v>
      </c>
    </row>
    <row r="305" spans="1:5" ht="51">
      <c r="A305" t="s">
        <v>53</v>
      </c>
      <c r="E305" s="36" t="s">
        <v>430</v>
      </c>
    </row>
    <row r="306" spans="1:16" ht="12.75">
      <c r="A306" s="25" t="s">
        <v>44</v>
      </c>
      <c r="B306" s="29" t="s">
        <v>431</v>
      </c>
      <c r="C306" s="29" t="s">
        <v>432</v>
      </c>
      <c r="D306" s="25" t="s">
        <v>59</v>
      </c>
      <c r="E306" s="30" t="s">
        <v>433</v>
      </c>
      <c r="F306" s="31" t="s">
        <v>83</v>
      </c>
      <c r="G306" s="32">
        <v>2</v>
      </c>
      <c r="H306" s="33">
        <v>0</v>
      </c>
      <c r="I306" s="34">
        <f>ROUND(ROUND(H306,2)*ROUND(G306,3),2)</f>
      </c>
      <c r="O306">
        <f>(I306*21)/100</f>
      </c>
      <c r="P306" t="s">
        <v>22</v>
      </c>
    </row>
    <row r="307" spans="1:5" ht="12.75">
      <c r="A307" s="35" t="s">
        <v>49</v>
      </c>
      <c r="E307" s="36" t="s">
        <v>59</v>
      </c>
    </row>
    <row r="308" spans="1:5" ht="12.75">
      <c r="A308" s="37" t="s">
        <v>51</v>
      </c>
      <c r="E308" s="38" t="s">
        <v>59</v>
      </c>
    </row>
    <row r="309" spans="1:5" ht="38.25">
      <c r="A309" t="s">
        <v>53</v>
      </c>
      <c r="E309" s="36" t="s">
        <v>425</v>
      </c>
    </row>
    <row r="310" spans="1:16" ht="12.75">
      <c r="A310" s="25" t="s">
        <v>44</v>
      </c>
      <c r="B310" s="29" t="s">
        <v>434</v>
      </c>
      <c r="C310" s="29" t="s">
        <v>435</v>
      </c>
      <c r="D310" s="25" t="s">
        <v>59</v>
      </c>
      <c r="E310" s="30" t="s">
        <v>436</v>
      </c>
      <c r="F310" s="31" t="s">
        <v>132</v>
      </c>
      <c r="G310" s="32">
        <v>36.6</v>
      </c>
      <c r="H310" s="33">
        <v>0</v>
      </c>
      <c r="I310" s="34">
        <f>ROUND(ROUND(H310,2)*ROUND(G310,3),2)</f>
      </c>
      <c r="O310">
        <f>(I310*21)/100</f>
      </c>
      <c r="P310" t="s">
        <v>22</v>
      </c>
    </row>
    <row r="311" spans="1:5" ht="25.5">
      <c r="A311" s="35" t="s">
        <v>49</v>
      </c>
      <c r="E311" s="36" t="s">
        <v>437</v>
      </c>
    </row>
    <row r="312" spans="1:5" ht="51">
      <c r="A312" s="37" t="s">
        <v>51</v>
      </c>
      <c r="E312" s="38" t="s">
        <v>438</v>
      </c>
    </row>
    <row r="313" spans="1:5" ht="38.25">
      <c r="A313" t="s">
        <v>53</v>
      </c>
      <c r="E313" s="36" t="s">
        <v>439</v>
      </c>
    </row>
    <row r="314" spans="1:16" ht="12.75">
      <c r="A314" s="25" t="s">
        <v>44</v>
      </c>
      <c r="B314" s="29" t="s">
        <v>440</v>
      </c>
      <c r="C314" s="29" t="s">
        <v>441</v>
      </c>
      <c r="D314" s="25" t="s">
        <v>59</v>
      </c>
      <c r="E314" s="30" t="s">
        <v>442</v>
      </c>
      <c r="F314" s="31" t="s">
        <v>132</v>
      </c>
      <c r="G314" s="32">
        <v>4.3</v>
      </c>
      <c r="H314" s="33">
        <v>0</v>
      </c>
      <c r="I314" s="34">
        <f>ROUND(ROUND(H314,2)*ROUND(G314,3),2)</f>
      </c>
      <c r="O314">
        <f>(I314*21)/100</f>
      </c>
      <c r="P314" t="s">
        <v>22</v>
      </c>
    </row>
    <row r="315" spans="1:5" ht="25.5">
      <c r="A315" s="35" t="s">
        <v>49</v>
      </c>
      <c r="E315" s="36" t="s">
        <v>443</v>
      </c>
    </row>
    <row r="316" spans="1:5" ht="38.25">
      <c r="A316" s="37" t="s">
        <v>51</v>
      </c>
      <c r="E316" s="38" t="s">
        <v>444</v>
      </c>
    </row>
    <row r="317" spans="1:5" ht="38.25">
      <c r="A317" t="s">
        <v>53</v>
      </c>
      <c r="E317" s="36" t="s">
        <v>439</v>
      </c>
    </row>
    <row r="318" spans="1:16" ht="12.75">
      <c r="A318" s="25" t="s">
        <v>44</v>
      </c>
      <c r="B318" s="29" t="s">
        <v>445</v>
      </c>
      <c r="C318" s="29" t="s">
        <v>446</v>
      </c>
      <c r="D318" s="25" t="s">
        <v>59</v>
      </c>
      <c r="E318" s="30" t="s">
        <v>447</v>
      </c>
      <c r="F318" s="31" t="s">
        <v>132</v>
      </c>
      <c r="G318" s="32">
        <v>2.5</v>
      </c>
      <c r="H318" s="33">
        <v>0</v>
      </c>
      <c r="I318" s="34">
        <f>ROUND(ROUND(H318,2)*ROUND(G318,3),2)</f>
      </c>
      <c r="O318">
        <f>(I318*21)/100</f>
      </c>
      <c r="P318" t="s">
        <v>22</v>
      </c>
    </row>
    <row r="319" spans="1:5" ht="25.5">
      <c r="A319" s="35" t="s">
        <v>49</v>
      </c>
      <c r="E319" s="36" t="s">
        <v>448</v>
      </c>
    </row>
    <row r="320" spans="1:5" ht="12.75">
      <c r="A320" s="37" t="s">
        <v>51</v>
      </c>
      <c r="E320" s="38" t="s">
        <v>449</v>
      </c>
    </row>
    <row r="321" spans="1:5" ht="76.5">
      <c r="A321" t="s">
        <v>53</v>
      </c>
      <c r="E321" s="36" t="s">
        <v>450</v>
      </c>
    </row>
    <row r="322" spans="1:16" ht="12.75">
      <c r="A322" s="25" t="s">
        <v>44</v>
      </c>
      <c r="B322" s="29" t="s">
        <v>451</v>
      </c>
      <c r="C322" s="29" t="s">
        <v>452</v>
      </c>
      <c r="D322" s="25" t="s">
        <v>59</v>
      </c>
      <c r="E322" s="30" t="s">
        <v>453</v>
      </c>
      <c r="F322" s="31" t="s">
        <v>454</v>
      </c>
      <c r="G322" s="32">
        <v>132.552</v>
      </c>
      <c r="H322" s="33">
        <v>0</v>
      </c>
      <c r="I322" s="34">
        <f>ROUND(ROUND(H322,2)*ROUND(G322,3),2)</f>
      </c>
      <c r="O322">
        <f>(I322*21)/100</f>
      </c>
      <c r="P322" t="s">
        <v>22</v>
      </c>
    </row>
    <row r="323" spans="1:5" ht="12.75">
      <c r="A323" s="35" t="s">
        <v>49</v>
      </c>
      <c r="E323" s="36" t="s">
        <v>59</v>
      </c>
    </row>
    <row r="324" spans="1:5" ht="76.5">
      <c r="A324" s="37" t="s">
        <v>51</v>
      </c>
      <c r="E324" s="38" t="s">
        <v>455</v>
      </c>
    </row>
    <row r="325" spans="1:5" ht="409.5">
      <c r="A325" t="s">
        <v>53</v>
      </c>
      <c r="E325" s="36" t="s">
        <v>456</v>
      </c>
    </row>
    <row r="326" spans="1:16" ht="12.75">
      <c r="A326" s="25" t="s">
        <v>44</v>
      </c>
      <c r="B326" s="29" t="s">
        <v>457</v>
      </c>
      <c r="C326" s="29" t="s">
        <v>458</v>
      </c>
      <c r="D326" s="25" t="s">
        <v>59</v>
      </c>
      <c r="E326" s="30" t="s">
        <v>459</v>
      </c>
      <c r="F326" s="31" t="s">
        <v>115</v>
      </c>
      <c r="G326" s="32">
        <v>7.2</v>
      </c>
      <c r="H326" s="33">
        <v>0</v>
      </c>
      <c r="I326" s="34">
        <f>ROUND(ROUND(H326,2)*ROUND(G326,3),2)</f>
      </c>
      <c r="O326">
        <f>(I326*21)/100</f>
      </c>
      <c r="P326" t="s">
        <v>22</v>
      </c>
    </row>
    <row r="327" spans="1:5" ht="12.75">
      <c r="A327" s="35" t="s">
        <v>49</v>
      </c>
      <c r="E327" s="36" t="s">
        <v>59</v>
      </c>
    </row>
    <row r="328" spans="1:5" ht="63.75">
      <c r="A328" s="37" t="s">
        <v>51</v>
      </c>
      <c r="E328" s="38" t="s">
        <v>371</v>
      </c>
    </row>
    <row r="329" spans="1:5" ht="25.5">
      <c r="A329" t="s">
        <v>53</v>
      </c>
      <c r="E329" s="36" t="s">
        <v>460</v>
      </c>
    </row>
    <row r="330" spans="1:16" ht="12.75">
      <c r="A330" s="25" t="s">
        <v>44</v>
      </c>
      <c r="B330" s="29" t="s">
        <v>461</v>
      </c>
      <c r="C330" s="29" t="s">
        <v>462</v>
      </c>
      <c r="D330" s="25" t="s">
        <v>59</v>
      </c>
      <c r="E330" s="30" t="s">
        <v>463</v>
      </c>
      <c r="F330" s="31" t="s">
        <v>115</v>
      </c>
      <c r="G330" s="32">
        <v>52.39</v>
      </c>
      <c r="H330" s="33">
        <v>0</v>
      </c>
      <c r="I330" s="34">
        <f>ROUND(ROUND(H330,2)*ROUND(G330,3),2)</f>
      </c>
      <c r="O330">
        <f>(I330*21)/100</f>
      </c>
      <c r="P330" t="s">
        <v>22</v>
      </c>
    </row>
    <row r="331" spans="1:5" ht="12.75">
      <c r="A331" s="35" t="s">
        <v>49</v>
      </c>
      <c r="E331" s="36" t="s">
        <v>464</v>
      </c>
    </row>
    <row r="332" spans="1:5" ht="63.75">
      <c r="A332" s="37" t="s">
        <v>51</v>
      </c>
      <c r="E332" s="38" t="s">
        <v>465</v>
      </c>
    </row>
    <row r="333" spans="1:5" ht="25.5">
      <c r="A333" t="s">
        <v>53</v>
      </c>
      <c r="E333" s="36" t="s">
        <v>460</v>
      </c>
    </row>
    <row r="334" spans="1:16" ht="12.75">
      <c r="A334" s="25" t="s">
        <v>44</v>
      </c>
      <c r="B334" s="29" t="s">
        <v>466</v>
      </c>
      <c r="C334" s="29" t="s">
        <v>467</v>
      </c>
      <c r="D334" s="25" t="s">
        <v>59</v>
      </c>
      <c r="E334" s="30" t="s">
        <v>468</v>
      </c>
      <c r="F334" s="31" t="s">
        <v>48</v>
      </c>
      <c r="G334" s="32">
        <v>5</v>
      </c>
      <c r="H334" s="33">
        <v>0</v>
      </c>
      <c r="I334" s="34">
        <f>ROUND(ROUND(H334,2)*ROUND(G334,3),2)</f>
      </c>
      <c r="O334">
        <f>(I334*21)/100</f>
      </c>
      <c r="P334" t="s">
        <v>22</v>
      </c>
    </row>
    <row r="335" spans="1:5" ht="38.25">
      <c r="A335" s="35" t="s">
        <v>49</v>
      </c>
      <c r="E335" s="36" t="s">
        <v>469</v>
      </c>
    </row>
    <row r="336" spans="1:5" ht="12.75">
      <c r="A336" s="37" t="s">
        <v>51</v>
      </c>
      <c r="E336" s="38" t="s">
        <v>470</v>
      </c>
    </row>
    <row r="337" spans="1:5" ht="102">
      <c r="A337" t="s">
        <v>53</v>
      </c>
      <c r="E337" s="36" t="s">
        <v>471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