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Propojení pro pěší" sheetId="2" r:id="rId2"/>
    <sheet name="VO - Veřejné osvětlení" sheetId="3" r:id="rId3"/>
    <sheet name="VON - Vedlejší a ostatní 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'SO 101 - Propojení pro pěší'!$C$127:$K$315</definedName>
    <definedName name="_xlnm.Print_Area" localSheetId="1">'SO 101 - Propojení pro pěší'!$C$4:$J$76,'SO 101 - Propojení pro pěší'!$C$82:$J$109,'SO 101 - Propojení pro pěší'!$C$115:$J$315</definedName>
    <definedName name="_xlnm._FilterDatabase" localSheetId="2" hidden="1">'VO - Veřejné osvětlení'!$C$126:$K$223</definedName>
    <definedName name="_xlnm.Print_Area" localSheetId="2">'VO - Veřejné osvětlení'!$C$4:$J$76,'VO - Veřejné osvětlení'!$C$82:$J$108,'VO - Veřejné osvětlení'!$C$114:$J$223</definedName>
    <definedName name="_xlnm._FilterDatabase" localSheetId="3" hidden="1">'VON - Vedlejší a ostatní ...'!$C$120:$K$133</definedName>
    <definedName name="_xlnm.Print_Area" localSheetId="3">'VON - Vedlejší a ostatní ...'!$C$4:$J$76,'VON - Vedlejší a ostatní ...'!$C$82:$J$102,'VON - Vedlejší a ostatní ...'!$C$108:$J$133</definedName>
    <definedName name="_xlnm.Print_Area" localSheetId="4">'Seznam figur'!$C$4:$G$131</definedName>
    <definedName name="_xlnm.Print_Titles" localSheetId="0">'Rekapitulace stavby'!$92:$92</definedName>
    <definedName name="_xlnm.Print_Titles" localSheetId="1">'SO 101 - Propojení pro pěší'!$127:$127</definedName>
    <definedName name="_xlnm.Print_Titles" localSheetId="2">'VO - Veřejné osvětlení'!$126:$126</definedName>
    <definedName name="_xlnm.Print_Titles" localSheetId="3">'VON - Vedlejší a ostatní ...'!$120:$120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<sst xmlns="http://schemas.openxmlformats.org/spreadsheetml/2006/main" count="4350" uniqueCount="791">
  <si>
    <t>Export Komplet</t>
  </si>
  <si>
    <t/>
  </si>
  <si>
    <t>2.0</t>
  </si>
  <si>
    <t>ZAMOK</t>
  </si>
  <si>
    <t>False</t>
  </si>
  <si>
    <t>{d863c389-a828-4cf0-88b3-2420a17d918b}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</si>
  <si>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</si>
  <si>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</si>
  <si>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</si>
  <si>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</si>
  <si>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</si>
  <si>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</si>
  <si>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</si>
  <si>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</si>
  <si>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</si>
  <si>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</si>
  <si>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</si>
  <si>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PROPOJENÍ PRO PĚŠÍ ul. Májová a ul. Hrdinů, DĚČÍN XXXII</t>
  </si>
  <si>
    <t>KSO:</t>
  </si>
  <si>
    <t>CC-CZ:</t>
  </si>
  <si>
    <t>Místo:</t>
  </si>
  <si>
    <t>p.p.č. 877/1 877/52</t>
  </si>
  <si>
    <t>Datum:</t>
  </si>
  <si>
    <t>8. 3. 2022</t>
  </si>
  <si>
    <t>Zadavatel:</t>
  </si>
  <si>
    <t>IČ:</t>
  </si>
  <si>
    <t>STATUTÁRNÍ MĚSTO DĚČÍN</t>
  </si>
  <si>
    <t>DIČ:</t>
  </si>
  <si>
    <t>Uchazeč:</t>
  </si>
  <si>
    <t>Vyplň údaj</t>
  </si>
  <si>
    <t>Projektant:</t>
  </si>
  <si>
    <t>Ing. Vladimír POLDA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</si>
  <si>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</si>
  <si>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</si>
  <si>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</si>
  <si>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</si>
  <si>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</si>
  <si>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</si>
  <si>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</si>
  <si>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</si>
  <si>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</si>
  <si>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</si>
  <si>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</si>
  <si>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</si>
  <si>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</si>
  <si>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</si>
  <si>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</si>
  <si>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</si>
  <si>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</si>
  <si>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</si>
  <si>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</si>
  <si>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</si>
  <si>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</si>
  <si>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</si>
  <si>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</si>
  <si>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</si>
  <si>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</si>
  <si>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</si>
  <si>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</si>
  <si>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</si>
  <si>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</si>
  <si>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</si>
  <si>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</si>
  <si>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</si>
  <si>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</si>
  <si>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</si>
  <si>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</si>
  <si>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</si>
  <si>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</si>
  <si>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</si>
  <si>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</si>
  <si>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</si>
  <si>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</si>
  <si>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</si>
  <si>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</si>
  <si>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</si>
  <si>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</si>
  <si>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</si>
  <si>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</si>
  <si>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</si>
  <si>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</si>
  <si>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</si>
  <si>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Propojení pro pěší</t>
  </si>
  <si>
    <t>STA</t>
  </si>
  <si>
    <t>1</t>
  </si>
  <si>
    <t>{b3bece1f-7843-4e8e-859e-11caa13a0aee}</t>
  </si>
  <si>
    <t>2</t>
  </si>
  <si>
    <t>VO</t>
  </si>
  <si>
    <t>Veřejné osvětlení</t>
  </si>
  <si>
    <t>{ac25099a-be5d-42c9-8312-ca01b5fecaed}</t>
  </si>
  <si>
    <t>VON</t>
  </si>
  <si>
    <t>Vedlejší a ostatní náklady</t>
  </si>
  <si>
    <t>{47a50cec-dbff-421b-a150-3ceee83f45ad}</t>
  </si>
  <si>
    <t>betsutkus</t>
  </si>
  <si>
    <t>15,309</t>
  </si>
  <si>
    <t>betsutsyp</t>
  </si>
  <si>
    <t>30,875</t>
  </si>
  <si>
    <t>KRYCÍ LIST SOUPISU PRACÍ</t>
  </si>
  <si>
    <t>drn</t>
  </si>
  <si>
    <t>150</t>
  </si>
  <si>
    <t>L150</t>
  </si>
  <si>
    <t>3,9</t>
  </si>
  <si>
    <t>L200</t>
  </si>
  <si>
    <t>odkop</t>
  </si>
  <si>
    <t>37,2</t>
  </si>
  <si>
    <t>Objekt:</t>
  </si>
  <si>
    <t>odvoz</t>
  </si>
  <si>
    <t>42,045</t>
  </si>
  <si>
    <t>SO 101 - Propojení pro pěší</t>
  </si>
  <si>
    <t>rýhy</t>
  </si>
  <si>
    <t>2,745</t>
  </si>
  <si>
    <t>S1</t>
  </si>
  <si>
    <t>145,5</t>
  </si>
  <si>
    <t>S2</t>
  </si>
  <si>
    <t>1,6</t>
  </si>
  <si>
    <t>sutkam</t>
  </si>
  <si>
    <t>16,15</t>
  </si>
  <si>
    <t>sutziv</t>
  </si>
  <si>
    <t>9,31</t>
  </si>
  <si>
    <t>trav</t>
  </si>
  <si>
    <t>117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</si>
  <si>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</si>
  <si>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</si>
  <si>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</si>
  <si>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</si>
  <si>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</si>
  <si>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</si>
  <si>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</si>
  <si>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</si>
  <si>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</si>
  <si>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</si>
  <si>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</si>
  <si>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</si>
  <si>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</si>
  <si>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</si>
  <si>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</si>
  <si>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</si>
  <si>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772 - Podlahy z kamene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</si>
  <si>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</si>
  <si>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</si>
  <si>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</si>
  <si>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</si>
  <si>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</si>
  <si>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</si>
  <si>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</si>
  <si>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</si>
  <si>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</si>
  <si>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</si>
  <si>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</si>
  <si>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</si>
  <si>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</si>
  <si>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</si>
  <si>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</si>
  <si>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</si>
  <si>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</si>
  <si>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</si>
  <si>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</si>
  <si>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</si>
  <si>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</si>
  <si>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</si>
  <si>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-1660185859</t>
  </si>
  <si>
    <t>VV</t>
  </si>
  <si>
    <t>"dle situace bouracích prací" 5</t>
  </si>
  <si>
    <t>111301111</t>
  </si>
  <si>
    <t>Sejmutí drnu tl do 100 mm s přemístěním do 50 m nebo naložením na dopravní prostředek</t>
  </si>
  <si>
    <t>-1467256485</t>
  </si>
  <si>
    <t>"dle situace bouracích prací - stržení a urovnávka navazujících nezpevněných ploch" 45+105</t>
  </si>
  <si>
    <t>3</t>
  </si>
  <si>
    <t>112155315</t>
  </si>
  <si>
    <t>Štěpkování keřového porostu hustého s naložením</t>
  </si>
  <si>
    <t>1106812512</t>
  </si>
  <si>
    <t>113106123</t>
  </si>
  <si>
    <t>Rozebrání dlažeb ze zámkových dlaždic komunikací pro pěší ručně</t>
  </si>
  <si>
    <t>1147937020</t>
  </si>
  <si>
    <t>"dle situace bouracích prací - vybourání dlažby pro pokládku nové dlažby" 3</t>
  </si>
  <si>
    <t>5</t>
  </si>
  <si>
    <t>113106134</t>
  </si>
  <si>
    <t>Rozebrání dlažeb ze zámkových dlaždic komunikací pro pěší strojně pl do 50 m2</t>
  </si>
  <si>
    <t>201882544</t>
  </si>
  <si>
    <t>"dle situace bouracích prací" 1,5</t>
  </si>
  <si>
    <t>6</t>
  </si>
  <si>
    <t>113107161</t>
  </si>
  <si>
    <t>Odstranění podkladu z kameniva drceného tl 100 mm strojně pl přes 50 do 200 m2</t>
  </si>
  <si>
    <t>-665879434</t>
  </si>
  <si>
    <t>"dle situace bouracích prací - vybourání stávajícího chodníku" 95</t>
  </si>
  <si>
    <t>7</t>
  </si>
  <si>
    <t>113107171</t>
  </si>
  <si>
    <t>Odstranění podkladu z betonu prostého tl 150 mm strojně pl přes 50 do 200 m2</t>
  </si>
  <si>
    <t>-602989063</t>
  </si>
  <si>
    <t>8</t>
  </si>
  <si>
    <t>113107181</t>
  </si>
  <si>
    <t>Odstranění podkladu živičného tl 50 mm strojně pl přes 50 do 200 m2</t>
  </si>
  <si>
    <t>-1931058983</t>
  </si>
  <si>
    <t>9</t>
  </si>
  <si>
    <t>113202111</t>
  </si>
  <si>
    <t>Vytrhání obrub krajníků obrubníků stojatých</t>
  </si>
  <si>
    <t>m</t>
  </si>
  <si>
    <t>-1199684772</t>
  </si>
  <si>
    <t>"dle situace bouracích prací" 2,5+1,95+2,1</t>
  </si>
  <si>
    <t>10</t>
  </si>
  <si>
    <t>113204111</t>
  </si>
  <si>
    <t>Vytrhání obrub záhonových</t>
  </si>
  <si>
    <t>-1796594985</t>
  </si>
  <si>
    <t>"dle situace bouracích prací" 2,5+33,8+6,1+6,15+4,35+26</t>
  </si>
  <si>
    <t>11</t>
  </si>
  <si>
    <t>122251102</t>
  </si>
  <si>
    <t>Odkopávky a prokopávky nezapažené v hornině třídy těžitelnosti I, skupiny 3 objem do 50 m3 strojně</t>
  </si>
  <si>
    <t>m3</t>
  </si>
  <si>
    <t>1295341439</t>
  </si>
  <si>
    <t>"dle situace bouracích prací - odtěžení nezpevněné plochy" 105*0,24</t>
  </si>
  <si>
    <t>"dle situace bouracích prací - stržení a urovnávka navazujících nezpevněných ploch" 45*(0,25-0,1)+105*(0,15-0,1)</t>
  </si>
  <si>
    <t>Součet</t>
  </si>
  <si>
    <t>12</t>
  </si>
  <si>
    <t>132251101</t>
  </si>
  <si>
    <t>Hloubení rýh nezapažených  š do 800 mm v hornině třídy těžitelnosti I, skupiny 3 objem do 20 m3 strojně</t>
  </si>
  <si>
    <t>-764614347</t>
  </si>
  <si>
    <t>"výkop pro dešťovou kanalizaci" (L150+L200)*0,6*0,5</t>
  </si>
  <si>
    <t>"rozšíření pro DV3" 1,7*1*(0,85-0,1)</t>
  </si>
  <si>
    <t>13</t>
  </si>
  <si>
    <t>162751117</t>
  </si>
  <si>
    <t>Vodorovné přemístění do 10000 m výkopku/sypaniny z horniny třídy těžitelnosti I, skupiny 1 až 3</t>
  </si>
  <si>
    <t>-913898052</t>
  </si>
  <si>
    <t>rýhy+odkop+drn*0,1 - "zemina použitá na terénní úpravy" 86*0,15</t>
  </si>
  <si>
    <t>14</t>
  </si>
  <si>
    <t>162751119</t>
  </si>
  <si>
    <t>Příplatek k vodorovnému přemístění výkopku/sypaniny z horniny třídy těžitelnosti I, skupiny 1 až 3 ZKD 1000 m přes 10000 m</t>
  </si>
  <si>
    <t>-809454853</t>
  </si>
  <si>
    <t>odvoz*5</t>
  </si>
  <si>
    <t>171201221</t>
  </si>
  <si>
    <t>Poplatek za uložení na skládce (skládkovné) zeminy a kamení kód odpadu 17 05 04</t>
  </si>
  <si>
    <t>t</t>
  </si>
  <si>
    <t>167720136</t>
  </si>
  <si>
    <t>odvoz*1,85</t>
  </si>
  <si>
    <t>16</t>
  </si>
  <si>
    <t>171251201</t>
  </si>
  <si>
    <t>Uložení sypaniny na skládky nebo meziskládky</t>
  </si>
  <si>
    <t>-1469608338</t>
  </si>
  <si>
    <t>17</t>
  </si>
  <si>
    <t>175151101</t>
  </si>
  <si>
    <t>Obsypání potrubí strojně sypaninou bez prohození, uloženou do 3 m</t>
  </si>
  <si>
    <t>-1383954209</t>
  </si>
  <si>
    <t>obsyp potrubí dešťové kanalizace</t>
  </si>
  <si>
    <t>L150*0,6*(0,5-0,1)-3,14*0,075*0,075*L150</t>
  </si>
  <si>
    <t>L200*0,6*(0,5-0,1)-3,14*0,1*0,1*L200</t>
  </si>
  <si>
    <t>18</t>
  </si>
  <si>
    <t>M</t>
  </si>
  <si>
    <t>58337331</t>
  </si>
  <si>
    <t>štěrkopísek frakce 0/22</t>
  </si>
  <si>
    <t>-1048950462</t>
  </si>
  <si>
    <t>1,076*2 'Přepočtené koeficientem množství</t>
  </si>
  <si>
    <t>19</t>
  </si>
  <si>
    <t>181351103</t>
  </si>
  <si>
    <t>Rozprostření ornice tl vrstvy do 200 mm pl do 500 m2 v rovině nebo ve svahu do 1:5 strojně</t>
  </si>
  <si>
    <t>1243818895</t>
  </si>
  <si>
    <t>"navazující zatravněné plochy s použitím původní zeminy - dle situace povrchů" 86</t>
  </si>
  <si>
    <t>"nové zatravněné plochy v místě vybouraných ploch - dle situace" 31</t>
  </si>
  <si>
    <t>20</t>
  </si>
  <si>
    <t>10364101</t>
  </si>
  <si>
    <t>zemina pro terénní úpravy -  ornice</t>
  </si>
  <si>
    <t>1306970269</t>
  </si>
  <si>
    <t>"nové zatravněné plochy v místě vybouraných ploch - dle situace" 31*0,15*2</t>
  </si>
  <si>
    <t>181451131</t>
  </si>
  <si>
    <t>Založení parkového trávníku výsevem plochy přes 1000 m2 v rovině a ve svahu do 1:5</t>
  </si>
  <si>
    <t>-1580609852</t>
  </si>
  <si>
    <t>22</t>
  </si>
  <si>
    <t>00572410</t>
  </si>
  <si>
    <t>osivo směs travní parková</t>
  </si>
  <si>
    <t>kg</t>
  </si>
  <si>
    <t>-755262621</t>
  </si>
  <si>
    <t>trav*30*0,001</t>
  </si>
  <si>
    <t>23</t>
  </si>
  <si>
    <t>181951111</t>
  </si>
  <si>
    <t>Úprava pláně v hornině třídy těžitelnosti I, skupiny 1 až 3 bez zhutnění strojně</t>
  </si>
  <si>
    <t>-2142473864</t>
  </si>
  <si>
    <t>S1+S2</t>
  </si>
  <si>
    <t>Zakládání</t>
  </si>
  <si>
    <t>24</t>
  </si>
  <si>
    <t>279113134</t>
  </si>
  <si>
    <t>Základová zeď tl do 300 mm z tvárnic ztraceného bednění včetně výplně z betonu tř. C 16/20</t>
  </si>
  <si>
    <t>1749881484</t>
  </si>
  <si>
    <t>"terénní schodiště č.2 - tři řady po 1,8m" 3*1,8*0,25</t>
  </si>
  <si>
    <t>Svislé a kompletní konstrukce</t>
  </si>
  <si>
    <t>25</t>
  </si>
  <si>
    <t>339921131</t>
  </si>
  <si>
    <t>Osazování betonových palisád do betonového základu v řadě výšky prvku do 0,5 m</t>
  </si>
  <si>
    <t>731915229</t>
  </si>
  <si>
    <t>"palisády 160x160 výšky 400 mm dle situace povrchů" 19*0,16</t>
  </si>
  <si>
    <t>26</t>
  </si>
  <si>
    <t>59228406</t>
  </si>
  <si>
    <t>palisáda betonová přírodní 160x160x400mm</t>
  </si>
  <si>
    <t>kus</t>
  </si>
  <si>
    <t>-179033926</t>
  </si>
  <si>
    <t>"dle situace povrchů" 19</t>
  </si>
  <si>
    <t>27</t>
  </si>
  <si>
    <t>339921132</t>
  </si>
  <si>
    <t>Osazování betonových palisád do betonového základu v řadě výšky prvku přes 0,5 do 1 m</t>
  </si>
  <si>
    <t>2063791078</t>
  </si>
  <si>
    <t>"palisády 160x160 výšky 600 mm dle situace povrchů" 35*0,16</t>
  </si>
  <si>
    <t>28</t>
  </si>
  <si>
    <t>59228409</t>
  </si>
  <si>
    <t>palisáda betonová přírodní 160x160x600mm</t>
  </si>
  <si>
    <t>360838125</t>
  </si>
  <si>
    <t>"dle situace povrchů" 35</t>
  </si>
  <si>
    <t>29</t>
  </si>
  <si>
    <t>380311641</t>
  </si>
  <si>
    <t>Kompletní konstrukce ČOV, nádrží, vodojemů nebo kanálů z betonu prostého tř. C 16/20 tl 150 mm</t>
  </si>
  <si>
    <t>-1054336714</t>
  </si>
  <si>
    <t>"DV3" (1,54*0,92+(1,54*2+0,62*2)*0,7)*0,15</t>
  </si>
  <si>
    <t>30</t>
  </si>
  <si>
    <t>380356231</t>
  </si>
  <si>
    <t>Bednění kompletních konstrukcí ČOV, nádrží nebo vodojemů neomítaných ploch rovinných zřízení</t>
  </si>
  <si>
    <t>-922488479</t>
  </si>
  <si>
    <t>"DV3" (1,54*2+0,92*2)*0,85+(1,24*2+0,62*2)*0,7</t>
  </si>
  <si>
    <t>31</t>
  </si>
  <si>
    <t>380356232</t>
  </si>
  <si>
    <t>Bednění kompletních konstrukcí ČOV, nádrží nebo vodojemů neomítaných ploch rovinných odstranění</t>
  </si>
  <si>
    <t>-1417445933</t>
  </si>
  <si>
    <t>Vodorovné konstrukce</t>
  </si>
  <si>
    <t>32</t>
  </si>
  <si>
    <t>451573111</t>
  </si>
  <si>
    <t>Lože pod potrubí otevřený výkop ze štěrkopísku</t>
  </si>
  <si>
    <t>-1248000978</t>
  </si>
  <si>
    <t>(L150+L200)*0,6*0,1 + "DV3" 1,6*1*0,1</t>
  </si>
  <si>
    <t>Komunikace pozemní</t>
  </si>
  <si>
    <t>33</t>
  </si>
  <si>
    <t>564251111</t>
  </si>
  <si>
    <t>Podklad nebo podsyp ze štěrkopísku ŠP tl 150 mm</t>
  </si>
  <si>
    <t>-1050520157</t>
  </si>
  <si>
    <t>"skladba pochůzných ploch z betonových dlažeb S1 - kamenivo 2-4 + 4-8 (1:1)" 140+5,5</t>
  </si>
  <si>
    <t>"skladba schodiště č.2 S2 - kamenivo drcené 0-16" 1,6</t>
  </si>
  <si>
    <t>34</t>
  </si>
  <si>
    <t>596211112</t>
  </si>
  <si>
    <t>Kladení zámkové dlažby komunikací pro pěší tl 60 mm skupiny A pl do 300 m2</t>
  </si>
  <si>
    <t>1647733042</t>
  </si>
  <si>
    <t>"nové dlažby ve skladbě S3 - dle situace povrchů" 2,5</t>
  </si>
  <si>
    <t>35</t>
  </si>
  <si>
    <t>59245018</t>
  </si>
  <si>
    <t>dlažba tvar obdélník betonová 200x100x60mm přírodní</t>
  </si>
  <si>
    <t>751585185</t>
  </si>
  <si>
    <t>"nové dlažby S1 - dle situace povrchů" 140</t>
  </si>
  <si>
    <t>"nové dlažby S3 - dle situace povrchů" 1,4</t>
  </si>
  <si>
    <t>Mezisoučet</t>
  </si>
  <si>
    <t>"z důvodu nestandardní pokládky prořez 10%" 141,4*0,1</t>
  </si>
  <si>
    <t>36</t>
  </si>
  <si>
    <t>59245008</t>
  </si>
  <si>
    <t>dlažba tvar obdélník betonová 200x100x60mm barevná</t>
  </si>
  <si>
    <t>822439669</t>
  </si>
  <si>
    <t>"nové dlažby S1 - dle situace povrchů - antracit" 5,5</t>
  </si>
  <si>
    <t>"z důvodu nestandardní pokládky prořez 10%" 5,5*0,1</t>
  </si>
  <si>
    <t>37</t>
  </si>
  <si>
    <t>59245006</t>
  </si>
  <si>
    <t>dlažba tvar obdélník betonová pro nevidomé 200x100x60mm barevná</t>
  </si>
  <si>
    <t>-1842514973</t>
  </si>
  <si>
    <t>"nové dlažby S1 - dle situace povrchů - červená slepecká" 1,1</t>
  </si>
  <si>
    <t>Trubní vedení</t>
  </si>
  <si>
    <t>38</t>
  </si>
  <si>
    <t>871315221</t>
  </si>
  <si>
    <t>Kanalizační potrubí z tvrdého PVC jednovrstvé tuhost třídy SN8 DN 160</t>
  </si>
  <si>
    <t>389361108</t>
  </si>
  <si>
    <t>"napojení DV1" 2,4</t>
  </si>
  <si>
    <t>"napojení DV2" 1,5</t>
  </si>
  <si>
    <t>39</t>
  </si>
  <si>
    <t>871355221</t>
  </si>
  <si>
    <t>Kanalizační potrubí z tvrdého PVC jednovrstvé tuhost třídy SN8 DN 200</t>
  </si>
  <si>
    <t>-1501076079</t>
  </si>
  <si>
    <t>"náhrada kanalizace v místě rušené dvorní vpusti" 1</t>
  </si>
  <si>
    <t>40</t>
  </si>
  <si>
    <t>871365811</t>
  </si>
  <si>
    <t>Bourání stávajícího potrubí z PVC nebo PP DN přes 150 do 250</t>
  </si>
  <si>
    <t>1332102064</t>
  </si>
  <si>
    <t>"přerušení stávajícího potrubí u dna DV3" 0,65</t>
  </si>
  <si>
    <t>41</t>
  </si>
  <si>
    <t>877315211</t>
  </si>
  <si>
    <t>Montáž tvarovek z tvrdého PVC-systém KG nebo z polypropylenu-systém KG 2000 jednoosé DN 160</t>
  </si>
  <si>
    <t>1672546348</t>
  </si>
  <si>
    <t>"kolena 87°- dle situace" 2</t>
  </si>
  <si>
    <t>"kolena 45°- dle situace" 2</t>
  </si>
  <si>
    <t>"kolena 15°- dle situace" 1</t>
  </si>
  <si>
    <t>42</t>
  </si>
  <si>
    <t>28611359</t>
  </si>
  <si>
    <t>koleno kanalizace PVC KG 160x15°</t>
  </si>
  <si>
    <t>-696551550</t>
  </si>
  <si>
    <t>43</t>
  </si>
  <si>
    <t>28611361</t>
  </si>
  <si>
    <t>koleno kanalizační PVC KG 160x45°</t>
  </si>
  <si>
    <t>1108496398</t>
  </si>
  <si>
    <t>44</t>
  </si>
  <si>
    <t>28611363</t>
  </si>
  <si>
    <t>koleno kanalizační PVC KG 160x87°</t>
  </si>
  <si>
    <t>931687806</t>
  </si>
  <si>
    <t>45</t>
  </si>
  <si>
    <t>877315221</t>
  </si>
  <si>
    <t>Montáž tvarovek z tvrdého PVC-systém KG nebo z polypropylenu-systém KG 2000 dvouosé DN 160</t>
  </si>
  <si>
    <t>321836572</t>
  </si>
  <si>
    <t>"odbočka 160/160 - dle situace" 1</t>
  </si>
  <si>
    <t>46</t>
  </si>
  <si>
    <t>28611392</t>
  </si>
  <si>
    <t>odbočka kanalizační PVC s hrdlem 160/160/45°</t>
  </si>
  <si>
    <t>-946966183</t>
  </si>
  <si>
    <t>47</t>
  </si>
  <si>
    <t>877355221</t>
  </si>
  <si>
    <t>Montáž tvarovek z tvrdého PVC-systém KG nebo z polypropylenu-systém KG 2000 dvouosé DN 200</t>
  </si>
  <si>
    <t>1564572637</t>
  </si>
  <si>
    <t>"odbočka 200/160 - dle situace" 1</t>
  </si>
  <si>
    <t>48</t>
  </si>
  <si>
    <t>28611918</t>
  </si>
  <si>
    <t>odbočka kanalizační s hrdlem PVC 200/160/45°</t>
  </si>
  <si>
    <t>244618807</t>
  </si>
  <si>
    <t>49</t>
  </si>
  <si>
    <t>890211851</t>
  </si>
  <si>
    <t>Bourání šachet z prostého betonu strojně obestavěného prostoru do 1,5 m3</t>
  </si>
  <si>
    <t>-109944598</t>
  </si>
  <si>
    <t>"dle situace bouracích prací - vybourání dvorní vpusti" 0,7*0,7*0,8</t>
  </si>
  <si>
    <t>50</t>
  </si>
  <si>
    <t>89481235R</t>
  </si>
  <si>
    <t>Plastová mříž s litinovým rámem pro horské vpusti 1400 x 785 x 135 mm</t>
  </si>
  <si>
    <t>922215551</t>
  </si>
  <si>
    <t>"DV3" 1</t>
  </si>
  <si>
    <t>51</t>
  </si>
  <si>
    <t>899201211</t>
  </si>
  <si>
    <t>Demontáž mříží litinových včetně rámů hmotnosti do 50 kg</t>
  </si>
  <si>
    <t>-1921447439</t>
  </si>
  <si>
    <t>"dle situace bouracích prací - vybourání dvorní vpusti" 1</t>
  </si>
  <si>
    <t>Ostatní konstrukce a práce, bourání</t>
  </si>
  <si>
    <t>52</t>
  </si>
  <si>
    <t>91111111R</t>
  </si>
  <si>
    <t>Ocelové dvoumadlové zábradlí dle specifikace v PD včetně betonových patek</t>
  </si>
  <si>
    <t>216935888</t>
  </si>
  <si>
    <t>"dle situace povrchů" 26,8</t>
  </si>
  <si>
    <t>53</t>
  </si>
  <si>
    <t>916131213</t>
  </si>
  <si>
    <t>Osazení silničního obrubníku betonového stojatého s boční opěrou do lože z betonu prostého</t>
  </si>
  <si>
    <t>1008277506</t>
  </si>
  <si>
    <t>"výměna obrub v trase nového vedení VO" 2,5</t>
  </si>
  <si>
    <t>54</t>
  </si>
  <si>
    <t>59217031</t>
  </si>
  <si>
    <t>obrubník betonový silniční 1000x150x250mm</t>
  </si>
  <si>
    <t>983958246</t>
  </si>
  <si>
    <t>55</t>
  </si>
  <si>
    <t>916231213</t>
  </si>
  <si>
    <t>Osazení chodníkového obrubníku betonového stojatého s boční opěrou do lože z betonu prostého</t>
  </si>
  <si>
    <t>981718663</t>
  </si>
  <si>
    <t>"čela terénního schodiště a lemování u zadního vstupu do BD" 34</t>
  </si>
  <si>
    <t>56</t>
  </si>
  <si>
    <t>59217017</t>
  </si>
  <si>
    <t>obrubník betonový chodníkový 1000x100x250mm</t>
  </si>
  <si>
    <t>-488026088</t>
  </si>
  <si>
    <t>57</t>
  </si>
  <si>
    <t>916331112</t>
  </si>
  <si>
    <t>Osazení zahradního obrubníku betonového do lože z betonu s boční opěrou</t>
  </si>
  <si>
    <t>-1702537147</t>
  </si>
  <si>
    <t>"ohraničení terénního schodiště, chodníku a odvodňovacího žlabu" 215</t>
  </si>
  <si>
    <t>58</t>
  </si>
  <si>
    <t>5921700R</t>
  </si>
  <si>
    <t>obrubník betonový zahradní 1000x50x300mm</t>
  </si>
  <si>
    <t>-1610620893</t>
  </si>
  <si>
    <t>59</t>
  </si>
  <si>
    <t>935112111</t>
  </si>
  <si>
    <t>Osazení příkopového žlabu do betonu tl 100 mm z betonových tvárnic š 500 mm</t>
  </si>
  <si>
    <t>-904715933</t>
  </si>
  <si>
    <t>"nový odvodňovací žlab ze žlabovek BEST ŽLAB II - dle situace" 90*0,28</t>
  </si>
  <si>
    <t>60</t>
  </si>
  <si>
    <t>5922705R</t>
  </si>
  <si>
    <t>odvodňovací žlab Best Žlab II přírodní 70/100 x 280 x 210 mm</t>
  </si>
  <si>
    <t>-653463320</t>
  </si>
  <si>
    <t>61</t>
  </si>
  <si>
    <t>935112211</t>
  </si>
  <si>
    <t>Osazení příkopového žlabu do betonu tl 100 mm z betonových tvárnic š 800 mm</t>
  </si>
  <si>
    <t>-1209581621</t>
  </si>
  <si>
    <t>"přeložka 3 ks žlabovek - dle situace" 1,8</t>
  </si>
  <si>
    <t>62</t>
  </si>
  <si>
    <t>93593261R</t>
  </si>
  <si>
    <t>Typová dvorní vpusť pro betonový žlab BEST včetně litinové mříže</t>
  </si>
  <si>
    <t>1080827884</t>
  </si>
  <si>
    <t>"DV1 a DV2" 2</t>
  </si>
  <si>
    <t>63</t>
  </si>
  <si>
    <t>966008211</t>
  </si>
  <si>
    <t>Bourání odvodňovacího žlabu z betonových příkopových tvárnic š do 500 mm</t>
  </si>
  <si>
    <t>1954125297</t>
  </si>
  <si>
    <t>"dle situace bouracích prací" 34</t>
  </si>
  <si>
    <t>64</t>
  </si>
  <si>
    <t>977151124</t>
  </si>
  <si>
    <t>Jádrové vrty diamantovými korunkami do D 180 mm do stavebních materiálů</t>
  </si>
  <si>
    <t>555560809</t>
  </si>
  <si>
    <t>"napojení kanalizace do stávající šachty" 0,2</t>
  </si>
  <si>
    <t>65</t>
  </si>
  <si>
    <t>977151125</t>
  </si>
  <si>
    <t>Jádrové vrty diamantovými korunkami do D 200 mm do stavebních materiálů</t>
  </si>
  <si>
    <t>1483347785</t>
  </si>
  <si>
    <t>"průchod vpustí DV3" 0,15*2</t>
  </si>
  <si>
    <t>997</t>
  </si>
  <si>
    <t>Přesun sutě</t>
  </si>
  <si>
    <t>66</t>
  </si>
  <si>
    <t>997221551</t>
  </si>
  <si>
    <t>Vodorovná doprava suti ze sypkých materiálů do 1 km</t>
  </si>
  <si>
    <t>1260482094</t>
  </si>
  <si>
    <t>sutkam+betsutsyp</t>
  </si>
  <si>
    <t>67</t>
  </si>
  <si>
    <t>997221559</t>
  </si>
  <si>
    <t>Příplatek ZKD 1 km u vodorovné dopravy suti ze sypkých materiálů</t>
  </si>
  <si>
    <t>1634997927</t>
  </si>
  <si>
    <t>(sutkam+betsutsyp)*14</t>
  </si>
  <si>
    <t>68</t>
  </si>
  <si>
    <t>997221561</t>
  </si>
  <si>
    <t>Vodorovná doprava suti z kusových materiálů do 1 km</t>
  </si>
  <si>
    <t>1698193391</t>
  </si>
  <si>
    <t>sutziv+betsutkus</t>
  </si>
  <si>
    <t>69</t>
  </si>
  <si>
    <t>997221569</t>
  </si>
  <si>
    <t>Příplatek ZKD 1 km u vodorovné dopravy suti z kusových materiálů</t>
  </si>
  <si>
    <t>528714399</t>
  </si>
  <si>
    <t>(sutziv+betsutkus)*14</t>
  </si>
  <si>
    <t>70</t>
  </si>
  <si>
    <t>997221615</t>
  </si>
  <si>
    <t>Poplatek za uložení na skládce (skládkovné) stavebního odpadu betonového kód odpadu 17 01 01</t>
  </si>
  <si>
    <t>66937373</t>
  </si>
  <si>
    <t>"betonová dlažba do suti" 0,39+0,78</t>
  </si>
  <si>
    <t>"betonové obrubníky" 1,343+3,156</t>
  </si>
  <si>
    <t>"dvorní vpusť" 0,69</t>
  </si>
  <si>
    <t>"odvodňovací žlaby" 8,95</t>
  </si>
  <si>
    <t>"odstranění betonového podkladu" 30,875</t>
  </si>
  <si>
    <t>71</t>
  </si>
  <si>
    <t>997221645</t>
  </si>
  <si>
    <t>Poplatek za uložení na skládce (skládkovné) odpadu asfaltového bez dehtu kód odpadu 17 03 02</t>
  </si>
  <si>
    <t>1044779861</t>
  </si>
  <si>
    <t>"odstranění živičného krytu" 9,31</t>
  </si>
  <si>
    <t>72</t>
  </si>
  <si>
    <t>997221655</t>
  </si>
  <si>
    <t>-1967312911</t>
  </si>
  <si>
    <t>"odstranění podkladu z kameniva" 16,15</t>
  </si>
  <si>
    <t>998</t>
  </si>
  <si>
    <t>Přesun hmot</t>
  </si>
  <si>
    <t>73</t>
  </si>
  <si>
    <t>998223011</t>
  </si>
  <si>
    <t>Přesun hmot pro pozemní komunikace s krytem dlážděným</t>
  </si>
  <si>
    <t>-2008161373</t>
  </si>
  <si>
    <t>PSV</t>
  </si>
  <si>
    <t>Práce a dodávky PSV</t>
  </si>
  <si>
    <t>772</t>
  </si>
  <si>
    <t>Podlahy z kamene</t>
  </si>
  <si>
    <t>74</t>
  </si>
  <si>
    <t>772231304</t>
  </si>
  <si>
    <t>Montáž obkladu stupňů deskami kladenými do malty z kamene tvrdého tl do 70 mm</t>
  </si>
  <si>
    <t>-787363658</t>
  </si>
  <si>
    <t>3*1,8</t>
  </si>
  <si>
    <t>75</t>
  </si>
  <si>
    <t>5838221R</t>
  </si>
  <si>
    <t>betonové stupně CSB STEP</t>
  </si>
  <si>
    <t>364667565</t>
  </si>
  <si>
    <t>5,4*3,33 'Přepočtené koeficientem množství</t>
  </si>
  <si>
    <t>VO - Veřejné osvětlení</t>
  </si>
  <si>
    <t>D1 - Dodávky zařízení</t>
  </si>
  <si>
    <t>D2 - Materiál elektromontážní</t>
  </si>
  <si>
    <t>D3 - Materiál zemní+stavební</t>
  </si>
  <si>
    <t>D4 - Elektromontáže</t>
  </si>
  <si>
    <t>D5 - Demontáže</t>
  </si>
  <si>
    <t>D6 - Zemní práce</t>
  </si>
  <si>
    <t>D7 - Ostatní náklady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</si>
  <si>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</si>
  <si>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</si>
  <si>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</si>
  <si>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</si>
  <si>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D1</t>
  </si>
  <si>
    <t>Dodávky zařízení</t>
  </si>
  <si>
    <t>000530001</t>
  </si>
  <si>
    <t>svítidlo LED EL1 14W/1630lm/3000K</t>
  </si>
  <si>
    <t>ks</t>
  </si>
  <si>
    <t>000560005</t>
  </si>
  <si>
    <t>stožár osvětlov bezpatic K5-133/89/60Z žárZn</t>
  </si>
  <si>
    <t>000569404</t>
  </si>
  <si>
    <t>ochranná manžeta OM133 pro K,KL,UZ,UZL/M/N,KN,KD</t>
  </si>
  <si>
    <t>D1001</t>
  </si>
  <si>
    <t>Doprava dodávek</t>
  </si>
  <si>
    <t>%</t>
  </si>
  <si>
    <t>-2086466021</t>
  </si>
  <si>
    <t>D1002</t>
  </si>
  <si>
    <t>Přesun dodávek</t>
  </si>
  <si>
    <t>890913006</t>
  </si>
  <si>
    <t>D2</t>
  </si>
  <si>
    <t>Materiál elektromontážní</t>
  </si>
  <si>
    <t>000101210</t>
  </si>
  <si>
    <t>kabel CYKY 4x16</t>
  </si>
  <si>
    <t>000193512</t>
  </si>
  <si>
    <t>spojka 1kV plast 4žilová SVCZC 35-Cu</t>
  </si>
  <si>
    <t>000101305</t>
  </si>
  <si>
    <t>kabel CYKY 5x1,5</t>
  </si>
  <si>
    <t>000295011</t>
  </si>
  <si>
    <t>vedení FeZn pr.10mm(0,63kg/m)</t>
  </si>
  <si>
    <t>000295073</t>
  </si>
  <si>
    <t>svorka pásku drátu zemnící SR3a 2šrouby FeZn</t>
  </si>
  <si>
    <t>000579258</t>
  </si>
  <si>
    <t>stožárová výzbroj SR481 IP20 odbočná/TNS  1xE27</t>
  </si>
  <si>
    <t>000430551</t>
  </si>
  <si>
    <t>pojistková patrona E27 (2-4A)</t>
  </si>
  <si>
    <t>D2001</t>
  </si>
  <si>
    <t>prořez</t>
  </si>
  <si>
    <t>-2077380463</t>
  </si>
  <si>
    <t>D2002</t>
  </si>
  <si>
    <t>materiál podružný</t>
  </si>
  <si>
    <t>860551236</t>
  </si>
  <si>
    <t>D3</t>
  </si>
  <si>
    <t>Materiál zemní+stavební</t>
  </si>
  <si>
    <t>000046112</t>
  </si>
  <si>
    <t>štěrkopísek 0-16mm</t>
  </si>
  <si>
    <t>000046383</t>
  </si>
  <si>
    <t>výstražná fólie šířka 0,34m</t>
  </si>
  <si>
    <t>000046512</t>
  </si>
  <si>
    <t>roura korugovaná KOPODUR KD09063 pr.63/52mm</t>
  </si>
  <si>
    <t>000046522</t>
  </si>
  <si>
    <t>/roura korugovaná 09063/ spojka 02063</t>
  </si>
  <si>
    <t>000046134</t>
  </si>
  <si>
    <t>beton B13,5</t>
  </si>
  <si>
    <t>000046452</t>
  </si>
  <si>
    <t>stožárové pouzdro plast SP250/1000</t>
  </si>
  <si>
    <t>D4</t>
  </si>
  <si>
    <t>Elektromontáže</t>
  </si>
  <si>
    <t>210810101</t>
  </si>
  <si>
    <t>kabel Cu(-1kV CYKY) pevně uložený do 3x35/4x25</t>
  </si>
  <si>
    <t>210100101</t>
  </si>
  <si>
    <t>ukončení na svorkovnici vodič do 16mm2</t>
  </si>
  <si>
    <t>210101202</t>
  </si>
  <si>
    <t>spojka 1kV smršťovací do 5x70</t>
  </si>
  <si>
    <t>210810048</t>
  </si>
  <si>
    <t>kabel(-CYKY) pevně uložený do 3x6/4x4/7x2,5</t>
  </si>
  <si>
    <t>210220022</t>
  </si>
  <si>
    <t>uzemňov.vedení v zemi úplná mtž FeZn pr.8-10mm</t>
  </si>
  <si>
    <t>210202103</t>
  </si>
  <si>
    <t>svítidlo výbojkové venkovní na výložník</t>
  </si>
  <si>
    <t>210204002</t>
  </si>
  <si>
    <t>stožár osvětlovací sadový ocelový</t>
  </si>
  <si>
    <t>210204201</t>
  </si>
  <si>
    <t>elektrovýzbroj stožárů pro 1 okruh</t>
  </si>
  <si>
    <t>D4001</t>
  </si>
  <si>
    <t>PPV pro elektromontáže</t>
  </si>
  <si>
    <t>707430618</t>
  </si>
  <si>
    <t>D5</t>
  </si>
  <si>
    <t>Demontáže</t>
  </si>
  <si>
    <t>210202103.1</t>
  </si>
  <si>
    <t>svítidlo výbojkové venkovní na výložník      /dmtž</t>
  </si>
  <si>
    <t>210204011</t>
  </si>
  <si>
    <t>stožár osvětlovací ocelový do 12m            /dmtž</t>
  </si>
  <si>
    <t>210204201.1</t>
  </si>
  <si>
    <t>elektrovýzbroj stožárů pro 1 okruh           /dmtž</t>
  </si>
  <si>
    <t>76</t>
  </si>
  <si>
    <t>210204103</t>
  </si>
  <si>
    <t>výložník na stožár 1-ramenný do 35kg         /dmtž</t>
  </si>
  <si>
    <t>78</t>
  </si>
  <si>
    <t>D6</t>
  </si>
  <si>
    <t>460201083</t>
  </si>
  <si>
    <t>výkop kabel.rýhy šířka 100/hloubka 120cm tz3/ko1.2</t>
  </si>
  <si>
    <t>80</t>
  </si>
  <si>
    <t>460030072</t>
  </si>
  <si>
    <t>bourání živičných povrchů 6-10cm</t>
  </si>
  <si>
    <t>82</t>
  </si>
  <si>
    <t>460030081</t>
  </si>
  <si>
    <t>řezání spáry v asfaltu do 10cm</t>
  </si>
  <si>
    <t>84</t>
  </si>
  <si>
    <t>460080102</t>
  </si>
  <si>
    <t>bourání betonu tl.5cm</t>
  </si>
  <si>
    <t>86</t>
  </si>
  <si>
    <t>460490012</t>
  </si>
  <si>
    <t>výstražná fólie šířka nad 30cm</t>
  </si>
  <si>
    <t>88</t>
  </si>
  <si>
    <t>460510031</t>
  </si>
  <si>
    <t>kabelový prostup z ohebné roury plast pr.110mm</t>
  </si>
  <si>
    <t>90</t>
  </si>
  <si>
    <t>460600001</t>
  </si>
  <si>
    <t>odvoz zeminy do 10km vč.poplatku za skládku</t>
  </si>
  <si>
    <t>92</t>
  </si>
  <si>
    <t>460650015</t>
  </si>
  <si>
    <t>podklad nebo zához štěrkopískem</t>
  </si>
  <si>
    <t>94</t>
  </si>
  <si>
    <t>460650021</t>
  </si>
  <si>
    <t>betonová vozovka vrstva 5cm vč.materiálu</t>
  </si>
  <si>
    <t>96</t>
  </si>
  <si>
    <t>460650042</t>
  </si>
  <si>
    <t>obalovaná drť ABJII tl.10cm vč.materiálu</t>
  </si>
  <si>
    <t>98</t>
  </si>
  <si>
    <t>460200233</t>
  </si>
  <si>
    <t>výkop kabel.rýhy šířka 50/hloubka 50cm tz.3/ko1.2</t>
  </si>
  <si>
    <t>100</t>
  </si>
  <si>
    <t>460030036</t>
  </si>
  <si>
    <t>vytrhání beton dlaždic v písku</t>
  </si>
  <si>
    <t>102</t>
  </si>
  <si>
    <t>104</t>
  </si>
  <si>
    <t>106</t>
  </si>
  <si>
    <t>108</t>
  </si>
  <si>
    <t>110</t>
  </si>
  <si>
    <t>460650061</t>
  </si>
  <si>
    <t>dlažba kostka velká(17/15)opotřeb  do MC vč.mater</t>
  </si>
  <si>
    <t>112</t>
  </si>
  <si>
    <t>460200273</t>
  </si>
  <si>
    <t>výkop kabel.rýhy šířka 50/hloubka 90cm tz.3/ko1.2</t>
  </si>
  <si>
    <t>114</t>
  </si>
  <si>
    <t>116</t>
  </si>
  <si>
    <t>118</t>
  </si>
  <si>
    <t>120</t>
  </si>
  <si>
    <t>122</t>
  </si>
  <si>
    <t>124</t>
  </si>
  <si>
    <t>126</t>
  </si>
  <si>
    <t>128</t>
  </si>
  <si>
    <t>130</t>
  </si>
  <si>
    <t>460620013</t>
  </si>
  <si>
    <t>provizorní úprava terénu třída zeminy 3</t>
  </si>
  <si>
    <t>132</t>
  </si>
  <si>
    <t>134</t>
  </si>
  <si>
    <t>460050703</t>
  </si>
  <si>
    <t>výkop jámy do 2m3 pro stožár VO ruční tz.3/ko1.2</t>
  </si>
  <si>
    <t>136</t>
  </si>
  <si>
    <t>460100002</t>
  </si>
  <si>
    <t>pouzdrový základ VO mimo trasu kabelu pr.0,25/1,5m</t>
  </si>
  <si>
    <t>138</t>
  </si>
  <si>
    <t>140</t>
  </si>
  <si>
    <t>D6001</t>
  </si>
  <si>
    <t>PPV pro zemní práce</t>
  </si>
  <si>
    <t>731917671</t>
  </si>
  <si>
    <t>D7</t>
  </si>
  <si>
    <t>Ostatní náklady</t>
  </si>
  <si>
    <t>77</t>
  </si>
  <si>
    <t>218009001</t>
  </si>
  <si>
    <t>poplatek za recyklaci svítidla přes 50cm</t>
  </si>
  <si>
    <t>142</t>
  </si>
  <si>
    <t>219000104</t>
  </si>
  <si>
    <t>součinnost správce sítě(rozvodného závodu)</t>
  </si>
  <si>
    <t>hod</t>
  </si>
  <si>
    <t>144</t>
  </si>
  <si>
    <t>79</t>
  </si>
  <si>
    <t>219000231</t>
  </si>
  <si>
    <t>montážní plošina MP10 do 10m výšky</t>
  </si>
  <si>
    <t>146</t>
  </si>
  <si>
    <t>219000221</t>
  </si>
  <si>
    <t>autojeřáb AD080 do výšky 12m a hmotnosti 8t</t>
  </si>
  <si>
    <t>148</t>
  </si>
  <si>
    <t>VRN</t>
  </si>
  <si>
    <t>Vedlejší rozpočtové náklady</t>
  </si>
  <si>
    <t>VRN1</t>
  </si>
  <si>
    <t>Průzkumné, geodetické a projektové práce</t>
  </si>
  <si>
    <t>81</t>
  </si>
  <si>
    <t>013254000</t>
  </si>
  <si>
    <t>Dokumentace skutečného provedení stavby</t>
  </si>
  <si>
    <t>Kč</t>
  </si>
  <si>
    <t>1024</t>
  </si>
  <si>
    <t>-1445194841</t>
  </si>
  <si>
    <t>VRN4</t>
  </si>
  <si>
    <t>Inženýrská činnost</t>
  </si>
  <si>
    <t>04320300R</t>
  </si>
  <si>
    <t>Měření osvětlení a zatlumení svítidel</t>
  </si>
  <si>
    <t>-1302416163</t>
  </si>
  <si>
    <t>83</t>
  </si>
  <si>
    <t>044002000</t>
  </si>
  <si>
    <t>Revize</t>
  </si>
  <si>
    <t>1780332851</t>
  </si>
  <si>
    <t>045203000</t>
  </si>
  <si>
    <t>Kompletační činnost</t>
  </si>
  <si>
    <t>915560857</t>
  </si>
  <si>
    <t>VRN7</t>
  </si>
  <si>
    <t>Provozní vlivy</t>
  </si>
  <si>
    <t>85</t>
  </si>
  <si>
    <t>07100200R</t>
  </si>
  <si>
    <t>Investorská činnost</t>
  </si>
  <si>
    <t>2123280567</t>
  </si>
  <si>
    <t>VON - Vedlejší a ostatní náklady</t>
  </si>
  <si>
    <t xml:space="preserve">    VRN3 - Zařízení staveniště</t>
  </si>
  <si>
    <t xml:space="preserve">    VRN6 - Územní vlivy</t>
  </si>
  <si>
    <t>012103000</t>
  </si>
  <si>
    <t>Geodetické práce před výstavbou</t>
  </si>
  <si>
    <t>-1097212934</t>
  </si>
  <si>
    <t>012203000</t>
  </si>
  <si>
    <t>Geodetické práce při provádění stavby</t>
  </si>
  <si>
    <t>162804029</t>
  </si>
  <si>
    <t>012303000</t>
  </si>
  <si>
    <t>Geodetické práce po výstavbě</t>
  </si>
  <si>
    <t>-2112572489</t>
  </si>
  <si>
    <t>-298790025</t>
  </si>
  <si>
    <t>VRN3</t>
  </si>
  <si>
    <t>Zařízení staveniště</t>
  </si>
  <si>
    <t>030001000</t>
  </si>
  <si>
    <t>228732331</t>
  </si>
  <si>
    <t>043154000</t>
  </si>
  <si>
    <t>Zkoušky hutnicí</t>
  </si>
  <si>
    <t>1124088180</t>
  </si>
  <si>
    <t>VRN6</t>
  </si>
  <si>
    <t>Územní vlivy</t>
  </si>
  <si>
    <t>060001000</t>
  </si>
  <si>
    <t>-170238102</t>
  </si>
  <si>
    <t>SEZNAM FIGUR</t>
  </si>
  <si>
    <t>Výměra</t>
  </si>
  <si>
    <t>kce9</t>
  </si>
  <si>
    <t>odkop+drn*0,1 - "zemina použitá na terénní úpravy" 86*0,15</t>
  </si>
  <si>
    <t xml:space="preserve"> SO 101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</si>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</sst>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22-18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PROPOJENÍ PRO PĚŠÍ ul. Májová a ul. Hrdinů, DĚČÍN XXXII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p.p.č. 877/1 877/52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8. 3. 2022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STATUTÁRNÍ MĚSTO DĚČÍN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Vladimír POLDA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Jan Duben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101 - Propojení pro pěší'!J30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101 - Propojení pro pěší'!P128</f>
        <v>0</v>
      </c>
      <c r="AV95" s="129">
        <f>'SO 101 - Propojení pro pěší'!J33</f>
        <v>0</v>
      </c>
      <c r="AW95" s="129">
        <f>'SO 101 - Propojení pro pěší'!J34</f>
        <v>0</v>
      </c>
      <c r="AX95" s="129">
        <f>'SO 101 - Propojení pro pěší'!J35</f>
        <v>0</v>
      </c>
      <c r="AY95" s="129">
        <f>'SO 101 - Propojení pro pěší'!J36</f>
        <v>0</v>
      </c>
      <c r="AZ95" s="129">
        <f>'SO 101 - Propojení pro pěší'!F33</f>
        <v>0</v>
      </c>
      <c r="BA95" s="129">
        <f>'SO 101 - Propojení pro pěší'!F34</f>
        <v>0</v>
      </c>
      <c r="BB95" s="129">
        <f>'SO 101 - Propojení pro pěší'!F35</f>
        <v>0</v>
      </c>
      <c r="BC95" s="129">
        <f>'SO 101 - Propojení pro pěší'!F36</f>
        <v>0</v>
      </c>
      <c r="BD95" s="131">
        <f>'SO 101 - Propojení pro pěší'!F37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'VO - Veřejné osvětlení'!J30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'VO - Veřejné osvětlení'!P127</f>
        <v>0</v>
      </c>
      <c r="AV96" s="129">
        <f>'VO - Veřejné osvětlení'!J33</f>
        <v>0</v>
      </c>
      <c r="AW96" s="129">
        <f>'VO - Veřejné osvětlení'!J34</f>
        <v>0</v>
      </c>
      <c r="AX96" s="129">
        <f>'VO - Veřejné osvětlení'!J35</f>
        <v>0</v>
      </c>
      <c r="AY96" s="129">
        <f>'VO - Veřejné osvětlení'!J36</f>
        <v>0</v>
      </c>
      <c r="AZ96" s="129">
        <f>'VO - Veřejné osvětlení'!F33</f>
        <v>0</v>
      </c>
      <c r="BA96" s="129">
        <f>'VO - Veřejné osvětlení'!F34</f>
        <v>0</v>
      </c>
      <c r="BB96" s="129">
        <f>'VO - Veřejné osvětlení'!F35</f>
        <v>0</v>
      </c>
      <c r="BC96" s="129">
        <f>'VO - Veřejné osvětlení'!F36</f>
        <v>0</v>
      </c>
      <c r="BD96" s="131">
        <f>'VO - Veřejné osvětlení'!F37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'VON - Vedlejší a ostatní 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33">
        <v>0</v>
      </c>
      <c r="AT97" s="134">
        <f>ROUND(SUM(AV97:AW97),2)</f>
        <v>0</v>
      </c>
      <c r="AU97" s="135">
        <f>'VON - Vedlejší a ostatní ...'!P121</f>
        <v>0</v>
      </c>
      <c r="AV97" s="134">
        <f>'VON - Vedlejší a ostatní ...'!J33</f>
        <v>0</v>
      </c>
      <c r="AW97" s="134">
        <f>'VON - Vedlejší a ostatní ...'!J34</f>
        <v>0</v>
      </c>
      <c r="AX97" s="134">
        <f>'VON - Vedlejší a ostatní ...'!J35</f>
        <v>0</v>
      </c>
      <c r="AY97" s="134">
        <f>'VON - Vedlejší a ostatní ...'!J36</f>
        <v>0</v>
      </c>
      <c r="AZ97" s="134">
        <f>'VON - Vedlejší a ostatní ...'!F33</f>
        <v>0</v>
      </c>
      <c r="BA97" s="134">
        <f>'VON - Vedlejší a ostatní ...'!F34</f>
        <v>0</v>
      </c>
      <c r="BB97" s="134">
        <f>'VON - Vedlejší a ostatní ...'!F35</f>
        <v>0</v>
      </c>
      <c r="BC97" s="134">
        <f>'VON - Vedlejší a ostatní ...'!F36</f>
        <v>0</v>
      </c>
      <c r="BD97" s="136">
        <f>'VON - Vedlejší a ostatní ...'!F37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Propojení pro pěší'!C2" display="/"/>
    <hyperlink ref="A96" location="'VO - Veřejné osvětlení'!C2" display="/"/>
    <hyperlink ref="A9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93</v>
      </c>
      <c r="BA2" s="137" t="s">
        <v>1</v>
      </c>
      <c r="BB2" s="137" t="s">
        <v>1</v>
      </c>
      <c r="BC2" s="137" t="s">
        <v>94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95</v>
      </c>
      <c r="BA3" s="137" t="s">
        <v>1</v>
      </c>
      <c r="BB3" s="137" t="s">
        <v>1</v>
      </c>
      <c r="BC3" s="137" t="s">
        <v>96</v>
      </c>
      <c r="BD3" s="137" t="s">
        <v>86</v>
      </c>
    </row>
    <row r="4" spans="2:56" s="1" customFormat="1" ht="24.95" customHeight="1">
      <c r="B4" s="21"/>
      <c r="D4" s="140" t="s">
        <v>97</v>
      </c>
      <c r="L4" s="21"/>
      <c r="M4" s="141" t="s">
        <v>10</v>
      </c>
      <c r="AT4" s="18" t="s">
        <v>4</v>
      </c>
      <c r="AZ4" s="137" t="s">
        <v>98</v>
      </c>
      <c r="BA4" s="137" t="s">
        <v>1</v>
      </c>
      <c r="BB4" s="137" t="s">
        <v>1</v>
      </c>
      <c r="BC4" s="137" t="s">
        <v>99</v>
      </c>
      <c r="BD4" s="137" t="s">
        <v>86</v>
      </c>
    </row>
    <row r="5" spans="2:56" s="1" customFormat="1" ht="6.95" customHeight="1">
      <c r="B5" s="21"/>
      <c r="L5" s="21"/>
      <c r="AZ5" s="137" t="s">
        <v>100</v>
      </c>
      <c r="BA5" s="137" t="s">
        <v>1</v>
      </c>
      <c r="BB5" s="137" t="s">
        <v>1</v>
      </c>
      <c r="BC5" s="137" t="s">
        <v>101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102</v>
      </c>
      <c r="BA6" s="137" t="s">
        <v>1</v>
      </c>
      <c r="BB6" s="137" t="s">
        <v>1</v>
      </c>
      <c r="BC6" s="137" t="s">
        <v>84</v>
      </c>
      <c r="BD6" s="137" t="s">
        <v>86</v>
      </c>
    </row>
    <row r="7" spans="2:56" s="1" customFormat="1" ht="16.5" customHeight="1">
      <c r="B7" s="21"/>
      <c r="E7" s="143" t="str">
        <f>'Rekapitulace stavby'!K6</f>
        <v>PROPOJENÍ PRO PĚŠÍ ul. Májová a ul. Hrdinů, DĚČÍN XXXII</v>
      </c>
      <c r="F7" s="142"/>
      <c r="G7" s="142"/>
      <c r="H7" s="142"/>
      <c r="L7" s="21"/>
      <c r="AZ7" s="137" t="s">
        <v>103</v>
      </c>
      <c r="BA7" s="137" t="s">
        <v>1</v>
      </c>
      <c r="BB7" s="137" t="s">
        <v>1</v>
      </c>
      <c r="BC7" s="137" t="s">
        <v>104</v>
      </c>
      <c r="BD7" s="137" t="s">
        <v>86</v>
      </c>
    </row>
    <row r="8" spans="1:56" s="2" customFormat="1" ht="12" customHeight="1">
      <c r="A8" s="39"/>
      <c r="B8" s="45"/>
      <c r="C8" s="39"/>
      <c r="D8" s="142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7" t="s">
        <v>106</v>
      </c>
      <c r="BA8" s="137" t="s">
        <v>1</v>
      </c>
      <c r="BB8" s="137" t="s">
        <v>1</v>
      </c>
      <c r="BC8" s="137" t="s">
        <v>107</v>
      </c>
      <c r="BD8" s="137" t="s">
        <v>86</v>
      </c>
    </row>
    <row r="9" spans="1:56" s="2" customFormat="1" ht="16.5" customHeight="1">
      <c r="A9" s="39"/>
      <c r="B9" s="45"/>
      <c r="C9" s="39"/>
      <c r="D9" s="39"/>
      <c r="E9" s="144" t="s">
        <v>108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7" t="s">
        <v>109</v>
      </c>
      <c r="BA9" s="137" t="s">
        <v>1</v>
      </c>
      <c r="BB9" s="137" t="s">
        <v>1</v>
      </c>
      <c r="BC9" s="137" t="s">
        <v>110</v>
      </c>
      <c r="BD9" s="137" t="s">
        <v>86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7" t="s">
        <v>111</v>
      </c>
      <c r="BA10" s="137" t="s">
        <v>1</v>
      </c>
      <c r="BB10" s="137" t="s">
        <v>1</v>
      </c>
      <c r="BC10" s="137" t="s">
        <v>112</v>
      </c>
      <c r="BD10" s="137" t="s">
        <v>86</v>
      </c>
    </row>
    <row r="11" spans="1:56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7" t="s">
        <v>113</v>
      </c>
      <c r="BA11" s="137" t="s">
        <v>1</v>
      </c>
      <c r="BB11" s="137" t="s">
        <v>1</v>
      </c>
      <c r="BC11" s="137" t="s">
        <v>114</v>
      </c>
      <c r="BD11" s="137" t="s">
        <v>86</v>
      </c>
    </row>
    <row r="12" spans="1:56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8. 3. 2022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7" t="s">
        <v>115</v>
      </c>
      <c r="BA12" s="137" t="s">
        <v>1</v>
      </c>
      <c r="BB12" s="137" t="s">
        <v>1</v>
      </c>
      <c r="BC12" s="137" t="s">
        <v>116</v>
      </c>
      <c r="BD12" s="137" t="s">
        <v>86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7" t="s">
        <v>117</v>
      </c>
      <c r="BA13" s="137" t="s">
        <v>1</v>
      </c>
      <c r="BB13" s="137" t="s">
        <v>1</v>
      </c>
      <c r="BC13" s="137" t="s">
        <v>118</v>
      </c>
      <c r="BD13" s="137" t="s">
        <v>86</v>
      </c>
    </row>
    <row r="14" spans="1:56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137" t="s">
        <v>119</v>
      </c>
      <c r="BA14" s="137" t="s">
        <v>1</v>
      </c>
      <c r="BB14" s="137" t="s">
        <v>1</v>
      </c>
      <c r="BC14" s="137" t="s">
        <v>120</v>
      </c>
      <c r="BD14" s="137" t="s">
        <v>86</v>
      </c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ROUND((SUM(BE128:BE315)),2)</f>
        <v>0</v>
      </c>
      <c r="G33" s="39"/>
      <c r="H33" s="39"/>
      <c r="I33" s="157">
        <v>0.21</v>
      </c>
      <c r="J33" s="156">
        <f>ROUND(((SUM(BE128:BE315))*I33),2)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ROUND((SUM(BF128:BF315)),2)</f>
        <v>0</v>
      </c>
      <c r="G34" s="39"/>
      <c r="H34" s="39"/>
      <c r="I34" s="157">
        <v>0.15</v>
      </c>
      <c r="J34" s="156">
        <f>ROUND(((SUM(BF128:BF315))*I34),2)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ROUND((SUM(BG128:BG315)),2)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ROUND((SUM(BH128:BH315)),2)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ROUND((SUM(BI128:BI315)),2)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PROPOJENÍ PRO PĚŠÍ ul. Májová a ul. Hrdinů, DĚČÍN XXXII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101 - Propojení pro pěší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p.p.č. 877/1 877/52</v>
      </c>
      <c r="G89" s="41"/>
      <c r="H89" s="41"/>
      <c r="I89" s="33" t="s">
        <v>22</v>
      </c>
      <c r="J89" s="80" t="str">
        <f>IF(J12="","",J12)</f>
        <v>8. 3. 2022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DĚČÍN</v>
      </c>
      <c r="G91" s="41"/>
      <c r="H91" s="41"/>
      <c r="I91" s="33" t="s">
        <v>30</v>
      </c>
      <c r="J91" s="37" t="str">
        <f>E21</f>
        <v>Ing. Vladimír POLDA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Jan Duben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122</v>
      </c>
      <c r="D94" s="178"/>
      <c r="E94" s="178"/>
      <c r="F94" s="178"/>
      <c r="G94" s="178"/>
      <c r="H94" s="178"/>
      <c r="I94" s="178"/>
      <c r="J94" s="179" t="s">
        <v>123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124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1"/>
      <c r="C97" s="182"/>
      <c r="D97" s="183" t="s">
        <v>126</v>
      </c>
      <c r="E97" s="184"/>
      <c r="F97" s="184"/>
      <c r="G97" s="184"/>
      <c r="H97" s="184"/>
      <c r="I97" s="184"/>
      <c r="J97" s="185">
        <f>J129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127</v>
      </c>
      <c r="E98" s="190"/>
      <c r="F98" s="190"/>
      <c r="G98" s="190"/>
      <c r="H98" s="190"/>
      <c r="I98" s="190"/>
      <c r="J98" s="191">
        <f>J130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128</v>
      </c>
      <c r="E99" s="190"/>
      <c r="F99" s="190"/>
      <c r="G99" s="190"/>
      <c r="H99" s="190"/>
      <c r="I99" s="190"/>
      <c r="J99" s="191">
        <f>J186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129</v>
      </c>
      <c r="E100" s="190"/>
      <c r="F100" s="190"/>
      <c r="G100" s="190"/>
      <c r="H100" s="190"/>
      <c r="I100" s="190"/>
      <c r="J100" s="191">
        <f>J189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130</v>
      </c>
      <c r="E101" s="190"/>
      <c r="F101" s="190"/>
      <c r="G101" s="190"/>
      <c r="H101" s="190"/>
      <c r="I101" s="190"/>
      <c r="J101" s="191">
        <f>J203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131</v>
      </c>
      <c r="E102" s="190"/>
      <c r="F102" s="190"/>
      <c r="G102" s="190"/>
      <c r="H102" s="190"/>
      <c r="I102" s="190"/>
      <c r="J102" s="191">
        <f>J206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132</v>
      </c>
      <c r="E103" s="190"/>
      <c r="F103" s="190"/>
      <c r="G103" s="190"/>
      <c r="H103" s="190"/>
      <c r="I103" s="190"/>
      <c r="J103" s="191">
        <f>J227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7"/>
      <c r="C104" s="188"/>
      <c r="D104" s="189" t="s">
        <v>133</v>
      </c>
      <c r="E104" s="190"/>
      <c r="F104" s="190"/>
      <c r="G104" s="190"/>
      <c r="H104" s="190"/>
      <c r="I104" s="190"/>
      <c r="J104" s="191">
        <f>J256</f>
        <v>0</v>
      </c>
      <c r="K104" s="188"/>
      <c r="L104" s="19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7"/>
      <c r="C105" s="188"/>
      <c r="D105" s="189" t="s">
        <v>134</v>
      </c>
      <c r="E105" s="190"/>
      <c r="F105" s="190"/>
      <c r="G105" s="190"/>
      <c r="H105" s="190"/>
      <c r="I105" s="190"/>
      <c r="J105" s="191">
        <f>J286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135</v>
      </c>
      <c r="E106" s="190"/>
      <c r="F106" s="190"/>
      <c r="G106" s="190"/>
      <c r="H106" s="190"/>
      <c r="I106" s="190"/>
      <c r="J106" s="191">
        <f>J308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1"/>
      <c r="C107" s="182"/>
      <c r="D107" s="183" t="s">
        <v>136</v>
      </c>
      <c r="E107" s="184"/>
      <c r="F107" s="184"/>
      <c r="G107" s="184"/>
      <c r="H107" s="184"/>
      <c r="I107" s="184"/>
      <c r="J107" s="185">
        <f>J310</f>
        <v>0</v>
      </c>
      <c r="K107" s="182"/>
      <c r="L107" s="18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7"/>
      <c r="C108" s="188"/>
      <c r="D108" s="189" t="s">
        <v>137</v>
      </c>
      <c r="E108" s="190"/>
      <c r="F108" s="190"/>
      <c r="G108" s="190"/>
      <c r="H108" s="190"/>
      <c r="I108" s="190"/>
      <c r="J108" s="191">
        <f>J311</f>
        <v>0</v>
      </c>
      <c r="K108" s="188"/>
      <c r="L108" s="19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138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6" t="str">
        <f>E7</f>
        <v>PROPOJENÍ PRO PĚŠÍ ul. Májová a ul. Hrdinů, DĚČÍN XXXII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105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SO 101 - Propojení pro pěší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p.p.č. 877/1 877/52</v>
      </c>
      <c r="G122" s="41"/>
      <c r="H122" s="41"/>
      <c r="I122" s="33" t="s">
        <v>22</v>
      </c>
      <c r="J122" s="80" t="str">
        <f>IF(J12="","",J12)</f>
        <v>8. 3. 2022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STATUTÁRNÍ MĚSTO DĚČÍN</v>
      </c>
      <c r="G124" s="41"/>
      <c r="H124" s="41"/>
      <c r="I124" s="33" t="s">
        <v>30</v>
      </c>
      <c r="J124" s="37" t="str">
        <f>E21</f>
        <v>Ing. Vladimír POLDA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Ing. Jan Duben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3"/>
      <c r="B127" s="194"/>
      <c r="C127" s="195" t="s">
        <v>139</v>
      </c>
      <c r="D127" s="196" t="s">
        <v>61</v>
      </c>
      <c r="E127" s="196" t="s">
        <v>57</v>
      </c>
      <c r="F127" s="196" t="s">
        <v>58</v>
      </c>
      <c r="G127" s="196" t="s">
        <v>140</v>
      </c>
      <c r="H127" s="196" t="s">
        <v>141</v>
      </c>
      <c r="I127" s="196" t="s">
        <v>142</v>
      </c>
      <c r="J127" s="197" t="s">
        <v>123</v>
      </c>
      <c r="K127" s="198" t="s">
        <v>143</v>
      </c>
      <c r="L127" s="199"/>
      <c r="M127" s="101" t="s">
        <v>1</v>
      </c>
      <c r="N127" s="102" t="s">
        <v>40</v>
      </c>
      <c r="O127" s="102" t="s">
        <v>144</v>
      </c>
      <c r="P127" s="102" t="s">
        <v>145</v>
      </c>
      <c r="Q127" s="102" t="s">
        <v>146</v>
      </c>
      <c r="R127" s="102" t="s">
        <v>147</v>
      </c>
      <c r="S127" s="102" t="s">
        <v>148</v>
      </c>
      <c r="T127" s="103" t="s">
        <v>149</v>
      </c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</row>
    <row r="128" spans="1:63" s="2" customFormat="1" ht="22.8" customHeight="1">
      <c r="A128" s="39"/>
      <c r="B128" s="40"/>
      <c r="C128" s="108" t="s">
        <v>150</v>
      </c>
      <c r="D128" s="41"/>
      <c r="E128" s="41"/>
      <c r="F128" s="41"/>
      <c r="G128" s="41"/>
      <c r="H128" s="41"/>
      <c r="I128" s="41"/>
      <c r="J128" s="200">
        <f>BK128</f>
        <v>0</v>
      </c>
      <c r="K128" s="41"/>
      <c r="L128" s="45"/>
      <c r="M128" s="104"/>
      <c r="N128" s="201"/>
      <c r="O128" s="105"/>
      <c r="P128" s="202">
        <f>P129+P310</f>
        <v>0</v>
      </c>
      <c r="Q128" s="105"/>
      <c r="R128" s="202">
        <f>R129+R310</f>
        <v>95.86469096</v>
      </c>
      <c r="S128" s="105"/>
      <c r="T128" s="203">
        <f>T129+T310</f>
        <v>71.76142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125</v>
      </c>
      <c r="BK128" s="204">
        <f>BK129+BK310</f>
        <v>0</v>
      </c>
    </row>
    <row r="129" spans="1:63" s="12" customFormat="1" ht="25.9" customHeight="1">
      <c r="A129" s="12"/>
      <c r="B129" s="205"/>
      <c r="C129" s="206"/>
      <c r="D129" s="207" t="s">
        <v>75</v>
      </c>
      <c r="E129" s="208" t="s">
        <v>151</v>
      </c>
      <c r="F129" s="208" t="s">
        <v>152</v>
      </c>
      <c r="G129" s="206"/>
      <c r="H129" s="206"/>
      <c r="I129" s="209"/>
      <c r="J129" s="210">
        <f>BK129</f>
        <v>0</v>
      </c>
      <c r="K129" s="206"/>
      <c r="L129" s="211"/>
      <c r="M129" s="212"/>
      <c r="N129" s="213"/>
      <c r="O129" s="213"/>
      <c r="P129" s="214">
        <f>P130+P186+P189+P203+P206+P227+P256+P286+P308</f>
        <v>0</v>
      </c>
      <c r="Q129" s="213"/>
      <c r="R129" s="214">
        <f>R130+R186+R189+R203+R206+R227+R256+R286+R308</f>
        <v>94.33038896000001</v>
      </c>
      <c r="S129" s="213"/>
      <c r="T129" s="215">
        <f>T130+T186+T189+T203+T206+T227+T256+T286+T308</f>
        <v>71.76142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6" t="s">
        <v>84</v>
      </c>
      <c r="AT129" s="217" t="s">
        <v>75</v>
      </c>
      <c r="AU129" s="217" t="s">
        <v>76</v>
      </c>
      <c r="AY129" s="216" t="s">
        <v>153</v>
      </c>
      <c r="BK129" s="218">
        <f>BK130+BK186+BK189+BK203+BK206+BK227+BK256+BK286+BK308</f>
        <v>0</v>
      </c>
    </row>
    <row r="130" spans="1:63" s="12" customFormat="1" ht="22.8" customHeight="1">
      <c r="A130" s="12"/>
      <c r="B130" s="205"/>
      <c r="C130" s="206"/>
      <c r="D130" s="207" t="s">
        <v>75</v>
      </c>
      <c r="E130" s="219" t="s">
        <v>84</v>
      </c>
      <c r="F130" s="219" t="s">
        <v>154</v>
      </c>
      <c r="G130" s="206"/>
      <c r="H130" s="206"/>
      <c r="I130" s="209"/>
      <c r="J130" s="220">
        <f>BK130</f>
        <v>0</v>
      </c>
      <c r="K130" s="206"/>
      <c r="L130" s="211"/>
      <c r="M130" s="212"/>
      <c r="N130" s="213"/>
      <c r="O130" s="213"/>
      <c r="P130" s="214">
        <f>SUM(P131:P185)</f>
        <v>0</v>
      </c>
      <c r="Q130" s="213"/>
      <c r="R130" s="214">
        <f>SUM(R131:R185)</f>
        <v>11.45551</v>
      </c>
      <c r="S130" s="213"/>
      <c r="T130" s="215">
        <f>SUM(T131:T185)</f>
        <v>62.003750000000004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84</v>
      </c>
      <c r="AT130" s="217" t="s">
        <v>75</v>
      </c>
      <c r="AU130" s="217" t="s">
        <v>84</v>
      </c>
      <c r="AY130" s="216" t="s">
        <v>153</v>
      </c>
      <c r="BK130" s="218">
        <f>SUM(BK131:BK185)</f>
        <v>0</v>
      </c>
    </row>
    <row r="131" spans="1:65" s="2" customFormat="1" ht="33" customHeight="1">
      <c r="A131" s="39"/>
      <c r="B131" s="40"/>
      <c r="C131" s="221" t="s">
        <v>84</v>
      </c>
      <c r="D131" s="221" t="s">
        <v>155</v>
      </c>
      <c r="E131" s="222" t="s">
        <v>156</v>
      </c>
      <c r="F131" s="223" t="s">
        <v>157</v>
      </c>
      <c r="G131" s="224" t="s">
        <v>158</v>
      </c>
      <c r="H131" s="225">
        <v>5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41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159</v>
      </c>
      <c r="AT131" s="233" t="s">
        <v>155</v>
      </c>
      <c r="AU131" s="233" t="s">
        <v>86</v>
      </c>
      <c r="AY131" s="18" t="s">
        <v>153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84</v>
      </c>
      <c r="BK131" s="234">
        <f>ROUND(I131*H131,2)</f>
        <v>0</v>
      </c>
      <c r="BL131" s="18" t="s">
        <v>159</v>
      </c>
      <c r="BM131" s="233" t="s">
        <v>160</v>
      </c>
    </row>
    <row r="132" spans="1:51" s="13" customFormat="1" ht="12">
      <c r="A132" s="13"/>
      <c r="B132" s="235"/>
      <c r="C132" s="236"/>
      <c r="D132" s="237" t="s">
        <v>161</v>
      </c>
      <c r="E132" s="238" t="s">
        <v>1</v>
      </c>
      <c r="F132" s="239" t="s">
        <v>162</v>
      </c>
      <c r="G132" s="236"/>
      <c r="H132" s="240">
        <v>5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161</v>
      </c>
      <c r="AU132" s="246" t="s">
        <v>86</v>
      </c>
      <c r="AV132" s="13" t="s">
        <v>86</v>
      </c>
      <c r="AW132" s="13" t="s">
        <v>32</v>
      </c>
      <c r="AX132" s="13" t="s">
        <v>84</v>
      </c>
      <c r="AY132" s="246" t="s">
        <v>153</v>
      </c>
    </row>
    <row r="133" spans="1:65" s="2" customFormat="1" ht="24.15" customHeight="1">
      <c r="A133" s="39"/>
      <c r="B133" s="40"/>
      <c r="C133" s="221" t="s">
        <v>86</v>
      </c>
      <c r="D133" s="221" t="s">
        <v>155</v>
      </c>
      <c r="E133" s="222" t="s">
        <v>163</v>
      </c>
      <c r="F133" s="223" t="s">
        <v>164</v>
      </c>
      <c r="G133" s="224" t="s">
        <v>158</v>
      </c>
      <c r="H133" s="225">
        <v>150</v>
      </c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41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159</v>
      </c>
      <c r="AT133" s="233" t="s">
        <v>155</v>
      </c>
      <c r="AU133" s="233" t="s">
        <v>86</v>
      </c>
      <c r="AY133" s="18" t="s">
        <v>153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84</v>
      </c>
      <c r="BK133" s="234">
        <f>ROUND(I133*H133,2)</f>
        <v>0</v>
      </c>
      <c r="BL133" s="18" t="s">
        <v>159</v>
      </c>
      <c r="BM133" s="233" t="s">
        <v>165</v>
      </c>
    </row>
    <row r="134" spans="1:51" s="13" customFormat="1" ht="12">
      <c r="A134" s="13"/>
      <c r="B134" s="235"/>
      <c r="C134" s="236"/>
      <c r="D134" s="237" t="s">
        <v>161</v>
      </c>
      <c r="E134" s="238" t="s">
        <v>98</v>
      </c>
      <c r="F134" s="239" t="s">
        <v>166</v>
      </c>
      <c r="G134" s="236"/>
      <c r="H134" s="240">
        <v>150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161</v>
      </c>
      <c r="AU134" s="246" t="s">
        <v>86</v>
      </c>
      <c r="AV134" s="13" t="s">
        <v>86</v>
      </c>
      <c r="AW134" s="13" t="s">
        <v>32</v>
      </c>
      <c r="AX134" s="13" t="s">
        <v>84</v>
      </c>
      <c r="AY134" s="246" t="s">
        <v>153</v>
      </c>
    </row>
    <row r="135" spans="1:65" s="2" customFormat="1" ht="21.75" customHeight="1">
      <c r="A135" s="39"/>
      <c r="B135" s="40"/>
      <c r="C135" s="221" t="s">
        <v>167</v>
      </c>
      <c r="D135" s="221" t="s">
        <v>155</v>
      </c>
      <c r="E135" s="222" t="s">
        <v>168</v>
      </c>
      <c r="F135" s="223" t="s">
        <v>169</v>
      </c>
      <c r="G135" s="224" t="s">
        <v>158</v>
      </c>
      <c r="H135" s="225">
        <v>5</v>
      </c>
      <c r="I135" s="226"/>
      <c r="J135" s="227">
        <f>ROUND(I135*H135,2)</f>
        <v>0</v>
      </c>
      <c r="K135" s="228"/>
      <c r="L135" s="45"/>
      <c r="M135" s="229" t="s">
        <v>1</v>
      </c>
      <c r="N135" s="230" t="s">
        <v>41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159</v>
      </c>
      <c r="AT135" s="233" t="s">
        <v>155</v>
      </c>
      <c r="AU135" s="233" t="s">
        <v>86</v>
      </c>
      <c r="AY135" s="18" t="s">
        <v>153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84</v>
      </c>
      <c r="BK135" s="234">
        <f>ROUND(I135*H135,2)</f>
        <v>0</v>
      </c>
      <c r="BL135" s="18" t="s">
        <v>159</v>
      </c>
      <c r="BM135" s="233" t="s">
        <v>170</v>
      </c>
    </row>
    <row r="136" spans="1:51" s="13" customFormat="1" ht="12">
      <c r="A136" s="13"/>
      <c r="B136" s="235"/>
      <c r="C136" s="236"/>
      <c r="D136" s="237" t="s">
        <v>161</v>
      </c>
      <c r="E136" s="238" t="s">
        <v>1</v>
      </c>
      <c r="F136" s="239" t="s">
        <v>162</v>
      </c>
      <c r="G136" s="236"/>
      <c r="H136" s="240">
        <v>5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161</v>
      </c>
      <c r="AU136" s="246" t="s">
        <v>86</v>
      </c>
      <c r="AV136" s="13" t="s">
        <v>86</v>
      </c>
      <c r="AW136" s="13" t="s">
        <v>32</v>
      </c>
      <c r="AX136" s="13" t="s">
        <v>84</v>
      </c>
      <c r="AY136" s="246" t="s">
        <v>153</v>
      </c>
    </row>
    <row r="137" spans="1:65" s="2" customFormat="1" ht="24.15" customHeight="1">
      <c r="A137" s="39"/>
      <c r="B137" s="40"/>
      <c r="C137" s="221" t="s">
        <v>159</v>
      </c>
      <c r="D137" s="221" t="s">
        <v>155</v>
      </c>
      <c r="E137" s="222" t="s">
        <v>171</v>
      </c>
      <c r="F137" s="223" t="s">
        <v>172</v>
      </c>
      <c r="G137" s="224" t="s">
        <v>158</v>
      </c>
      <c r="H137" s="225">
        <v>3</v>
      </c>
      <c r="I137" s="226"/>
      <c r="J137" s="227">
        <f>ROUND(I137*H137,2)</f>
        <v>0</v>
      </c>
      <c r="K137" s="228"/>
      <c r="L137" s="45"/>
      <c r="M137" s="229" t="s">
        <v>1</v>
      </c>
      <c r="N137" s="230" t="s">
        <v>41</v>
      </c>
      <c r="O137" s="92"/>
      <c r="P137" s="231">
        <f>O137*H137</f>
        <v>0</v>
      </c>
      <c r="Q137" s="231">
        <v>0</v>
      </c>
      <c r="R137" s="231">
        <f>Q137*H137</f>
        <v>0</v>
      </c>
      <c r="S137" s="231">
        <v>0.26</v>
      </c>
      <c r="T137" s="232">
        <f>S137*H137</f>
        <v>0.78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3" t="s">
        <v>159</v>
      </c>
      <c r="AT137" s="233" t="s">
        <v>155</v>
      </c>
      <c r="AU137" s="233" t="s">
        <v>86</v>
      </c>
      <c r="AY137" s="18" t="s">
        <v>153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8" t="s">
        <v>84</v>
      </c>
      <c r="BK137" s="234">
        <f>ROUND(I137*H137,2)</f>
        <v>0</v>
      </c>
      <c r="BL137" s="18" t="s">
        <v>159</v>
      </c>
      <c r="BM137" s="233" t="s">
        <v>173</v>
      </c>
    </row>
    <row r="138" spans="1:51" s="13" customFormat="1" ht="12">
      <c r="A138" s="13"/>
      <c r="B138" s="235"/>
      <c r="C138" s="236"/>
      <c r="D138" s="237" t="s">
        <v>161</v>
      </c>
      <c r="E138" s="238" t="s">
        <v>1</v>
      </c>
      <c r="F138" s="239" t="s">
        <v>174</v>
      </c>
      <c r="G138" s="236"/>
      <c r="H138" s="240">
        <v>3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161</v>
      </c>
      <c r="AU138" s="246" t="s">
        <v>86</v>
      </c>
      <c r="AV138" s="13" t="s">
        <v>86</v>
      </c>
      <c r="AW138" s="13" t="s">
        <v>32</v>
      </c>
      <c r="AX138" s="13" t="s">
        <v>84</v>
      </c>
      <c r="AY138" s="246" t="s">
        <v>153</v>
      </c>
    </row>
    <row r="139" spans="1:65" s="2" customFormat="1" ht="24.15" customHeight="1">
      <c r="A139" s="39"/>
      <c r="B139" s="40"/>
      <c r="C139" s="221" t="s">
        <v>175</v>
      </c>
      <c r="D139" s="221" t="s">
        <v>155</v>
      </c>
      <c r="E139" s="222" t="s">
        <v>176</v>
      </c>
      <c r="F139" s="223" t="s">
        <v>177</v>
      </c>
      <c r="G139" s="224" t="s">
        <v>158</v>
      </c>
      <c r="H139" s="225">
        <v>1.5</v>
      </c>
      <c r="I139" s="226"/>
      <c r="J139" s="227">
        <f>ROUND(I139*H139,2)</f>
        <v>0</v>
      </c>
      <c r="K139" s="228"/>
      <c r="L139" s="45"/>
      <c r="M139" s="229" t="s">
        <v>1</v>
      </c>
      <c r="N139" s="230" t="s">
        <v>41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0.26</v>
      </c>
      <c r="T139" s="232">
        <f>S139*H139</f>
        <v>0.39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159</v>
      </c>
      <c r="AT139" s="233" t="s">
        <v>155</v>
      </c>
      <c r="AU139" s="233" t="s">
        <v>86</v>
      </c>
      <c r="AY139" s="18" t="s">
        <v>153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84</v>
      </c>
      <c r="BK139" s="234">
        <f>ROUND(I139*H139,2)</f>
        <v>0</v>
      </c>
      <c r="BL139" s="18" t="s">
        <v>159</v>
      </c>
      <c r="BM139" s="233" t="s">
        <v>178</v>
      </c>
    </row>
    <row r="140" spans="1:51" s="13" customFormat="1" ht="12">
      <c r="A140" s="13"/>
      <c r="B140" s="235"/>
      <c r="C140" s="236"/>
      <c r="D140" s="237" t="s">
        <v>161</v>
      </c>
      <c r="E140" s="238" t="s">
        <v>1</v>
      </c>
      <c r="F140" s="239" t="s">
        <v>179</v>
      </c>
      <c r="G140" s="236"/>
      <c r="H140" s="240">
        <v>1.5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161</v>
      </c>
      <c r="AU140" s="246" t="s">
        <v>86</v>
      </c>
      <c r="AV140" s="13" t="s">
        <v>86</v>
      </c>
      <c r="AW140" s="13" t="s">
        <v>32</v>
      </c>
      <c r="AX140" s="13" t="s">
        <v>84</v>
      </c>
      <c r="AY140" s="246" t="s">
        <v>153</v>
      </c>
    </row>
    <row r="141" spans="1:65" s="2" customFormat="1" ht="24.15" customHeight="1">
      <c r="A141" s="39"/>
      <c r="B141" s="40"/>
      <c r="C141" s="221" t="s">
        <v>180</v>
      </c>
      <c r="D141" s="221" t="s">
        <v>155</v>
      </c>
      <c r="E141" s="222" t="s">
        <v>181</v>
      </c>
      <c r="F141" s="223" t="s">
        <v>182</v>
      </c>
      <c r="G141" s="224" t="s">
        <v>158</v>
      </c>
      <c r="H141" s="225">
        <v>95</v>
      </c>
      <c r="I141" s="226"/>
      <c r="J141" s="227">
        <f>ROUND(I141*H141,2)</f>
        <v>0</v>
      </c>
      <c r="K141" s="228"/>
      <c r="L141" s="45"/>
      <c r="M141" s="229" t="s">
        <v>1</v>
      </c>
      <c r="N141" s="230" t="s">
        <v>41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0.17</v>
      </c>
      <c r="T141" s="232">
        <f>S141*H141</f>
        <v>16.150000000000002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159</v>
      </c>
      <c r="AT141" s="233" t="s">
        <v>155</v>
      </c>
      <c r="AU141" s="233" t="s">
        <v>86</v>
      </c>
      <c r="AY141" s="18" t="s">
        <v>153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84</v>
      </c>
      <c r="BK141" s="234">
        <f>ROUND(I141*H141,2)</f>
        <v>0</v>
      </c>
      <c r="BL141" s="18" t="s">
        <v>159</v>
      </c>
      <c r="BM141" s="233" t="s">
        <v>183</v>
      </c>
    </row>
    <row r="142" spans="1:51" s="13" customFormat="1" ht="12">
      <c r="A142" s="13"/>
      <c r="B142" s="235"/>
      <c r="C142" s="236"/>
      <c r="D142" s="237" t="s">
        <v>161</v>
      </c>
      <c r="E142" s="238" t="s">
        <v>1</v>
      </c>
      <c r="F142" s="239" t="s">
        <v>184</v>
      </c>
      <c r="G142" s="236"/>
      <c r="H142" s="240">
        <v>95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161</v>
      </c>
      <c r="AU142" s="246" t="s">
        <v>86</v>
      </c>
      <c r="AV142" s="13" t="s">
        <v>86</v>
      </c>
      <c r="AW142" s="13" t="s">
        <v>32</v>
      </c>
      <c r="AX142" s="13" t="s">
        <v>84</v>
      </c>
      <c r="AY142" s="246" t="s">
        <v>153</v>
      </c>
    </row>
    <row r="143" spans="1:65" s="2" customFormat="1" ht="24.15" customHeight="1">
      <c r="A143" s="39"/>
      <c r="B143" s="40"/>
      <c r="C143" s="221" t="s">
        <v>185</v>
      </c>
      <c r="D143" s="221" t="s">
        <v>155</v>
      </c>
      <c r="E143" s="222" t="s">
        <v>186</v>
      </c>
      <c r="F143" s="223" t="s">
        <v>187</v>
      </c>
      <c r="G143" s="224" t="s">
        <v>158</v>
      </c>
      <c r="H143" s="225">
        <v>95</v>
      </c>
      <c r="I143" s="226"/>
      <c r="J143" s="227">
        <f>ROUND(I143*H143,2)</f>
        <v>0</v>
      </c>
      <c r="K143" s="228"/>
      <c r="L143" s="45"/>
      <c r="M143" s="229" t="s">
        <v>1</v>
      </c>
      <c r="N143" s="230" t="s">
        <v>41</v>
      </c>
      <c r="O143" s="92"/>
      <c r="P143" s="231">
        <f>O143*H143</f>
        <v>0</v>
      </c>
      <c r="Q143" s="231">
        <v>0</v>
      </c>
      <c r="R143" s="231">
        <f>Q143*H143</f>
        <v>0</v>
      </c>
      <c r="S143" s="231">
        <v>0.325</v>
      </c>
      <c r="T143" s="232">
        <f>S143*H143</f>
        <v>30.875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3" t="s">
        <v>159</v>
      </c>
      <c r="AT143" s="233" t="s">
        <v>155</v>
      </c>
      <c r="AU143" s="233" t="s">
        <v>86</v>
      </c>
      <c r="AY143" s="18" t="s">
        <v>153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8" t="s">
        <v>84</v>
      </c>
      <c r="BK143" s="234">
        <f>ROUND(I143*H143,2)</f>
        <v>0</v>
      </c>
      <c r="BL143" s="18" t="s">
        <v>159</v>
      </c>
      <c r="BM143" s="233" t="s">
        <v>188</v>
      </c>
    </row>
    <row r="144" spans="1:51" s="13" customFormat="1" ht="12">
      <c r="A144" s="13"/>
      <c r="B144" s="235"/>
      <c r="C144" s="236"/>
      <c r="D144" s="237" t="s">
        <v>161</v>
      </c>
      <c r="E144" s="238" t="s">
        <v>1</v>
      </c>
      <c r="F144" s="239" t="s">
        <v>184</v>
      </c>
      <c r="G144" s="236"/>
      <c r="H144" s="240">
        <v>95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161</v>
      </c>
      <c r="AU144" s="246" t="s">
        <v>86</v>
      </c>
      <c r="AV144" s="13" t="s">
        <v>86</v>
      </c>
      <c r="AW144" s="13" t="s">
        <v>32</v>
      </c>
      <c r="AX144" s="13" t="s">
        <v>84</v>
      </c>
      <c r="AY144" s="246" t="s">
        <v>153</v>
      </c>
    </row>
    <row r="145" spans="1:65" s="2" customFormat="1" ht="24.15" customHeight="1">
      <c r="A145" s="39"/>
      <c r="B145" s="40"/>
      <c r="C145" s="221" t="s">
        <v>189</v>
      </c>
      <c r="D145" s="221" t="s">
        <v>155</v>
      </c>
      <c r="E145" s="222" t="s">
        <v>190</v>
      </c>
      <c r="F145" s="223" t="s">
        <v>191</v>
      </c>
      <c r="G145" s="224" t="s">
        <v>158</v>
      </c>
      <c r="H145" s="225">
        <v>95</v>
      </c>
      <c r="I145" s="226"/>
      <c r="J145" s="227">
        <f>ROUND(I145*H145,2)</f>
        <v>0</v>
      </c>
      <c r="K145" s="228"/>
      <c r="L145" s="45"/>
      <c r="M145" s="229" t="s">
        <v>1</v>
      </c>
      <c r="N145" s="230" t="s">
        <v>41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0.098</v>
      </c>
      <c r="T145" s="232">
        <f>S145*H145</f>
        <v>9.31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159</v>
      </c>
      <c r="AT145" s="233" t="s">
        <v>155</v>
      </c>
      <c r="AU145" s="233" t="s">
        <v>86</v>
      </c>
      <c r="AY145" s="18" t="s">
        <v>153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84</v>
      </c>
      <c r="BK145" s="234">
        <f>ROUND(I145*H145,2)</f>
        <v>0</v>
      </c>
      <c r="BL145" s="18" t="s">
        <v>159</v>
      </c>
      <c r="BM145" s="233" t="s">
        <v>192</v>
      </c>
    </row>
    <row r="146" spans="1:51" s="13" customFormat="1" ht="12">
      <c r="A146" s="13"/>
      <c r="B146" s="235"/>
      <c r="C146" s="236"/>
      <c r="D146" s="237" t="s">
        <v>161</v>
      </c>
      <c r="E146" s="238" t="s">
        <v>1</v>
      </c>
      <c r="F146" s="239" t="s">
        <v>184</v>
      </c>
      <c r="G146" s="236"/>
      <c r="H146" s="240">
        <v>95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161</v>
      </c>
      <c r="AU146" s="246" t="s">
        <v>86</v>
      </c>
      <c r="AV146" s="13" t="s">
        <v>86</v>
      </c>
      <c r="AW146" s="13" t="s">
        <v>32</v>
      </c>
      <c r="AX146" s="13" t="s">
        <v>84</v>
      </c>
      <c r="AY146" s="246" t="s">
        <v>153</v>
      </c>
    </row>
    <row r="147" spans="1:65" s="2" customFormat="1" ht="16.5" customHeight="1">
      <c r="A147" s="39"/>
      <c r="B147" s="40"/>
      <c r="C147" s="221" t="s">
        <v>193</v>
      </c>
      <c r="D147" s="221" t="s">
        <v>155</v>
      </c>
      <c r="E147" s="222" t="s">
        <v>194</v>
      </c>
      <c r="F147" s="223" t="s">
        <v>195</v>
      </c>
      <c r="G147" s="224" t="s">
        <v>196</v>
      </c>
      <c r="H147" s="225">
        <v>6.55</v>
      </c>
      <c r="I147" s="226"/>
      <c r="J147" s="227">
        <f>ROUND(I147*H147,2)</f>
        <v>0</v>
      </c>
      <c r="K147" s="228"/>
      <c r="L147" s="45"/>
      <c r="M147" s="229" t="s">
        <v>1</v>
      </c>
      <c r="N147" s="230" t="s">
        <v>41</v>
      </c>
      <c r="O147" s="92"/>
      <c r="P147" s="231">
        <f>O147*H147</f>
        <v>0</v>
      </c>
      <c r="Q147" s="231">
        <v>0</v>
      </c>
      <c r="R147" s="231">
        <f>Q147*H147</f>
        <v>0</v>
      </c>
      <c r="S147" s="231">
        <v>0.205</v>
      </c>
      <c r="T147" s="232">
        <f>S147*H147</f>
        <v>1.3427499999999999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159</v>
      </c>
      <c r="AT147" s="233" t="s">
        <v>155</v>
      </c>
      <c r="AU147" s="233" t="s">
        <v>86</v>
      </c>
      <c r="AY147" s="18" t="s">
        <v>153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84</v>
      </c>
      <c r="BK147" s="234">
        <f>ROUND(I147*H147,2)</f>
        <v>0</v>
      </c>
      <c r="BL147" s="18" t="s">
        <v>159</v>
      </c>
      <c r="BM147" s="233" t="s">
        <v>197</v>
      </c>
    </row>
    <row r="148" spans="1:51" s="13" customFormat="1" ht="12">
      <c r="A148" s="13"/>
      <c r="B148" s="235"/>
      <c r="C148" s="236"/>
      <c r="D148" s="237" t="s">
        <v>161</v>
      </c>
      <c r="E148" s="238" t="s">
        <v>1</v>
      </c>
      <c r="F148" s="239" t="s">
        <v>198</v>
      </c>
      <c r="G148" s="236"/>
      <c r="H148" s="240">
        <v>6.55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161</v>
      </c>
      <c r="AU148" s="246" t="s">
        <v>86</v>
      </c>
      <c r="AV148" s="13" t="s">
        <v>86</v>
      </c>
      <c r="AW148" s="13" t="s">
        <v>32</v>
      </c>
      <c r="AX148" s="13" t="s">
        <v>84</v>
      </c>
      <c r="AY148" s="246" t="s">
        <v>153</v>
      </c>
    </row>
    <row r="149" spans="1:65" s="2" customFormat="1" ht="16.5" customHeight="1">
      <c r="A149" s="39"/>
      <c r="B149" s="40"/>
      <c r="C149" s="221" t="s">
        <v>199</v>
      </c>
      <c r="D149" s="221" t="s">
        <v>155</v>
      </c>
      <c r="E149" s="222" t="s">
        <v>200</v>
      </c>
      <c r="F149" s="223" t="s">
        <v>201</v>
      </c>
      <c r="G149" s="224" t="s">
        <v>196</v>
      </c>
      <c r="H149" s="225">
        <v>78.9</v>
      </c>
      <c r="I149" s="226"/>
      <c r="J149" s="227">
        <f>ROUND(I149*H149,2)</f>
        <v>0</v>
      </c>
      <c r="K149" s="228"/>
      <c r="L149" s="45"/>
      <c r="M149" s="229" t="s">
        <v>1</v>
      </c>
      <c r="N149" s="230" t="s">
        <v>41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0.04</v>
      </c>
      <c r="T149" s="232">
        <f>S149*H149</f>
        <v>3.156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159</v>
      </c>
      <c r="AT149" s="233" t="s">
        <v>155</v>
      </c>
      <c r="AU149" s="233" t="s">
        <v>86</v>
      </c>
      <c r="AY149" s="18" t="s">
        <v>153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84</v>
      </c>
      <c r="BK149" s="234">
        <f>ROUND(I149*H149,2)</f>
        <v>0</v>
      </c>
      <c r="BL149" s="18" t="s">
        <v>159</v>
      </c>
      <c r="BM149" s="233" t="s">
        <v>202</v>
      </c>
    </row>
    <row r="150" spans="1:51" s="13" customFormat="1" ht="12">
      <c r="A150" s="13"/>
      <c r="B150" s="235"/>
      <c r="C150" s="236"/>
      <c r="D150" s="237" t="s">
        <v>161</v>
      </c>
      <c r="E150" s="238" t="s">
        <v>1</v>
      </c>
      <c r="F150" s="239" t="s">
        <v>203</v>
      </c>
      <c r="G150" s="236"/>
      <c r="H150" s="240">
        <v>78.9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161</v>
      </c>
      <c r="AU150" s="246" t="s">
        <v>86</v>
      </c>
      <c r="AV150" s="13" t="s">
        <v>86</v>
      </c>
      <c r="AW150" s="13" t="s">
        <v>32</v>
      </c>
      <c r="AX150" s="13" t="s">
        <v>84</v>
      </c>
      <c r="AY150" s="246" t="s">
        <v>153</v>
      </c>
    </row>
    <row r="151" spans="1:65" s="2" customFormat="1" ht="33" customHeight="1">
      <c r="A151" s="39"/>
      <c r="B151" s="40"/>
      <c r="C151" s="221" t="s">
        <v>204</v>
      </c>
      <c r="D151" s="221" t="s">
        <v>155</v>
      </c>
      <c r="E151" s="222" t="s">
        <v>205</v>
      </c>
      <c r="F151" s="223" t="s">
        <v>206</v>
      </c>
      <c r="G151" s="224" t="s">
        <v>207</v>
      </c>
      <c r="H151" s="225">
        <v>37.2</v>
      </c>
      <c r="I151" s="226"/>
      <c r="J151" s="227">
        <f>ROUND(I151*H151,2)</f>
        <v>0</v>
      </c>
      <c r="K151" s="228"/>
      <c r="L151" s="45"/>
      <c r="M151" s="229" t="s">
        <v>1</v>
      </c>
      <c r="N151" s="230" t="s">
        <v>41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159</v>
      </c>
      <c r="AT151" s="233" t="s">
        <v>155</v>
      </c>
      <c r="AU151" s="233" t="s">
        <v>86</v>
      </c>
      <c r="AY151" s="18" t="s">
        <v>153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84</v>
      </c>
      <c r="BK151" s="234">
        <f>ROUND(I151*H151,2)</f>
        <v>0</v>
      </c>
      <c r="BL151" s="18" t="s">
        <v>159</v>
      </c>
      <c r="BM151" s="233" t="s">
        <v>208</v>
      </c>
    </row>
    <row r="152" spans="1:51" s="13" customFormat="1" ht="12">
      <c r="A152" s="13"/>
      <c r="B152" s="235"/>
      <c r="C152" s="236"/>
      <c r="D152" s="237" t="s">
        <v>161</v>
      </c>
      <c r="E152" s="238" t="s">
        <v>1</v>
      </c>
      <c r="F152" s="239" t="s">
        <v>209</v>
      </c>
      <c r="G152" s="236"/>
      <c r="H152" s="240">
        <v>25.2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161</v>
      </c>
      <c r="AU152" s="246" t="s">
        <v>86</v>
      </c>
      <c r="AV152" s="13" t="s">
        <v>86</v>
      </c>
      <c r="AW152" s="13" t="s">
        <v>32</v>
      </c>
      <c r="AX152" s="13" t="s">
        <v>76</v>
      </c>
      <c r="AY152" s="246" t="s">
        <v>153</v>
      </c>
    </row>
    <row r="153" spans="1:51" s="13" customFormat="1" ht="12">
      <c r="A153" s="13"/>
      <c r="B153" s="235"/>
      <c r="C153" s="236"/>
      <c r="D153" s="237" t="s">
        <v>161</v>
      </c>
      <c r="E153" s="238" t="s">
        <v>1</v>
      </c>
      <c r="F153" s="239" t="s">
        <v>210</v>
      </c>
      <c r="G153" s="236"/>
      <c r="H153" s="240">
        <v>12</v>
      </c>
      <c r="I153" s="241"/>
      <c r="J153" s="236"/>
      <c r="K153" s="236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161</v>
      </c>
      <c r="AU153" s="246" t="s">
        <v>86</v>
      </c>
      <c r="AV153" s="13" t="s">
        <v>86</v>
      </c>
      <c r="AW153" s="13" t="s">
        <v>32</v>
      </c>
      <c r="AX153" s="13" t="s">
        <v>76</v>
      </c>
      <c r="AY153" s="246" t="s">
        <v>153</v>
      </c>
    </row>
    <row r="154" spans="1:51" s="14" customFormat="1" ht="12">
      <c r="A154" s="14"/>
      <c r="B154" s="247"/>
      <c r="C154" s="248"/>
      <c r="D154" s="237" t="s">
        <v>161</v>
      </c>
      <c r="E154" s="249" t="s">
        <v>103</v>
      </c>
      <c r="F154" s="250" t="s">
        <v>211</v>
      </c>
      <c r="G154" s="248"/>
      <c r="H154" s="251">
        <v>37.2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161</v>
      </c>
      <c r="AU154" s="257" t="s">
        <v>86</v>
      </c>
      <c r="AV154" s="14" t="s">
        <v>159</v>
      </c>
      <c r="AW154" s="14" t="s">
        <v>32</v>
      </c>
      <c r="AX154" s="14" t="s">
        <v>84</v>
      </c>
      <c r="AY154" s="257" t="s">
        <v>153</v>
      </c>
    </row>
    <row r="155" spans="1:65" s="2" customFormat="1" ht="33" customHeight="1">
      <c r="A155" s="39"/>
      <c r="B155" s="40"/>
      <c r="C155" s="221" t="s">
        <v>212</v>
      </c>
      <c r="D155" s="221" t="s">
        <v>155</v>
      </c>
      <c r="E155" s="222" t="s">
        <v>213</v>
      </c>
      <c r="F155" s="223" t="s">
        <v>214</v>
      </c>
      <c r="G155" s="224" t="s">
        <v>207</v>
      </c>
      <c r="H155" s="225">
        <v>2.745</v>
      </c>
      <c r="I155" s="226"/>
      <c r="J155" s="227">
        <f>ROUND(I155*H155,2)</f>
        <v>0</v>
      </c>
      <c r="K155" s="228"/>
      <c r="L155" s="45"/>
      <c r="M155" s="229" t="s">
        <v>1</v>
      </c>
      <c r="N155" s="230" t="s">
        <v>41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159</v>
      </c>
      <c r="AT155" s="233" t="s">
        <v>155</v>
      </c>
      <c r="AU155" s="233" t="s">
        <v>86</v>
      </c>
      <c r="AY155" s="18" t="s">
        <v>153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84</v>
      </c>
      <c r="BK155" s="234">
        <f>ROUND(I155*H155,2)</f>
        <v>0</v>
      </c>
      <c r="BL155" s="18" t="s">
        <v>159</v>
      </c>
      <c r="BM155" s="233" t="s">
        <v>215</v>
      </c>
    </row>
    <row r="156" spans="1:51" s="13" customFormat="1" ht="12">
      <c r="A156" s="13"/>
      <c r="B156" s="235"/>
      <c r="C156" s="236"/>
      <c r="D156" s="237" t="s">
        <v>161</v>
      </c>
      <c r="E156" s="238" t="s">
        <v>1</v>
      </c>
      <c r="F156" s="239" t="s">
        <v>216</v>
      </c>
      <c r="G156" s="236"/>
      <c r="H156" s="240">
        <v>1.47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161</v>
      </c>
      <c r="AU156" s="246" t="s">
        <v>86</v>
      </c>
      <c r="AV156" s="13" t="s">
        <v>86</v>
      </c>
      <c r="AW156" s="13" t="s">
        <v>32</v>
      </c>
      <c r="AX156" s="13" t="s">
        <v>76</v>
      </c>
      <c r="AY156" s="246" t="s">
        <v>153</v>
      </c>
    </row>
    <row r="157" spans="1:51" s="13" customFormat="1" ht="12">
      <c r="A157" s="13"/>
      <c r="B157" s="235"/>
      <c r="C157" s="236"/>
      <c r="D157" s="237" t="s">
        <v>161</v>
      </c>
      <c r="E157" s="238" t="s">
        <v>1</v>
      </c>
      <c r="F157" s="239" t="s">
        <v>217</v>
      </c>
      <c r="G157" s="236"/>
      <c r="H157" s="240">
        <v>1.275</v>
      </c>
      <c r="I157" s="241"/>
      <c r="J157" s="236"/>
      <c r="K157" s="236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161</v>
      </c>
      <c r="AU157" s="246" t="s">
        <v>86</v>
      </c>
      <c r="AV157" s="13" t="s">
        <v>86</v>
      </c>
      <c r="AW157" s="13" t="s">
        <v>32</v>
      </c>
      <c r="AX157" s="13" t="s">
        <v>76</v>
      </c>
      <c r="AY157" s="246" t="s">
        <v>153</v>
      </c>
    </row>
    <row r="158" spans="1:51" s="14" customFormat="1" ht="12">
      <c r="A158" s="14"/>
      <c r="B158" s="247"/>
      <c r="C158" s="248"/>
      <c r="D158" s="237" t="s">
        <v>161</v>
      </c>
      <c r="E158" s="249" t="s">
        <v>109</v>
      </c>
      <c r="F158" s="250" t="s">
        <v>211</v>
      </c>
      <c r="G158" s="248"/>
      <c r="H158" s="251">
        <v>2.745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161</v>
      </c>
      <c r="AU158" s="257" t="s">
        <v>86</v>
      </c>
      <c r="AV158" s="14" t="s">
        <v>159</v>
      </c>
      <c r="AW158" s="14" t="s">
        <v>32</v>
      </c>
      <c r="AX158" s="14" t="s">
        <v>84</v>
      </c>
      <c r="AY158" s="257" t="s">
        <v>153</v>
      </c>
    </row>
    <row r="159" spans="1:65" s="2" customFormat="1" ht="33" customHeight="1">
      <c r="A159" s="39"/>
      <c r="B159" s="40"/>
      <c r="C159" s="221" t="s">
        <v>218</v>
      </c>
      <c r="D159" s="221" t="s">
        <v>155</v>
      </c>
      <c r="E159" s="222" t="s">
        <v>219</v>
      </c>
      <c r="F159" s="223" t="s">
        <v>220</v>
      </c>
      <c r="G159" s="224" t="s">
        <v>207</v>
      </c>
      <c r="H159" s="225">
        <v>42.045</v>
      </c>
      <c r="I159" s="226"/>
      <c r="J159" s="227">
        <f>ROUND(I159*H159,2)</f>
        <v>0</v>
      </c>
      <c r="K159" s="228"/>
      <c r="L159" s="45"/>
      <c r="M159" s="229" t="s">
        <v>1</v>
      </c>
      <c r="N159" s="230" t="s">
        <v>41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159</v>
      </c>
      <c r="AT159" s="233" t="s">
        <v>155</v>
      </c>
      <c r="AU159" s="233" t="s">
        <v>86</v>
      </c>
      <c r="AY159" s="18" t="s">
        <v>153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84</v>
      </c>
      <c r="BK159" s="234">
        <f>ROUND(I159*H159,2)</f>
        <v>0</v>
      </c>
      <c r="BL159" s="18" t="s">
        <v>159</v>
      </c>
      <c r="BM159" s="233" t="s">
        <v>221</v>
      </c>
    </row>
    <row r="160" spans="1:51" s="13" customFormat="1" ht="12">
      <c r="A160" s="13"/>
      <c r="B160" s="235"/>
      <c r="C160" s="236"/>
      <c r="D160" s="237" t="s">
        <v>161</v>
      </c>
      <c r="E160" s="238" t="s">
        <v>106</v>
      </c>
      <c r="F160" s="239" t="s">
        <v>222</v>
      </c>
      <c r="G160" s="236"/>
      <c r="H160" s="240">
        <v>42.045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161</v>
      </c>
      <c r="AU160" s="246" t="s">
        <v>86</v>
      </c>
      <c r="AV160" s="13" t="s">
        <v>86</v>
      </c>
      <c r="AW160" s="13" t="s">
        <v>32</v>
      </c>
      <c r="AX160" s="13" t="s">
        <v>84</v>
      </c>
      <c r="AY160" s="246" t="s">
        <v>153</v>
      </c>
    </row>
    <row r="161" spans="1:65" s="2" customFormat="1" ht="37.8" customHeight="1">
      <c r="A161" s="39"/>
      <c r="B161" s="40"/>
      <c r="C161" s="221" t="s">
        <v>223</v>
      </c>
      <c r="D161" s="221" t="s">
        <v>155</v>
      </c>
      <c r="E161" s="222" t="s">
        <v>224</v>
      </c>
      <c r="F161" s="223" t="s">
        <v>225</v>
      </c>
      <c r="G161" s="224" t="s">
        <v>207</v>
      </c>
      <c r="H161" s="225">
        <v>210.225</v>
      </c>
      <c r="I161" s="226"/>
      <c r="J161" s="227">
        <f>ROUND(I161*H161,2)</f>
        <v>0</v>
      </c>
      <c r="K161" s="228"/>
      <c r="L161" s="45"/>
      <c r="M161" s="229" t="s">
        <v>1</v>
      </c>
      <c r="N161" s="230" t="s">
        <v>41</v>
      </c>
      <c r="O161" s="92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159</v>
      </c>
      <c r="AT161" s="233" t="s">
        <v>155</v>
      </c>
      <c r="AU161" s="233" t="s">
        <v>86</v>
      </c>
      <c r="AY161" s="18" t="s">
        <v>153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84</v>
      </c>
      <c r="BK161" s="234">
        <f>ROUND(I161*H161,2)</f>
        <v>0</v>
      </c>
      <c r="BL161" s="18" t="s">
        <v>159</v>
      </c>
      <c r="BM161" s="233" t="s">
        <v>226</v>
      </c>
    </row>
    <row r="162" spans="1:51" s="13" customFormat="1" ht="12">
      <c r="A162" s="13"/>
      <c r="B162" s="235"/>
      <c r="C162" s="236"/>
      <c r="D162" s="237" t="s">
        <v>161</v>
      </c>
      <c r="E162" s="238" t="s">
        <v>1</v>
      </c>
      <c r="F162" s="239" t="s">
        <v>227</v>
      </c>
      <c r="G162" s="236"/>
      <c r="H162" s="240">
        <v>210.225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161</v>
      </c>
      <c r="AU162" s="246" t="s">
        <v>86</v>
      </c>
      <c r="AV162" s="13" t="s">
        <v>86</v>
      </c>
      <c r="AW162" s="13" t="s">
        <v>32</v>
      </c>
      <c r="AX162" s="13" t="s">
        <v>84</v>
      </c>
      <c r="AY162" s="246" t="s">
        <v>153</v>
      </c>
    </row>
    <row r="163" spans="1:65" s="2" customFormat="1" ht="24.15" customHeight="1">
      <c r="A163" s="39"/>
      <c r="B163" s="40"/>
      <c r="C163" s="221" t="s">
        <v>8</v>
      </c>
      <c r="D163" s="221" t="s">
        <v>155</v>
      </c>
      <c r="E163" s="222" t="s">
        <v>228</v>
      </c>
      <c r="F163" s="223" t="s">
        <v>229</v>
      </c>
      <c r="G163" s="224" t="s">
        <v>230</v>
      </c>
      <c r="H163" s="225">
        <v>77.783</v>
      </c>
      <c r="I163" s="226"/>
      <c r="J163" s="227">
        <f>ROUND(I163*H163,2)</f>
        <v>0</v>
      </c>
      <c r="K163" s="228"/>
      <c r="L163" s="45"/>
      <c r="M163" s="229" t="s">
        <v>1</v>
      </c>
      <c r="N163" s="230" t="s">
        <v>41</v>
      </c>
      <c r="O163" s="92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159</v>
      </c>
      <c r="AT163" s="233" t="s">
        <v>155</v>
      </c>
      <c r="AU163" s="233" t="s">
        <v>86</v>
      </c>
      <c r="AY163" s="18" t="s">
        <v>153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84</v>
      </c>
      <c r="BK163" s="234">
        <f>ROUND(I163*H163,2)</f>
        <v>0</v>
      </c>
      <c r="BL163" s="18" t="s">
        <v>159</v>
      </c>
      <c r="BM163" s="233" t="s">
        <v>231</v>
      </c>
    </row>
    <row r="164" spans="1:51" s="13" customFormat="1" ht="12">
      <c r="A164" s="13"/>
      <c r="B164" s="235"/>
      <c r="C164" s="236"/>
      <c r="D164" s="237" t="s">
        <v>161</v>
      </c>
      <c r="E164" s="238" t="s">
        <v>1</v>
      </c>
      <c r="F164" s="239" t="s">
        <v>232</v>
      </c>
      <c r="G164" s="236"/>
      <c r="H164" s="240">
        <v>77.783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161</v>
      </c>
      <c r="AU164" s="246" t="s">
        <v>86</v>
      </c>
      <c r="AV164" s="13" t="s">
        <v>86</v>
      </c>
      <c r="AW164" s="13" t="s">
        <v>32</v>
      </c>
      <c r="AX164" s="13" t="s">
        <v>84</v>
      </c>
      <c r="AY164" s="246" t="s">
        <v>153</v>
      </c>
    </row>
    <row r="165" spans="1:65" s="2" customFormat="1" ht="16.5" customHeight="1">
      <c r="A165" s="39"/>
      <c r="B165" s="40"/>
      <c r="C165" s="221" t="s">
        <v>233</v>
      </c>
      <c r="D165" s="221" t="s">
        <v>155</v>
      </c>
      <c r="E165" s="222" t="s">
        <v>234</v>
      </c>
      <c r="F165" s="223" t="s">
        <v>235</v>
      </c>
      <c r="G165" s="224" t="s">
        <v>207</v>
      </c>
      <c r="H165" s="225">
        <v>42.045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41</v>
      </c>
      <c r="O165" s="92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159</v>
      </c>
      <c r="AT165" s="233" t="s">
        <v>155</v>
      </c>
      <c r="AU165" s="233" t="s">
        <v>86</v>
      </c>
      <c r="AY165" s="18" t="s">
        <v>153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84</v>
      </c>
      <c r="BK165" s="234">
        <f>ROUND(I165*H165,2)</f>
        <v>0</v>
      </c>
      <c r="BL165" s="18" t="s">
        <v>159</v>
      </c>
      <c r="BM165" s="233" t="s">
        <v>236</v>
      </c>
    </row>
    <row r="166" spans="1:51" s="13" customFormat="1" ht="12">
      <c r="A166" s="13"/>
      <c r="B166" s="235"/>
      <c r="C166" s="236"/>
      <c r="D166" s="237" t="s">
        <v>161</v>
      </c>
      <c r="E166" s="238" t="s">
        <v>1</v>
      </c>
      <c r="F166" s="239" t="s">
        <v>106</v>
      </c>
      <c r="G166" s="236"/>
      <c r="H166" s="240">
        <v>42.045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161</v>
      </c>
      <c r="AU166" s="246" t="s">
        <v>86</v>
      </c>
      <c r="AV166" s="13" t="s">
        <v>86</v>
      </c>
      <c r="AW166" s="13" t="s">
        <v>32</v>
      </c>
      <c r="AX166" s="13" t="s">
        <v>84</v>
      </c>
      <c r="AY166" s="246" t="s">
        <v>153</v>
      </c>
    </row>
    <row r="167" spans="1:65" s="2" customFormat="1" ht="24.15" customHeight="1">
      <c r="A167" s="39"/>
      <c r="B167" s="40"/>
      <c r="C167" s="221" t="s">
        <v>237</v>
      </c>
      <c r="D167" s="221" t="s">
        <v>155</v>
      </c>
      <c r="E167" s="222" t="s">
        <v>238</v>
      </c>
      <c r="F167" s="223" t="s">
        <v>239</v>
      </c>
      <c r="G167" s="224" t="s">
        <v>207</v>
      </c>
      <c r="H167" s="225">
        <v>1.076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41</v>
      </c>
      <c r="O167" s="92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159</v>
      </c>
      <c r="AT167" s="233" t="s">
        <v>155</v>
      </c>
      <c r="AU167" s="233" t="s">
        <v>86</v>
      </c>
      <c r="AY167" s="18" t="s">
        <v>153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84</v>
      </c>
      <c r="BK167" s="234">
        <f>ROUND(I167*H167,2)</f>
        <v>0</v>
      </c>
      <c r="BL167" s="18" t="s">
        <v>159</v>
      </c>
      <c r="BM167" s="233" t="s">
        <v>240</v>
      </c>
    </row>
    <row r="168" spans="1:51" s="15" customFormat="1" ht="12">
      <c r="A168" s="15"/>
      <c r="B168" s="258"/>
      <c r="C168" s="259"/>
      <c r="D168" s="237" t="s">
        <v>161</v>
      </c>
      <c r="E168" s="260" t="s">
        <v>1</v>
      </c>
      <c r="F168" s="261" t="s">
        <v>241</v>
      </c>
      <c r="G168" s="259"/>
      <c r="H168" s="260" t="s">
        <v>1</v>
      </c>
      <c r="I168" s="262"/>
      <c r="J168" s="259"/>
      <c r="K168" s="259"/>
      <c r="L168" s="263"/>
      <c r="M168" s="264"/>
      <c r="N168" s="265"/>
      <c r="O168" s="265"/>
      <c r="P168" s="265"/>
      <c r="Q168" s="265"/>
      <c r="R168" s="265"/>
      <c r="S168" s="265"/>
      <c r="T168" s="26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7" t="s">
        <v>161</v>
      </c>
      <c r="AU168" s="267" t="s">
        <v>86</v>
      </c>
      <c r="AV168" s="15" t="s">
        <v>84</v>
      </c>
      <c r="AW168" s="15" t="s">
        <v>32</v>
      </c>
      <c r="AX168" s="15" t="s">
        <v>76</v>
      </c>
      <c r="AY168" s="267" t="s">
        <v>153</v>
      </c>
    </row>
    <row r="169" spans="1:51" s="13" customFormat="1" ht="12">
      <c r="A169" s="13"/>
      <c r="B169" s="235"/>
      <c r="C169" s="236"/>
      <c r="D169" s="237" t="s">
        <v>161</v>
      </c>
      <c r="E169" s="238" t="s">
        <v>1</v>
      </c>
      <c r="F169" s="239" t="s">
        <v>242</v>
      </c>
      <c r="G169" s="236"/>
      <c r="H169" s="240">
        <v>0.867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161</v>
      </c>
      <c r="AU169" s="246" t="s">
        <v>86</v>
      </c>
      <c r="AV169" s="13" t="s">
        <v>86</v>
      </c>
      <c r="AW169" s="13" t="s">
        <v>32</v>
      </c>
      <c r="AX169" s="13" t="s">
        <v>76</v>
      </c>
      <c r="AY169" s="246" t="s">
        <v>153</v>
      </c>
    </row>
    <row r="170" spans="1:51" s="13" customFormat="1" ht="12">
      <c r="A170" s="13"/>
      <c r="B170" s="235"/>
      <c r="C170" s="236"/>
      <c r="D170" s="237" t="s">
        <v>161</v>
      </c>
      <c r="E170" s="238" t="s">
        <v>1</v>
      </c>
      <c r="F170" s="239" t="s">
        <v>243</v>
      </c>
      <c r="G170" s="236"/>
      <c r="H170" s="240">
        <v>0.209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161</v>
      </c>
      <c r="AU170" s="246" t="s">
        <v>86</v>
      </c>
      <c r="AV170" s="13" t="s">
        <v>86</v>
      </c>
      <c r="AW170" s="13" t="s">
        <v>32</v>
      </c>
      <c r="AX170" s="13" t="s">
        <v>76</v>
      </c>
      <c r="AY170" s="246" t="s">
        <v>153</v>
      </c>
    </row>
    <row r="171" spans="1:51" s="14" customFormat="1" ht="12">
      <c r="A171" s="14"/>
      <c r="B171" s="247"/>
      <c r="C171" s="248"/>
      <c r="D171" s="237" t="s">
        <v>161</v>
      </c>
      <c r="E171" s="249" t="s">
        <v>1</v>
      </c>
      <c r="F171" s="250" t="s">
        <v>211</v>
      </c>
      <c r="G171" s="248"/>
      <c r="H171" s="251">
        <v>1.076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161</v>
      </c>
      <c r="AU171" s="257" t="s">
        <v>86</v>
      </c>
      <c r="AV171" s="14" t="s">
        <v>159</v>
      </c>
      <c r="AW171" s="14" t="s">
        <v>32</v>
      </c>
      <c r="AX171" s="14" t="s">
        <v>84</v>
      </c>
      <c r="AY171" s="257" t="s">
        <v>153</v>
      </c>
    </row>
    <row r="172" spans="1:65" s="2" customFormat="1" ht="16.5" customHeight="1">
      <c r="A172" s="39"/>
      <c r="B172" s="40"/>
      <c r="C172" s="268" t="s">
        <v>244</v>
      </c>
      <c r="D172" s="268" t="s">
        <v>245</v>
      </c>
      <c r="E172" s="269" t="s">
        <v>246</v>
      </c>
      <c r="F172" s="270" t="s">
        <v>247</v>
      </c>
      <c r="G172" s="271" t="s">
        <v>230</v>
      </c>
      <c r="H172" s="272">
        <v>2.152</v>
      </c>
      <c r="I172" s="273"/>
      <c r="J172" s="274">
        <f>ROUND(I172*H172,2)</f>
        <v>0</v>
      </c>
      <c r="K172" s="275"/>
      <c r="L172" s="276"/>
      <c r="M172" s="277" t="s">
        <v>1</v>
      </c>
      <c r="N172" s="278" t="s">
        <v>41</v>
      </c>
      <c r="O172" s="92"/>
      <c r="P172" s="231">
        <f>O172*H172</f>
        <v>0</v>
      </c>
      <c r="Q172" s="231">
        <v>1</v>
      </c>
      <c r="R172" s="231">
        <f>Q172*H172</f>
        <v>2.152</v>
      </c>
      <c r="S172" s="231">
        <v>0</v>
      </c>
      <c r="T172" s="232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3" t="s">
        <v>189</v>
      </c>
      <c r="AT172" s="233" t="s">
        <v>245</v>
      </c>
      <c r="AU172" s="233" t="s">
        <v>86</v>
      </c>
      <c r="AY172" s="18" t="s">
        <v>153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8" t="s">
        <v>84</v>
      </c>
      <c r="BK172" s="234">
        <f>ROUND(I172*H172,2)</f>
        <v>0</v>
      </c>
      <c r="BL172" s="18" t="s">
        <v>159</v>
      </c>
      <c r="BM172" s="233" t="s">
        <v>248</v>
      </c>
    </row>
    <row r="173" spans="1:51" s="13" customFormat="1" ht="12">
      <c r="A173" s="13"/>
      <c r="B173" s="235"/>
      <c r="C173" s="236"/>
      <c r="D173" s="237" t="s">
        <v>161</v>
      </c>
      <c r="E173" s="236"/>
      <c r="F173" s="239" t="s">
        <v>249</v>
      </c>
      <c r="G173" s="236"/>
      <c r="H173" s="240">
        <v>2.152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161</v>
      </c>
      <c r="AU173" s="246" t="s">
        <v>86</v>
      </c>
      <c r="AV173" s="13" t="s">
        <v>86</v>
      </c>
      <c r="AW173" s="13" t="s">
        <v>4</v>
      </c>
      <c r="AX173" s="13" t="s">
        <v>84</v>
      </c>
      <c r="AY173" s="246" t="s">
        <v>153</v>
      </c>
    </row>
    <row r="174" spans="1:65" s="2" customFormat="1" ht="24.15" customHeight="1">
      <c r="A174" s="39"/>
      <c r="B174" s="40"/>
      <c r="C174" s="221" t="s">
        <v>250</v>
      </c>
      <c r="D174" s="221" t="s">
        <v>155</v>
      </c>
      <c r="E174" s="222" t="s">
        <v>251</v>
      </c>
      <c r="F174" s="223" t="s">
        <v>252</v>
      </c>
      <c r="G174" s="224" t="s">
        <v>158</v>
      </c>
      <c r="H174" s="225">
        <v>117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41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159</v>
      </c>
      <c r="AT174" s="233" t="s">
        <v>155</v>
      </c>
      <c r="AU174" s="233" t="s">
        <v>86</v>
      </c>
      <c r="AY174" s="18" t="s">
        <v>153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84</v>
      </c>
      <c r="BK174" s="234">
        <f>ROUND(I174*H174,2)</f>
        <v>0</v>
      </c>
      <c r="BL174" s="18" t="s">
        <v>159</v>
      </c>
      <c r="BM174" s="233" t="s">
        <v>253</v>
      </c>
    </row>
    <row r="175" spans="1:51" s="13" customFormat="1" ht="12">
      <c r="A175" s="13"/>
      <c r="B175" s="235"/>
      <c r="C175" s="236"/>
      <c r="D175" s="237" t="s">
        <v>161</v>
      </c>
      <c r="E175" s="238" t="s">
        <v>1</v>
      </c>
      <c r="F175" s="239" t="s">
        <v>254</v>
      </c>
      <c r="G175" s="236"/>
      <c r="H175" s="240">
        <v>86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161</v>
      </c>
      <c r="AU175" s="246" t="s">
        <v>86</v>
      </c>
      <c r="AV175" s="13" t="s">
        <v>86</v>
      </c>
      <c r="AW175" s="13" t="s">
        <v>32</v>
      </c>
      <c r="AX175" s="13" t="s">
        <v>76</v>
      </c>
      <c r="AY175" s="246" t="s">
        <v>153</v>
      </c>
    </row>
    <row r="176" spans="1:51" s="13" customFormat="1" ht="12">
      <c r="A176" s="13"/>
      <c r="B176" s="235"/>
      <c r="C176" s="236"/>
      <c r="D176" s="237" t="s">
        <v>161</v>
      </c>
      <c r="E176" s="238" t="s">
        <v>1</v>
      </c>
      <c r="F176" s="239" t="s">
        <v>255</v>
      </c>
      <c r="G176" s="236"/>
      <c r="H176" s="240">
        <v>31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161</v>
      </c>
      <c r="AU176" s="246" t="s">
        <v>86</v>
      </c>
      <c r="AV176" s="13" t="s">
        <v>86</v>
      </c>
      <c r="AW176" s="13" t="s">
        <v>32</v>
      </c>
      <c r="AX176" s="13" t="s">
        <v>76</v>
      </c>
      <c r="AY176" s="246" t="s">
        <v>153</v>
      </c>
    </row>
    <row r="177" spans="1:51" s="14" customFormat="1" ht="12">
      <c r="A177" s="14"/>
      <c r="B177" s="247"/>
      <c r="C177" s="248"/>
      <c r="D177" s="237" t="s">
        <v>161</v>
      </c>
      <c r="E177" s="249" t="s">
        <v>119</v>
      </c>
      <c r="F177" s="250" t="s">
        <v>211</v>
      </c>
      <c r="G177" s="248"/>
      <c r="H177" s="251">
        <v>117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161</v>
      </c>
      <c r="AU177" s="257" t="s">
        <v>86</v>
      </c>
      <c r="AV177" s="14" t="s">
        <v>159</v>
      </c>
      <c r="AW177" s="14" t="s">
        <v>32</v>
      </c>
      <c r="AX177" s="14" t="s">
        <v>84</v>
      </c>
      <c r="AY177" s="257" t="s">
        <v>153</v>
      </c>
    </row>
    <row r="178" spans="1:65" s="2" customFormat="1" ht="16.5" customHeight="1">
      <c r="A178" s="39"/>
      <c r="B178" s="40"/>
      <c r="C178" s="268" t="s">
        <v>256</v>
      </c>
      <c r="D178" s="268" t="s">
        <v>245</v>
      </c>
      <c r="E178" s="269" t="s">
        <v>257</v>
      </c>
      <c r="F178" s="270" t="s">
        <v>258</v>
      </c>
      <c r="G178" s="271" t="s">
        <v>230</v>
      </c>
      <c r="H178" s="272">
        <v>9.3</v>
      </c>
      <c r="I178" s="273"/>
      <c r="J178" s="274">
        <f>ROUND(I178*H178,2)</f>
        <v>0</v>
      </c>
      <c r="K178" s="275"/>
      <c r="L178" s="276"/>
      <c r="M178" s="277" t="s">
        <v>1</v>
      </c>
      <c r="N178" s="278" t="s">
        <v>41</v>
      </c>
      <c r="O178" s="92"/>
      <c r="P178" s="231">
        <f>O178*H178</f>
        <v>0</v>
      </c>
      <c r="Q178" s="231">
        <v>1</v>
      </c>
      <c r="R178" s="231">
        <f>Q178*H178</f>
        <v>9.3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189</v>
      </c>
      <c r="AT178" s="233" t="s">
        <v>245</v>
      </c>
      <c r="AU178" s="233" t="s">
        <v>86</v>
      </c>
      <c r="AY178" s="18" t="s">
        <v>153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84</v>
      </c>
      <c r="BK178" s="234">
        <f>ROUND(I178*H178,2)</f>
        <v>0</v>
      </c>
      <c r="BL178" s="18" t="s">
        <v>159</v>
      </c>
      <c r="BM178" s="233" t="s">
        <v>259</v>
      </c>
    </row>
    <row r="179" spans="1:51" s="13" customFormat="1" ht="12">
      <c r="A179" s="13"/>
      <c r="B179" s="235"/>
      <c r="C179" s="236"/>
      <c r="D179" s="237" t="s">
        <v>161</v>
      </c>
      <c r="E179" s="238" t="s">
        <v>1</v>
      </c>
      <c r="F179" s="239" t="s">
        <v>260</v>
      </c>
      <c r="G179" s="236"/>
      <c r="H179" s="240">
        <v>9.3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161</v>
      </c>
      <c r="AU179" s="246" t="s">
        <v>86</v>
      </c>
      <c r="AV179" s="13" t="s">
        <v>86</v>
      </c>
      <c r="AW179" s="13" t="s">
        <v>32</v>
      </c>
      <c r="AX179" s="13" t="s">
        <v>84</v>
      </c>
      <c r="AY179" s="246" t="s">
        <v>153</v>
      </c>
    </row>
    <row r="180" spans="1:65" s="2" customFormat="1" ht="24.15" customHeight="1">
      <c r="A180" s="39"/>
      <c r="B180" s="40"/>
      <c r="C180" s="221" t="s">
        <v>7</v>
      </c>
      <c r="D180" s="221" t="s">
        <v>155</v>
      </c>
      <c r="E180" s="222" t="s">
        <v>261</v>
      </c>
      <c r="F180" s="223" t="s">
        <v>262</v>
      </c>
      <c r="G180" s="224" t="s">
        <v>158</v>
      </c>
      <c r="H180" s="225">
        <v>117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41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159</v>
      </c>
      <c r="AT180" s="233" t="s">
        <v>155</v>
      </c>
      <c r="AU180" s="233" t="s">
        <v>86</v>
      </c>
      <c r="AY180" s="18" t="s">
        <v>153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84</v>
      </c>
      <c r="BK180" s="234">
        <f>ROUND(I180*H180,2)</f>
        <v>0</v>
      </c>
      <c r="BL180" s="18" t="s">
        <v>159</v>
      </c>
      <c r="BM180" s="233" t="s">
        <v>263</v>
      </c>
    </row>
    <row r="181" spans="1:51" s="13" customFormat="1" ht="12">
      <c r="A181" s="13"/>
      <c r="B181" s="235"/>
      <c r="C181" s="236"/>
      <c r="D181" s="237" t="s">
        <v>161</v>
      </c>
      <c r="E181" s="238" t="s">
        <v>1</v>
      </c>
      <c r="F181" s="239" t="s">
        <v>119</v>
      </c>
      <c r="G181" s="236"/>
      <c r="H181" s="240">
        <v>117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161</v>
      </c>
      <c r="AU181" s="246" t="s">
        <v>86</v>
      </c>
      <c r="AV181" s="13" t="s">
        <v>86</v>
      </c>
      <c r="AW181" s="13" t="s">
        <v>32</v>
      </c>
      <c r="AX181" s="13" t="s">
        <v>84</v>
      </c>
      <c r="AY181" s="246" t="s">
        <v>153</v>
      </c>
    </row>
    <row r="182" spans="1:65" s="2" customFormat="1" ht="16.5" customHeight="1">
      <c r="A182" s="39"/>
      <c r="B182" s="40"/>
      <c r="C182" s="268" t="s">
        <v>264</v>
      </c>
      <c r="D182" s="268" t="s">
        <v>245</v>
      </c>
      <c r="E182" s="269" t="s">
        <v>265</v>
      </c>
      <c r="F182" s="270" t="s">
        <v>266</v>
      </c>
      <c r="G182" s="271" t="s">
        <v>267</v>
      </c>
      <c r="H182" s="272">
        <v>3.51</v>
      </c>
      <c r="I182" s="273"/>
      <c r="J182" s="274">
        <f>ROUND(I182*H182,2)</f>
        <v>0</v>
      </c>
      <c r="K182" s="275"/>
      <c r="L182" s="276"/>
      <c r="M182" s="277" t="s">
        <v>1</v>
      </c>
      <c r="N182" s="278" t="s">
        <v>41</v>
      </c>
      <c r="O182" s="92"/>
      <c r="P182" s="231">
        <f>O182*H182</f>
        <v>0</v>
      </c>
      <c r="Q182" s="231">
        <v>0.001</v>
      </c>
      <c r="R182" s="231">
        <f>Q182*H182</f>
        <v>0.0035099999999999997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189</v>
      </c>
      <c r="AT182" s="233" t="s">
        <v>245</v>
      </c>
      <c r="AU182" s="233" t="s">
        <v>86</v>
      </c>
      <c r="AY182" s="18" t="s">
        <v>153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84</v>
      </c>
      <c r="BK182" s="234">
        <f>ROUND(I182*H182,2)</f>
        <v>0</v>
      </c>
      <c r="BL182" s="18" t="s">
        <v>159</v>
      </c>
      <c r="BM182" s="233" t="s">
        <v>268</v>
      </c>
    </row>
    <row r="183" spans="1:51" s="13" customFormat="1" ht="12">
      <c r="A183" s="13"/>
      <c r="B183" s="235"/>
      <c r="C183" s="236"/>
      <c r="D183" s="237" t="s">
        <v>161</v>
      </c>
      <c r="E183" s="238" t="s">
        <v>1</v>
      </c>
      <c r="F183" s="239" t="s">
        <v>269</v>
      </c>
      <c r="G183" s="236"/>
      <c r="H183" s="240">
        <v>3.51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161</v>
      </c>
      <c r="AU183" s="246" t="s">
        <v>86</v>
      </c>
      <c r="AV183" s="13" t="s">
        <v>86</v>
      </c>
      <c r="AW183" s="13" t="s">
        <v>32</v>
      </c>
      <c r="AX183" s="13" t="s">
        <v>84</v>
      </c>
      <c r="AY183" s="246" t="s">
        <v>153</v>
      </c>
    </row>
    <row r="184" spans="1:65" s="2" customFormat="1" ht="24.15" customHeight="1">
      <c r="A184" s="39"/>
      <c r="B184" s="40"/>
      <c r="C184" s="221" t="s">
        <v>270</v>
      </c>
      <c r="D184" s="221" t="s">
        <v>155</v>
      </c>
      <c r="E184" s="222" t="s">
        <v>271</v>
      </c>
      <c r="F184" s="223" t="s">
        <v>272</v>
      </c>
      <c r="G184" s="224" t="s">
        <v>158</v>
      </c>
      <c r="H184" s="225">
        <v>147.1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41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159</v>
      </c>
      <c r="AT184" s="233" t="s">
        <v>155</v>
      </c>
      <c r="AU184" s="233" t="s">
        <v>86</v>
      </c>
      <c r="AY184" s="18" t="s">
        <v>153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84</v>
      </c>
      <c r="BK184" s="234">
        <f>ROUND(I184*H184,2)</f>
        <v>0</v>
      </c>
      <c r="BL184" s="18" t="s">
        <v>159</v>
      </c>
      <c r="BM184" s="233" t="s">
        <v>273</v>
      </c>
    </row>
    <row r="185" spans="1:51" s="13" customFormat="1" ht="12">
      <c r="A185" s="13"/>
      <c r="B185" s="235"/>
      <c r="C185" s="236"/>
      <c r="D185" s="237" t="s">
        <v>161</v>
      </c>
      <c r="E185" s="238" t="s">
        <v>1</v>
      </c>
      <c r="F185" s="239" t="s">
        <v>274</v>
      </c>
      <c r="G185" s="236"/>
      <c r="H185" s="240">
        <v>147.1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6" t="s">
        <v>161</v>
      </c>
      <c r="AU185" s="246" t="s">
        <v>86</v>
      </c>
      <c r="AV185" s="13" t="s">
        <v>86</v>
      </c>
      <c r="AW185" s="13" t="s">
        <v>32</v>
      </c>
      <c r="AX185" s="13" t="s">
        <v>84</v>
      </c>
      <c r="AY185" s="246" t="s">
        <v>153</v>
      </c>
    </row>
    <row r="186" spans="1:63" s="12" customFormat="1" ht="22.8" customHeight="1">
      <c r="A186" s="12"/>
      <c r="B186" s="205"/>
      <c r="C186" s="206"/>
      <c r="D186" s="207" t="s">
        <v>75</v>
      </c>
      <c r="E186" s="219" t="s">
        <v>86</v>
      </c>
      <c r="F186" s="219" t="s">
        <v>275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SUM(P187:P188)</f>
        <v>0</v>
      </c>
      <c r="Q186" s="213"/>
      <c r="R186" s="214">
        <f>SUM(R187:R188)</f>
        <v>0.9111015</v>
      </c>
      <c r="S186" s="213"/>
      <c r="T186" s="215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6" t="s">
        <v>84</v>
      </c>
      <c r="AT186" s="217" t="s">
        <v>75</v>
      </c>
      <c r="AU186" s="217" t="s">
        <v>84</v>
      </c>
      <c r="AY186" s="216" t="s">
        <v>153</v>
      </c>
      <c r="BK186" s="218">
        <f>SUM(BK187:BK188)</f>
        <v>0</v>
      </c>
    </row>
    <row r="187" spans="1:65" s="2" customFormat="1" ht="33" customHeight="1">
      <c r="A187" s="39"/>
      <c r="B187" s="40"/>
      <c r="C187" s="221" t="s">
        <v>276</v>
      </c>
      <c r="D187" s="221" t="s">
        <v>155</v>
      </c>
      <c r="E187" s="222" t="s">
        <v>277</v>
      </c>
      <c r="F187" s="223" t="s">
        <v>278</v>
      </c>
      <c r="G187" s="224" t="s">
        <v>158</v>
      </c>
      <c r="H187" s="225">
        <v>1.35</v>
      </c>
      <c r="I187" s="226"/>
      <c r="J187" s="227">
        <f>ROUND(I187*H187,2)</f>
        <v>0</v>
      </c>
      <c r="K187" s="228"/>
      <c r="L187" s="45"/>
      <c r="M187" s="229" t="s">
        <v>1</v>
      </c>
      <c r="N187" s="230" t="s">
        <v>41</v>
      </c>
      <c r="O187" s="92"/>
      <c r="P187" s="231">
        <f>O187*H187</f>
        <v>0</v>
      </c>
      <c r="Q187" s="231">
        <v>0.67489</v>
      </c>
      <c r="R187" s="231">
        <f>Q187*H187</f>
        <v>0.9111015</v>
      </c>
      <c r="S187" s="231">
        <v>0</v>
      </c>
      <c r="T187" s="23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3" t="s">
        <v>159</v>
      </c>
      <c r="AT187" s="233" t="s">
        <v>155</v>
      </c>
      <c r="AU187" s="233" t="s">
        <v>86</v>
      </c>
      <c r="AY187" s="18" t="s">
        <v>153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8" t="s">
        <v>84</v>
      </c>
      <c r="BK187" s="234">
        <f>ROUND(I187*H187,2)</f>
        <v>0</v>
      </c>
      <c r="BL187" s="18" t="s">
        <v>159</v>
      </c>
      <c r="BM187" s="233" t="s">
        <v>279</v>
      </c>
    </row>
    <row r="188" spans="1:51" s="13" customFormat="1" ht="12">
      <c r="A188" s="13"/>
      <c r="B188" s="235"/>
      <c r="C188" s="236"/>
      <c r="D188" s="237" t="s">
        <v>161</v>
      </c>
      <c r="E188" s="238" t="s">
        <v>1</v>
      </c>
      <c r="F188" s="239" t="s">
        <v>280</v>
      </c>
      <c r="G188" s="236"/>
      <c r="H188" s="240">
        <v>1.35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6" t="s">
        <v>161</v>
      </c>
      <c r="AU188" s="246" t="s">
        <v>86</v>
      </c>
      <c r="AV188" s="13" t="s">
        <v>86</v>
      </c>
      <c r="AW188" s="13" t="s">
        <v>32</v>
      </c>
      <c r="AX188" s="13" t="s">
        <v>84</v>
      </c>
      <c r="AY188" s="246" t="s">
        <v>153</v>
      </c>
    </row>
    <row r="189" spans="1:63" s="12" customFormat="1" ht="22.8" customHeight="1">
      <c r="A189" s="12"/>
      <c r="B189" s="205"/>
      <c r="C189" s="206"/>
      <c r="D189" s="207" t="s">
        <v>75</v>
      </c>
      <c r="E189" s="219" t="s">
        <v>167</v>
      </c>
      <c r="F189" s="219" t="s">
        <v>281</v>
      </c>
      <c r="G189" s="206"/>
      <c r="H189" s="206"/>
      <c r="I189" s="209"/>
      <c r="J189" s="220">
        <f>BK189</f>
        <v>0</v>
      </c>
      <c r="K189" s="206"/>
      <c r="L189" s="211"/>
      <c r="M189" s="212"/>
      <c r="N189" s="213"/>
      <c r="O189" s="213"/>
      <c r="P189" s="214">
        <f>SUM(P190:P202)</f>
        <v>0</v>
      </c>
      <c r="Q189" s="213"/>
      <c r="R189" s="214">
        <f>SUM(R190:R202)</f>
        <v>4.99312646</v>
      </c>
      <c r="S189" s="213"/>
      <c r="T189" s="215">
        <f>SUM(T190:T202)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6" t="s">
        <v>84</v>
      </c>
      <c r="AT189" s="217" t="s">
        <v>75</v>
      </c>
      <c r="AU189" s="217" t="s">
        <v>84</v>
      </c>
      <c r="AY189" s="216" t="s">
        <v>153</v>
      </c>
      <c r="BK189" s="218">
        <f>SUM(BK190:BK202)</f>
        <v>0</v>
      </c>
    </row>
    <row r="190" spans="1:65" s="2" customFormat="1" ht="24.15" customHeight="1">
      <c r="A190" s="39"/>
      <c r="B190" s="40"/>
      <c r="C190" s="221" t="s">
        <v>282</v>
      </c>
      <c r="D190" s="221" t="s">
        <v>155</v>
      </c>
      <c r="E190" s="222" t="s">
        <v>283</v>
      </c>
      <c r="F190" s="223" t="s">
        <v>284</v>
      </c>
      <c r="G190" s="224" t="s">
        <v>196</v>
      </c>
      <c r="H190" s="225">
        <v>3.04</v>
      </c>
      <c r="I190" s="226"/>
      <c r="J190" s="227">
        <f>ROUND(I190*H190,2)</f>
        <v>0</v>
      </c>
      <c r="K190" s="228"/>
      <c r="L190" s="45"/>
      <c r="M190" s="229" t="s">
        <v>1</v>
      </c>
      <c r="N190" s="230" t="s">
        <v>41</v>
      </c>
      <c r="O190" s="92"/>
      <c r="P190" s="231">
        <f>O190*H190</f>
        <v>0</v>
      </c>
      <c r="Q190" s="231">
        <v>0.12064</v>
      </c>
      <c r="R190" s="231">
        <f>Q190*H190</f>
        <v>0.3667456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159</v>
      </c>
      <c r="AT190" s="233" t="s">
        <v>155</v>
      </c>
      <c r="AU190" s="233" t="s">
        <v>86</v>
      </c>
      <c r="AY190" s="18" t="s">
        <v>153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84</v>
      </c>
      <c r="BK190" s="234">
        <f>ROUND(I190*H190,2)</f>
        <v>0</v>
      </c>
      <c r="BL190" s="18" t="s">
        <v>159</v>
      </c>
      <c r="BM190" s="233" t="s">
        <v>285</v>
      </c>
    </row>
    <row r="191" spans="1:51" s="13" customFormat="1" ht="12">
      <c r="A191" s="13"/>
      <c r="B191" s="235"/>
      <c r="C191" s="236"/>
      <c r="D191" s="237" t="s">
        <v>161</v>
      </c>
      <c r="E191" s="238" t="s">
        <v>1</v>
      </c>
      <c r="F191" s="239" t="s">
        <v>286</v>
      </c>
      <c r="G191" s="236"/>
      <c r="H191" s="240">
        <v>3.04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161</v>
      </c>
      <c r="AU191" s="246" t="s">
        <v>86</v>
      </c>
      <c r="AV191" s="13" t="s">
        <v>86</v>
      </c>
      <c r="AW191" s="13" t="s">
        <v>32</v>
      </c>
      <c r="AX191" s="13" t="s">
        <v>84</v>
      </c>
      <c r="AY191" s="246" t="s">
        <v>153</v>
      </c>
    </row>
    <row r="192" spans="1:65" s="2" customFormat="1" ht="16.5" customHeight="1">
      <c r="A192" s="39"/>
      <c r="B192" s="40"/>
      <c r="C192" s="268" t="s">
        <v>287</v>
      </c>
      <c r="D192" s="268" t="s">
        <v>245</v>
      </c>
      <c r="E192" s="269" t="s">
        <v>288</v>
      </c>
      <c r="F192" s="270" t="s">
        <v>289</v>
      </c>
      <c r="G192" s="271" t="s">
        <v>290</v>
      </c>
      <c r="H192" s="272">
        <v>19</v>
      </c>
      <c r="I192" s="273"/>
      <c r="J192" s="274">
        <f>ROUND(I192*H192,2)</f>
        <v>0</v>
      </c>
      <c r="K192" s="275"/>
      <c r="L192" s="276"/>
      <c r="M192" s="277" t="s">
        <v>1</v>
      </c>
      <c r="N192" s="278" t="s">
        <v>41</v>
      </c>
      <c r="O192" s="92"/>
      <c r="P192" s="231">
        <f>O192*H192</f>
        <v>0</v>
      </c>
      <c r="Q192" s="231">
        <v>0.03</v>
      </c>
      <c r="R192" s="231">
        <f>Q192*H192</f>
        <v>0.57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189</v>
      </c>
      <c r="AT192" s="233" t="s">
        <v>245</v>
      </c>
      <c r="AU192" s="233" t="s">
        <v>86</v>
      </c>
      <c r="AY192" s="18" t="s">
        <v>153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84</v>
      </c>
      <c r="BK192" s="234">
        <f>ROUND(I192*H192,2)</f>
        <v>0</v>
      </c>
      <c r="BL192" s="18" t="s">
        <v>159</v>
      </c>
      <c r="BM192" s="233" t="s">
        <v>291</v>
      </c>
    </row>
    <row r="193" spans="1:51" s="13" customFormat="1" ht="12">
      <c r="A193" s="13"/>
      <c r="B193" s="235"/>
      <c r="C193" s="236"/>
      <c r="D193" s="237" t="s">
        <v>161</v>
      </c>
      <c r="E193" s="238" t="s">
        <v>1</v>
      </c>
      <c r="F193" s="239" t="s">
        <v>292</v>
      </c>
      <c r="G193" s="236"/>
      <c r="H193" s="240">
        <v>19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161</v>
      </c>
      <c r="AU193" s="246" t="s">
        <v>86</v>
      </c>
      <c r="AV193" s="13" t="s">
        <v>86</v>
      </c>
      <c r="AW193" s="13" t="s">
        <v>32</v>
      </c>
      <c r="AX193" s="13" t="s">
        <v>84</v>
      </c>
      <c r="AY193" s="246" t="s">
        <v>153</v>
      </c>
    </row>
    <row r="194" spans="1:65" s="2" customFormat="1" ht="24.15" customHeight="1">
      <c r="A194" s="39"/>
      <c r="B194" s="40"/>
      <c r="C194" s="221" t="s">
        <v>293</v>
      </c>
      <c r="D194" s="221" t="s">
        <v>155</v>
      </c>
      <c r="E194" s="222" t="s">
        <v>294</v>
      </c>
      <c r="F194" s="223" t="s">
        <v>295</v>
      </c>
      <c r="G194" s="224" t="s">
        <v>196</v>
      </c>
      <c r="H194" s="225">
        <v>5.6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41</v>
      </c>
      <c r="O194" s="92"/>
      <c r="P194" s="231">
        <f>O194*H194</f>
        <v>0</v>
      </c>
      <c r="Q194" s="231">
        <v>0.24127</v>
      </c>
      <c r="R194" s="231">
        <f>Q194*H194</f>
        <v>1.351112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159</v>
      </c>
      <c r="AT194" s="233" t="s">
        <v>155</v>
      </c>
      <c r="AU194" s="233" t="s">
        <v>86</v>
      </c>
      <c r="AY194" s="18" t="s">
        <v>153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84</v>
      </c>
      <c r="BK194" s="234">
        <f>ROUND(I194*H194,2)</f>
        <v>0</v>
      </c>
      <c r="BL194" s="18" t="s">
        <v>159</v>
      </c>
      <c r="BM194" s="233" t="s">
        <v>296</v>
      </c>
    </row>
    <row r="195" spans="1:51" s="13" customFormat="1" ht="12">
      <c r="A195" s="13"/>
      <c r="B195" s="235"/>
      <c r="C195" s="236"/>
      <c r="D195" s="237" t="s">
        <v>161</v>
      </c>
      <c r="E195" s="238" t="s">
        <v>1</v>
      </c>
      <c r="F195" s="239" t="s">
        <v>297</v>
      </c>
      <c r="G195" s="236"/>
      <c r="H195" s="240">
        <v>5.6</v>
      </c>
      <c r="I195" s="241"/>
      <c r="J195" s="236"/>
      <c r="K195" s="236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161</v>
      </c>
      <c r="AU195" s="246" t="s">
        <v>86</v>
      </c>
      <c r="AV195" s="13" t="s">
        <v>86</v>
      </c>
      <c r="AW195" s="13" t="s">
        <v>32</v>
      </c>
      <c r="AX195" s="13" t="s">
        <v>84</v>
      </c>
      <c r="AY195" s="246" t="s">
        <v>153</v>
      </c>
    </row>
    <row r="196" spans="1:65" s="2" customFormat="1" ht="16.5" customHeight="1">
      <c r="A196" s="39"/>
      <c r="B196" s="40"/>
      <c r="C196" s="268" t="s">
        <v>298</v>
      </c>
      <c r="D196" s="268" t="s">
        <v>245</v>
      </c>
      <c r="E196" s="269" t="s">
        <v>299</v>
      </c>
      <c r="F196" s="270" t="s">
        <v>300</v>
      </c>
      <c r="G196" s="271" t="s">
        <v>290</v>
      </c>
      <c r="H196" s="272">
        <v>35</v>
      </c>
      <c r="I196" s="273"/>
      <c r="J196" s="274">
        <f>ROUND(I196*H196,2)</f>
        <v>0</v>
      </c>
      <c r="K196" s="275"/>
      <c r="L196" s="276"/>
      <c r="M196" s="277" t="s">
        <v>1</v>
      </c>
      <c r="N196" s="278" t="s">
        <v>41</v>
      </c>
      <c r="O196" s="92"/>
      <c r="P196" s="231">
        <f>O196*H196</f>
        <v>0</v>
      </c>
      <c r="Q196" s="231">
        <v>0.0325</v>
      </c>
      <c r="R196" s="231">
        <f>Q196*H196</f>
        <v>1.1375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189</v>
      </c>
      <c r="AT196" s="233" t="s">
        <v>245</v>
      </c>
      <c r="AU196" s="233" t="s">
        <v>86</v>
      </c>
      <c r="AY196" s="18" t="s">
        <v>153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84</v>
      </c>
      <c r="BK196" s="234">
        <f>ROUND(I196*H196,2)</f>
        <v>0</v>
      </c>
      <c r="BL196" s="18" t="s">
        <v>159</v>
      </c>
      <c r="BM196" s="233" t="s">
        <v>301</v>
      </c>
    </row>
    <row r="197" spans="1:51" s="13" customFormat="1" ht="12">
      <c r="A197" s="13"/>
      <c r="B197" s="235"/>
      <c r="C197" s="236"/>
      <c r="D197" s="237" t="s">
        <v>161</v>
      </c>
      <c r="E197" s="238" t="s">
        <v>1</v>
      </c>
      <c r="F197" s="239" t="s">
        <v>302</v>
      </c>
      <c r="G197" s="236"/>
      <c r="H197" s="240">
        <v>35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161</v>
      </c>
      <c r="AU197" s="246" t="s">
        <v>86</v>
      </c>
      <c r="AV197" s="13" t="s">
        <v>86</v>
      </c>
      <c r="AW197" s="13" t="s">
        <v>32</v>
      </c>
      <c r="AX197" s="13" t="s">
        <v>84</v>
      </c>
      <c r="AY197" s="246" t="s">
        <v>153</v>
      </c>
    </row>
    <row r="198" spans="1:65" s="2" customFormat="1" ht="33" customHeight="1">
      <c r="A198" s="39"/>
      <c r="B198" s="40"/>
      <c r="C198" s="221" t="s">
        <v>303</v>
      </c>
      <c r="D198" s="221" t="s">
        <v>155</v>
      </c>
      <c r="E198" s="222" t="s">
        <v>304</v>
      </c>
      <c r="F198" s="223" t="s">
        <v>305</v>
      </c>
      <c r="G198" s="224" t="s">
        <v>207</v>
      </c>
      <c r="H198" s="225">
        <v>0.666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41</v>
      </c>
      <c r="O198" s="92"/>
      <c r="P198" s="231">
        <f>O198*H198</f>
        <v>0</v>
      </c>
      <c r="Q198" s="231">
        <v>2.32884</v>
      </c>
      <c r="R198" s="231">
        <f>Q198*H198</f>
        <v>1.55100744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159</v>
      </c>
      <c r="AT198" s="233" t="s">
        <v>155</v>
      </c>
      <c r="AU198" s="233" t="s">
        <v>86</v>
      </c>
      <c r="AY198" s="18" t="s">
        <v>153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84</v>
      </c>
      <c r="BK198" s="234">
        <f>ROUND(I198*H198,2)</f>
        <v>0</v>
      </c>
      <c r="BL198" s="18" t="s">
        <v>159</v>
      </c>
      <c r="BM198" s="233" t="s">
        <v>306</v>
      </c>
    </row>
    <row r="199" spans="1:51" s="13" customFormat="1" ht="12">
      <c r="A199" s="13"/>
      <c r="B199" s="235"/>
      <c r="C199" s="236"/>
      <c r="D199" s="237" t="s">
        <v>161</v>
      </c>
      <c r="E199" s="238" t="s">
        <v>1</v>
      </c>
      <c r="F199" s="239" t="s">
        <v>307</v>
      </c>
      <c r="G199" s="236"/>
      <c r="H199" s="240">
        <v>0.666</v>
      </c>
      <c r="I199" s="241"/>
      <c r="J199" s="236"/>
      <c r="K199" s="236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161</v>
      </c>
      <c r="AU199" s="246" t="s">
        <v>86</v>
      </c>
      <c r="AV199" s="13" t="s">
        <v>86</v>
      </c>
      <c r="AW199" s="13" t="s">
        <v>32</v>
      </c>
      <c r="AX199" s="13" t="s">
        <v>84</v>
      </c>
      <c r="AY199" s="246" t="s">
        <v>153</v>
      </c>
    </row>
    <row r="200" spans="1:65" s="2" customFormat="1" ht="33" customHeight="1">
      <c r="A200" s="39"/>
      <c r="B200" s="40"/>
      <c r="C200" s="221" t="s">
        <v>308</v>
      </c>
      <c r="D200" s="221" t="s">
        <v>155</v>
      </c>
      <c r="E200" s="222" t="s">
        <v>309</v>
      </c>
      <c r="F200" s="223" t="s">
        <v>310</v>
      </c>
      <c r="G200" s="224" t="s">
        <v>158</v>
      </c>
      <c r="H200" s="225">
        <v>6.786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41</v>
      </c>
      <c r="O200" s="92"/>
      <c r="P200" s="231">
        <f>O200*H200</f>
        <v>0</v>
      </c>
      <c r="Q200" s="231">
        <v>0.00247</v>
      </c>
      <c r="R200" s="231">
        <f>Q200*H200</f>
        <v>0.01676142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159</v>
      </c>
      <c r="AT200" s="233" t="s">
        <v>155</v>
      </c>
      <c r="AU200" s="233" t="s">
        <v>86</v>
      </c>
      <c r="AY200" s="18" t="s">
        <v>153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84</v>
      </c>
      <c r="BK200" s="234">
        <f>ROUND(I200*H200,2)</f>
        <v>0</v>
      </c>
      <c r="BL200" s="18" t="s">
        <v>159</v>
      </c>
      <c r="BM200" s="233" t="s">
        <v>311</v>
      </c>
    </row>
    <row r="201" spans="1:51" s="13" customFormat="1" ht="12">
      <c r="A201" s="13"/>
      <c r="B201" s="235"/>
      <c r="C201" s="236"/>
      <c r="D201" s="237" t="s">
        <v>161</v>
      </c>
      <c r="E201" s="238" t="s">
        <v>1</v>
      </c>
      <c r="F201" s="239" t="s">
        <v>312</v>
      </c>
      <c r="G201" s="236"/>
      <c r="H201" s="240">
        <v>6.786</v>
      </c>
      <c r="I201" s="241"/>
      <c r="J201" s="236"/>
      <c r="K201" s="236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161</v>
      </c>
      <c r="AU201" s="246" t="s">
        <v>86</v>
      </c>
      <c r="AV201" s="13" t="s">
        <v>86</v>
      </c>
      <c r="AW201" s="13" t="s">
        <v>32</v>
      </c>
      <c r="AX201" s="13" t="s">
        <v>84</v>
      </c>
      <c r="AY201" s="246" t="s">
        <v>153</v>
      </c>
    </row>
    <row r="202" spans="1:65" s="2" customFormat="1" ht="33" customHeight="1">
      <c r="A202" s="39"/>
      <c r="B202" s="40"/>
      <c r="C202" s="221" t="s">
        <v>313</v>
      </c>
      <c r="D202" s="221" t="s">
        <v>155</v>
      </c>
      <c r="E202" s="222" t="s">
        <v>314</v>
      </c>
      <c r="F202" s="223" t="s">
        <v>315</v>
      </c>
      <c r="G202" s="224" t="s">
        <v>158</v>
      </c>
      <c r="H202" s="225">
        <v>6.786</v>
      </c>
      <c r="I202" s="226"/>
      <c r="J202" s="227">
        <f>ROUND(I202*H202,2)</f>
        <v>0</v>
      </c>
      <c r="K202" s="228"/>
      <c r="L202" s="45"/>
      <c r="M202" s="229" t="s">
        <v>1</v>
      </c>
      <c r="N202" s="230" t="s">
        <v>41</v>
      </c>
      <c r="O202" s="92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159</v>
      </c>
      <c r="AT202" s="233" t="s">
        <v>155</v>
      </c>
      <c r="AU202" s="233" t="s">
        <v>86</v>
      </c>
      <c r="AY202" s="18" t="s">
        <v>153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84</v>
      </c>
      <c r="BK202" s="234">
        <f>ROUND(I202*H202,2)</f>
        <v>0</v>
      </c>
      <c r="BL202" s="18" t="s">
        <v>159</v>
      </c>
      <c r="BM202" s="233" t="s">
        <v>316</v>
      </c>
    </row>
    <row r="203" spans="1:63" s="12" customFormat="1" ht="22.8" customHeight="1">
      <c r="A203" s="12"/>
      <c r="B203" s="205"/>
      <c r="C203" s="206"/>
      <c r="D203" s="207" t="s">
        <v>75</v>
      </c>
      <c r="E203" s="219" t="s">
        <v>159</v>
      </c>
      <c r="F203" s="219" t="s">
        <v>317</v>
      </c>
      <c r="G203" s="206"/>
      <c r="H203" s="206"/>
      <c r="I203" s="209"/>
      <c r="J203" s="220">
        <f>BK203</f>
        <v>0</v>
      </c>
      <c r="K203" s="206"/>
      <c r="L203" s="211"/>
      <c r="M203" s="212"/>
      <c r="N203" s="213"/>
      <c r="O203" s="213"/>
      <c r="P203" s="214">
        <f>SUM(P204:P205)</f>
        <v>0</v>
      </c>
      <c r="Q203" s="213"/>
      <c r="R203" s="214">
        <f>SUM(R204:R205)</f>
        <v>0</v>
      </c>
      <c r="S203" s="213"/>
      <c r="T203" s="215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6" t="s">
        <v>84</v>
      </c>
      <c r="AT203" s="217" t="s">
        <v>75</v>
      </c>
      <c r="AU203" s="217" t="s">
        <v>84</v>
      </c>
      <c r="AY203" s="216" t="s">
        <v>153</v>
      </c>
      <c r="BK203" s="218">
        <f>SUM(BK204:BK205)</f>
        <v>0</v>
      </c>
    </row>
    <row r="204" spans="1:65" s="2" customFormat="1" ht="16.5" customHeight="1">
      <c r="A204" s="39"/>
      <c r="B204" s="40"/>
      <c r="C204" s="221" t="s">
        <v>318</v>
      </c>
      <c r="D204" s="221" t="s">
        <v>155</v>
      </c>
      <c r="E204" s="222" t="s">
        <v>319</v>
      </c>
      <c r="F204" s="223" t="s">
        <v>320</v>
      </c>
      <c r="G204" s="224" t="s">
        <v>207</v>
      </c>
      <c r="H204" s="225">
        <v>0.454</v>
      </c>
      <c r="I204" s="226"/>
      <c r="J204" s="227">
        <f>ROUND(I204*H204,2)</f>
        <v>0</v>
      </c>
      <c r="K204" s="228"/>
      <c r="L204" s="45"/>
      <c r="M204" s="229" t="s">
        <v>1</v>
      </c>
      <c r="N204" s="230" t="s">
        <v>41</v>
      </c>
      <c r="O204" s="92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3" t="s">
        <v>159</v>
      </c>
      <c r="AT204" s="233" t="s">
        <v>155</v>
      </c>
      <c r="AU204" s="233" t="s">
        <v>86</v>
      </c>
      <c r="AY204" s="18" t="s">
        <v>153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8" t="s">
        <v>84</v>
      </c>
      <c r="BK204" s="234">
        <f>ROUND(I204*H204,2)</f>
        <v>0</v>
      </c>
      <c r="BL204" s="18" t="s">
        <v>159</v>
      </c>
      <c r="BM204" s="233" t="s">
        <v>321</v>
      </c>
    </row>
    <row r="205" spans="1:51" s="13" customFormat="1" ht="12">
      <c r="A205" s="13"/>
      <c r="B205" s="235"/>
      <c r="C205" s="236"/>
      <c r="D205" s="237" t="s">
        <v>161</v>
      </c>
      <c r="E205" s="238" t="s">
        <v>1</v>
      </c>
      <c r="F205" s="239" t="s">
        <v>322</v>
      </c>
      <c r="G205" s="236"/>
      <c r="H205" s="240">
        <v>0.454</v>
      </c>
      <c r="I205" s="241"/>
      <c r="J205" s="236"/>
      <c r="K205" s="236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161</v>
      </c>
      <c r="AU205" s="246" t="s">
        <v>86</v>
      </c>
      <c r="AV205" s="13" t="s">
        <v>86</v>
      </c>
      <c r="AW205" s="13" t="s">
        <v>32</v>
      </c>
      <c r="AX205" s="13" t="s">
        <v>84</v>
      </c>
      <c r="AY205" s="246" t="s">
        <v>153</v>
      </c>
    </row>
    <row r="206" spans="1:63" s="12" customFormat="1" ht="22.8" customHeight="1">
      <c r="A206" s="12"/>
      <c r="B206" s="205"/>
      <c r="C206" s="206"/>
      <c r="D206" s="207" t="s">
        <v>75</v>
      </c>
      <c r="E206" s="219" t="s">
        <v>175</v>
      </c>
      <c r="F206" s="219" t="s">
        <v>323</v>
      </c>
      <c r="G206" s="206"/>
      <c r="H206" s="206"/>
      <c r="I206" s="209"/>
      <c r="J206" s="220">
        <f>BK206</f>
        <v>0</v>
      </c>
      <c r="K206" s="206"/>
      <c r="L206" s="211"/>
      <c r="M206" s="212"/>
      <c r="N206" s="213"/>
      <c r="O206" s="213"/>
      <c r="P206" s="214">
        <f>SUM(P207:P226)</f>
        <v>0</v>
      </c>
      <c r="Q206" s="213"/>
      <c r="R206" s="214">
        <f>SUM(R207:R226)</f>
        <v>33.78139</v>
      </c>
      <c r="S206" s="213"/>
      <c r="T206" s="215">
        <f>SUM(T207:T226)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6" t="s">
        <v>84</v>
      </c>
      <c r="AT206" s="217" t="s">
        <v>75</v>
      </c>
      <c r="AU206" s="217" t="s">
        <v>84</v>
      </c>
      <c r="AY206" s="216" t="s">
        <v>153</v>
      </c>
      <c r="BK206" s="218">
        <f>SUM(BK207:BK226)</f>
        <v>0</v>
      </c>
    </row>
    <row r="207" spans="1:65" s="2" customFormat="1" ht="21.75" customHeight="1">
      <c r="A207" s="39"/>
      <c r="B207" s="40"/>
      <c r="C207" s="221" t="s">
        <v>324</v>
      </c>
      <c r="D207" s="221" t="s">
        <v>155</v>
      </c>
      <c r="E207" s="222" t="s">
        <v>325</v>
      </c>
      <c r="F207" s="223" t="s">
        <v>326</v>
      </c>
      <c r="G207" s="224" t="s">
        <v>158</v>
      </c>
      <c r="H207" s="225">
        <v>147.1</v>
      </c>
      <c r="I207" s="226"/>
      <c r="J207" s="227">
        <f>ROUND(I207*H207,2)</f>
        <v>0</v>
      </c>
      <c r="K207" s="228"/>
      <c r="L207" s="45"/>
      <c r="M207" s="229" t="s">
        <v>1</v>
      </c>
      <c r="N207" s="230" t="s">
        <v>41</v>
      </c>
      <c r="O207" s="92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3" t="s">
        <v>159</v>
      </c>
      <c r="AT207" s="233" t="s">
        <v>155</v>
      </c>
      <c r="AU207" s="233" t="s">
        <v>86</v>
      </c>
      <c r="AY207" s="18" t="s">
        <v>153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8" t="s">
        <v>84</v>
      </c>
      <c r="BK207" s="234">
        <f>ROUND(I207*H207,2)</f>
        <v>0</v>
      </c>
      <c r="BL207" s="18" t="s">
        <v>159</v>
      </c>
      <c r="BM207" s="233" t="s">
        <v>327</v>
      </c>
    </row>
    <row r="208" spans="1:51" s="13" customFormat="1" ht="12">
      <c r="A208" s="13"/>
      <c r="B208" s="235"/>
      <c r="C208" s="236"/>
      <c r="D208" s="237" t="s">
        <v>161</v>
      </c>
      <c r="E208" s="238" t="s">
        <v>111</v>
      </c>
      <c r="F208" s="239" t="s">
        <v>328</v>
      </c>
      <c r="G208" s="236"/>
      <c r="H208" s="240">
        <v>145.5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161</v>
      </c>
      <c r="AU208" s="246" t="s">
        <v>86</v>
      </c>
      <c r="AV208" s="13" t="s">
        <v>86</v>
      </c>
      <c r="AW208" s="13" t="s">
        <v>32</v>
      </c>
      <c r="AX208" s="13" t="s">
        <v>76</v>
      </c>
      <c r="AY208" s="246" t="s">
        <v>153</v>
      </c>
    </row>
    <row r="209" spans="1:51" s="13" customFormat="1" ht="12">
      <c r="A209" s="13"/>
      <c r="B209" s="235"/>
      <c r="C209" s="236"/>
      <c r="D209" s="237" t="s">
        <v>161</v>
      </c>
      <c r="E209" s="238" t="s">
        <v>113</v>
      </c>
      <c r="F209" s="239" t="s">
        <v>329</v>
      </c>
      <c r="G209" s="236"/>
      <c r="H209" s="240">
        <v>1.6</v>
      </c>
      <c r="I209" s="241"/>
      <c r="J209" s="236"/>
      <c r="K209" s="236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161</v>
      </c>
      <c r="AU209" s="246" t="s">
        <v>86</v>
      </c>
      <c r="AV209" s="13" t="s">
        <v>86</v>
      </c>
      <c r="AW209" s="13" t="s">
        <v>32</v>
      </c>
      <c r="AX209" s="13" t="s">
        <v>76</v>
      </c>
      <c r="AY209" s="246" t="s">
        <v>153</v>
      </c>
    </row>
    <row r="210" spans="1:51" s="14" customFormat="1" ht="12">
      <c r="A210" s="14"/>
      <c r="B210" s="247"/>
      <c r="C210" s="248"/>
      <c r="D210" s="237" t="s">
        <v>161</v>
      </c>
      <c r="E210" s="249" t="s">
        <v>1</v>
      </c>
      <c r="F210" s="250" t="s">
        <v>211</v>
      </c>
      <c r="G210" s="248"/>
      <c r="H210" s="251">
        <v>147.1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161</v>
      </c>
      <c r="AU210" s="257" t="s">
        <v>86</v>
      </c>
      <c r="AV210" s="14" t="s">
        <v>159</v>
      </c>
      <c r="AW210" s="14" t="s">
        <v>32</v>
      </c>
      <c r="AX210" s="14" t="s">
        <v>84</v>
      </c>
      <c r="AY210" s="257" t="s">
        <v>153</v>
      </c>
    </row>
    <row r="211" spans="1:65" s="2" customFormat="1" ht="24.15" customHeight="1">
      <c r="A211" s="39"/>
      <c r="B211" s="40"/>
      <c r="C211" s="221" t="s">
        <v>330</v>
      </c>
      <c r="D211" s="221" t="s">
        <v>155</v>
      </c>
      <c r="E211" s="222" t="s">
        <v>331</v>
      </c>
      <c r="F211" s="223" t="s">
        <v>332</v>
      </c>
      <c r="G211" s="224" t="s">
        <v>158</v>
      </c>
      <c r="H211" s="225">
        <v>148</v>
      </c>
      <c r="I211" s="226"/>
      <c r="J211" s="227">
        <f>ROUND(I211*H211,2)</f>
        <v>0</v>
      </c>
      <c r="K211" s="228"/>
      <c r="L211" s="45"/>
      <c r="M211" s="229" t="s">
        <v>1</v>
      </c>
      <c r="N211" s="230" t="s">
        <v>41</v>
      </c>
      <c r="O211" s="92"/>
      <c r="P211" s="231">
        <f>O211*H211</f>
        <v>0</v>
      </c>
      <c r="Q211" s="231">
        <v>0.08425</v>
      </c>
      <c r="R211" s="231">
        <f>Q211*H211</f>
        <v>12.469000000000001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159</v>
      </c>
      <c r="AT211" s="233" t="s">
        <v>155</v>
      </c>
      <c r="AU211" s="233" t="s">
        <v>86</v>
      </c>
      <c r="AY211" s="18" t="s">
        <v>153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84</v>
      </c>
      <c r="BK211" s="234">
        <f>ROUND(I211*H211,2)</f>
        <v>0</v>
      </c>
      <c r="BL211" s="18" t="s">
        <v>159</v>
      </c>
      <c r="BM211" s="233" t="s">
        <v>333</v>
      </c>
    </row>
    <row r="212" spans="1:51" s="13" customFormat="1" ht="12">
      <c r="A212" s="13"/>
      <c r="B212" s="235"/>
      <c r="C212" s="236"/>
      <c r="D212" s="237" t="s">
        <v>161</v>
      </c>
      <c r="E212" s="238" t="s">
        <v>1</v>
      </c>
      <c r="F212" s="239" t="s">
        <v>111</v>
      </c>
      <c r="G212" s="236"/>
      <c r="H212" s="240">
        <v>145.5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161</v>
      </c>
      <c r="AU212" s="246" t="s">
        <v>86</v>
      </c>
      <c r="AV212" s="13" t="s">
        <v>86</v>
      </c>
      <c r="AW212" s="13" t="s">
        <v>32</v>
      </c>
      <c r="AX212" s="13" t="s">
        <v>76</v>
      </c>
      <c r="AY212" s="246" t="s">
        <v>153</v>
      </c>
    </row>
    <row r="213" spans="1:51" s="13" customFormat="1" ht="12">
      <c r="A213" s="13"/>
      <c r="B213" s="235"/>
      <c r="C213" s="236"/>
      <c r="D213" s="237" t="s">
        <v>161</v>
      </c>
      <c r="E213" s="238" t="s">
        <v>1</v>
      </c>
      <c r="F213" s="239" t="s">
        <v>334</v>
      </c>
      <c r="G213" s="236"/>
      <c r="H213" s="240">
        <v>2.5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161</v>
      </c>
      <c r="AU213" s="246" t="s">
        <v>86</v>
      </c>
      <c r="AV213" s="13" t="s">
        <v>86</v>
      </c>
      <c r="AW213" s="13" t="s">
        <v>32</v>
      </c>
      <c r="AX213" s="13" t="s">
        <v>76</v>
      </c>
      <c r="AY213" s="246" t="s">
        <v>153</v>
      </c>
    </row>
    <row r="214" spans="1:51" s="14" customFormat="1" ht="12">
      <c r="A214" s="14"/>
      <c r="B214" s="247"/>
      <c r="C214" s="248"/>
      <c r="D214" s="237" t="s">
        <v>161</v>
      </c>
      <c r="E214" s="249" t="s">
        <v>1</v>
      </c>
      <c r="F214" s="250" t="s">
        <v>211</v>
      </c>
      <c r="G214" s="248"/>
      <c r="H214" s="251">
        <v>148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7" t="s">
        <v>161</v>
      </c>
      <c r="AU214" s="257" t="s">
        <v>86</v>
      </c>
      <c r="AV214" s="14" t="s">
        <v>159</v>
      </c>
      <c r="AW214" s="14" t="s">
        <v>32</v>
      </c>
      <c r="AX214" s="14" t="s">
        <v>84</v>
      </c>
      <c r="AY214" s="257" t="s">
        <v>153</v>
      </c>
    </row>
    <row r="215" spans="1:65" s="2" customFormat="1" ht="21.75" customHeight="1">
      <c r="A215" s="39"/>
      <c r="B215" s="40"/>
      <c r="C215" s="268" t="s">
        <v>335</v>
      </c>
      <c r="D215" s="268" t="s">
        <v>245</v>
      </c>
      <c r="E215" s="269" t="s">
        <v>336</v>
      </c>
      <c r="F215" s="270" t="s">
        <v>337</v>
      </c>
      <c r="G215" s="271" t="s">
        <v>158</v>
      </c>
      <c r="H215" s="272">
        <v>155.54</v>
      </c>
      <c r="I215" s="273"/>
      <c r="J215" s="274">
        <f>ROUND(I215*H215,2)</f>
        <v>0</v>
      </c>
      <c r="K215" s="275"/>
      <c r="L215" s="276"/>
      <c r="M215" s="277" t="s">
        <v>1</v>
      </c>
      <c r="N215" s="278" t="s">
        <v>41</v>
      </c>
      <c r="O215" s="92"/>
      <c r="P215" s="231">
        <f>O215*H215</f>
        <v>0</v>
      </c>
      <c r="Q215" s="231">
        <v>0.131</v>
      </c>
      <c r="R215" s="231">
        <f>Q215*H215</f>
        <v>20.37574</v>
      </c>
      <c r="S215" s="231">
        <v>0</v>
      </c>
      <c r="T215" s="232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3" t="s">
        <v>189</v>
      </c>
      <c r="AT215" s="233" t="s">
        <v>245</v>
      </c>
      <c r="AU215" s="233" t="s">
        <v>86</v>
      </c>
      <c r="AY215" s="18" t="s">
        <v>153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8" t="s">
        <v>84</v>
      </c>
      <c r="BK215" s="234">
        <f>ROUND(I215*H215,2)</f>
        <v>0</v>
      </c>
      <c r="BL215" s="18" t="s">
        <v>159</v>
      </c>
      <c r="BM215" s="233" t="s">
        <v>338</v>
      </c>
    </row>
    <row r="216" spans="1:51" s="13" customFormat="1" ht="12">
      <c r="A216" s="13"/>
      <c r="B216" s="235"/>
      <c r="C216" s="236"/>
      <c r="D216" s="237" t="s">
        <v>161</v>
      </c>
      <c r="E216" s="238" t="s">
        <v>1</v>
      </c>
      <c r="F216" s="239" t="s">
        <v>339</v>
      </c>
      <c r="G216" s="236"/>
      <c r="H216" s="240">
        <v>140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161</v>
      </c>
      <c r="AU216" s="246" t="s">
        <v>86</v>
      </c>
      <c r="AV216" s="13" t="s">
        <v>86</v>
      </c>
      <c r="AW216" s="13" t="s">
        <v>32</v>
      </c>
      <c r="AX216" s="13" t="s">
        <v>76</v>
      </c>
      <c r="AY216" s="246" t="s">
        <v>153</v>
      </c>
    </row>
    <row r="217" spans="1:51" s="13" customFormat="1" ht="12">
      <c r="A217" s="13"/>
      <c r="B217" s="235"/>
      <c r="C217" s="236"/>
      <c r="D217" s="237" t="s">
        <v>161</v>
      </c>
      <c r="E217" s="238" t="s">
        <v>1</v>
      </c>
      <c r="F217" s="239" t="s">
        <v>340</v>
      </c>
      <c r="G217" s="236"/>
      <c r="H217" s="240">
        <v>1.4</v>
      </c>
      <c r="I217" s="241"/>
      <c r="J217" s="236"/>
      <c r="K217" s="236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161</v>
      </c>
      <c r="AU217" s="246" t="s">
        <v>86</v>
      </c>
      <c r="AV217" s="13" t="s">
        <v>86</v>
      </c>
      <c r="AW217" s="13" t="s">
        <v>32</v>
      </c>
      <c r="AX217" s="13" t="s">
        <v>76</v>
      </c>
      <c r="AY217" s="246" t="s">
        <v>153</v>
      </c>
    </row>
    <row r="218" spans="1:51" s="16" customFormat="1" ht="12">
      <c r="A218" s="16"/>
      <c r="B218" s="279"/>
      <c r="C218" s="280"/>
      <c r="D218" s="237" t="s">
        <v>161</v>
      </c>
      <c r="E218" s="281" t="s">
        <v>1</v>
      </c>
      <c r="F218" s="282" t="s">
        <v>341</v>
      </c>
      <c r="G218" s="280"/>
      <c r="H218" s="283">
        <v>141.4</v>
      </c>
      <c r="I218" s="284"/>
      <c r="J218" s="280"/>
      <c r="K218" s="280"/>
      <c r="L218" s="285"/>
      <c r="M218" s="286"/>
      <c r="N218" s="287"/>
      <c r="O218" s="287"/>
      <c r="P218" s="287"/>
      <c r="Q218" s="287"/>
      <c r="R218" s="287"/>
      <c r="S218" s="287"/>
      <c r="T218" s="288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89" t="s">
        <v>161</v>
      </c>
      <c r="AU218" s="289" t="s">
        <v>86</v>
      </c>
      <c r="AV218" s="16" t="s">
        <v>167</v>
      </c>
      <c r="AW218" s="16" t="s">
        <v>32</v>
      </c>
      <c r="AX218" s="16" t="s">
        <v>76</v>
      </c>
      <c r="AY218" s="289" t="s">
        <v>153</v>
      </c>
    </row>
    <row r="219" spans="1:51" s="13" customFormat="1" ht="12">
      <c r="A219" s="13"/>
      <c r="B219" s="235"/>
      <c r="C219" s="236"/>
      <c r="D219" s="237" t="s">
        <v>161</v>
      </c>
      <c r="E219" s="238" t="s">
        <v>1</v>
      </c>
      <c r="F219" s="239" t="s">
        <v>342</v>
      </c>
      <c r="G219" s="236"/>
      <c r="H219" s="240">
        <v>14.14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161</v>
      </c>
      <c r="AU219" s="246" t="s">
        <v>86</v>
      </c>
      <c r="AV219" s="13" t="s">
        <v>86</v>
      </c>
      <c r="AW219" s="13" t="s">
        <v>32</v>
      </c>
      <c r="AX219" s="13" t="s">
        <v>76</v>
      </c>
      <c r="AY219" s="246" t="s">
        <v>153</v>
      </c>
    </row>
    <row r="220" spans="1:51" s="14" customFormat="1" ht="12">
      <c r="A220" s="14"/>
      <c r="B220" s="247"/>
      <c r="C220" s="248"/>
      <c r="D220" s="237" t="s">
        <v>161</v>
      </c>
      <c r="E220" s="249" t="s">
        <v>1</v>
      </c>
      <c r="F220" s="250" t="s">
        <v>211</v>
      </c>
      <c r="G220" s="248"/>
      <c r="H220" s="251">
        <v>155.54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7" t="s">
        <v>161</v>
      </c>
      <c r="AU220" s="257" t="s">
        <v>86</v>
      </c>
      <c r="AV220" s="14" t="s">
        <v>159</v>
      </c>
      <c r="AW220" s="14" t="s">
        <v>32</v>
      </c>
      <c r="AX220" s="14" t="s">
        <v>84</v>
      </c>
      <c r="AY220" s="257" t="s">
        <v>153</v>
      </c>
    </row>
    <row r="221" spans="1:65" s="2" customFormat="1" ht="21.75" customHeight="1">
      <c r="A221" s="39"/>
      <c r="B221" s="40"/>
      <c r="C221" s="268" t="s">
        <v>343</v>
      </c>
      <c r="D221" s="268" t="s">
        <v>245</v>
      </c>
      <c r="E221" s="269" t="s">
        <v>344</v>
      </c>
      <c r="F221" s="270" t="s">
        <v>345</v>
      </c>
      <c r="G221" s="271" t="s">
        <v>158</v>
      </c>
      <c r="H221" s="272">
        <v>6.05</v>
      </c>
      <c r="I221" s="273"/>
      <c r="J221" s="274">
        <f>ROUND(I221*H221,2)</f>
        <v>0</v>
      </c>
      <c r="K221" s="275"/>
      <c r="L221" s="276"/>
      <c r="M221" s="277" t="s">
        <v>1</v>
      </c>
      <c r="N221" s="278" t="s">
        <v>41</v>
      </c>
      <c r="O221" s="92"/>
      <c r="P221" s="231">
        <f>O221*H221</f>
        <v>0</v>
      </c>
      <c r="Q221" s="231">
        <v>0.131</v>
      </c>
      <c r="R221" s="231">
        <f>Q221*H221</f>
        <v>0.79255</v>
      </c>
      <c r="S221" s="231">
        <v>0</v>
      </c>
      <c r="T221" s="232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3" t="s">
        <v>189</v>
      </c>
      <c r="AT221" s="233" t="s">
        <v>245</v>
      </c>
      <c r="AU221" s="233" t="s">
        <v>86</v>
      </c>
      <c r="AY221" s="18" t="s">
        <v>153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8" t="s">
        <v>84</v>
      </c>
      <c r="BK221" s="234">
        <f>ROUND(I221*H221,2)</f>
        <v>0</v>
      </c>
      <c r="BL221" s="18" t="s">
        <v>159</v>
      </c>
      <c r="BM221" s="233" t="s">
        <v>346</v>
      </c>
    </row>
    <row r="222" spans="1:51" s="13" customFormat="1" ht="12">
      <c r="A222" s="13"/>
      <c r="B222" s="235"/>
      <c r="C222" s="236"/>
      <c r="D222" s="237" t="s">
        <v>161</v>
      </c>
      <c r="E222" s="238" t="s">
        <v>1</v>
      </c>
      <c r="F222" s="239" t="s">
        <v>347</v>
      </c>
      <c r="G222" s="236"/>
      <c r="H222" s="240">
        <v>5.5</v>
      </c>
      <c r="I222" s="241"/>
      <c r="J222" s="236"/>
      <c r="K222" s="236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161</v>
      </c>
      <c r="AU222" s="246" t="s">
        <v>86</v>
      </c>
      <c r="AV222" s="13" t="s">
        <v>86</v>
      </c>
      <c r="AW222" s="13" t="s">
        <v>32</v>
      </c>
      <c r="AX222" s="13" t="s">
        <v>76</v>
      </c>
      <c r="AY222" s="246" t="s">
        <v>153</v>
      </c>
    </row>
    <row r="223" spans="1:51" s="13" customFormat="1" ht="12">
      <c r="A223" s="13"/>
      <c r="B223" s="235"/>
      <c r="C223" s="236"/>
      <c r="D223" s="237" t="s">
        <v>161</v>
      </c>
      <c r="E223" s="238" t="s">
        <v>1</v>
      </c>
      <c r="F223" s="239" t="s">
        <v>348</v>
      </c>
      <c r="G223" s="236"/>
      <c r="H223" s="240">
        <v>0.55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161</v>
      </c>
      <c r="AU223" s="246" t="s">
        <v>86</v>
      </c>
      <c r="AV223" s="13" t="s">
        <v>86</v>
      </c>
      <c r="AW223" s="13" t="s">
        <v>32</v>
      </c>
      <c r="AX223" s="13" t="s">
        <v>76</v>
      </c>
      <c r="AY223" s="246" t="s">
        <v>153</v>
      </c>
    </row>
    <row r="224" spans="1:51" s="14" customFormat="1" ht="12">
      <c r="A224" s="14"/>
      <c r="B224" s="247"/>
      <c r="C224" s="248"/>
      <c r="D224" s="237" t="s">
        <v>161</v>
      </c>
      <c r="E224" s="249" t="s">
        <v>1</v>
      </c>
      <c r="F224" s="250" t="s">
        <v>211</v>
      </c>
      <c r="G224" s="248"/>
      <c r="H224" s="251">
        <v>6.05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161</v>
      </c>
      <c r="AU224" s="257" t="s">
        <v>86</v>
      </c>
      <c r="AV224" s="14" t="s">
        <v>159</v>
      </c>
      <c r="AW224" s="14" t="s">
        <v>32</v>
      </c>
      <c r="AX224" s="14" t="s">
        <v>84</v>
      </c>
      <c r="AY224" s="257" t="s">
        <v>153</v>
      </c>
    </row>
    <row r="225" spans="1:65" s="2" customFormat="1" ht="24.15" customHeight="1">
      <c r="A225" s="39"/>
      <c r="B225" s="40"/>
      <c r="C225" s="268" t="s">
        <v>349</v>
      </c>
      <c r="D225" s="268" t="s">
        <v>245</v>
      </c>
      <c r="E225" s="269" t="s">
        <v>350</v>
      </c>
      <c r="F225" s="270" t="s">
        <v>351</v>
      </c>
      <c r="G225" s="271" t="s">
        <v>158</v>
      </c>
      <c r="H225" s="272">
        <v>1.1</v>
      </c>
      <c r="I225" s="273"/>
      <c r="J225" s="274">
        <f>ROUND(I225*H225,2)</f>
        <v>0</v>
      </c>
      <c r="K225" s="275"/>
      <c r="L225" s="276"/>
      <c r="M225" s="277" t="s">
        <v>1</v>
      </c>
      <c r="N225" s="278" t="s">
        <v>41</v>
      </c>
      <c r="O225" s="92"/>
      <c r="P225" s="231">
        <f>O225*H225</f>
        <v>0</v>
      </c>
      <c r="Q225" s="231">
        <v>0.131</v>
      </c>
      <c r="R225" s="231">
        <f>Q225*H225</f>
        <v>0.1441</v>
      </c>
      <c r="S225" s="231">
        <v>0</v>
      </c>
      <c r="T225" s="232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3" t="s">
        <v>189</v>
      </c>
      <c r="AT225" s="233" t="s">
        <v>245</v>
      </c>
      <c r="AU225" s="233" t="s">
        <v>86</v>
      </c>
      <c r="AY225" s="18" t="s">
        <v>153</v>
      </c>
      <c r="BE225" s="234">
        <f>IF(N225="základní",J225,0)</f>
        <v>0</v>
      </c>
      <c r="BF225" s="234">
        <f>IF(N225="snížená",J225,0)</f>
        <v>0</v>
      </c>
      <c r="BG225" s="234">
        <f>IF(N225="zákl. přenesená",J225,0)</f>
        <v>0</v>
      </c>
      <c r="BH225" s="234">
        <f>IF(N225="sníž. přenesená",J225,0)</f>
        <v>0</v>
      </c>
      <c r="BI225" s="234">
        <f>IF(N225="nulová",J225,0)</f>
        <v>0</v>
      </c>
      <c r="BJ225" s="18" t="s">
        <v>84</v>
      </c>
      <c r="BK225" s="234">
        <f>ROUND(I225*H225,2)</f>
        <v>0</v>
      </c>
      <c r="BL225" s="18" t="s">
        <v>159</v>
      </c>
      <c r="BM225" s="233" t="s">
        <v>352</v>
      </c>
    </row>
    <row r="226" spans="1:51" s="13" customFormat="1" ht="12">
      <c r="A226" s="13"/>
      <c r="B226" s="235"/>
      <c r="C226" s="236"/>
      <c r="D226" s="237" t="s">
        <v>161</v>
      </c>
      <c r="E226" s="238" t="s">
        <v>1</v>
      </c>
      <c r="F226" s="239" t="s">
        <v>353</v>
      </c>
      <c r="G226" s="236"/>
      <c r="H226" s="240">
        <v>1.1</v>
      </c>
      <c r="I226" s="241"/>
      <c r="J226" s="236"/>
      <c r="K226" s="236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161</v>
      </c>
      <c r="AU226" s="246" t="s">
        <v>86</v>
      </c>
      <c r="AV226" s="13" t="s">
        <v>86</v>
      </c>
      <c r="AW226" s="13" t="s">
        <v>32</v>
      </c>
      <c r="AX226" s="13" t="s">
        <v>84</v>
      </c>
      <c r="AY226" s="246" t="s">
        <v>153</v>
      </c>
    </row>
    <row r="227" spans="1:63" s="12" customFormat="1" ht="22.8" customHeight="1">
      <c r="A227" s="12"/>
      <c r="B227" s="205"/>
      <c r="C227" s="206"/>
      <c r="D227" s="207" t="s">
        <v>75</v>
      </c>
      <c r="E227" s="219" t="s">
        <v>189</v>
      </c>
      <c r="F227" s="219" t="s">
        <v>354</v>
      </c>
      <c r="G227" s="206"/>
      <c r="H227" s="206"/>
      <c r="I227" s="209"/>
      <c r="J227" s="220">
        <f>BK227</f>
        <v>0</v>
      </c>
      <c r="K227" s="206"/>
      <c r="L227" s="211"/>
      <c r="M227" s="212"/>
      <c r="N227" s="213"/>
      <c r="O227" s="213"/>
      <c r="P227" s="214">
        <f>SUM(P228:P255)</f>
        <v>0</v>
      </c>
      <c r="Q227" s="213"/>
      <c r="R227" s="214">
        <f>SUM(R228:R255)</f>
        <v>0.134824</v>
      </c>
      <c r="S227" s="213"/>
      <c r="T227" s="215">
        <f>SUM(T228:T255)</f>
        <v>0.7496700000000001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6" t="s">
        <v>84</v>
      </c>
      <c r="AT227" s="217" t="s">
        <v>75</v>
      </c>
      <c r="AU227" s="217" t="s">
        <v>84</v>
      </c>
      <c r="AY227" s="216" t="s">
        <v>153</v>
      </c>
      <c r="BK227" s="218">
        <f>SUM(BK228:BK255)</f>
        <v>0</v>
      </c>
    </row>
    <row r="228" spans="1:65" s="2" customFormat="1" ht="24.15" customHeight="1">
      <c r="A228" s="39"/>
      <c r="B228" s="40"/>
      <c r="C228" s="221" t="s">
        <v>355</v>
      </c>
      <c r="D228" s="221" t="s">
        <v>155</v>
      </c>
      <c r="E228" s="222" t="s">
        <v>356</v>
      </c>
      <c r="F228" s="223" t="s">
        <v>357</v>
      </c>
      <c r="G228" s="224" t="s">
        <v>196</v>
      </c>
      <c r="H228" s="225">
        <v>3.9</v>
      </c>
      <c r="I228" s="226"/>
      <c r="J228" s="227">
        <f>ROUND(I228*H228,2)</f>
        <v>0</v>
      </c>
      <c r="K228" s="228"/>
      <c r="L228" s="45"/>
      <c r="M228" s="229" t="s">
        <v>1</v>
      </c>
      <c r="N228" s="230" t="s">
        <v>41</v>
      </c>
      <c r="O228" s="92"/>
      <c r="P228" s="231">
        <f>O228*H228</f>
        <v>0</v>
      </c>
      <c r="Q228" s="231">
        <v>0.00276</v>
      </c>
      <c r="R228" s="231">
        <f>Q228*H228</f>
        <v>0.010764</v>
      </c>
      <c r="S228" s="231">
        <v>0</v>
      </c>
      <c r="T228" s="232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3" t="s">
        <v>159</v>
      </c>
      <c r="AT228" s="233" t="s">
        <v>155</v>
      </c>
      <c r="AU228" s="233" t="s">
        <v>86</v>
      </c>
      <c r="AY228" s="18" t="s">
        <v>153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8" t="s">
        <v>84</v>
      </c>
      <c r="BK228" s="234">
        <f>ROUND(I228*H228,2)</f>
        <v>0</v>
      </c>
      <c r="BL228" s="18" t="s">
        <v>159</v>
      </c>
      <c r="BM228" s="233" t="s">
        <v>358</v>
      </c>
    </row>
    <row r="229" spans="1:51" s="13" customFormat="1" ht="12">
      <c r="A229" s="13"/>
      <c r="B229" s="235"/>
      <c r="C229" s="236"/>
      <c r="D229" s="237" t="s">
        <v>161</v>
      </c>
      <c r="E229" s="238" t="s">
        <v>1</v>
      </c>
      <c r="F229" s="239" t="s">
        <v>359</v>
      </c>
      <c r="G229" s="236"/>
      <c r="H229" s="240">
        <v>2.4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161</v>
      </c>
      <c r="AU229" s="246" t="s">
        <v>86</v>
      </c>
      <c r="AV229" s="13" t="s">
        <v>86</v>
      </c>
      <c r="AW229" s="13" t="s">
        <v>32</v>
      </c>
      <c r="AX229" s="13" t="s">
        <v>76</v>
      </c>
      <c r="AY229" s="246" t="s">
        <v>153</v>
      </c>
    </row>
    <row r="230" spans="1:51" s="13" customFormat="1" ht="12">
      <c r="A230" s="13"/>
      <c r="B230" s="235"/>
      <c r="C230" s="236"/>
      <c r="D230" s="237" t="s">
        <v>161</v>
      </c>
      <c r="E230" s="238" t="s">
        <v>1</v>
      </c>
      <c r="F230" s="239" t="s">
        <v>360</v>
      </c>
      <c r="G230" s="236"/>
      <c r="H230" s="240">
        <v>1.5</v>
      </c>
      <c r="I230" s="241"/>
      <c r="J230" s="236"/>
      <c r="K230" s="236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161</v>
      </c>
      <c r="AU230" s="246" t="s">
        <v>86</v>
      </c>
      <c r="AV230" s="13" t="s">
        <v>86</v>
      </c>
      <c r="AW230" s="13" t="s">
        <v>32</v>
      </c>
      <c r="AX230" s="13" t="s">
        <v>76</v>
      </c>
      <c r="AY230" s="246" t="s">
        <v>153</v>
      </c>
    </row>
    <row r="231" spans="1:51" s="14" customFormat="1" ht="12">
      <c r="A231" s="14"/>
      <c r="B231" s="247"/>
      <c r="C231" s="248"/>
      <c r="D231" s="237" t="s">
        <v>161</v>
      </c>
      <c r="E231" s="249" t="s">
        <v>100</v>
      </c>
      <c r="F231" s="250" t="s">
        <v>211</v>
      </c>
      <c r="G231" s="248"/>
      <c r="H231" s="251">
        <v>3.9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7" t="s">
        <v>161</v>
      </c>
      <c r="AU231" s="257" t="s">
        <v>86</v>
      </c>
      <c r="AV231" s="14" t="s">
        <v>159</v>
      </c>
      <c r="AW231" s="14" t="s">
        <v>32</v>
      </c>
      <c r="AX231" s="14" t="s">
        <v>84</v>
      </c>
      <c r="AY231" s="257" t="s">
        <v>153</v>
      </c>
    </row>
    <row r="232" spans="1:65" s="2" customFormat="1" ht="24.15" customHeight="1">
      <c r="A232" s="39"/>
      <c r="B232" s="40"/>
      <c r="C232" s="221" t="s">
        <v>361</v>
      </c>
      <c r="D232" s="221" t="s">
        <v>155</v>
      </c>
      <c r="E232" s="222" t="s">
        <v>362</v>
      </c>
      <c r="F232" s="223" t="s">
        <v>363</v>
      </c>
      <c r="G232" s="224" t="s">
        <v>196</v>
      </c>
      <c r="H232" s="225">
        <v>1</v>
      </c>
      <c r="I232" s="226"/>
      <c r="J232" s="227">
        <f>ROUND(I232*H232,2)</f>
        <v>0</v>
      </c>
      <c r="K232" s="228"/>
      <c r="L232" s="45"/>
      <c r="M232" s="229" t="s">
        <v>1</v>
      </c>
      <c r="N232" s="230" t="s">
        <v>41</v>
      </c>
      <c r="O232" s="92"/>
      <c r="P232" s="231">
        <f>O232*H232</f>
        <v>0</v>
      </c>
      <c r="Q232" s="231">
        <v>0.0044</v>
      </c>
      <c r="R232" s="231">
        <f>Q232*H232</f>
        <v>0.0044</v>
      </c>
      <c r="S232" s="231">
        <v>0</v>
      </c>
      <c r="T232" s="232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3" t="s">
        <v>159</v>
      </c>
      <c r="AT232" s="233" t="s">
        <v>155</v>
      </c>
      <c r="AU232" s="233" t="s">
        <v>86</v>
      </c>
      <c r="AY232" s="18" t="s">
        <v>153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8" t="s">
        <v>84</v>
      </c>
      <c r="BK232" s="234">
        <f>ROUND(I232*H232,2)</f>
        <v>0</v>
      </c>
      <c r="BL232" s="18" t="s">
        <v>159</v>
      </c>
      <c r="BM232" s="233" t="s">
        <v>364</v>
      </c>
    </row>
    <row r="233" spans="1:51" s="13" customFormat="1" ht="12">
      <c r="A233" s="13"/>
      <c r="B233" s="235"/>
      <c r="C233" s="236"/>
      <c r="D233" s="237" t="s">
        <v>161</v>
      </c>
      <c r="E233" s="238" t="s">
        <v>102</v>
      </c>
      <c r="F233" s="239" t="s">
        <v>365</v>
      </c>
      <c r="G233" s="236"/>
      <c r="H233" s="240">
        <v>1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161</v>
      </c>
      <c r="AU233" s="246" t="s">
        <v>86</v>
      </c>
      <c r="AV233" s="13" t="s">
        <v>86</v>
      </c>
      <c r="AW233" s="13" t="s">
        <v>32</v>
      </c>
      <c r="AX233" s="13" t="s">
        <v>84</v>
      </c>
      <c r="AY233" s="246" t="s">
        <v>153</v>
      </c>
    </row>
    <row r="234" spans="1:65" s="2" customFormat="1" ht="24.15" customHeight="1">
      <c r="A234" s="39"/>
      <c r="B234" s="40"/>
      <c r="C234" s="221" t="s">
        <v>366</v>
      </c>
      <c r="D234" s="221" t="s">
        <v>155</v>
      </c>
      <c r="E234" s="222" t="s">
        <v>367</v>
      </c>
      <c r="F234" s="223" t="s">
        <v>368</v>
      </c>
      <c r="G234" s="224" t="s">
        <v>196</v>
      </c>
      <c r="H234" s="225">
        <v>0.65</v>
      </c>
      <c r="I234" s="226"/>
      <c r="J234" s="227">
        <f>ROUND(I234*H234,2)</f>
        <v>0</v>
      </c>
      <c r="K234" s="228"/>
      <c r="L234" s="45"/>
      <c r="M234" s="229" t="s">
        <v>1</v>
      </c>
      <c r="N234" s="230" t="s">
        <v>41</v>
      </c>
      <c r="O234" s="92"/>
      <c r="P234" s="231">
        <f>O234*H234</f>
        <v>0</v>
      </c>
      <c r="Q234" s="231">
        <v>0</v>
      </c>
      <c r="R234" s="231">
        <f>Q234*H234</f>
        <v>0</v>
      </c>
      <c r="S234" s="231">
        <v>0.015</v>
      </c>
      <c r="T234" s="232">
        <f>S234*H234</f>
        <v>0.00975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3" t="s">
        <v>159</v>
      </c>
      <c r="AT234" s="233" t="s">
        <v>155</v>
      </c>
      <c r="AU234" s="233" t="s">
        <v>86</v>
      </c>
      <c r="AY234" s="18" t="s">
        <v>153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8" t="s">
        <v>84</v>
      </c>
      <c r="BK234" s="234">
        <f>ROUND(I234*H234,2)</f>
        <v>0</v>
      </c>
      <c r="BL234" s="18" t="s">
        <v>159</v>
      </c>
      <c r="BM234" s="233" t="s">
        <v>369</v>
      </c>
    </row>
    <row r="235" spans="1:51" s="13" customFormat="1" ht="12">
      <c r="A235" s="13"/>
      <c r="B235" s="235"/>
      <c r="C235" s="236"/>
      <c r="D235" s="237" t="s">
        <v>161</v>
      </c>
      <c r="E235" s="238" t="s">
        <v>1</v>
      </c>
      <c r="F235" s="239" t="s">
        <v>370</v>
      </c>
      <c r="G235" s="236"/>
      <c r="H235" s="240">
        <v>0.65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161</v>
      </c>
      <c r="AU235" s="246" t="s">
        <v>86</v>
      </c>
      <c r="AV235" s="13" t="s">
        <v>86</v>
      </c>
      <c r="AW235" s="13" t="s">
        <v>32</v>
      </c>
      <c r="AX235" s="13" t="s">
        <v>84</v>
      </c>
      <c r="AY235" s="246" t="s">
        <v>153</v>
      </c>
    </row>
    <row r="236" spans="1:65" s="2" customFormat="1" ht="33" customHeight="1">
      <c r="A236" s="39"/>
      <c r="B236" s="40"/>
      <c r="C236" s="221" t="s">
        <v>371</v>
      </c>
      <c r="D236" s="221" t="s">
        <v>155</v>
      </c>
      <c r="E236" s="222" t="s">
        <v>372</v>
      </c>
      <c r="F236" s="223" t="s">
        <v>373</v>
      </c>
      <c r="G236" s="224" t="s">
        <v>290</v>
      </c>
      <c r="H236" s="225">
        <v>5</v>
      </c>
      <c r="I236" s="226"/>
      <c r="J236" s="227">
        <f>ROUND(I236*H236,2)</f>
        <v>0</v>
      </c>
      <c r="K236" s="228"/>
      <c r="L236" s="45"/>
      <c r="M236" s="229" t="s">
        <v>1</v>
      </c>
      <c r="N236" s="230" t="s">
        <v>41</v>
      </c>
      <c r="O236" s="92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3" t="s">
        <v>159</v>
      </c>
      <c r="AT236" s="233" t="s">
        <v>155</v>
      </c>
      <c r="AU236" s="233" t="s">
        <v>86</v>
      </c>
      <c r="AY236" s="18" t="s">
        <v>153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8" t="s">
        <v>84</v>
      </c>
      <c r="BK236" s="234">
        <f>ROUND(I236*H236,2)</f>
        <v>0</v>
      </c>
      <c r="BL236" s="18" t="s">
        <v>159</v>
      </c>
      <c r="BM236" s="233" t="s">
        <v>374</v>
      </c>
    </row>
    <row r="237" spans="1:51" s="13" customFormat="1" ht="12">
      <c r="A237" s="13"/>
      <c r="B237" s="235"/>
      <c r="C237" s="236"/>
      <c r="D237" s="237" t="s">
        <v>161</v>
      </c>
      <c r="E237" s="238" t="s">
        <v>1</v>
      </c>
      <c r="F237" s="239" t="s">
        <v>375</v>
      </c>
      <c r="G237" s="236"/>
      <c r="H237" s="240">
        <v>2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161</v>
      </c>
      <c r="AU237" s="246" t="s">
        <v>86</v>
      </c>
      <c r="AV237" s="13" t="s">
        <v>86</v>
      </c>
      <c r="AW237" s="13" t="s">
        <v>32</v>
      </c>
      <c r="AX237" s="13" t="s">
        <v>76</v>
      </c>
      <c r="AY237" s="246" t="s">
        <v>153</v>
      </c>
    </row>
    <row r="238" spans="1:51" s="13" customFormat="1" ht="12">
      <c r="A238" s="13"/>
      <c r="B238" s="235"/>
      <c r="C238" s="236"/>
      <c r="D238" s="237" t="s">
        <v>161</v>
      </c>
      <c r="E238" s="238" t="s">
        <v>1</v>
      </c>
      <c r="F238" s="239" t="s">
        <v>376</v>
      </c>
      <c r="G238" s="236"/>
      <c r="H238" s="240">
        <v>2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161</v>
      </c>
      <c r="AU238" s="246" t="s">
        <v>86</v>
      </c>
      <c r="AV238" s="13" t="s">
        <v>86</v>
      </c>
      <c r="AW238" s="13" t="s">
        <v>32</v>
      </c>
      <c r="AX238" s="13" t="s">
        <v>76</v>
      </c>
      <c r="AY238" s="246" t="s">
        <v>153</v>
      </c>
    </row>
    <row r="239" spans="1:51" s="13" customFormat="1" ht="12">
      <c r="A239" s="13"/>
      <c r="B239" s="235"/>
      <c r="C239" s="236"/>
      <c r="D239" s="237" t="s">
        <v>161</v>
      </c>
      <c r="E239" s="238" t="s">
        <v>1</v>
      </c>
      <c r="F239" s="239" t="s">
        <v>377</v>
      </c>
      <c r="G239" s="236"/>
      <c r="H239" s="240">
        <v>1</v>
      </c>
      <c r="I239" s="241"/>
      <c r="J239" s="236"/>
      <c r="K239" s="236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161</v>
      </c>
      <c r="AU239" s="246" t="s">
        <v>86</v>
      </c>
      <c r="AV239" s="13" t="s">
        <v>86</v>
      </c>
      <c r="AW239" s="13" t="s">
        <v>32</v>
      </c>
      <c r="AX239" s="13" t="s">
        <v>76</v>
      </c>
      <c r="AY239" s="246" t="s">
        <v>153</v>
      </c>
    </row>
    <row r="240" spans="1:51" s="14" customFormat="1" ht="12">
      <c r="A240" s="14"/>
      <c r="B240" s="247"/>
      <c r="C240" s="248"/>
      <c r="D240" s="237" t="s">
        <v>161</v>
      </c>
      <c r="E240" s="249" t="s">
        <v>1</v>
      </c>
      <c r="F240" s="250" t="s">
        <v>211</v>
      </c>
      <c r="G240" s="248"/>
      <c r="H240" s="251">
        <v>5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7" t="s">
        <v>161</v>
      </c>
      <c r="AU240" s="257" t="s">
        <v>86</v>
      </c>
      <c r="AV240" s="14" t="s">
        <v>159</v>
      </c>
      <c r="AW240" s="14" t="s">
        <v>32</v>
      </c>
      <c r="AX240" s="14" t="s">
        <v>84</v>
      </c>
      <c r="AY240" s="257" t="s">
        <v>153</v>
      </c>
    </row>
    <row r="241" spans="1:65" s="2" customFormat="1" ht="16.5" customHeight="1">
      <c r="A241" s="39"/>
      <c r="B241" s="40"/>
      <c r="C241" s="268" t="s">
        <v>378</v>
      </c>
      <c r="D241" s="268" t="s">
        <v>245</v>
      </c>
      <c r="E241" s="269" t="s">
        <v>379</v>
      </c>
      <c r="F241" s="270" t="s">
        <v>380</v>
      </c>
      <c r="G241" s="271" t="s">
        <v>290</v>
      </c>
      <c r="H241" s="272">
        <v>1</v>
      </c>
      <c r="I241" s="273"/>
      <c r="J241" s="274">
        <f>ROUND(I241*H241,2)</f>
        <v>0</v>
      </c>
      <c r="K241" s="275"/>
      <c r="L241" s="276"/>
      <c r="M241" s="277" t="s">
        <v>1</v>
      </c>
      <c r="N241" s="278" t="s">
        <v>41</v>
      </c>
      <c r="O241" s="92"/>
      <c r="P241" s="231">
        <f>O241*H241</f>
        <v>0</v>
      </c>
      <c r="Q241" s="231">
        <v>0.00054</v>
      </c>
      <c r="R241" s="231">
        <f>Q241*H241</f>
        <v>0.00054</v>
      </c>
      <c r="S241" s="231">
        <v>0</v>
      </c>
      <c r="T241" s="232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3" t="s">
        <v>189</v>
      </c>
      <c r="AT241" s="233" t="s">
        <v>245</v>
      </c>
      <c r="AU241" s="233" t="s">
        <v>86</v>
      </c>
      <c r="AY241" s="18" t="s">
        <v>153</v>
      </c>
      <c r="BE241" s="234">
        <f>IF(N241="základní",J241,0)</f>
        <v>0</v>
      </c>
      <c r="BF241" s="234">
        <f>IF(N241="snížená",J241,0)</f>
        <v>0</v>
      </c>
      <c r="BG241" s="234">
        <f>IF(N241="zákl. přenesená",J241,0)</f>
        <v>0</v>
      </c>
      <c r="BH241" s="234">
        <f>IF(N241="sníž. přenesená",J241,0)</f>
        <v>0</v>
      </c>
      <c r="BI241" s="234">
        <f>IF(N241="nulová",J241,0)</f>
        <v>0</v>
      </c>
      <c r="BJ241" s="18" t="s">
        <v>84</v>
      </c>
      <c r="BK241" s="234">
        <f>ROUND(I241*H241,2)</f>
        <v>0</v>
      </c>
      <c r="BL241" s="18" t="s">
        <v>159</v>
      </c>
      <c r="BM241" s="233" t="s">
        <v>381</v>
      </c>
    </row>
    <row r="242" spans="1:65" s="2" customFormat="1" ht="16.5" customHeight="1">
      <c r="A242" s="39"/>
      <c r="B242" s="40"/>
      <c r="C242" s="268" t="s">
        <v>382</v>
      </c>
      <c r="D242" s="268" t="s">
        <v>245</v>
      </c>
      <c r="E242" s="269" t="s">
        <v>383</v>
      </c>
      <c r="F242" s="270" t="s">
        <v>384</v>
      </c>
      <c r="G242" s="271" t="s">
        <v>290</v>
      </c>
      <c r="H242" s="272">
        <v>2</v>
      </c>
      <c r="I242" s="273"/>
      <c r="J242" s="274">
        <f>ROUND(I242*H242,2)</f>
        <v>0</v>
      </c>
      <c r="K242" s="275"/>
      <c r="L242" s="276"/>
      <c r="M242" s="277" t="s">
        <v>1</v>
      </c>
      <c r="N242" s="278" t="s">
        <v>41</v>
      </c>
      <c r="O242" s="92"/>
      <c r="P242" s="231">
        <f>O242*H242</f>
        <v>0</v>
      </c>
      <c r="Q242" s="231">
        <v>0.00065</v>
      </c>
      <c r="R242" s="231">
        <f>Q242*H242</f>
        <v>0.0013</v>
      </c>
      <c r="S242" s="231">
        <v>0</v>
      </c>
      <c r="T242" s="232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3" t="s">
        <v>189</v>
      </c>
      <c r="AT242" s="233" t="s">
        <v>245</v>
      </c>
      <c r="AU242" s="233" t="s">
        <v>86</v>
      </c>
      <c r="AY242" s="18" t="s">
        <v>153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8" t="s">
        <v>84</v>
      </c>
      <c r="BK242" s="234">
        <f>ROUND(I242*H242,2)</f>
        <v>0</v>
      </c>
      <c r="BL242" s="18" t="s">
        <v>159</v>
      </c>
      <c r="BM242" s="233" t="s">
        <v>385</v>
      </c>
    </row>
    <row r="243" spans="1:65" s="2" customFormat="1" ht="16.5" customHeight="1">
      <c r="A243" s="39"/>
      <c r="B243" s="40"/>
      <c r="C243" s="268" t="s">
        <v>386</v>
      </c>
      <c r="D243" s="268" t="s">
        <v>245</v>
      </c>
      <c r="E243" s="269" t="s">
        <v>387</v>
      </c>
      <c r="F243" s="270" t="s">
        <v>388</v>
      </c>
      <c r="G243" s="271" t="s">
        <v>290</v>
      </c>
      <c r="H243" s="272">
        <v>2</v>
      </c>
      <c r="I243" s="273"/>
      <c r="J243" s="274">
        <f>ROUND(I243*H243,2)</f>
        <v>0</v>
      </c>
      <c r="K243" s="275"/>
      <c r="L243" s="276"/>
      <c r="M243" s="277" t="s">
        <v>1</v>
      </c>
      <c r="N243" s="278" t="s">
        <v>41</v>
      </c>
      <c r="O243" s="92"/>
      <c r="P243" s="231">
        <f>O243*H243</f>
        <v>0</v>
      </c>
      <c r="Q243" s="231">
        <v>0.00088</v>
      </c>
      <c r="R243" s="231">
        <f>Q243*H243</f>
        <v>0.00176</v>
      </c>
      <c r="S243" s="231">
        <v>0</v>
      </c>
      <c r="T243" s="232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3" t="s">
        <v>189</v>
      </c>
      <c r="AT243" s="233" t="s">
        <v>245</v>
      </c>
      <c r="AU243" s="233" t="s">
        <v>86</v>
      </c>
      <c r="AY243" s="18" t="s">
        <v>153</v>
      </c>
      <c r="BE243" s="234">
        <f>IF(N243="základní",J243,0)</f>
        <v>0</v>
      </c>
      <c r="BF243" s="234">
        <f>IF(N243="snížená",J243,0)</f>
        <v>0</v>
      </c>
      <c r="BG243" s="234">
        <f>IF(N243="zákl. přenesená",J243,0)</f>
        <v>0</v>
      </c>
      <c r="BH243" s="234">
        <f>IF(N243="sníž. přenesená",J243,0)</f>
        <v>0</v>
      </c>
      <c r="BI243" s="234">
        <f>IF(N243="nulová",J243,0)</f>
        <v>0</v>
      </c>
      <c r="BJ243" s="18" t="s">
        <v>84</v>
      </c>
      <c r="BK243" s="234">
        <f>ROUND(I243*H243,2)</f>
        <v>0</v>
      </c>
      <c r="BL243" s="18" t="s">
        <v>159</v>
      </c>
      <c r="BM243" s="233" t="s">
        <v>389</v>
      </c>
    </row>
    <row r="244" spans="1:65" s="2" customFormat="1" ht="33" customHeight="1">
      <c r="A244" s="39"/>
      <c r="B244" s="40"/>
      <c r="C244" s="221" t="s">
        <v>390</v>
      </c>
      <c r="D244" s="221" t="s">
        <v>155</v>
      </c>
      <c r="E244" s="222" t="s">
        <v>391</v>
      </c>
      <c r="F244" s="223" t="s">
        <v>392</v>
      </c>
      <c r="G244" s="224" t="s">
        <v>290</v>
      </c>
      <c r="H244" s="225">
        <v>1</v>
      </c>
      <c r="I244" s="226"/>
      <c r="J244" s="227">
        <f>ROUND(I244*H244,2)</f>
        <v>0</v>
      </c>
      <c r="K244" s="228"/>
      <c r="L244" s="45"/>
      <c r="M244" s="229" t="s">
        <v>1</v>
      </c>
      <c r="N244" s="230" t="s">
        <v>41</v>
      </c>
      <c r="O244" s="92"/>
      <c r="P244" s="231">
        <f>O244*H244</f>
        <v>0</v>
      </c>
      <c r="Q244" s="231">
        <v>1E-05</v>
      </c>
      <c r="R244" s="231">
        <f>Q244*H244</f>
        <v>1E-05</v>
      </c>
      <c r="S244" s="231">
        <v>0</v>
      </c>
      <c r="T244" s="232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3" t="s">
        <v>159</v>
      </c>
      <c r="AT244" s="233" t="s">
        <v>155</v>
      </c>
      <c r="AU244" s="233" t="s">
        <v>86</v>
      </c>
      <c r="AY244" s="18" t="s">
        <v>153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8" t="s">
        <v>84</v>
      </c>
      <c r="BK244" s="234">
        <f>ROUND(I244*H244,2)</f>
        <v>0</v>
      </c>
      <c r="BL244" s="18" t="s">
        <v>159</v>
      </c>
      <c r="BM244" s="233" t="s">
        <v>393</v>
      </c>
    </row>
    <row r="245" spans="1:51" s="13" customFormat="1" ht="12">
      <c r="A245" s="13"/>
      <c r="B245" s="235"/>
      <c r="C245" s="236"/>
      <c r="D245" s="237" t="s">
        <v>161</v>
      </c>
      <c r="E245" s="238" t="s">
        <v>1</v>
      </c>
      <c r="F245" s="239" t="s">
        <v>394</v>
      </c>
      <c r="G245" s="236"/>
      <c r="H245" s="240">
        <v>1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6" t="s">
        <v>161</v>
      </c>
      <c r="AU245" s="246" t="s">
        <v>86</v>
      </c>
      <c r="AV245" s="13" t="s">
        <v>86</v>
      </c>
      <c r="AW245" s="13" t="s">
        <v>32</v>
      </c>
      <c r="AX245" s="13" t="s">
        <v>84</v>
      </c>
      <c r="AY245" s="246" t="s">
        <v>153</v>
      </c>
    </row>
    <row r="246" spans="1:65" s="2" customFormat="1" ht="16.5" customHeight="1">
      <c r="A246" s="39"/>
      <c r="B246" s="40"/>
      <c r="C246" s="268" t="s">
        <v>395</v>
      </c>
      <c r="D246" s="268" t="s">
        <v>245</v>
      </c>
      <c r="E246" s="269" t="s">
        <v>396</v>
      </c>
      <c r="F246" s="270" t="s">
        <v>397</v>
      </c>
      <c r="G246" s="271" t="s">
        <v>290</v>
      </c>
      <c r="H246" s="272">
        <v>1</v>
      </c>
      <c r="I246" s="273"/>
      <c r="J246" s="274">
        <f>ROUND(I246*H246,2)</f>
        <v>0</v>
      </c>
      <c r="K246" s="275"/>
      <c r="L246" s="276"/>
      <c r="M246" s="277" t="s">
        <v>1</v>
      </c>
      <c r="N246" s="278" t="s">
        <v>41</v>
      </c>
      <c r="O246" s="92"/>
      <c r="P246" s="231">
        <f>O246*H246</f>
        <v>0</v>
      </c>
      <c r="Q246" s="231">
        <v>0.00154</v>
      </c>
      <c r="R246" s="231">
        <f>Q246*H246</f>
        <v>0.00154</v>
      </c>
      <c r="S246" s="231">
        <v>0</v>
      </c>
      <c r="T246" s="232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3" t="s">
        <v>189</v>
      </c>
      <c r="AT246" s="233" t="s">
        <v>245</v>
      </c>
      <c r="AU246" s="233" t="s">
        <v>86</v>
      </c>
      <c r="AY246" s="18" t="s">
        <v>153</v>
      </c>
      <c r="BE246" s="234">
        <f>IF(N246="základní",J246,0)</f>
        <v>0</v>
      </c>
      <c r="BF246" s="234">
        <f>IF(N246="snížená",J246,0)</f>
        <v>0</v>
      </c>
      <c r="BG246" s="234">
        <f>IF(N246="zákl. přenesená",J246,0)</f>
        <v>0</v>
      </c>
      <c r="BH246" s="234">
        <f>IF(N246="sníž. přenesená",J246,0)</f>
        <v>0</v>
      </c>
      <c r="BI246" s="234">
        <f>IF(N246="nulová",J246,0)</f>
        <v>0</v>
      </c>
      <c r="BJ246" s="18" t="s">
        <v>84</v>
      </c>
      <c r="BK246" s="234">
        <f>ROUND(I246*H246,2)</f>
        <v>0</v>
      </c>
      <c r="BL246" s="18" t="s">
        <v>159</v>
      </c>
      <c r="BM246" s="233" t="s">
        <v>398</v>
      </c>
    </row>
    <row r="247" spans="1:65" s="2" customFormat="1" ht="33" customHeight="1">
      <c r="A247" s="39"/>
      <c r="B247" s="40"/>
      <c r="C247" s="221" t="s">
        <v>399</v>
      </c>
      <c r="D247" s="221" t="s">
        <v>155</v>
      </c>
      <c r="E247" s="222" t="s">
        <v>400</v>
      </c>
      <c r="F247" s="223" t="s">
        <v>401</v>
      </c>
      <c r="G247" s="224" t="s">
        <v>290</v>
      </c>
      <c r="H247" s="225">
        <v>1</v>
      </c>
      <c r="I247" s="226"/>
      <c r="J247" s="227">
        <f>ROUND(I247*H247,2)</f>
        <v>0</v>
      </c>
      <c r="K247" s="228"/>
      <c r="L247" s="45"/>
      <c r="M247" s="229" t="s">
        <v>1</v>
      </c>
      <c r="N247" s="230" t="s">
        <v>41</v>
      </c>
      <c r="O247" s="92"/>
      <c r="P247" s="231">
        <f>O247*H247</f>
        <v>0</v>
      </c>
      <c r="Q247" s="231">
        <v>1E-05</v>
      </c>
      <c r="R247" s="231">
        <f>Q247*H247</f>
        <v>1E-05</v>
      </c>
      <c r="S247" s="231">
        <v>0</v>
      </c>
      <c r="T247" s="232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3" t="s">
        <v>159</v>
      </c>
      <c r="AT247" s="233" t="s">
        <v>155</v>
      </c>
      <c r="AU247" s="233" t="s">
        <v>86</v>
      </c>
      <c r="AY247" s="18" t="s">
        <v>153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8" t="s">
        <v>84</v>
      </c>
      <c r="BK247" s="234">
        <f>ROUND(I247*H247,2)</f>
        <v>0</v>
      </c>
      <c r="BL247" s="18" t="s">
        <v>159</v>
      </c>
      <c r="BM247" s="233" t="s">
        <v>402</v>
      </c>
    </row>
    <row r="248" spans="1:51" s="13" customFormat="1" ht="12">
      <c r="A248" s="13"/>
      <c r="B248" s="235"/>
      <c r="C248" s="236"/>
      <c r="D248" s="237" t="s">
        <v>161</v>
      </c>
      <c r="E248" s="238" t="s">
        <v>1</v>
      </c>
      <c r="F248" s="239" t="s">
        <v>403</v>
      </c>
      <c r="G248" s="236"/>
      <c r="H248" s="240">
        <v>1</v>
      </c>
      <c r="I248" s="241"/>
      <c r="J248" s="236"/>
      <c r="K248" s="236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161</v>
      </c>
      <c r="AU248" s="246" t="s">
        <v>86</v>
      </c>
      <c r="AV248" s="13" t="s">
        <v>86</v>
      </c>
      <c r="AW248" s="13" t="s">
        <v>32</v>
      </c>
      <c r="AX248" s="13" t="s">
        <v>84</v>
      </c>
      <c r="AY248" s="246" t="s">
        <v>153</v>
      </c>
    </row>
    <row r="249" spans="1:65" s="2" customFormat="1" ht="16.5" customHeight="1">
      <c r="A249" s="39"/>
      <c r="B249" s="40"/>
      <c r="C249" s="268" t="s">
        <v>404</v>
      </c>
      <c r="D249" s="268" t="s">
        <v>245</v>
      </c>
      <c r="E249" s="269" t="s">
        <v>405</v>
      </c>
      <c r="F249" s="270" t="s">
        <v>406</v>
      </c>
      <c r="G249" s="271" t="s">
        <v>290</v>
      </c>
      <c r="H249" s="272">
        <v>1</v>
      </c>
      <c r="I249" s="273"/>
      <c r="J249" s="274">
        <f>ROUND(I249*H249,2)</f>
        <v>0</v>
      </c>
      <c r="K249" s="275"/>
      <c r="L249" s="276"/>
      <c r="M249" s="277" t="s">
        <v>1</v>
      </c>
      <c r="N249" s="278" t="s">
        <v>41</v>
      </c>
      <c r="O249" s="92"/>
      <c r="P249" s="231">
        <f>O249*H249</f>
        <v>0</v>
      </c>
      <c r="Q249" s="231">
        <v>0.0034</v>
      </c>
      <c r="R249" s="231">
        <f>Q249*H249</f>
        <v>0.0034</v>
      </c>
      <c r="S249" s="231">
        <v>0</v>
      </c>
      <c r="T249" s="232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3" t="s">
        <v>189</v>
      </c>
      <c r="AT249" s="233" t="s">
        <v>245</v>
      </c>
      <c r="AU249" s="233" t="s">
        <v>86</v>
      </c>
      <c r="AY249" s="18" t="s">
        <v>153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8" t="s">
        <v>84</v>
      </c>
      <c r="BK249" s="234">
        <f>ROUND(I249*H249,2)</f>
        <v>0</v>
      </c>
      <c r="BL249" s="18" t="s">
        <v>159</v>
      </c>
      <c r="BM249" s="233" t="s">
        <v>407</v>
      </c>
    </row>
    <row r="250" spans="1:65" s="2" customFormat="1" ht="24.15" customHeight="1">
      <c r="A250" s="39"/>
      <c r="B250" s="40"/>
      <c r="C250" s="221" t="s">
        <v>408</v>
      </c>
      <c r="D250" s="221" t="s">
        <v>155</v>
      </c>
      <c r="E250" s="222" t="s">
        <v>409</v>
      </c>
      <c r="F250" s="223" t="s">
        <v>410</v>
      </c>
      <c r="G250" s="224" t="s">
        <v>207</v>
      </c>
      <c r="H250" s="225">
        <v>0.392</v>
      </c>
      <c r="I250" s="226"/>
      <c r="J250" s="227">
        <f>ROUND(I250*H250,2)</f>
        <v>0</v>
      </c>
      <c r="K250" s="228"/>
      <c r="L250" s="45"/>
      <c r="M250" s="229" t="s">
        <v>1</v>
      </c>
      <c r="N250" s="230" t="s">
        <v>41</v>
      </c>
      <c r="O250" s="92"/>
      <c r="P250" s="231">
        <f>O250*H250</f>
        <v>0</v>
      </c>
      <c r="Q250" s="231">
        <v>0</v>
      </c>
      <c r="R250" s="231">
        <f>Q250*H250</f>
        <v>0</v>
      </c>
      <c r="S250" s="231">
        <v>1.76</v>
      </c>
      <c r="T250" s="232">
        <f>S250*H250</f>
        <v>0.68992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3" t="s">
        <v>159</v>
      </c>
      <c r="AT250" s="233" t="s">
        <v>155</v>
      </c>
      <c r="AU250" s="233" t="s">
        <v>86</v>
      </c>
      <c r="AY250" s="18" t="s">
        <v>153</v>
      </c>
      <c r="BE250" s="234">
        <f>IF(N250="základní",J250,0)</f>
        <v>0</v>
      </c>
      <c r="BF250" s="234">
        <f>IF(N250="snížená",J250,0)</f>
        <v>0</v>
      </c>
      <c r="BG250" s="234">
        <f>IF(N250="zákl. přenesená",J250,0)</f>
        <v>0</v>
      </c>
      <c r="BH250" s="234">
        <f>IF(N250="sníž. přenesená",J250,0)</f>
        <v>0</v>
      </c>
      <c r="BI250" s="234">
        <f>IF(N250="nulová",J250,0)</f>
        <v>0</v>
      </c>
      <c r="BJ250" s="18" t="s">
        <v>84</v>
      </c>
      <c r="BK250" s="234">
        <f>ROUND(I250*H250,2)</f>
        <v>0</v>
      </c>
      <c r="BL250" s="18" t="s">
        <v>159</v>
      </c>
      <c r="BM250" s="233" t="s">
        <v>411</v>
      </c>
    </row>
    <row r="251" spans="1:51" s="13" customFormat="1" ht="12">
      <c r="A251" s="13"/>
      <c r="B251" s="235"/>
      <c r="C251" s="236"/>
      <c r="D251" s="237" t="s">
        <v>161</v>
      </c>
      <c r="E251" s="238" t="s">
        <v>1</v>
      </c>
      <c r="F251" s="239" t="s">
        <v>412</v>
      </c>
      <c r="G251" s="236"/>
      <c r="H251" s="240">
        <v>0.392</v>
      </c>
      <c r="I251" s="241"/>
      <c r="J251" s="236"/>
      <c r="K251" s="236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161</v>
      </c>
      <c r="AU251" s="246" t="s">
        <v>86</v>
      </c>
      <c r="AV251" s="13" t="s">
        <v>86</v>
      </c>
      <c r="AW251" s="13" t="s">
        <v>32</v>
      </c>
      <c r="AX251" s="13" t="s">
        <v>84</v>
      </c>
      <c r="AY251" s="246" t="s">
        <v>153</v>
      </c>
    </row>
    <row r="252" spans="1:65" s="2" customFormat="1" ht="24.15" customHeight="1">
      <c r="A252" s="39"/>
      <c r="B252" s="40"/>
      <c r="C252" s="221" t="s">
        <v>413</v>
      </c>
      <c r="D252" s="221" t="s">
        <v>155</v>
      </c>
      <c r="E252" s="222" t="s">
        <v>414</v>
      </c>
      <c r="F252" s="223" t="s">
        <v>415</v>
      </c>
      <c r="G252" s="224" t="s">
        <v>290</v>
      </c>
      <c r="H252" s="225">
        <v>1</v>
      </c>
      <c r="I252" s="226"/>
      <c r="J252" s="227">
        <f>ROUND(I252*H252,2)</f>
        <v>0</v>
      </c>
      <c r="K252" s="228"/>
      <c r="L252" s="45"/>
      <c r="M252" s="229" t="s">
        <v>1</v>
      </c>
      <c r="N252" s="230" t="s">
        <v>41</v>
      </c>
      <c r="O252" s="92"/>
      <c r="P252" s="231">
        <f>O252*H252</f>
        <v>0</v>
      </c>
      <c r="Q252" s="231">
        <v>0.1111</v>
      </c>
      <c r="R252" s="231">
        <f>Q252*H252</f>
        <v>0.1111</v>
      </c>
      <c r="S252" s="231">
        <v>0</v>
      </c>
      <c r="T252" s="232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3" t="s">
        <v>159</v>
      </c>
      <c r="AT252" s="233" t="s">
        <v>155</v>
      </c>
      <c r="AU252" s="233" t="s">
        <v>86</v>
      </c>
      <c r="AY252" s="18" t="s">
        <v>153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8" t="s">
        <v>84</v>
      </c>
      <c r="BK252" s="234">
        <f>ROUND(I252*H252,2)</f>
        <v>0</v>
      </c>
      <c r="BL252" s="18" t="s">
        <v>159</v>
      </c>
      <c r="BM252" s="233" t="s">
        <v>416</v>
      </c>
    </row>
    <row r="253" spans="1:51" s="13" customFormat="1" ht="12">
      <c r="A253" s="13"/>
      <c r="B253" s="235"/>
      <c r="C253" s="236"/>
      <c r="D253" s="237" t="s">
        <v>161</v>
      </c>
      <c r="E253" s="238" t="s">
        <v>1</v>
      </c>
      <c r="F253" s="239" t="s">
        <v>417</v>
      </c>
      <c r="G253" s="236"/>
      <c r="H253" s="240">
        <v>1</v>
      </c>
      <c r="I253" s="241"/>
      <c r="J253" s="236"/>
      <c r="K253" s="236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161</v>
      </c>
      <c r="AU253" s="246" t="s">
        <v>86</v>
      </c>
      <c r="AV253" s="13" t="s">
        <v>86</v>
      </c>
      <c r="AW253" s="13" t="s">
        <v>32</v>
      </c>
      <c r="AX253" s="13" t="s">
        <v>84</v>
      </c>
      <c r="AY253" s="246" t="s">
        <v>153</v>
      </c>
    </row>
    <row r="254" spans="1:65" s="2" customFormat="1" ht="24.15" customHeight="1">
      <c r="A254" s="39"/>
      <c r="B254" s="40"/>
      <c r="C254" s="221" t="s">
        <v>418</v>
      </c>
      <c r="D254" s="221" t="s">
        <v>155</v>
      </c>
      <c r="E254" s="222" t="s">
        <v>419</v>
      </c>
      <c r="F254" s="223" t="s">
        <v>420</v>
      </c>
      <c r="G254" s="224" t="s">
        <v>290</v>
      </c>
      <c r="H254" s="225">
        <v>1</v>
      </c>
      <c r="I254" s="226"/>
      <c r="J254" s="227">
        <f>ROUND(I254*H254,2)</f>
        <v>0</v>
      </c>
      <c r="K254" s="228"/>
      <c r="L254" s="45"/>
      <c r="M254" s="229" t="s">
        <v>1</v>
      </c>
      <c r="N254" s="230" t="s">
        <v>41</v>
      </c>
      <c r="O254" s="92"/>
      <c r="P254" s="231">
        <f>O254*H254</f>
        <v>0</v>
      </c>
      <c r="Q254" s="231">
        <v>0</v>
      </c>
      <c r="R254" s="231">
        <f>Q254*H254</f>
        <v>0</v>
      </c>
      <c r="S254" s="231">
        <v>0.05</v>
      </c>
      <c r="T254" s="232">
        <f>S254*H254</f>
        <v>0.05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3" t="s">
        <v>159</v>
      </c>
      <c r="AT254" s="233" t="s">
        <v>155</v>
      </c>
      <c r="AU254" s="233" t="s">
        <v>86</v>
      </c>
      <c r="AY254" s="18" t="s">
        <v>153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8" t="s">
        <v>84</v>
      </c>
      <c r="BK254" s="234">
        <f>ROUND(I254*H254,2)</f>
        <v>0</v>
      </c>
      <c r="BL254" s="18" t="s">
        <v>159</v>
      </c>
      <c r="BM254" s="233" t="s">
        <v>421</v>
      </c>
    </row>
    <row r="255" spans="1:51" s="13" customFormat="1" ht="12">
      <c r="A255" s="13"/>
      <c r="B255" s="235"/>
      <c r="C255" s="236"/>
      <c r="D255" s="237" t="s">
        <v>161</v>
      </c>
      <c r="E255" s="238" t="s">
        <v>1</v>
      </c>
      <c r="F255" s="239" t="s">
        <v>422</v>
      </c>
      <c r="G255" s="236"/>
      <c r="H255" s="240">
        <v>1</v>
      </c>
      <c r="I255" s="241"/>
      <c r="J255" s="236"/>
      <c r="K255" s="236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161</v>
      </c>
      <c r="AU255" s="246" t="s">
        <v>86</v>
      </c>
      <c r="AV255" s="13" t="s">
        <v>86</v>
      </c>
      <c r="AW255" s="13" t="s">
        <v>32</v>
      </c>
      <c r="AX255" s="13" t="s">
        <v>84</v>
      </c>
      <c r="AY255" s="246" t="s">
        <v>153</v>
      </c>
    </row>
    <row r="256" spans="1:63" s="12" customFormat="1" ht="22.8" customHeight="1">
      <c r="A256" s="12"/>
      <c r="B256" s="205"/>
      <c r="C256" s="206"/>
      <c r="D256" s="207" t="s">
        <v>75</v>
      </c>
      <c r="E256" s="219" t="s">
        <v>193</v>
      </c>
      <c r="F256" s="219" t="s">
        <v>423</v>
      </c>
      <c r="G256" s="206"/>
      <c r="H256" s="206"/>
      <c r="I256" s="209"/>
      <c r="J256" s="220">
        <f>BK256</f>
        <v>0</v>
      </c>
      <c r="K256" s="206"/>
      <c r="L256" s="211"/>
      <c r="M256" s="212"/>
      <c r="N256" s="213"/>
      <c r="O256" s="213"/>
      <c r="P256" s="214">
        <f>SUM(P257:P285)</f>
        <v>0</v>
      </c>
      <c r="Q256" s="213"/>
      <c r="R256" s="214">
        <f>SUM(R257:R285)</f>
        <v>43.054437</v>
      </c>
      <c r="S256" s="213"/>
      <c r="T256" s="215">
        <f>SUM(T257:T285)</f>
        <v>9.008000000000001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6" t="s">
        <v>84</v>
      </c>
      <c r="AT256" s="217" t="s">
        <v>75</v>
      </c>
      <c r="AU256" s="217" t="s">
        <v>84</v>
      </c>
      <c r="AY256" s="216" t="s">
        <v>153</v>
      </c>
      <c r="BK256" s="218">
        <f>SUM(BK257:BK285)</f>
        <v>0</v>
      </c>
    </row>
    <row r="257" spans="1:65" s="2" customFormat="1" ht="24.15" customHeight="1">
      <c r="A257" s="39"/>
      <c r="B257" s="40"/>
      <c r="C257" s="221" t="s">
        <v>424</v>
      </c>
      <c r="D257" s="221" t="s">
        <v>155</v>
      </c>
      <c r="E257" s="222" t="s">
        <v>425</v>
      </c>
      <c r="F257" s="223" t="s">
        <v>426</v>
      </c>
      <c r="G257" s="224" t="s">
        <v>196</v>
      </c>
      <c r="H257" s="225">
        <v>26.8</v>
      </c>
      <c r="I257" s="226"/>
      <c r="J257" s="227">
        <f>ROUND(I257*H257,2)</f>
        <v>0</v>
      </c>
      <c r="K257" s="228"/>
      <c r="L257" s="45"/>
      <c r="M257" s="229" t="s">
        <v>1</v>
      </c>
      <c r="N257" s="230" t="s">
        <v>41</v>
      </c>
      <c r="O257" s="92"/>
      <c r="P257" s="231">
        <f>O257*H257</f>
        <v>0</v>
      </c>
      <c r="Q257" s="231">
        <v>0.04008</v>
      </c>
      <c r="R257" s="231">
        <f>Q257*H257</f>
        <v>1.074144</v>
      </c>
      <c r="S257" s="231">
        <v>0</v>
      </c>
      <c r="T257" s="232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3" t="s">
        <v>159</v>
      </c>
      <c r="AT257" s="233" t="s">
        <v>155</v>
      </c>
      <c r="AU257" s="233" t="s">
        <v>86</v>
      </c>
      <c r="AY257" s="18" t="s">
        <v>153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8" t="s">
        <v>84</v>
      </c>
      <c r="BK257" s="234">
        <f>ROUND(I257*H257,2)</f>
        <v>0</v>
      </c>
      <c r="BL257" s="18" t="s">
        <v>159</v>
      </c>
      <c r="BM257" s="233" t="s">
        <v>427</v>
      </c>
    </row>
    <row r="258" spans="1:51" s="13" customFormat="1" ht="12">
      <c r="A258" s="13"/>
      <c r="B258" s="235"/>
      <c r="C258" s="236"/>
      <c r="D258" s="237" t="s">
        <v>161</v>
      </c>
      <c r="E258" s="238" t="s">
        <v>1</v>
      </c>
      <c r="F258" s="239" t="s">
        <v>428</v>
      </c>
      <c r="G258" s="236"/>
      <c r="H258" s="240">
        <v>26.8</v>
      </c>
      <c r="I258" s="241"/>
      <c r="J258" s="236"/>
      <c r="K258" s="236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161</v>
      </c>
      <c r="AU258" s="246" t="s">
        <v>86</v>
      </c>
      <c r="AV258" s="13" t="s">
        <v>86</v>
      </c>
      <c r="AW258" s="13" t="s">
        <v>32</v>
      </c>
      <c r="AX258" s="13" t="s">
        <v>84</v>
      </c>
      <c r="AY258" s="246" t="s">
        <v>153</v>
      </c>
    </row>
    <row r="259" spans="1:65" s="2" customFormat="1" ht="33" customHeight="1">
      <c r="A259" s="39"/>
      <c r="B259" s="40"/>
      <c r="C259" s="221" t="s">
        <v>429</v>
      </c>
      <c r="D259" s="221" t="s">
        <v>155</v>
      </c>
      <c r="E259" s="222" t="s">
        <v>430</v>
      </c>
      <c r="F259" s="223" t="s">
        <v>431</v>
      </c>
      <c r="G259" s="224" t="s">
        <v>196</v>
      </c>
      <c r="H259" s="225">
        <v>2.5</v>
      </c>
      <c r="I259" s="226"/>
      <c r="J259" s="227">
        <f>ROUND(I259*H259,2)</f>
        <v>0</v>
      </c>
      <c r="K259" s="228"/>
      <c r="L259" s="45"/>
      <c r="M259" s="229" t="s">
        <v>1</v>
      </c>
      <c r="N259" s="230" t="s">
        <v>41</v>
      </c>
      <c r="O259" s="92"/>
      <c r="P259" s="231">
        <f>O259*H259</f>
        <v>0</v>
      </c>
      <c r="Q259" s="231">
        <v>0.1554</v>
      </c>
      <c r="R259" s="231">
        <f>Q259*H259</f>
        <v>0.3885</v>
      </c>
      <c r="S259" s="231">
        <v>0</v>
      </c>
      <c r="T259" s="232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3" t="s">
        <v>159</v>
      </c>
      <c r="AT259" s="233" t="s">
        <v>155</v>
      </c>
      <c r="AU259" s="233" t="s">
        <v>86</v>
      </c>
      <c r="AY259" s="18" t="s">
        <v>153</v>
      </c>
      <c r="BE259" s="234">
        <f>IF(N259="základní",J259,0)</f>
        <v>0</v>
      </c>
      <c r="BF259" s="234">
        <f>IF(N259="snížená",J259,0)</f>
        <v>0</v>
      </c>
      <c r="BG259" s="234">
        <f>IF(N259="zákl. přenesená",J259,0)</f>
        <v>0</v>
      </c>
      <c r="BH259" s="234">
        <f>IF(N259="sníž. přenesená",J259,0)</f>
        <v>0</v>
      </c>
      <c r="BI259" s="234">
        <f>IF(N259="nulová",J259,0)</f>
        <v>0</v>
      </c>
      <c r="BJ259" s="18" t="s">
        <v>84</v>
      </c>
      <c r="BK259" s="234">
        <f>ROUND(I259*H259,2)</f>
        <v>0</v>
      </c>
      <c r="BL259" s="18" t="s">
        <v>159</v>
      </c>
      <c r="BM259" s="233" t="s">
        <v>432</v>
      </c>
    </row>
    <row r="260" spans="1:51" s="13" customFormat="1" ht="12">
      <c r="A260" s="13"/>
      <c r="B260" s="235"/>
      <c r="C260" s="236"/>
      <c r="D260" s="237" t="s">
        <v>161</v>
      </c>
      <c r="E260" s="238" t="s">
        <v>1</v>
      </c>
      <c r="F260" s="239" t="s">
        <v>433</v>
      </c>
      <c r="G260" s="236"/>
      <c r="H260" s="240">
        <v>2.5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6" t="s">
        <v>161</v>
      </c>
      <c r="AU260" s="246" t="s">
        <v>86</v>
      </c>
      <c r="AV260" s="13" t="s">
        <v>86</v>
      </c>
      <c r="AW260" s="13" t="s">
        <v>32</v>
      </c>
      <c r="AX260" s="13" t="s">
        <v>84</v>
      </c>
      <c r="AY260" s="246" t="s">
        <v>153</v>
      </c>
    </row>
    <row r="261" spans="1:65" s="2" customFormat="1" ht="16.5" customHeight="1">
      <c r="A261" s="39"/>
      <c r="B261" s="40"/>
      <c r="C261" s="268" t="s">
        <v>434</v>
      </c>
      <c r="D261" s="268" t="s">
        <v>245</v>
      </c>
      <c r="E261" s="269" t="s">
        <v>435</v>
      </c>
      <c r="F261" s="270" t="s">
        <v>436</v>
      </c>
      <c r="G261" s="271" t="s">
        <v>196</v>
      </c>
      <c r="H261" s="272">
        <v>2.5</v>
      </c>
      <c r="I261" s="273"/>
      <c r="J261" s="274">
        <f>ROUND(I261*H261,2)</f>
        <v>0</v>
      </c>
      <c r="K261" s="275"/>
      <c r="L261" s="276"/>
      <c r="M261" s="277" t="s">
        <v>1</v>
      </c>
      <c r="N261" s="278" t="s">
        <v>41</v>
      </c>
      <c r="O261" s="92"/>
      <c r="P261" s="231">
        <f>O261*H261</f>
        <v>0</v>
      </c>
      <c r="Q261" s="231">
        <v>0.08</v>
      </c>
      <c r="R261" s="231">
        <f>Q261*H261</f>
        <v>0.2</v>
      </c>
      <c r="S261" s="231">
        <v>0</v>
      </c>
      <c r="T261" s="232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3" t="s">
        <v>189</v>
      </c>
      <c r="AT261" s="233" t="s">
        <v>245</v>
      </c>
      <c r="AU261" s="233" t="s">
        <v>86</v>
      </c>
      <c r="AY261" s="18" t="s">
        <v>153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8" t="s">
        <v>84</v>
      </c>
      <c r="BK261" s="234">
        <f>ROUND(I261*H261,2)</f>
        <v>0</v>
      </c>
      <c r="BL261" s="18" t="s">
        <v>159</v>
      </c>
      <c r="BM261" s="233" t="s">
        <v>437</v>
      </c>
    </row>
    <row r="262" spans="1:51" s="13" customFormat="1" ht="12">
      <c r="A262" s="13"/>
      <c r="B262" s="235"/>
      <c r="C262" s="236"/>
      <c r="D262" s="237" t="s">
        <v>161</v>
      </c>
      <c r="E262" s="238" t="s">
        <v>1</v>
      </c>
      <c r="F262" s="239" t="s">
        <v>433</v>
      </c>
      <c r="G262" s="236"/>
      <c r="H262" s="240">
        <v>2.5</v>
      </c>
      <c r="I262" s="241"/>
      <c r="J262" s="236"/>
      <c r="K262" s="236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161</v>
      </c>
      <c r="AU262" s="246" t="s">
        <v>86</v>
      </c>
      <c r="AV262" s="13" t="s">
        <v>86</v>
      </c>
      <c r="AW262" s="13" t="s">
        <v>32</v>
      </c>
      <c r="AX262" s="13" t="s">
        <v>84</v>
      </c>
      <c r="AY262" s="246" t="s">
        <v>153</v>
      </c>
    </row>
    <row r="263" spans="1:65" s="2" customFormat="1" ht="33" customHeight="1">
      <c r="A263" s="39"/>
      <c r="B263" s="40"/>
      <c r="C263" s="221" t="s">
        <v>438</v>
      </c>
      <c r="D263" s="221" t="s">
        <v>155</v>
      </c>
      <c r="E263" s="222" t="s">
        <v>439</v>
      </c>
      <c r="F263" s="223" t="s">
        <v>440</v>
      </c>
      <c r="G263" s="224" t="s">
        <v>196</v>
      </c>
      <c r="H263" s="225">
        <v>34</v>
      </c>
      <c r="I263" s="226"/>
      <c r="J263" s="227">
        <f>ROUND(I263*H263,2)</f>
        <v>0</v>
      </c>
      <c r="K263" s="228"/>
      <c r="L263" s="45"/>
      <c r="M263" s="229" t="s">
        <v>1</v>
      </c>
      <c r="N263" s="230" t="s">
        <v>41</v>
      </c>
      <c r="O263" s="92"/>
      <c r="P263" s="231">
        <f>O263*H263</f>
        <v>0</v>
      </c>
      <c r="Q263" s="231">
        <v>0.1295</v>
      </c>
      <c r="R263" s="231">
        <f>Q263*H263</f>
        <v>4.4030000000000005</v>
      </c>
      <c r="S263" s="231">
        <v>0</v>
      </c>
      <c r="T263" s="232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3" t="s">
        <v>159</v>
      </c>
      <c r="AT263" s="233" t="s">
        <v>155</v>
      </c>
      <c r="AU263" s="233" t="s">
        <v>86</v>
      </c>
      <c r="AY263" s="18" t="s">
        <v>153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8" t="s">
        <v>84</v>
      </c>
      <c r="BK263" s="234">
        <f>ROUND(I263*H263,2)</f>
        <v>0</v>
      </c>
      <c r="BL263" s="18" t="s">
        <v>159</v>
      </c>
      <c r="BM263" s="233" t="s">
        <v>441</v>
      </c>
    </row>
    <row r="264" spans="1:51" s="13" customFormat="1" ht="12">
      <c r="A264" s="13"/>
      <c r="B264" s="235"/>
      <c r="C264" s="236"/>
      <c r="D264" s="237" t="s">
        <v>161</v>
      </c>
      <c r="E264" s="238" t="s">
        <v>1</v>
      </c>
      <c r="F264" s="239" t="s">
        <v>442</v>
      </c>
      <c r="G264" s="236"/>
      <c r="H264" s="240">
        <v>34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161</v>
      </c>
      <c r="AU264" s="246" t="s">
        <v>86</v>
      </c>
      <c r="AV264" s="13" t="s">
        <v>86</v>
      </c>
      <c r="AW264" s="13" t="s">
        <v>32</v>
      </c>
      <c r="AX264" s="13" t="s">
        <v>84</v>
      </c>
      <c r="AY264" s="246" t="s">
        <v>153</v>
      </c>
    </row>
    <row r="265" spans="1:65" s="2" customFormat="1" ht="16.5" customHeight="1">
      <c r="A265" s="39"/>
      <c r="B265" s="40"/>
      <c r="C265" s="268" t="s">
        <v>443</v>
      </c>
      <c r="D265" s="268" t="s">
        <v>245</v>
      </c>
      <c r="E265" s="269" t="s">
        <v>444</v>
      </c>
      <c r="F265" s="270" t="s">
        <v>445</v>
      </c>
      <c r="G265" s="271" t="s">
        <v>196</v>
      </c>
      <c r="H265" s="272">
        <v>34</v>
      </c>
      <c r="I265" s="273"/>
      <c r="J265" s="274">
        <f>ROUND(I265*H265,2)</f>
        <v>0</v>
      </c>
      <c r="K265" s="275"/>
      <c r="L265" s="276"/>
      <c r="M265" s="277" t="s">
        <v>1</v>
      </c>
      <c r="N265" s="278" t="s">
        <v>41</v>
      </c>
      <c r="O265" s="92"/>
      <c r="P265" s="231">
        <f>O265*H265</f>
        <v>0</v>
      </c>
      <c r="Q265" s="231">
        <v>0.05612</v>
      </c>
      <c r="R265" s="231">
        <f>Q265*H265</f>
        <v>1.90808</v>
      </c>
      <c r="S265" s="231">
        <v>0</v>
      </c>
      <c r="T265" s="232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3" t="s">
        <v>189</v>
      </c>
      <c r="AT265" s="233" t="s">
        <v>245</v>
      </c>
      <c r="AU265" s="233" t="s">
        <v>86</v>
      </c>
      <c r="AY265" s="18" t="s">
        <v>153</v>
      </c>
      <c r="BE265" s="234">
        <f>IF(N265="základní",J265,0)</f>
        <v>0</v>
      </c>
      <c r="BF265" s="234">
        <f>IF(N265="snížená",J265,0)</f>
        <v>0</v>
      </c>
      <c r="BG265" s="234">
        <f>IF(N265="zákl. přenesená",J265,0)</f>
        <v>0</v>
      </c>
      <c r="BH265" s="234">
        <f>IF(N265="sníž. přenesená",J265,0)</f>
        <v>0</v>
      </c>
      <c r="BI265" s="234">
        <f>IF(N265="nulová",J265,0)</f>
        <v>0</v>
      </c>
      <c r="BJ265" s="18" t="s">
        <v>84</v>
      </c>
      <c r="BK265" s="234">
        <f>ROUND(I265*H265,2)</f>
        <v>0</v>
      </c>
      <c r="BL265" s="18" t="s">
        <v>159</v>
      </c>
      <c r="BM265" s="233" t="s">
        <v>446</v>
      </c>
    </row>
    <row r="266" spans="1:51" s="13" customFormat="1" ht="12">
      <c r="A266" s="13"/>
      <c r="B266" s="235"/>
      <c r="C266" s="236"/>
      <c r="D266" s="237" t="s">
        <v>161</v>
      </c>
      <c r="E266" s="238" t="s">
        <v>1</v>
      </c>
      <c r="F266" s="239" t="s">
        <v>442</v>
      </c>
      <c r="G266" s="236"/>
      <c r="H266" s="240">
        <v>34</v>
      </c>
      <c r="I266" s="241"/>
      <c r="J266" s="236"/>
      <c r="K266" s="236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161</v>
      </c>
      <c r="AU266" s="246" t="s">
        <v>86</v>
      </c>
      <c r="AV266" s="13" t="s">
        <v>86</v>
      </c>
      <c r="AW266" s="13" t="s">
        <v>32</v>
      </c>
      <c r="AX266" s="13" t="s">
        <v>84</v>
      </c>
      <c r="AY266" s="246" t="s">
        <v>153</v>
      </c>
    </row>
    <row r="267" spans="1:65" s="2" customFormat="1" ht="24.15" customHeight="1">
      <c r="A267" s="39"/>
      <c r="B267" s="40"/>
      <c r="C267" s="221" t="s">
        <v>447</v>
      </c>
      <c r="D267" s="221" t="s">
        <v>155</v>
      </c>
      <c r="E267" s="222" t="s">
        <v>448</v>
      </c>
      <c r="F267" s="223" t="s">
        <v>449</v>
      </c>
      <c r="G267" s="224" t="s">
        <v>196</v>
      </c>
      <c r="H267" s="225">
        <v>215</v>
      </c>
      <c r="I267" s="226"/>
      <c r="J267" s="227">
        <f>ROUND(I267*H267,2)</f>
        <v>0</v>
      </c>
      <c r="K267" s="228"/>
      <c r="L267" s="45"/>
      <c r="M267" s="229" t="s">
        <v>1</v>
      </c>
      <c r="N267" s="230" t="s">
        <v>41</v>
      </c>
      <c r="O267" s="92"/>
      <c r="P267" s="231">
        <f>O267*H267</f>
        <v>0</v>
      </c>
      <c r="Q267" s="231">
        <v>0.10095</v>
      </c>
      <c r="R267" s="231">
        <f>Q267*H267</f>
        <v>21.70425</v>
      </c>
      <c r="S267" s="231">
        <v>0</v>
      </c>
      <c r="T267" s="232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3" t="s">
        <v>159</v>
      </c>
      <c r="AT267" s="233" t="s">
        <v>155</v>
      </c>
      <c r="AU267" s="233" t="s">
        <v>86</v>
      </c>
      <c r="AY267" s="18" t="s">
        <v>153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8" t="s">
        <v>84</v>
      </c>
      <c r="BK267" s="234">
        <f>ROUND(I267*H267,2)</f>
        <v>0</v>
      </c>
      <c r="BL267" s="18" t="s">
        <v>159</v>
      </c>
      <c r="BM267" s="233" t="s">
        <v>450</v>
      </c>
    </row>
    <row r="268" spans="1:51" s="13" customFormat="1" ht="12">
      <c r="A268" s="13"/>
      <c r="B268" s="235"/>
      <c r="C268" s="236"/>
      <c r="D268" s="237" t="s">
        <v>161</v>
      </c>
      <c r="E268" s="238" t="s">
        <v>1</v>
      </c>
      <c r="F268" s="239" t="s">
        <v>451</v>
      </c>
      <c r="G268" s="236"/>
      <c r="H268" s="240">
        <v>215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161</v>
      </c>
      <c r="AU268" s="246" t="s">
        <v>86</v>
      </c>
      <c r="AV268" s="13" t="s">
        <v>86</v>
      </c>
      <c r="AW268" s="13" t="s">
        <v>32</v>
      </c>
      <c r="AX268" s="13" t="s">
        <v>84</v>
      </c>
      <c r="AY268" s="246" t="s">
        <v>153</v>
      </c>
    </row>
    <row r="269" spans="1:65" s="2" customFormat="1" ht="16.5" customHeight="1">
      <c r="A269" s="39"/>
      <c r="B269" s="40"/>
      <c r="C269" s="268" t="s">
        <v>452</v>
      </c>
      <c r="D269" s="268" t="s">
        <v>245</v>
      </c>
      <c r="E269" s="269" t="s">
        <v>453</v>
      </c>
      <c r="F269" s="270" t="s">
        <v>454</v>
      </c>
      <c r="G269" s="271" t="s">
        <v>196</v>
      </c>
      <c r="H269" s="272">
        <v>215</v>
      </c>
      <c r="I269" s="273"/>
      <c r="J269" s="274">
        <f>ROUND(I269*H269,2)</f>
        <v>0</v>
      </c>
      <c r="K269" s="275"/>
      <c r="L269" s="276"/>
      <c r="M269" s="277" t="s">
        <v>1</v>
      </c>
      <c r="N269" s="278" t="s">
        <v>41</v>
      </c>
      <c r="O269" s="92"/>
      <c r="P269" s="231">
        <f>O269*H269</f>
        <v>0</v>
      </c>
      <c r="Q269" s="231">
        <v>0.028</v>
      </c>
      <c r="R269" s="231">
        <f>Q269*H269</f>
        <v>6.0200000000000005</v>
      </c>
      <c r="S269" s="231">
        <v>0</v>
      </c>
      <c r="T269" s="232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3" t="s">
        <v>189</v>
      </c>
      <c r="AT269" s="233" t="s">
        <v>245</v>
      </c>
      <c r="AU269" s="233" t="s">
        <v>86</v>
      </c>
      <c r="AY269" s="18" t="s">
        <v>153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8" t="s">
        <v>84</v>
      </c>
      <c r="BK269" s="234">
        <f>ROUND(I269*H269,2)</f>
        <v>0</v>
      </c>
      <c r="BL269" s="18" t="s">
        <v>159</v>
      </c>
      <c r="BM269" s="233" t="s">
        <v>455</v>
      </c>
    </row>
    <row r="270" spans="1:51" s="13" customFormat="1" ht="12">
      <c r="A270" s="13"/>
      <c r="B270" s="235"/>
      <c r="C270" s="236"/>
      <c r="D270" s="237" t="s">
        <v>161</v>
      </c>
      <c r="E270" s="238" t="s">
        <v>1</v>
      </c>
      <c r="F270" s="239" t="s">
        <v>451</v>
      </c>
      <c r="G270" s="236"/>
      <c r="H270" s="240">
        <v>215</v>
      </c>
      <c r="I270" s="241"/>
      <c r="J270" s="236"/>
      <c r="K270" s="236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161</v>
      </c>
      <c r="AU270" s="246" t="s">
        <v>86</v>
      </c>
      <c r="AV270" s="13" t="s">
        <v>86</v>
      </c>
      <c r="AW270" s="13" t="s">
        <v>32</v>
      </c>
      <c r="AX270" s="13" t="s">
        <v>84</v>
      </c>
      <c r="AY270" s="246" t="s">
        <v>153</v>
      </c>
    </row>
    <row r="271" spans="1:65" s="2" customFormat="1" ht="24.15" customHeight="1">
      <c r="A271" s="39"/>
      <c r="B271" s="40"/>
      <c r="C271" s="221" t="s">
        <v>456</v>
      </c>
      <c r="D271" s="221" t="s">
        <v>155</v>
      </c>
      <c r="E271" s="222" t="s">
        <v>457</v>
      </c>
      <c r="F271" s="223" t="s">
        <v>458</v>
      </c>
      <c r="G271" s="224" t="s">
        <v>196</v>
      </c>
      <c r="H271" s="225">
        <v>25.2</v>
      </c>
      <c r="I271" s="226"/>
      <c r="J271" s="227">
        <f>ROUND(I271*H271,2)</f>
        <v>0</v>
      </c>
      <c r="K271" s="228"/>
      <c r="L271" s="45"/>
      <c r="M271" s="229" t="s">
        <v>1</v>
      </c>
      <c r="N271" s="230" t="s">
        <v>41</v>
      </c>
      <c r="O271" s="92"/>
      <c r="P271" s="231">
        <f>O271*H271</f>
        <v>0</v>
      </c>
      <c r="Q271" s="231">
        <v>0.13096</v>
      </c>
      <c r="R271" s="231">
        <f>Q271*H271</f>
        <v>3.3001919999999996</v>
      </c>
      <c r="S271" s="231">
        <v>0</v>
      </c>
      <c r="T271" s="232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3" t="s">
        <v>159</v>
      </c>
      <c r="AT271" s="233" t="s">
        <v>155</v>
      </c>
      <c r="AU271" s="233" t="s">
        <v>86</v>
      </c>
      <c r="AY271" s="18" t="s">
        <v>153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8" t="s">
        <v>84</v>
      </c>
      <c r="BK271" s="234">
        <f>ROUND(I271*H271,2)</f>
        <v>0</v>
      </c>
      <c r="BL271" s="18" t="s">
        <v>159</v>
      </c>
      <c r="BM271" s="233" t="s">
        <v>459</v>
      </c>
    </row>
    <row r="272" spans="1:51" s="13" customFormat="1" ht="12">
      <c r="A272" s="13"/>
      <c r="B272" s="235"/>
      <c r="C272" s="236"/>
      <c r="D272" s="237" t="s">
        <v>161</v>
      </c>
      <c r="E272" s="238" t="s">
        <v>1</v>
      </c>
      <c r="F272" s="239" t="s">
        <v>460</v>
      </c>
      <c r="G272" s="236"/>
      <c r="H272" s="240">
        <v>25.2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161</v>
      </c>
      <c r="AU272" s="246" t="s">
        <v>86</v>
      </c>
      <c r="AV272" s="13" t="s">
        <v>86</v>
      </c>
      <c r="AW272" s="13" t="s">
        <v>32</v>
      </c>
      <c r="AX272" s="13" t="s">
        <v>84</v>
      </c>
      <c r="AY272" s="246" t="s">
        <v>153</v>
      </c>
    </row>
    <row r="273" spans="1:65" s="2" customFormat="1" ht="24.15" customHeight="1">
      <c r="A273" s="39"/>
      <c r="B273" s="40"/>
      <c r="C273" s="268" t="s">
        <v>461</v>
      </c>
      <c r="D273" s="268" t="s">
        <v>245</v>
      </c>
      <c r="E273" s="269" t="s">
        <v>462</v>
      </c>
      <c r="F273" s="270" t="s">
        <v>463</v>
      </c>
      <c r="G273" s="271" t="s">
        <v>196</v>
      </c>
      <c r="H273" s="272">
        <v>25.2</v>
      </c>
      <c r="I273" s="273"/>
      <c r="J273" s="274">
        <f>ROUND(I273*H273,2)</f>
        <v>0</v>
      </c>
      <c r="K273" s="275"/>
      <c r="L273" s="276"/>
      <c r="M273" s="277" t="s">
        <v>1</v>
      </c>
      <c r="N273" s="278" t="s">
        <v>41</v>
      </c>
      <c r="O273" s="92"/>
      <c r="P273" s="231">
        <f>O273*H273</f>
        <v>0</v>
      </c>
      <c r="Q273" s="231">
        <v>0.12726</v>
      </c>
      <c r="R273" s="231">
        <f>Q273*H273</f>
        <v>3.2069520000000002</v>
      </c>
      <c r="S273" s="231">
        <v>0</v>
      </c>
      <c r="T273" s="232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3" t="s">
        <v>189</v>
      </c>
      <c r="AT273" s="233" t="s">
        <v>245</v>
      </c>
      <c r="AU273" s="233" t="s">
        <v>86</v>
      </c>
      <c r="AY273" s="18" t="s">
        <v>153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8" t="s">
        <v>84</v>
      </c>
      <c r="BK273" s="234">
        <f>ROUND(I273*H273,2)</f>
        <v>0</v>
      </c>
      <c r="BL273" s="18" t="s">
        <v>159</v>
      </c>
      <c r="BM273" s="233" t="s">
        <v>464</v>
      </c>
    </row>
    <row r="274" spans="1:65" s="2" customFormat="1" ht="24.15" customHeight="1">
      <c r="A274" s="39"/>
      <c r="B274" s="40"/>
      <c r="C274" s="221" t="s">
        <v>465</v>
      </c>
      <c r="D274" s="221" t="s">
        <v>155</v>
      </c>
      <c r="E274" s="222" t="s">
        <v>466</v>
      </c>
      <c r="F274" s="223" t="s">
        <v>467</v>
      </c>
      <c r="G274" s="224" t="s">
        <v>196</v>
      </c>
      <c r="H274" s="225">
        <v>1.8</v>
      </c>
      <c r="I274" s="226"/>
      <c r="J274" s="227">
        <f>ROUND(I274*H274,2)</f>
        <v>0</v>
      </c>
      <c r="K274" s="228"/>
      <c r="L274" s="45"/>
      <c r="M274" s="229" t="s">
        <v>1</v>
      </c>
      <c r="N274" s="230" t="s">
        <v>41</v>
      </c>
      <c r="O274" s="92"/>
      <c r="P274" s="231">
        <f>O274*H274</f>
        <v>0</v>
      </c>
      <c r="Q274" s="231">
        <v>0.16371</v>
      </c>
      <c r="R274" s="231">
        <f>Q274*H274</f>
        <v>0.294678</v>
      </c>
      <c r="S274" s="231">
        <v>0</v>
      </c>
      <c r="T274" s="232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3" t="s">
        <v>159</v>
      </c>
      <c r="AT274" s="233" t="s">
        <v>155</v>
      </c>
      <c r="AU274" s="233" t="s">
        <v>86</v>
      </c>
      <c r="AY274" s="18" t="s">
        <v>153</v>
      </c>
      <c r="BE274" s="234">
        <f>IF(N274="základní",J274,0)</f>
        <v>0</v>
      </c>
      <c r="BF274" s="234">
        <f>IF(N274="snížená",J274,0)</f>
        <v>0</v>
      </c>
      <c r="BG274" s="234">
        <f>IF(N274="zákl. přenesená",J274,0)</f>
        <v>0</v>
      </c>
      <c r="BH274" s="234">
        <f>IF(N274="sníž. přenesená",J274,0)</f>
        <v>0</v>
      </c>
      <c r="BI274" s="234">
        <f>IF(N274="nulová",J274,0)</f>
        <v>0</v>
      </c>
      <c r="BJ274" s="18" t="s">
        <v>84</v>
      </c>
      <c r="BK274" s="234">
        <f>ROUND(I274*H274,2)</f>
        <v>0</v>
      </c>
      <c r="BL274" s="18" t="s">
        <v>159</v>
      </c>
      <c r="BM274" s="233" t="s">
        <v>468</v>
      </c>
    </row>
    <row r="275" spans="1:51" s="13" customFormat="1" ht="12">
      <c r="A275" s="13"/>
      <c r="B275" s="235"/>
      <c r="C275" s="236"/>
      <c r="D275" s="237" t="s">
        <v>161</v>
      </c>
      <c r="E275" s="238" t="s">
        <v>1</v>
      </c>
      <c r="F275" s="239" t="s">
        <v>469</v>
      </c>
      <c r="G275" s="236"/>
      <c r="H275" s="240">
        <v>1.8</v>
      </c>
      <c r="I275" s="241"/>
      <c r="J275" s="236"/>
      <c r="K275" s="236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161</v>
      </c>
      <c r="AU275" s="246" t="s">
        <v>86</v>
      </c>
      <c r="AV275" s="13" t="s">
        <v>86</v>
      </c>
      <c r="AW275" s="13" t="s">
        <v>32</v>
      </c>
      <c r="AX275" s="13" t="s">
        <v>84</v>
      </c>
      <c r="AY275" s="246" t="s">
        <v>153</v>
      </c>
    </row>
    <row r="276" spans="1:65" s="2" customFormat="1" ht="24.15" customHeight="1">
      <c r="A276" s="39"/>
      <c r="B276" s="40"/>
      <c r="C276" s="221" t="s">
        <v>470</v>
      </c>
      <c r="D276" s="221" t="s">
        <v>155</v>
      </c>
      <c r="E276" s="222" t="s">
        <v>471</v>
      </c>
      <c r="F276" s="223" t="s">
        <v>472</v>
      </c>
      <c r="G276" s="224" t="s">
        <v>290</v>
      </c>
      <c r="H276" s="225">
        <v>2</v>
      </c>
      <c r="I276" s="226"/>
      <c r="J276" s="227">
        <f>ROUND(I276*H276,2)</f>
        <v>0</v>
      </c>
      <c r="K276" s="228"/>
      <c r="L276" s="45"/>
      <c r="M276" s="229" t="s">
        <v>1</v>
      </c>
      <c r="N276" s="230" t="s">
        <v>41</v>
      </c>
      <c r="O276" s="92"/>
      <c r="P276" s="231">
        <f>O276*H276</f>
        <v>0</v>
      </c>
      <c r="Q276" s="231">
        <v>0.2767</v>
      </c>
      <c r="R276" s="231">
        <f>Q276*H276</f>
        <v>0.5534</v>
      </c>
      <c r="S276" s="231">
        <v>0</v>
      </c>
      <c r="T276" s="232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3" t="s">
        <v>159</v>
      </c>
      <c r="AT276" s="233" t="s">
        <v>155</v>
      </c>
      <c r="AU276" s="233" t="s">
        <v>86</v>
      </c>
      <c r="AY276" s="18" t="s">
        <v>153</v>
      </c>
      <c r="BE276" s="234">
        <f>IF(N276="základní",J276,0)</f>
        <v>0</v>
      </c>
      <c r="BF276" s="234">
        <f>IF(N276="snížená",J276,0)</f>
        <v>0</v>
      </c>
      <c r="BG276" s="234">
        <f>IF(N276="zákl. přenesená",J276,0)</f>
        <v>0</v>
      </c>
      <c r="BH276" s="234">
        <f>IF(N276="sníž. přenesená",J276,0)</f>
        <v>0</v>
      </c>
      <c r="BI276" s="234">
        <f>IF(N276="nulová",J276,0)</f>
        <v>0</v>
      </c>
      <c r="BJ276" s="18" t="s">
        <v>84</v>
      </c>
      <c r="BK276" s="234">
        <f>ROUND(I276*H276,2)</f>
        <v>0</v>
      </c>
      <c r="BL276" s="18" t="s">
        <v>159</v>
      </c>
      <c r="BM276" s="233" t="s">
        <v>473</v>
      </c>
    </row>
    <row r="277" spans="1:51" s="13" customFormat="1" ht="12">
      <c r="A277" s="13"/>
      <c r="B277" s="235"/>
      <c r="C277" s="236"/>
      <c r="D277" s="237" t="s">
        <v>161</v>
      </c>
      <c r="E277" s="238" t="s">
        <v>1</v>
      </c>
      <c r="F277" s="239" t="s">
        <v>474</v>
      </c>
      <c r="G277" s="236"/>
      <c r="H277" s="240">
        <v>2</v>
      </c>
      <c r="I277" s="241"/>
      <c r="J277" s="236"/>
      <c r="K277" s="236"/>
      <c r="L277" s="242"/>
      <c r="M277" s="243"/>
      <c r="N277" s="244"/>
      <c r="O277" s="244"/>
      <c r="P277" s="244"/>
      <c r="Q277" s="244"/>
      <c r="R277" s="244"/>
      <c r="S277" s="244"/>
      <c r="T277" s="24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6" t="s">
        <v>161</v>
      </c>
      <c r="AU277" s="246" t="s">
        <v>86</v>
      </c>
      <c r="AV277" s="13" t="s">
        <v>86</v>
      </c>
      <c r="AW277" s="13" t="s">
        <v>32</v>
      </c>
      <c r="AX277" s="13" t="s">
        <v>84</v>
      </c>
      <c r="AY277" s="246" t="s">
        <v>153</v>
      </c>
    </row>
    <row r="278" spans="1:65" s="2" customFormat="1" ht="24.15" customHeight="1">
      <c r="A278" s="39"/>
      <c r="B278" s="40"/>
      <c r="C278" s="221" t="s">
        <v>475</v>
      </c>
      <c r="D278" s="221" t="s">
        <v>155</v>
      </c>
      <c r="E278" s="222" t="s">
        <v>476</v>
      </c>
      <c r="F278" s="223" t="s">
        <v>477</v>
      </c>
      <c r="G278" s="224" t="s">
        <v>196</v>
      </c>
      <c r="H278" s="225">
        <v>35.8</v>
      </c>
      <c r="I278" s="226"/>
      <c r="J278" s="227">
        <f>ROUND(I278*H278,2)</f>
        <v>0</v>
      </c>
      <c r="K278" s="228"/>
      <c r="L278" s="45"/>
      <c r="M278" s="229" t="s">
        <v>1</v>
      </c>
      <c r="N278" s="230" t="s">
        <v>41</v>
      </c>
      <c r="O278" s="92"/>
      <c r="P278" s="231">
        <f>O278*H278</f>
        <v>0</v>
      </c>
      <c r="Q278" s="231">
        <v>0</v>
      </c>
      <c r="R278" s="231">
        <f>Q278*H278</f>
        <v>0</v>
      </c>
      <c r="S278" s="231">
        <v>0.25</v>
      </c>
      <c r="T278" s="232">
        <f>S278*H278</f>
        <v>8.95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3" t="s">
        <v>159</v>
      </c>
      <c r="AT278" s="233" t="s">
        <v>155</v>
      </c>
      <c r="AU278" s="233" t="s">
        <v>86</v>
      </c>
      <c r="AY278" s="18" t="s">
        <v>153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8" t="s">
        <v>84</v>
      </c>
      <c r="BK278" s="234">
        <f>ROUND(I278*H278,2)</f>
        <v>0</v>
      </c>
      <c r="BL278" s="18" t="s">
        <v>159</v>
      </c>
      <c r="BM278" s="233" t="s">
        <v>478</v>
      </c>
    </row>
    <row r="279" spans="1:51" s="13" customFormat="1" ht="12">
      <c r="A279" s="13"/>
      <c r="B279" s="235"/>
      <c r="C279" s="236"/>
      <c r="D279" s="237" t="s">
        <v>161</v>
      </c>
      <c r="E279" s="238" t="s">
        <v>1</v>
      </c>
      <c r="F279" s="239" t="s">
        <v>479</v>
      </c>
      <c r="G279" s="236"/>
      <c r="H279" s="240">
        <v>34</v>
      </c>
      <c r="I279" s="241"/>
      <c r="J279" s="236"/>
      <c r="K279" s="236"/>
      <c r="L279" s="242"/>
      <c r="M279" s="243"/>
      <c r="N279" s="244"/>
      <c r="O279" s="244"/>
      <c r="P279" s="244"/>
      <c r="Q279" s="244"/>
      <c r="R279" s="244"/>
      <c r="S279" s="244"/>
      <c r="T279" s="24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6" t="s">
        <v>161</v>
      </c>
      <c r="AU279" s="246" t="s">
        <v>86</v>
      </c>
      <c r="AV279" s="13" t="s">
        <v>86</v>
      </c>
      <c r="AW279" s="13" t="s">
        <v>32</v>
      </c>
      <c r="AX279" s="13" t="s">
        <v>76</v>
      </c>
      <c r="AY279" s="246" t="s">
        <v>153</v>
      </c>
    </row>
    <row r="280" spans="1:51" s="13" customFormat="1" ht="12">
      <c r="A280" s="13"/>
      <c r="B280" s="235"/>
      <c r="C280" s="236"/>
      <c r="D280" s="237" t="s">
        <v>161</v>
      </c>
      <c r="E280" s="238" t="s">
        <v>1</v>
      </c>
      <c r="F280" s="239" t="s">
        <v>469</v>
      </c>
      <c r="G280" s="236"/>
      <c r="H280" s="240">
        <v>1.8</v>
      </c>
      <c r="I280" s="241"/>
      <c r="J280" s="236"/>
      <c r="K280" s="236"/>
      <c r="L280" s="242"/>
      <c r="M280" s="243"/>
      <c r="N280" s="244"/>
      <c r="O280" s="244"/>
      <c r="P280" s="244"/>
      <c r="Q280" s="244"/>
      <c r="R280" s="244"/>
      <c r="S280" s="244"/>
      <c r="T280" s="24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6" t="s">
        <v>161</v>
      </c>
      <c r="AU280" s="246" t="s">
        <v>86</v>
      </c>
      <c r="AV280" s="13" t="s">
        <v>86</v>
      </c>
      <c r="AW280" s="13" t="s">
        <v>32</v>
      </c>
      <c r="AX280" s="13" t="s">
        <v>76</v>
      </c>
      <c r="AY280" s="246" t="s">
        <v>153</v>
      </c>
    </row>
    <row r="281" spans="1:51" s="14" customFormat="1" ht="12">
      <c r="A281" s="14"/>
      <c r="B281" s="247"/>
      <c r="C281" s="248"/>
      <c r="D281" s="237" t="s">
        <v>161</v>
      </c>
      <c r="E281" s="249" t="s">
        <v>1</v>
      </c>
      <c r="F281" s="250" t="s">
        <v>211</v>
      </c>
      <c r="G281" s="248"/>
      <c r="H281" s="251">
        <v>35.8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7" t="s">
        <v>161</v>
      </c>
      <c r="AU281" s="257" t="s">
        <v>86</v>
      </c>
      <c r="AV281" s="14" t="s">
        <v>159</v>
      </c>
      <c r="AW281" s="14" t="s">
        <v>32</v>
      </c>
      <c r="AX281" s="14" t="s">
        <v>84</v>
      </c>
      <c r="AY281" s="257" t="s">
        <v>153</v>
      </c>
    </row>
    <row r="282" spans="1:65" s="2" customFormat="1" ht="24.15" customHeight="1">
      <c r="A282" s="39"/>
      <c r="B282" s="40"/>
      <c r="C282" s="221" t="s">
        <v>480</v>
      </c>
      <c r="D282" s="221" t="s">
        <v>155</v>
      </c>
      <c r="E282" s="222" t="s">
        <v>481</v>
      </c>
      <c r="F282" s="223" t="s">
        <v>482</v>
      </c>
      <c r="G282" s="224" t="s">
        <v>196</v>
      </c>
      <c r="H282" s="225">
        <v>0.2</v>
      </c>
      <c r="I282" s="226"/>
      <c r="J282" s="227">
        <f>ROUND(I282*H282,2)</f>
        <v>0</v>
      </c>
      <c r="K282" s="228"/>
      <c r="L282" s="45"/>
      <c r="M282" s="229" t="s">
        <v>1</v>
      </c>
      <c r="N282" s="230" t="s">
        <v>41</v>
      </c>
      <c r="O282" s="92"/>
      <c r="P282" s="231">
        <f>O282*H282</f>
        <v>0</v>
      </c>
      <c r="Q282" s="231">
        <v>0.00232</v>
      </c>
      <c r="R282" s="231">
        <f>Q282*H282</f>
        <v>0.000464</v>
      </c>
      <c r="S282" s="231">
        <v>0.101</v>
      </c>
      <c r="T282" s="232">
        <f>S282*H282</f>
        <v>0.020200000000000003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3" t="s">
        <v>159</v>
      </c>
      <c r="AT282" s="233" t="s">
        <v>155</v>
      </c>
      <c r="AU282" s="233" t="s">
        <v>86</v>
      </c>
      <c r="AY282" s="18" t="s">
        <v>153</v>
      </c>
      <c r="BE282" s="234">
        <f>IF(N282="základní",J282,0)</f>
        <v>0</v>
      </c>
      <c r="BF282" s="234">
        <f>IF(N282="snížená",J282,0)</f>
        <v>0</v>
      </c>
      <c r="BG282" s="234">
        <f>IF(N282="zákl. přenesená",J282,0)</f>
        <v>0</v>
      </c>
      <c r="BH282" s="234">
        <f>IF(N282="sníž. přenesená",J282,0)</f>
        <v>0</v>
      </c>
      <c r="BI282" s="234">
        <f>IF(N282="nulová",J282,0)</f>
        <v>0</v>
      </c>
      <c r="BJ282" s="18" t="s">
        <v>84</v>
      </c>
      <c r="BK282" s="234">
        <f>ROUND(I282*H282,2)</f>
        <v>0</v>
      </c>
      <c r="BL282" s="18" t="s">
        <v>159</v>
      </c>
      <c r="BM282" s="233" t="s">
        <v>483</v>
      </c>
    </row>
    <row r="283" spans="1:51" s="13" customFormat="1" ht="12">
      <c r="A283" s="13"/>
      <c r="B283" s="235"/>
      <c r="C283" s="236"/>
      <c r="D283" s="237" t="s">
        <v>161</v>
      </c>
      <c r="E283" s="238" t="s">
        <v>1</v>
      </c>
      <c r="F283" s="239" t="s">
        <v>484</v>
      </c>
      <c r="G283" s="236"/>
      <c r="H283" s="240">
        <v>0.2</v>
      </c>
      <c r="I283" s="241"/>
      <c r="J283" s="236"/>
      <c r="K283" s="236"/>
      <c r="L283" s="242"/>
      <c r="M283" s="243"/>
      <c r="N283" s="244"/>
      <c r="O283" s="244"/>
      <c r="P283" s="244"/>
      <c r="Q283" s="244"/>
      <c r="R283" s="244"/>
      <c r="S283" s="244"/>
      <c r="T283" s="24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6" t="s">
        <v>161</v>
      </c>
      <c r="AU283" s="246" t="s">
        <v>86</v>
      </c>
      <c r="AV283" s="13" t="s">
        <v>86</v>
      </c>
      <c r="AW283" s="13" t="s">
        <v>32</v>
      </c>
      <c r="AX283" s="13" t="s">
        <v>84</v>
      </c>
      <c r="AY283" s="246" t="s">
        <v>153</v>
      </c>
    </row>
    <row r="284" spans="1:65" s="2" customFormat="1" ht="24.15" customHeight="1">
      <c r="A284" s="39"/>
      <c r="B284" s="40"/>
      <c r="C284" s="221" t="s">
        <v>485</v>
      </c>
      <c r="D284" s="221" t="s">
        <v>155</v>
      </c>
      <c r="E284" s="222" t="s">
        <v>486</v>
      </c>
      <c r="F284" s="223" t="s">
        <v>487</v>
      </c>
      <c r="G284" s="224" t="s">
        <v>196</v>
      </c>
      <c r="H284" s="225">
        <v>0.3</v>
      </c>
      <c r="I284" s="226"/>
      <c r="J284" s="227">
        <f>ROUND(I284*H284,2)</f>
        <v>0</v>
      </c>
      <c r="K284" s="228"/>
      <c r="L284" s="45"/>
      <c r="M284" s="229" t="s">
        <v>1</v>
      </c>
      <c r="N284" s="230" t="s">
        <v>41</v>
      </c>
      <c r="O284" s="92"/>
      <c r="P284" s="231">
        <f>O284*H284</f>
        <v>0</v>
      </c>
      <c r="Q284" s="231">
        <v>0.00259</v>
      </c>
      <c r="R284" s="231">
        <f>Q284*H284</f>
        <v>0.0007769999999999999</v>
      </c>
      <c r="S284" s="231">
        <v>0.126</v>
      </c>
      <c r="T284" s="232">
        <f>S284*H284</f>
        <v>0.0378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3" t="s">
        <v>159</v>
      </c>
      <c r="AT284" s="233" t="s">
        <v>155</v>
      </c>
      <c r="AU284" s="233" t="s">
        <v>86</v>
      </c>
      <c r="AY284" s="18" t="s">
        <v>153</v>
      </c>
      <c r="BE284" s="234">
        <f>IF(N284="základní",J284,0)</f>
        <v>0</v>
      </c>
      <c r="BF284" s="234">
        <f>IF(N284="snížená",J284,0)</f>
        <v>0</v>
      </c>
      <c r="BG284" s="234">
        <f>IF(N284="zákl. přenesená",J284,0)</f>
        <v>0</v>
      </c>
      <c r="BH284" s="234">
        <f>IF(N284="sníž. přenesená",J284,0)</f>
        <v>0</v>
      </c>
      <c r="BI284" s="234">
        <f>IF(N284="nulová",J284,0)</f>
        <v>0</v>
      </c>
      <c r="BJ284" s="18" t="s">
        <v>84</v>
      </c>
      <c r="BK284" s="234">
        <f>ROUND(I284*H284,2)</f>
        <v>0</v>
      </c>
      <c r="BL284" s="18" t="s">
        <v>159</v>
      </c>
      <c r="BM284" s="233" t="s">
        <v>488</v>
      </c>
    </row>
    <row r="285" spans="1:51" s="13" customFormat="1" ht="12">
      <c r="A285" s="13"/>
      <c r="B285" s="235"/>
      <c r="C285" s="236"/>
      <c r="D285" s="237" t="s">
        <v>161</v>
      </c>
      <c r="E285" s="238" t="s">
        <v>1</v>
      </c>
      <c r="F285" s="239" t="s">
        <v>489</v>
      </c>
      <c r="G285" s="236"/>
      <c r="H285" s="240">
        <v>0.3</v>
      </c>
      <c r="I285" s="241"/>
      <c r="J285" s="236"/>
      <c r="K285" s="236"/>
      <c r="L285" s="242"/>
      <c r="M285" s="243"/>
      <c r="N285" s="244"/>
      <c r="O285" s="244"/>
      <c r="P285" s="244"/>
      <c r="Q285" s="244"/>
      <c r="R285" s="244"/>
      <c r="S285" s="244"/>
      <c r="T285" s="24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6" t="s">
        <v>161</v>
      </c>
      <c r="AU285" s="246" t="s">
        <v>86</v>
      </c>
      <c r="AV285" s="13" t="s">
        <v>86</v>
      </c>
      <c r="AW285" s="13" t="s">
        <v>32</v>
      </c>
      <c r="AX285" s="13" t="s">
        <v>84</v>
      </c>
      <c r="AY285" s="246" t="s">
        <v>153</v>
      </c>
    </row>
    <row r="286" spans="1:63" s="12" customFormat="1" ht="22.8" customHeight="1">
      <c r="A286" s="12"/>
      <c r="B286" s="205"/>
      <c r="C286" s="206"/>
      <c r="D286" s="207" t="s">
        <v>75</v>
      </c>
      <c r="E286" s="219" t="s">
        <v>490</v>
      </c>
      <c r="F286" s="219" t="s">
        <v>491</v>
      </c>
      <c r="G286" s="206"/>
      <c r="H286" s="206"/>
      <c r="I286" s="209"/>
      <c r="J286" s="220">
        <f>BK286</f>
        <v>0</v>
      </c>
      <c r="K286" s="206"/>
      <c r="L286" s="211"/>
      <c r="M286" s="212"/>
      <c r="N286" s="213"/>
      <c r="O286" s="213"/>
      <c r="P286" s="214">
        <f>SUM(P287:P307)</f>
        <v>0</v>
      </c>
      <c r="Q286" s="213"/>
      <c r="R286" s="214">
        <f>SUM(R287:R307)</f>
        <v>0</v>
      </c>
      <c r="S286" s="213"/>
      <c r="T286" s="215">
        <f>SUM(T287:T307)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6" t="s">
        <v>84</v>
      </c>
      <c r="AT286" s="217" t="s">
        <v>75</v>
      </c>
      <c r="AU286" s="217" t="s">
        <v>84</v>
      </c>
      <c r="AY286" s="216" t="s">
        <v>153</v>
      </c>
      <c r="BK286" s="218">
        <f>SUM(BK287:BK307)</f>
        <v>0</v>
      </c>
    </row>
    <row r="287" spans="1:65" s="2" customFormat="1" ht="21.75" customHeight="1">
      <c r="A287" s="39"/>
      <c r="B287" s="40"/>
      <c r="C287" s="221" t="s">
        <v>492</v>
      </c>
      <c r="D287" s="221" t="s">
        <v>155</v>
      </c>
      <c r="E287" s="222" t="s">
        <v>493</v>
      </c>
      <c r="F287" s="223" t="s">
        <v>494</v>
      </c>
      <c r="G287" s="224" t="s">
        <v>230</v>
      </c>
      <c r="H287" s="225">
        <v>47.025</v>
      </c>
      <c r="I287" s="226"/>
      <c r="J287" s="227">
        <f>ROUND(I287*H287,2)</f>
        <v>0</v>
      </c>
      <c r="K287" s="228"/>
      <c r="L287" s="45"/>
      <c r="M287" s="229" t="s">
        <v>1</v>
      </c>
      <c r="N287" s="230" t="s">
        <v>41</v>
      </c>
      <c r="O287" s="92"/>
      <c r="P287" s="231">
        <f>O287*H287</f>
        <v>0</v>
      </c>
      <c r="Q287" s="231">
        <v>0</v>
      </c>
      <c r="R287" s="231">
        <f>Q287*H287</f>
        <v>0</v>
      </c>
      <c r="S287" s="231">
        <v>0</v>
      </c>
      <c r="T287" s="232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3" t="s">
        <v>159</v>
      </c>
      <c r="AT287" s="233" t="s">
        <v>155</v>
      </c>
      <c r="AU287" s="233" t="s">
        <v>86</v>
      </c>
      <c r="AY287" s="18" t="s">
        <v>153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8" t="s">
        <v>84</v>
      </c>
      <c r="BK287" s="234">
        <f>ROUND(I287*H287,2)</f>
        <v>0</v>
      </c>
      <c r="BL287" s="18" t="s">
        <v>159</v>
      </c>
      <c r="BM287" s="233" t="s">
        <v>495</v>
      </c>
    </row>
    <row r="288" spans="1:51" s="13" customFormat="1" ht="12">
      <c r="A288" s="13"/>
      <c r="B288" s="235"/>
      <c r="C288" s="236"/>
      <c r="D288" s="237" t="s">
        <v>161</v>
      </c>
      <c r="E288" s="238" t="s">
        <v>1</v>
      </c>
      <c r="F288" s="239" t="s">
        <v>496</v>
      </c>
      <c r="G288" s="236"/>
      <c r="H288" s="240">
        <v>47.025</v>
      </c>
      <c r="I288" s="241"/>
      <c r="J288" s="236"/>
      <c r="K288" s="236"/>
      <c r="L288" s="242"/>
      <c r="M288" s="243"/>
      <c r="N288" s="244"/>
      <c r="O288" s="244"/>
      <c r="P288" s="244"/>
      <c r="Q288" s="244"/>
      <c r="R288" s="244"/>
      <c r="S288" s="244"/>
      <c r="T288" s="24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6" t="s">
        <v>161</v>
      </c>
      <c r="AU288" s="246" t="s">
        <v>86</v>
      </c>
      <c r="AV288" s="13" t="s">
        <v>86</v>
      </c>
      <c r="AW288" s="13" t="s">
        <v>32</v>
      </c>
      <c r="AX288" s="13" t="s">
        <v>84</v>
      </c>
      <c r="AY288" s="246" t="s">
        <v>153</v>
      </c>
    </row>
    <row r="289" spans="1:65" s="2" customFormat="1" ht="24.15" customHeight="1">
      <c r="A289" s="39"/>
      <c r="B289" s="40"/>
      <c r="C289" s="221" t="s">
        <v>497</v>
      </c>
      <c r="D289" s="221" t="s">
        <v>155</v>
      </c>
      <c r="E289" s="222" t="s">
        <v>498</v>
      </c>
      <c r="F289" s="223" t="s">
        <v>499</v>
      </c>
      <c r="G289" s="224" t="s">
        <v>230</v>
      </c>
      <c r="H289" s="225">
        <v>658.35</v>
      </c>
      <c r="I289" s="226"/>
      <c r="J289" s="227">
        <f>ROUND(I289*H289,2)</f>
        <v>0</v>
      </c>
      <c r="K289" s="228"/>
      <c r="L289" s="45"/>
      <c r="M289" s="229" t="s">
        <v>1</v>
      </c>
      <c r="N289" s="230" t="s">
        <v>41</v>
      </c>
      <c r="O289" s="92"/>
      <c r="P289" s="231">
        <f>O289*H289</f>
        <v>0</v>
      </c>
      <c r="Q289" s="231">
        <v>0</v>
      </c>
      <c r="R289" s="231">
        <f>Q289*H289</f>
        <v>0</v>
      </c>
      <c r="S289" s="231">
        <v>0</v>
      </c>
      <c r="T289" s="232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3" t="s">
        <v>159</v>
      </c>
      <c r="AT289" s="233" t="s">
        <v>155</v>
      </c>
      <c r="AU289" s="233" t="s">
        <v>86</v>
      </c>
      <c r="AY289" s="18" t="s">
        <v>153</v>
      </c>
      <c r="BE289" s="234">
        <f>IF(N289="základní",J289,0)</f>
        <v>0</v>
      </c>
      <c r="BF289" s="234">
        <f>IF(N289="snížená",J289,0)</f>
        <v>0</v>
      </c>
      <c r="BG289" s="234">
        <f>IF(N289="zákl. přenesená",J289,0)</f>
        <v>0</v>
      </c>
      <c r="BH289" s="234">
        <f>IF(N289="sníž. přenesená",J289,0)</f>
        <v>0</v>
      </c>
      <c r="BI289" s="234">
        <f>IF(N289="nulová",J289,0)</f>
        <v>0</v>
      </c>
      <c r="BJ289" s="18" t="s">
        <v>84</v>
      </c>
      <c r="BK289" s="234">
        <f>ROUND(I289*H289,2)</f>
        <v>0</v>
      </c>
      <c r="BL289" s="18" t="s">
        <v>159</v>
      </c>
      <c r="BM289" s="233" t="s">
        <v>500</v>
      </c>
    </row>
    <row r="290" spans="1:51" s="13" customFormat="1" ht="12">
      <c r="A290" s="13"/>
      <c r="B290" s="235"/>
      <c r="C290" s="236"/>
      <c r="D290" s="237" t="s">
        <v>161</v>
      </c>
      <c r="E290" s="238" t="s">
        <v>1</v>
      </c>
      <c r="F290" s="239" t="s">
        <v>501</v>
      </c>
      <c r="G290" s="236"/>
      <c r="H290" s="240">
        <v>658.35</v>
      </c>
      <c r="I290" s="241"/>
      <c r="J290" s="236"/>
      <c r="K290" s="236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161</v>
      </c>
      <c r="AU290" s="246" t="s">
        <v>86</v>
      </c>
      <c r="AV290" s="13" t="s">
        <v>86</v>
      </c>
      <c r="AW290" s="13" t="s">
        <v>32</v>
      </c>
      <c r="AX290" s="13" t="s">
        <v>84</v>
      </c>
      <c r="AY290" s="246" t="s">
        <v>153</v>
      </c>
    </row>
    <row r="291" spans="1:65" s="2" customFormat="1" ht="21.75" customHeight="1">
      <c r="A291" s="39"/>
      <c r="B291" s="40"/>
      <c r="C291" s="221" t="s">
        <v>502</v>
      </c>
      <c r="D291" s="221" t="s">
        <v>155</v>
      </c>
      <c r="E291" s="222" t="s">
        <v>503</v>
      </c>
      <c r="F291" s="223" t="s">
        <v>504</v>
      </c>
      <c r="G291" s="224" t="s">
        <v>230</v>
      </c>
      <c r="H291" s="225">
        <v>24.619</v>
      </c>
      <c r="I291" s="226"/>
      <c r="J291" s="227">
        <f>ROUND(I291*H291,2)</f>
        <v>0</v>
      </c>
      <c r="K291" s="228"/>
      <c r="L291" s="45"/>
      <c r="M291" s="229" t="s">
        <v>1</v>
      </c>
      <c r="N291" s="230" t="s">
        <v>41</v>
      </c>
      <c r="O291" s="92"/>
      <c r="P291" s="231">
        <f>O291*H291</f>
        <v>0</v>
      </c>
      <c r="Q291" s="231">
        <v>0</v>
      </c>
      <c r="R291" s="231">
        <f>Q291*H291</f>
        <v>0</v>
      </c>
      <c r="S291" s="231">
        <v>0</v>
      </c>
      <c r="T291" s="232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3" t="s">
        <v>159</v>
      </c>
      <c r="AT291" s="233" t="s">
        <v>155</v>
      </c>
      <c r="AU291" s="233" t="s">
        <v>86</v>
      </c>
      <c r="AY291" s="18" t="s">
        <v>153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8" t="s">
        <v>84</v>
      </c>
      <c r="BK291" s="234">
        <f>ROUND(I291*H291,2)</f>
        <v>0</v>
      </c>
      <c r="BL291" s="18" t="s">
        <v>159</v>
      </c>
      <c r="BM291" s="233" t="s">
        <v>505</v>
      </c>
    </row>
    <row r="292" spans="1:51" s="13" customFormat="1" ht="12">
      <c r="A292" s="13"/>
      <c r="B292" s="235"/>
      <c r="C292" s="236"/>
      <c r="D292" s="237" t="s">
        <v>161</v>
      </c>
      <c r="E292" s="238" t="s">
        <v>1</v>
      </c>
      <c r="F292" s="239" t="s">
        <v>506</v>
      </c>
      <c r="G292" s="236"/>
      <c r="H292" s="240">
        <v>24.619</v>
      </c>
      <c r="I292" s="241"/>
      <c r="J292" s="236"/>
      <c r="K292" s="236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161</v>
      </c>
      <c r="AU292" s="246" t="s">
        <v>86</v>
      </c>
      <c r="AV292" s="13" t="s">
        <v>86</v>
      </c>
      <c r="AW292" s="13" t="s">
        <v>32</v>
      </c>
      <c r="AX292" s="13" t="s">
        <v>84</v>
      </c>
      <c r="AY292" s="246" t="s">
        <v>153</v>
      </c>
    </row>
    <row r="293" spans="1:65" s="2" customFormat="1" ht="24.15" customHeight="1">
      <c r="A293" s="39"/>
      <c r="B293" s="40"/>
      <c r="C293" s="221" t="s">
        <v>507</v>
      </c>
      <c r="D293" s="221" t="s">
        <v>155</v>
      </c>
      <c r="E293" s="222" t="s">
        <v>508</v>
      </c>
      <c r="F293" s="223" t="s">
        <v>509</v>
      </c>
      <c r="G293" s="224" t="s">
        <v>230</v>
      </c>
      <c r="H293" s="225">
        <v>344.666</v>
      </c>
      <c r="I293" s="226"/>
      <c r="J293" s="227">
        <f>ROUND(I293*H293,2)</f>
        <v>0</v>
      </c>
      <c r="K293" s="228"/>
      <c r="L293" s="45"/>
      <c r="M293" s="229" t="s">
        <v>1</v>
      </c>
      <c r="N293" s="230" t="s">
        <v>41</v>
      </c>
      <c r="O293" s="92"/>
      <c r="P293" s="231">
        <f>O293*H293</f>
        <v>0</v>
      </c>
      <c r="Q293" s="231">
        <v>0</v>
      </c>
      <c r="R293" s="231">
        <f>Q293*H293</f>
        <v>0</v>
      </c>
      <c r="S293" s="231">
        <v>0</v>
      </c>
      <c r="T293" s="232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3" t="s">
        <v>159</v>
      </c>
      <c r="AT293" s="233" t="s">
        <v>155</v>
      </c>
      <c r="AU293" s="233" t="s">
        <v>86</v>
      </c>
      <c r="AY293" s="18" t="s">
        <v>153</v>
      </c>
      <c r="BE293" s="234">
        <f>IF(N293="základní",J293,0)</f>
        <v>0</v>
      </c>
      <c r="BF293" s="234">
        <f>IF(N293="snížená",J293,0)</f>
        <v>0</v>
      </c>
      <c r="BG293" s="234">
        <f>IF(N293="zákl. přenesená",J293,0)</f>
        <v>0</v>
      </c>
      <c r="BH293" s="234">
        <f>IF(N293="sníž. přenesená",J293,0)</f>
        <v>0</v>
      </c>
      <c r="BI293" s="234">
        <f>IF(N293="nulová",J293,0)</f>
        <v>0</v>
      </c>
      <c r="BJ293" s="18" t="s">
        <v>84</v>
      </c>
      <c r="BK293" s="234">
        <f>ROUND(I293*H293,2)</f>
        <v>0</v>
      </c>
      <c r="BL293" s="18" t="s">
        <v>159</v>
      </c>
      <c r="BM293" s="233" t="s">
        <v>510</v>
      </c>
    </row>
    <row r="294" spans="1:51" s="13" customFormat="1" ht="12">
      <c r="A294" s="13"/>
      <c r="B294" s="235"/>
      <c r="C294" s="236"/>
      <c r="D294" s="237" t="s">
        <v>161</v>
      </c>
      <c r="E294" s="238" t="s">
        <v>1</v>
      </c>
      <c r="F294" s="239" t="s">
        <v>511</v>
      </c>
      <c r="G294" s="236"/>
      <c r="H294" s="240">
        <v>344.666</v>
      </c>
      <c r="I294" s="241"/>
      <c r="J294" s="236"/>
      <c r="K294" s="236"/>
      <c r="L294" s="242"/>
      <c r="M294" s="243"/>
      <c r="N294" s="244"/>
      <c r="O294" s="244"/>
      <c r="P294" s="244"/>
      <c r="Q294" s="244"/>
      <c r="R294" s="244"/>
      <c r="S294" s="244"/>
      <c r="T294" s="24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6" t="s">
        <v>161</v>
      </c>
      <c r="AU294" s="246" t="s">
        <v>86</v>
      </c>
      <c r="AV294" s="13" t="s">
        <v>86</v>
      </c>
      <c r="AW294" s="13" t="s">
        <v>32</v>
      </c>
      <c r="AX294" s="13" t="s">
        <v>84</v>
      </c>
      <c r="AY294" s="246" t="s">
        <v>153</v>
      </c>
    </row>
    <row r="295" spans="1:65" s="2" customFormat="1" ht="33" customHeight="1">
      <c r="A295" s="39"/>
      <c r="B295" s="40"/>
      <c r="C295" s="221" t="s">
        <v>512</v>
      </c>
      <c r="D295" s="221" t="s">
        <v>155</v>
      </c>
      <c r="E295" s="222" t="s">
        <v>513</v>
      </c>
      <c r="F295" s="223" t="s">
        <v>514</v>
      </c>
      <c r="G295" s="224" t="s">
        <v>230</v>
      </c>
      <c r="H295" s="225">
        <v>46.184</v>
      </c>
      <c r="I295" s="226"/>
      <c r="J295" s="227">
        <f>ROUND(I295*H295,2)</f>
        <v>0</v>
      </c>
      <c r="K295" s="228"/>
      <c r="L295" s="45"/>
      <c r="M295" s="229" t="s">
        <v>1</v>
      </c>
      <c r="N295" s="230" t="s">
        <v>41</v>
      </c>
      <c r="O295" s="92"/>
      <c r="P295" s="231">
        <f>O295*H295</f>
        <v>0</v>
      </c>
      <c r="Q295" s="231">
        <v>0</v>
      </c>
      <c r="R295" s="231">
        <f>Q295*H295</f>
        <v>0</v>
      </c>
      <c r="S295" s="231">
        <v>0</v>
      </c>
      <c r="T295" s="232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3" t="s">
        <v>159</v>
      </c>
      <c r="AT295" s="233" t="s">
        <v>155</v>
      </c>
      <c r="AU295" s="233" t="s">
        <v>86</v>
      </c>
      <c r="AY295" s="18" t="s">
        <v>153</v>
      </c>
      <c r="BE295" s="234">
        <f>IF(N295="základní",J295,0)</f>
        <v>0</v>
      </c>
      <c r="BF295" s="234">
        <f>IF(N295="snížená",J295,0)</f>
        <v>0</v>
      </c>
      <c r="BG295" s="234">
        <f>IF(N295="zákl. přenesená",J295,0)</f>
        <v>0</v>
      </c>
      <c r="BH295" s="234">
        <f>IF(N295="sníž. přenesená",J295,0)</f>
        <v>0</v>
      </c>
      <c r="BI295" s="234">
        <f>IF(N295="nulová",J295,0)</f>
        <v>0</v>
      </c>
      <c r="BJ295" s="18" t="s">
        <v>84</v>
      </c>
      <c r="BK295" s="234">
        <f>ROUND(I295*H295,2)</f>
        <v>0</v>
      </c>
      <c r="BL295" s="18" t="s">
        <v>159</v>
      </c>
      <c r="BM295" s="233" t="s">
        <v>515</v>
      </c>
    </row>
    <row r="296" spans="1:51" s="13" customFormat="1" ht="12">
      <c r="A296" s="13"/>
      <c r="B296" s="235"/>
      <c r="C296" s="236"/>
      <c r="D296" s="237" t="s">
        <v>161</v>
      </c>
      <c r="E296" s="238" t="s">
        <v>1</v>
      </c>
      <c r="F296" s="239" t="s">
        <v>516</v>
      </c>
      <c r="G296" s="236"/>
      <c r="H296" s="240">
        <v>1.17</v>
      </c>
      <c r="I296" s="241"/>
      <c r="J296" s="236"/>
      <c r="K296" s="236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161</v>
      </c>
      <c r="AU296" s="246" t="s">
        <v>86</v>
      </c>
      <c r="AV296" s="13" t="s">
        <v>86</v>
      </c>
      <c r="AW296" s="13" t="s">
        <v>32</v>
      </c>
      <c r="AX296" s="13" t="s">
        <v>76</v>
      </c>
      <c r="AY296" s="246" t="s">
        <v>153</v>
      </c>
    </row>
    <row r="297" spans="1:51" s="13" customFormat="1" ht="12">
      <c r="A297" s="13"/>
      <c r="B297" s="235"/>
      <c r="C297" s="236"/>
      <c r="D297" s="237" t="s">
        <v>161</v>
      </c>
      <c r="E297" s="238" t="s">
        <v>1</v>
      </c>
      <c r="F297" s="239" t="s">
        <v>517</v>
      </c>
      <c r="G297" s="236"/>
      <c r="H297" s="240">
        <v>4.499</v>
      </c>
      <c r="I297" s="241"/>
      <c r="J297" s="236"/>
      <c r="K297" s="236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161</v>
      </c>
      <c r="AU297" s="246" t="s">
        <v>86</v>
      </c>
      <c r="AV297" s="13" t="s">
        <v>86</v>
      </c>
      <c r="AW297" s="13" t="s">
        <v>32</v>
      </c>
      <c r="AX297" s="13" t="s">
        <v>76</v>
      </c>
      <c r="AY297" s="246" t="s">
        <v>153</v>
      </c>
    </row>
    <row r="298" spans="1:51" s="13" customFormat="1" ht="12">
      <c r="A298" s="13"/>
      <c r="B298" s="235"/>
      <c r="C298" s="236"/>
      <c r="D298" s="237" t="s">
        <v>161</v>
      </c>
      <c r="E298" s="238" t="s">
        <v>1</v>
      </c>
      <c r="F298" s="239" t="s">
        <v>518</v>
      </c>
      <c r="G298" s="236"/>
      <c r="H298" s="240">
        <v>0.69</v>
      </c>
      <c r="I298" s="241"/>
      <c r="J298" s="236"/>
      <c r="K298" s="236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161</v>
      </c>
      <c r="AU298" s="246" t="s">
        <v>86</v>
      </c>
      <c r="AV298" s="13" t="s">
        <v>86</v>
      </c>
      <c r="AW298" s="13" t="s">
        <v>32</v>
      </c>
      <c r="AX298" s="13" t="s">
        <v>76</v>
      </c>
      <c r="AY298" s="246" t="s">
        <v>153</v>
      </c>
    </row>
    <row r="299" spans="1:51" s="13" customFormat="1" ht="12">
      <c r="A299" s="13"/>
      <c r="B299" s="235"/>
      <c r="C299" s="236"/>
      <c r="D299" s="237" t="s">
        <v>161</v>
      </c>
      <c r="E299" s="238" t="s">
        <v>1</v>
      </c>
      <c r="F299" s="239" t="s">
        <v>519</v>
      </c>
      <c r="G299" s="236"/>
      <c r="H299" s="240">
        <v>8.95</v>
      </c>
      <c r="I299" s="241"/>
      <c r="J299" s="236"/>
      <c r="K299" s="236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161</v>
      </c>
      <c r="AU299" s="246" t="s">
        <v>86</v>
      </c>
      <c r="AV299" s="13" t="s">
        <v>86</v>
      </c>
      <c r="AW299" s="13" t="s">
        <v>32</v>
      </c>
      <c r="AX299" s="13" t="s">
        <v>76</v>
      </c>
      <c r="AY299" s="246" t="s">
        <v>153</v>
      </c>
    </row>
    <row r="300" spans="1:51" s="16" customFormat="1" ht="12">
      <c r="A300" s="16"/>
      <c r="B300" s="279"/>
      <c r="C300" s="280"/>
      <c r="D300" s="237" t="s">
        <v>161</v>
      </c>
      <c r="E300" s="281" t="s">
        <v>93</v>
      </c>
      <c r="F300" s="282" t="s">
        <v>341</v>
      </c>
      <c r="G300" s="280"/>
      <c r="H300" s="283">
        <v>15.309</v>
      </c>
      <c r="I300" s="284"/>
      <c r="J300" s="280"/>
      <c r="K300" s="280"/>
      <c r="L300" s="285"/>
      <c r="M300" s="286"/>
      <c r="N300" s="287"/>
      <c r="O300" s="287"/>
      <c r="P300" s="287"/>
      <c r="Q300" s="287"/>
      <c r="R300" s="287"/>
      <c r="S300" s="287"/>
      <c r="T300" s="288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89" t="s">
        <v>161</v>
      </c>
      <c r="AU300" s="289" t="s">
        <v>86</v>
      </c>
      <c r="AV300" s="16" t="s">
        <v>167</v>
      </c>
      <c r="AW300" s="16" t="s">
        <v>32</v>
      </c>
      <c r="AX300" s="16" t="s">
        <v>76</v>
      </c>
      <c r="AY300" s="289" t="s">
        <v>153</v>
      </c>
    </row>
    <row r="301" spans="1:51" s="13" customFormat="1" ht="12">
      <c r="A301" s="13"/>
      <c r="B301" s="235"/>
      <c r="C301" s="236"/>
      <c r="D301" s="237" t="s">
        <v>161</v>
      </c>
      <c r="E301" s="238" t="s">
        <v>1</v>
      </c>
      <c r="F301" s="239" t="s">
        <v>520</v>
      </c>
      <c r="G301" s="236"/>
      <c r="H301" s="240">
        <v>30.875</v>
      </c>
      <c r="I301" s="241"/>
      <c r="J301" s="236"/>
      <c r="K301" s="236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161</v>
      </c>
      <c r="AU301" s="246" t="s">
        <v>86</v>
      </c>
      <c r="AV301" s="13" t="s">
        <v>86</v>
      </c>
      <c r="AW301" s="13" t="s">
        <v>32</v>
      </c>
      <c r="AX301" s="13" t="s">
        <v>76</v>
      </c>
      <c r="AY301" s="246" t="s">
        <v>153</v>
      </c>
    </row>
    <row r="302" spans="1:51" s="16" customFormat="1" ht="12">
      <c r="A302" s="16"/>
      <c r="B302" s="279"/>
      <c r="C302" s="280"/>
      <c r="D302" s="237" t="s">
        <v>161</v>
      </c>
      <c r="E302" s="281" t="s">
        <v>95</v>
      </c>
      <c r="F302" s="282" t="s">
        <v>341</v>
      </c>
      <c r="G302" s="280"/>
      <c r="H302" s="283">
        <v>30.875</v>
      </c>
      <c r="I302" s="284"/>
      <c r="J302" s="280"/>
      <c r="K302" s="280"/>
      <c r="L302" s="285"/>
      <c r="M302" s="286"/>
      <c r="N302" s="287"/>
      <c r="O302" s="287"/>
      <c r="P302" s="287"/>
      <c r="Q302" s="287"/>
      <c r="R302" s="287"/>
      <c r="S302" s="287"/>
      <c r="T302" s="288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89" t="s">
        <v>161</v>
      </c>
      <c r="AU302" s="289" t="s">
        <v>86</v>
      </c>
      <c r="AV302" s="16" t="s">
        <v>167</v>
      </c>
      <c r="AW302" s="16" t="s">
        <v>32</v>
      </c>
      <c r="AX302" s="16" t="s">
        <v>76</v>
      </c>
      <c r="AY302" s="289" t="s">
        <v>153</v>
      </c>
    </row>
    <row r="303" spans="1:51" s="14" customFormat="1" ht="12">
      <c r="A303" s="14"/>
      <c r="B303" s="247"/>
      <c r="C303" s="248"/>
      <c r="D303" s="237" t="s">
        <v>161</v>
      </c>
      <c r="E303" s="249" t="s">
        <v>1</v>
      </c>
      <c r="F303" s="250" t="s">
        <v>211</v>
      </c>
      <c r="G303" s="248"/>
      <c r="H303" s="251">
        <v>46.184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7" t="s">
        <v>161</v>
      </c>
      <c r="AU303" s="257" t="s">
        <v>86</v>
      </c>
      <c r="AV303" s="14" t="s">
        <v>159</v>
      </c>
      <c r="AW303" s="14" t="s">
        <v>32</v>
      </c>
      <c r="AX303" s="14" t="s">
        <v>84</v>
      </c>
      <c r="AY303" s="257" t="s">
        <v>153</v>
      </c>
    </row>
    <row r="304" spans="1:65" s="2" customFormat="1" ht="33" customHeight="1">
      <c r="A304" s="39"/>
      <c r="B304" s="40"/>
      <c r="C304" s="221" t="s">
        <v>521</v>
      </c>
      <c r="D304" s="221" t="s">
        <v>155</v>
      </c>
      <c r="E304" s="222" t="s">
        <v>522</v>
      </c>
      <c r="F304" s="223" t="s">
        <v>523</v>
      </c>
      <c r="G304" s="224" t="s">
        <v>230</v>
      </c>
      <c r="H304" s="225">
        <v>9.31</v>
      </c>
      <c r="I304" s="226"/>
      <c r="J304" s="227">
        <f>ROUND(I304*H304,2)</f>
        <v>0</v>
      </c>
      <c r="K304" s="228"/>
      <c r="L304" s="45"/>
      <c r="M304" s="229" t="s">
        <v>1</v>
      </c>
      <c r="N304" s="230" t="s">
        <v>41</v>
      </c>
      <c r="O304" s="92"/>
      <c r="P304" s="231">
        <f>O304*H304</f>
        <v>0</v>
      </c>
      <c r="Q304" s="231">
        <v>0</v>
      </c>
      <c r="R304" s="231">
        <f>Q304*H304</f>
        <v>0</v>
      </c>
      <c r="S304" s="231">
        <v>0</v>
      </c>
      <c r="T304" s="232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3" t="s">
        <v>159</v>
      </c>
      <c r="AT304" s="233" t="s">
        <v>155</v>
      </c>
      <c r="AU304" s="233" t="s">
        <v>86</v>
      </c>
      <c r="AY304" s="18" t="s">
        <v>153</v>
      </c>
      <c r="BE304" s="234">
        <f>IF(N304="základní",J304,0)</f>
        <v>0</v>
      </c>
      <c r="BF304" s="234">
        <f>IF(N304="snížená",J304,0)</f>
        <v>0</v>
      </c>
      <c r="BG304" s="234">
        <f>IF(N304="zákl. přenesená",J304,0)</f>
        <v>0</v>
      </c>
      <c r="BH304" s="234">
        <f>IF(N304="sníž. přenesená",J304,0)</f>
        <v>0</v>
      </c>
      <c r="BI304" s="234">
        <f>IF(N304="nulová",J304,0)</f>
        <v>0</v>
      </c>
      <c r="BJ304" s="18" t="s">
        <v>84</v>
      </c>
      <c r="BK304" s="234">
        <f>ROUND(I304*H304,2)</f>
        <v>0</v>
      </c>
      <c r="BL304" s="18" t="s">
        <v>159</v>
      </c>
      <c r="BM304" s="233" t="s">
        <v>524</v>
      </c>
    </row>
    <row r="305" spans="1:51" s="13" customFormat="1" ht="12">
      <c r="A305" s="13"/>
      <c r="B305" s="235"/>
      <c r="C305" s="236"/>
      <c r="D305" s="237" t="s">
        <v>161</v>
      </c>
      <c r="E305" s="238" t="s">
        <v>117</v>
      </c>
      <c r="F305" s="239" t="s">
        <v>525</v>
      </c>
      <c r="G305" s="236"/>
      <c r="H305" s="240">
        <v>9.31</v>
      </c>
      <c r="I305" s="241"/>
      <c r="J305" s="236"/>
      <c r="K305" s="236"/>
      <c r="L305" s="242"/>
      <c r="M305" s="243"/>
      <c r="N305" s="244"/>
      <c r="O305" s="244"/>
      <c r="P305" s="244"/>
      <c r="Q305" s="244"/>
      <c r="R305" s="244"/>
      <c r="S305" s="244"/>
      <c r="T305" s="24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6" t="s">
        <v>161</v>
      </c>
      <c r="AU305" s="246" t="s">
        <v>86</v>
      </c>
      <c r="AV305" s="13" t="s">
        <v>86</v>
      </c>
      <c r="AW305" s="13" t="s">
        <v>32</v>
      </c>
      <c r="AX305" s="13" t="s">
        <v>84</v>
      </c>
      <c r="AY305" s="246" t="s">
        <v>153</v>
      </c>
    </row>
    <row r="306" spans="1:65" s="2" customFormat="1" ht="24.15" customHeight="1">
      <c r="A306" s="39"/>
      <c r="B306" s="40"/>
      <c r="C306" s="221" t="s">
        <v>526</v>
      </c>
      <c r="D306" s="221" t="s">
        <v>155</v>
      </c>
      <c r="E306" s="222" t="s">
        <v>527</v>
      </c>
      <c r="F306" s="223" t="s">
        <v>229</v>
      </c>
      <c r="G306" s="224" t="s">
        <v>230</v>
      </c>
      <c r="H306" s="225">
        <v>16.15</v>
      </c>
      <c r="I306" s="226"/>
      <c r="J306" s="227">
        <f>ROUND(I306*H306,2)</f>
        <v>0</v>
      </c>
      <c r="K306" s="228"/>
      <c r="L306" s="45"/>
      <c r="M306" s="229" t="s">
        <v>1</v>
      </c>
      <c r="N306" s="230" t="s">
        <v>41</v>
      </c>
      <c r="O306" s="92"/>
      <c r="P306" s="231">
        <f>O306*H306</f>
        <v>0</v>
      </c>
      <c r="Q306" s="231">
        <v>0</v>
      </c>
      <c r="R306" s="231">
        <f>Q306*H306</f>
        <v>0</v>
      </c>
      <c r="S306" s="231">
        <v>0</v>
      </c>
      <c r="T306" s="232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3" t="s">
        <v>159</v>
      </c>
      <c r="AT306" s="233" t="s">
        <v>155</v>
      </c>
      <c r="AU306" s="233" t="s">
        <v>86</v>
      </c>
      <c r="AY306" s="18" t="s">
        <v>153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8" t="s">
        <v>84</v>
      </c>
      <c r="BK306" s="234">
        <f>ROUND(I306*H306,2)</f>
        <v>0</v>
      </c>
      <c r="BL306" s="18" t="s">
        <v>159</v>
      </c>
      <c r="BM306" s="233" t="s">
        <v>528</v>
      </c>
    </row>
    <row r="307" spans="1:51" s="13" customFormat="1" ht="12">
      <c r="A307" s="13"/>
      <c r="B307" s="235"/>
      <c r="C307" s="236"/>
      <c r="D307" s="237" t="s">
        <v>161</v>
      </c>
      <c r="E307" s="238" t="s">
        <v>115</v>
      </c>
      <c r="F307" s="239" t="s">
        <v>529</v>
      </c>
      <c r="G307" s="236"/>
      <c r="H307" s="240">
        <v>16.15</v>
      </c>
      <c r="I307" s="241"/>
      <c r="J307" s="236"/>
      <c r="K307" s="236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161</v>
      </c>
      <c r="AU307" s="246" t="s">
        <v>86</v>
      </c>
      <c r="AV307" s="13" t="s">
        <v>86</v>
      </c>
      <c r="AW307" s="13" t="s">
        <v>32</v>
      </c>
      <c r="AX307" s="13" t="s">
        <v>84</v>
      </c>
      <c r="AY307" s="246" t="s">
        <v>153</v>
      </c>
    </row>
    <row r="308" spans="1:63" s="12" customFormat="1" ht="22.8" customHeight="1">
      <c r="A308" s="12"/>
      <c r="B308" s="205"/>
      <c r="C308" s="206"/>
      <c r="D308" s="207" t="s">
        <v>75</v>
      </c>
      <c r="E308" s="219" t="s">
        <v>530</v>
      </c>
      <c r="F308" s="219" t="s">
        <v>531</v>
      </c>
      <c r="G308" s="206"/>
      <c r="H308" s="206"/>
      <c r="I308" s="209"/>
      <c r="J308" s="220">
        <f>BK308</f>
        <v>0</v>
      </c>
      <c r="K308" s="206"/>
      <c r="L308" s="211"/>
      <c r="M308" s="212"/>
      <c r="N308" s="213"/>
      <c r="O308" s="213"/>
      <c r="P308" s="214">
        <f>P309</f>
        <v>0</v>
      </c>
      <c r="Q308" s="213"/>
      <c r="R308" s="214">
        <f>R309</f>
        <v>0</v>
      </c>
      <c r="S308" s="213"/>
      <c r="T308" s="215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6" t="s">
        <v>84</v>
      </c>
      <c r="AT308" s="217" t="s">
        <v>75</v>
      </c>
      <c r="AU308" s="217" t="s">
        <v>84</v>
      </c>
      <c r="AY308" s="216" t="s">
        <v>153</v>
      </c>
      <c r="BK308" s="218">
        <f>BK309</f>
        <v>0</v>
      </c>
    </row>
    <row r="309" spans="1:65" s="2" customFormat="1" ht="24.15" customHeight="1">
      <c r="A309" s="39"/>
      <c r="B309" s="40"/>
      <c r="C309" s="221" t="s">
        <v>532</v>
      </c>
      <c r="D309" s="221" t="s">
        <v>155</v>
      </c>
      <c r="E309" s="222" t="s">
        <v>533</v>
      </c>
      <c r="F309" s="223" t="s">
        <v>534</v>
      </c>
      <c r="G309" s="224" t="s">
        <v>230</v>
      </c>
      <c r="H309" s="225">
        <v>94.33</v>
      </c>
      <c r="I309" s="226"/>
      <c r="J309" s="227">
        <f>ROUND(I309*H309,2)</f>
        <v>0</v>
      </c>
      <c r="K309" s="228"/>
      <c r="L309" s="45"/>
      <c r="M309" s="229" t="s">
        <v>1</v>
      </c>
      <c r="N309" s="230" t="s">
        <v>41</v>
      </c>
      <c r="O309" s="92"/>
      <c r="P309" s="231">
        <f>O309*H309</f>
        <v>0</v>
      </c>
      <c r="Q309" s="231">
        <v>0</v>
      </c>
      <c r="R309" s="231">
        <f>Q309*H309</f>
        <v>0</v>
      </c>
      <c r="S309" s="231">
        <v>0</v>
      </c>
      <c r="T309" s="232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3" t="s">
        <v>159</v>
      </c>
      <c r="AT309" s="233" t="s">
        <v>155</v>
      </c>
      <c r="AU309" s="233" t="s">
        <v>86</v>
      </c>
      <c r="AY309" s="18" t="s">
        <v>153</v>
      </c>
      <c r="BE309" s="234">
        <f>IF(N309="základní",J309,0)</f>
        <v>0</v>
      </c>
      <c r="BF309" s="234">
        <f>IF(N309="snížená",J309,0)</f>
        <v>0</v>
      </c>
      <c r="BG309" s="234">
        <f>IF(N309="zákl. přenesená",J309,0)</f>
        <v>0</v>
      </c>
      <c r="BH309" s="234">
        <f>IF(N309="sníž. přenesená",J309,0)</f>
        <v>0</v>
      </c>
      <c r="BI309" s="234">
        <f>IF(N309="nulová",J309,0)</f>
        <v>0</v>
      </c>
      <c r="BJ309" s="18" t="s">
        <v>84</v>
      </c>
      <c r="BK309" s="234">
        <f>ROUND(I309*H309,2)</f>
        <v>0</v>
      </c>
      <c r="BL309" s="18" t="s">
        <v>159</v>
      </c>
      <c r="BM309" s="233" t="s">
        <v>535</v>
      </c>
    </row>
    <row r="310" spans="1:63" s="12" customFormat="1" ht="25.9" customHeight="1">
      <c r="A310" s="12"/>
      <c r="B310" s="205"/>
      <c r="C310" s="206"/>
      <c r="D310" s="207" t="s">
        <v>75</v>
      </c>
      <c r="E310" s="208" t="s">
        <v>536</v>
      </c>
      <c r="F310" s="208" t="s">
        <v>537</v>
      </c>
      <c r="G310" s="206"/>
      <c r="H310" s="206"/>
      <c r="I310" s="209"/>
      <c r="J310" s="210">
        <f>BK310</f>
        <v>0</v>
      </c>
      <c r="K310" s="206"/>
      <c r="L310" s="211"/>
      <c r="M310" s="212"/>
      <c r="N310" s="213"/>
      <c r="O310" s="213"/>
      <c r="P310" s="214">
        <f>P311</f>
        <v>0</v>
      </c>
      <c r="Q310" s="213"/>
      <c r="R310" s="214">
        <f>R311</f>
        <v>1.534302</v>
      </c>
      <c r="S310" s="213"/>
      <c r="T310" s="215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6" t="s">
        <v>86</v>
      </c>
      <c r="AT310" s="217" t="s">
        <v>75</v>
      </c>
      <c r="AU310" s="217" t="s">
        <v>76</v>
      </c>
      <c r="AY310" s="216" t="s">
        <v>153</v>
      </c>
      <c r="BK310" s="218">
        <f>BK311</f>
        <v>0</v>
      </c>
    </row>
    <row r="311" spans="1:63" s="12" customFormat="1" ht="22.8" customHeight="1">
      <c r="A311" s="12"/>
      <c r="B311" s="205"/>
      <c r="C311" s="206"/>
      <c r="D311" s="207" t="s">
        <v>75</v>
      </c>
      <c r="E311" s="219" t="s">
        <v>538</v>
      </c>
      <c r="F311" s="219" t="s">
        <v>539</v>
      </c>
      <c r="G311" s="206"/>
      <c r="H311" s="206"/>
      <c r="I311" s="209"/>
      <c r="J311" s="220">
        <f>BK311</f>
        <v>0</v>
      </c>
      <c r="K311" s="206"/>
      <c r="L311" s="211"/>
      <c r="M311" s="212"/>
      <c r="N311" s="213"/>
      <c r="O311" s="213"/>
      <c r="P311" s="214">
        <f>SUM(P312:P315)</f>
        <v>0</v>
      </c>
      <c r="Q311" s="213"/>
      <c r="R311" s="214">
        <f>SUM(R312:R315)</f>
        <v>1.534302</v>
      </c>
      <c r="S311" s="213"/>
      <c r="T311" s="215">
        <f>SUM(T312:T315)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6" t="s">
        <v>86</v>
      </c>
      <c r="AT311" s="217" t="s">
        <v>75</v>
      </c>
      <c r="AU311" s="217" t="s">
        <v>84</v>
      </c>
      <c r="AY311" s="216" t="s">
        <v>153</v>
      </c>
      <c r="BK311" s="218">
        <f>SUM(BK312:BK315)</f>
        <v>0</v>
      </c>
    </row>
    <row r="312" spans="1:65" s="2" customFormat="1" ht="24.15" customHeight="1">
      <c r="A312" s="39"/>
      <c r="B312" s="40"/>
      <c r="C312" s="221" t="s">
        <v>540</v>
      </c>
      <c r="D312" s="221" t="s">
        <v>155</v>
      </c>
      <c r="E312" s="222" t="s">
        <v>541</v>
      </c>
      <c r="F312" s="223" t="s">
        <v>542</v>
      </c>
      <c r="G312" s="224" t="s">
        <v>196</v>
      </c>
      <c r="H312" s="225">
        <v>5.4</v>
      </c>
      <c r="I312" s="226"/>
      <c r="J312" s="227">
        <f>ROUND(I312*H312,2)</f>
        <v>0</v>
      </c>
      <c r="K312" s="228"/>
      <c r="L312" s="45"/>
      <c r="M312" s="229" t="s">
        <v>1</v>
      </c>
      <c r="N312" s="230" t="s">
        <v>41</v>
      </c>
      <c r="O312" s="92"/>
      <c r="P312" s="231">
        <f>O312*H312</f>
        <v>0</v>
      </c>
      <c r="Q312" s="231">
        <v>0.0144</v>
      </c>
      <c r="R312" s="231">
        <f>Q312*H312</f>
        <v>0.07776000000000001</v>
      </c>
      <c r="S312" s="231">
        <v>0</v>
      </c>
      <c r="T312" s="232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3" t="s">
        <v>233</v>
      </c>
      <c r="AT312" s="233" t="s">
        <v>155</v>
      </c>
      <c r="AU312" s="233" t="s">
        <v>86</v>
      </c>
      <c r="AY312" s="18" t="s">
        <v>153</v>
      </c>
      <c r="BE312" s="234">
        <f>IF(N312="základní",J312,0)</f>
        <v>0</v>
      </c>
      <c r="BF312" s="234">
        <f>IF(N312="snížená",J312,0)</f>
        <v>0</v>
      </c>
      <c r="BG312" s="234">
        <f>IF(N312="zákl. přenesená",J312,0)</f>
        <v>0</v>
      </c>
      <c r="BH312" s="234">
        <f>IF(N312="sníž. přenesená",J312,0)</f>
        <v>0</v>
      </c>
      <c r="BI312" s="234">
        <f>IF(N312="nulová",J312,0)</f>
        <v>0</v>
      </c>
      <c r="BJ312" s="18" t="s">
        <v>84</v>
      </c>
      <c r="BK312" s="234">
        <f>ROUND(I312*H312,2)</f>
        <v>0</v>
      </c>
      <c r="BL312" s="18" t="s">
        <v>233</v>
      </c>
      <c r="BM312" s="233" t="s">
        <v>543</v>
      </c>
    </row>
    <row r="313" spans="1:51" s="13" customFormat="1" ht="12">
      <c r="A313" s="13"/>
      <c r="B313" s="235"/>
      <c r="C313" s="236"/>
      <c r="D313" s="237" t="s">
        <v>161</v>
      </c>
      <c r="E313" s="238" t="s">
        <v>1</v>
      </c>
      <c r="F313" s="239" t="s">
        <v>544</v>
      </c>
      <c r="G313" s="236"/>
      <c r="H313" s="240">
        <v>5.4</v>
      </c>
      <c r="I313" s="241"/>
      <c r="J313" s="236"/>
      <c r="K313" s="236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161</v>
      </c>
      <c r="AU313" s="246" t="s">
        <v>86</v>
      </c>
      <c r="AV313" s="13" t="s">
        <v>86</v>
      </c>
      <c r="AW313" s="13" t="s">
        <v>32</v>
      </c>
      <c r="AX313" s="13" t="s">
        <v>84</v>
      </c>
      <c r="AY313" s="246" t="s">
        <v>153</v>
      </c>
    </row>
    <row r="314" spans="1:65" s="2" customFormat="1" ht="16.5" customHeight="1">
      <c r="A314" s="39"/>
      <c r="B314" s="40"/>
      <c r="C314" s="268" t="s">
        <v>545</v>
      </c>
      <c r="D314" s="268" t="s">
        <v>245</v>
      </c>
      <c r="E314" s="269" t="s">
        <v>546</v>
      </c>
      <c r="F314" s="270" t="s">
        <v>547</v>
      </c>
      <c r="G314" s="271" t="s">
        <v>290</v>
      </c>
      <c r="H314" s="272">
        <v>17.982</v>
      </c>
      <c r="I314" s="273"/>
      <c r="J314" s="274">
        <f>ROUND(I314*H314,2)</f>
        <v>0</v>
      </c>
      <c r="K314" s="275"/>
      <c r="L314" s="276"/>
      <c r="M314" s="277" t="s">
        <v>1</v>
      </c>
      <c r="N314" s="278" t="s">
        <v>41</v>
      </c>
      <c r="O314" s="92"/>
      <c r="P314" s="231">
        <f>O314*H314</f>
        <v>0</v>
      </c>
      <c r="Q314" s="231">
        <v>0.081</v>
      </c>
      <c r="R314" s="231">
        <f>Q314*H314</f>
        <v>1.456542</v>
      </c>
      <c r="S314" s="231">
        <v>0</v>
      </c>
      <c r="T314" s="232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3" t="s">
        <v>318</v>
      </c>
      <c r="AT314" s="233" t="s">
        <v>245</v>
      </c>
      <c r="AU314" s="233" t="s">
        <v>86</v>
      </c>
      <c r="AY314" s="18" t="s">
        <v>153</v>
      </c>
      <c r="BE314" s="234">
        <f>IF(N314="základní",J314,0)</f>
        <v>0</v>
      </c>
      <c r="BF314" s="234">
        <f>IF(N314="snížená",J314,0)</f>
        <v>0</v>
      </c>
      <c r="BG314" s="234">
        <f>IF(N314="zákl. přenesená",J314,0)</f>
        <v>0</v>
      </c>
      <c r="BH314" s="234">
        <f>IF(N314="sníž. přenesená",J314,0)</f>
        <v>0</v>
      </c>
      <c r="BI314" s="234">
        <f>IF(N314="nulová",J314,0)</f>
        <v>0</v>
      </c>
      <c r="BJ314" s="18" t="s">
        <v>84</v>
      </c>
      <c r="BK314" s="234">
        <f>ROUND(I314*H314,2)</f>
        <v>0</v>
      </c>
      <c r="BL314" s="18" t="s">
        <v>233</v>
      </c>
      <c r="BM314" s="233" t="s">
        <v>548</v>
      </c>
    </row>
    <row r="315" spans="1:51" s="13" customFormat="1" ht="12">
      <c r="A315" s="13"/>
      <c r="B315" s="235"/>
      <c r="C315" s="236"/>
      <c r="D315" s="237" t="s">
        <v>161</v>
      </c>
      <c r="E315" s="236"/>
      <c r="F315" s="239" t="s">
        <v>549</v>
      </c>
      <c r="G315" s="236"/>
      <c r="H315" s="240">
        <v>17.982</v>
      </c>
      <c r="I315" s="241"/>
      <c r="J315" s="236"/>
      <c r="K315" s="236"/>
      <c r="L315" s="242"/>
      <c r="M315" s="290"/>
      <c r="N315" s="291"/>
      <c r="O315" s="291"/>
      <c r="P315" s="291"/>
      <c r="Q315" s="291"/>
      <c r="R315" s="291"/>
      <c r="S315" s="291"/>
      <c r="T315" s="29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161</v>
      </c>
      <c r="AU315" s="246" t="s">
        <v>86</v>
      </c>
      <c r="AV315" s="13" t="s">
        <v>86</v>
      </c>
      <c r="AW315" s="13" t="s">
        <v>4</v>
      </c>
      <c r="AX315" s="13" t="s">
        <v>84</v>
      </c>
      <c r="AY315" s="246" t="s">
        <v>153</v>
      </c>
    </row>
    <row r="316" spans="1:31" s="2" customFormat="1" ht="6.95" customHeight="1">
      <c r="A316" s="39"/>
      <c r="B316" s="67"/>
      <c r="C316" s="68"/>
      <c r="D316" s="68"/>
      <c r="E316" s="68"/>
      <c r="F316" s="68"/>
      <c r="G316" s="68"/>
      <c r="H316" s="68"/>
      <c r="I316" s="68"/>
      <c r="J316" s="68"/>
      <c r="K316" s="68"/>
      <c r="L316" s="45"/>
      <c r="M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</sheetData>
  <sheetProtection password="CC35" sheet="1" objects="1" scenarios="1" formatColumns="0" formatRows="0" autoFilter="0"/>
  <autoFilter ref="C127:K315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97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PROPOJENÍ PRO PĚŠÍ ul. Májová a ul. Hrdinů, DĚČÍN XXXII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550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8. 3. 2022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ROUND((SUM(BE127:BE223)),2)</f>
        <v>0</v>
      </c>
      <c r="G33" s="39"/>
      <c r="H33" s="39"/>
      <c r="I33" s="157">
        <v>0.21</v>
      </c>
      <c r="J33" s="156">
        <f>ROUND(((SUM(BE127:BE223))*I33),2)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ROUND((SUM(BF127:BF223)),2)</f>
        <v>0</v>
      </c>
      <c r="G34" s="39"/>
      <c r="H34" s="39"/>
      <c r="I34" s="157">
        <v>0.15</v>
      </c>
      <c r="J34" s="156">
        <f>ROUND(((SUM(BF127:BF223))*I34),2)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ROUND((SUM(BG127:BG223)),2)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ROUND((SUM(BH127:BH223)),2)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ROUND((SUM(BI127:BI223)),2)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PROPOJENÍ PRO PĚŠÍ ul. Májová a ul. Hrdinů, DĚČÍN XXXII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VO - Veřejné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p.p.č. 877/1 877/52</v>
      </c>
      <c r="G89" s="41"/>
      <c r="H89" s="41"/>
      <c r="I89" s="33" t="s">
        <v>22</v>
      </c>
      <c r="J89" s="80" t="str">
        <f>IF(J12="","",J12)</f>
        <v>8. 3. 2022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DĚČÍN</v>
      </c>
      <c r="G91" s="41"/>
      <c r="H91" s="41"/>
      <c r="I91" s="33" t="s">
        <v>30</v>
      </c>
      <c r="J91" s="37" t="str">
        <f>E21</f>
        <v>Ing. Vladimír POLDA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Jan Duben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122</v>
      </c>
      <c r="D94" s="178"/>
      <c r="E94" s="178"/>
      <c r="F94" s="178"/>
      <c r="G94" s="178"/>
      <c r="H94" s="178"/>
      <c r="I94" s="178"/>
      <c r="J94" s="179" t="s">
        <v>123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124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1"/>
      <c r="C97" s="182"/>
      <c r="D97" s="183" t="s">
        <v>551</v>
      </c>
      <c r="E97" s="184"/>
      <c r="F97" s="184"/>
      <c r="G97" s="184"/>
      <c r="H97" s="184"/>
      <c r="I97" s="184"/>
      <c r="J97" s="185">
        <f>J128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1"/>
      <c r="C98" s="182"/>
      <c r="D98" s="183" t="s">
        <v>552</v>
      </c>
      <c r="E98" s="184"/>
      <c r="F98" s="184"/>
      <c r="G98" s="184"/>
      <c r="H98" s="184"/>
      <c r="I98" s="184"/>
      <c r="J98" s="185">
        <f>J134</f>
        <v>0</v>
      </c>
      <c r="K98" s="182"/>
      <c r="L98" s="18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1"/>
      <c r="C99" s="182"/>
      <c r="D99" s="183" t="s">
        <v>553</v>
      </c>
      <c r="E99" s="184"/>
      <c r="F99" s="184"/>
      <c r="G99" s="184"/>
      <c r="H99" s="184"/>
      <c r="I99" s="184"/>
      <c r="J99" s="185">
        <f>J144</f>
        <v>0</v>
      </c>
      <c r="K99" s="182"/>
      <c r="L99" s="18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1"/>
      <c r="C100" s="182"/>
      <c r="D100" s="183" t="s">
        <v>554</v>
      </c>
      <c r="E100" s="184"/>
      <c r="F100" s="184"/>
      <c r="G100" s="184"/>
      <c r="H100" s="184"/>
      <c r="I100" s="184"/>
      <c r="J100" s="185">
        <f>J162</f>
        <v>0</v>
      </c>
      <c r="K100" s="182"/>
      <c r="L100" s="18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1"/>
      <c r="C101" s="182"/>
      <c r="D101" s="183" t="s">
        <v>555</v>
      </c>
      <c r="E101" s="184"/>
      <c r="F101" s="184"/>
      <c r="G101" s="184"/>
      <c r="H101" s="184"/>
      <c r="I101" s="184"/>
      <c r="J101" s="185">
        <f>J172</f>
        <v>0</v>
      </c>
      <c r="K101" s="182"/>
      <c r="L101" s="18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1"/>
      <c r="C102" s="182"/>
      <c r="D102" s="183" t="s">
        <v>556</v>
      </c>
      <c r="E102" s="184"/>
      <c r="F102" s="184"/>
      <c r="G102" s="184"/>
      <c r="H102" s="184"/>
      <c r="I102" s="184"/>
      <c r="J102" s="185">
        <f>J177</f>
        <v>0</v>
      </c>
      <c r="K102" s="182"/>
      <c r="L102" s="18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1"/>
      <c r="C103" s="182"/>
      <c r="D103" s="183" t="s">
        <v>557</v>
      </c>
      <c r="E103" s="184"/>
      <c r="F103" s="184"/>
      <c r="G103" s="184"/>
      <c r="H103" s="184"/>
      <c r="I103" s="184"/>
      <c r="J103" s="185">
        <f>J210</f>
        <v>0</v>
      </c>
      <c r="K103" s="182"/>
      <c r="L103" s="18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1"/>
      <c r="C104" s="182"/>
      <c r="D104" s="183" t="s">
        <v>558</v>
      </c>
      <c r="E104" s="184"/>
      <c r="F104" s="184"/>
      <c r="G104" s="184"/>
      <c r="H104" s="184"/>
      <c r="I104" s="184"/>
      <c r="J104" s="185">
        <f>J215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559</v>
      </c>
      <c r="E105" s="190"/>
      <c r="F105" s="190"/>
      <c r="G105" s="190"/>
      <c r="H105" s="190"/>
      <c r="I105" s="190"/>
      <c r="J105" s="191">
        <f>J216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7"/>
      <c r="C106" s="188"/>
      <c r="D106" s="189" t="s">
        <v>560</v>
      </c>
      <c r="E106" s="190"/>
      <c r="F106" s="190"/>
      <c r="G106" s="190"/>
      <c r="H106" s="190"/>
      <c r="I106" s="190"/>
      <c r="J106" s="191">
        <f>J218</f>
        <v>0</v>
      </c>
      <c r="K106" s="188"/>
      <c r="L106" s="19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7"/>
      <c r="C107" s="188"/>
      <c r="D107" s="189" t="s">
        <v>561</v>
      </c>
      <c r="E107" s="190"/>
      <c r="F107" s="190"/>
      <c r="G107" s="190"/>
      <c r="H107" s="190"/>
      <c r="I107" s="190"/>
      <c r="J107" s="191">
        <f>J222</f>
        <v>0</v>
      </c>
      <c r="K107" s="188"/>
      <c r="L107" s="19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138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6" t="str">
        <f>E7</f>
        <v>PROPOJENÍ PRO PĚŠÍ ul. Májová a ul. Hrdinů, DĚČÍN XXXII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105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VO - Veřejné osvětlení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p.p.č. 877/1 877/52</v>
      </c>
      <c r="G121" s="41"/>
      <c r="H121" s="41"/>
      <c r="I121" s="33" t="s">
        <v>22</v>
      </c>
      <c r="J121" s="80" t="str">
        <f>IF(J12="","",J12)</f>
        <v>8. 3. 2022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STATUTÁRNÍ MĚSTO DĚČÍN</v>
      </c>
      <c r="G123" s="41"/>
      <c r="H123" s="41"/>
      <c r="I123" s="33" t="s">
        <v>30</v>
      </c>
      <c r="J123" s="37" t="str">
        <f>E21</f>
        <v>Ing. Vladimír POLDA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33</v>
      </c>
      <c r="J124" s="37" t="str">
        <f>E24</f>
        <v>Ing. Jan Duben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3"/>
      <c r="B126" s="194"/>
      <c r="C126" s="195" t="s">
        <v>139</v>
      </c>
      <c r="D126" s="196" t="s">
        <v>61</v>
      </c>
      <c r="E126" s="196" t="s">
        <v>57</v>
      </c>
      <c r="F126" s="196" t="s">
        <v>58</v>
      </c>
      <c r="G126" s="196" t="s">
        <v>140</v>
      </c>
      <c r="H126" s="196" t="s">
        <v>141</v>
      </c>
      <c r="I126" s="196" t="s">
        <v>142</v>
      </c>
      <c r="J126" s="197" t="s">
        <v>123</v>
      </c>
      <c r="K126" s="198" t="s">
        <v>143</v>
      </c>
      <c r="L126" s="199"/>
      <c r="M126" s="101" t="s">
        <v>1</v>
      </c>
      <c r="N126" s="102" t="s">
        <v>40</v>
      </c>
      <c r="O126" s="102" t="s">
        <v>144</v>
      </c>
      <c r="P126" s="102" t="s">
        <v>145</v>
      </c>
      <c r="Q126" s="102" t="s">
        <v>146</v>
      </c>
      <c r="R126" s="102" t="s">
        <v>147</v>
      </c>
      <c r="S126" s="102" t="s">
        <v>148</v>
      </c>
      <c r="T126" s="103" t="s">
        <v>149</v>
      </c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</row>
    <row r="127" spans="1:63" s="2" customFormat="1" ht="22.8" customHeight="1">
      <c r="A127" s="39"/>
      <c r="B127" s="40"/>
      <c r="C127" s="108" t="s">
        <v>150</v>
      </c>
      <c r="D127" s="41"/>
      <c r="E127" s="41"/>
      <c r="F127" s="41"/>
      <c r="G127" s="41"/>
      <c r="H127" s="41"/>
      <c r="I127" s="41"/>
      <c r="J127" s="200">
        <f>BK127</f>
        <v>0</v>
      </c>
      <c r="K127" s="41"/>
      <c r="L127" s="45"/>
      <c r="M127" s="104"/>
      <c r="N127" s="201"/>
      <c r="O127" s="105"/>
      <c r="P127" s="202">
        <f>P128+P134+P144+P162+P172+P177+P210+P215</f>
        <v>0</v>
      </c>
      <c r="Q127" s="105"/>
      <c r="R127" s="202">
        <f>R128+R134+R144+R162+R172+R177+R210+R215</f>
        <v>0</v>
      </c>
      <c r="S127" s="105"/>
      <c r="T127" s="203">
        <f>T128+T134+T144+T162+T172+T177+T210+T215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125</v>
      </c>
      <c r="BK127" s="204">
        <f>BK128+BK134+BK144+BK162+BK172+BK177+BK210+BK215</f>
        <v>0</v>
      </c>
    </row>
    <row r="128" spans="1:63" s="12" customFormat="1" ht="25.9" customHeight="1">
      <c r="A128" s="12"/>
      <c r="B128" s="205"/>
      <c r="C128" s="206"/>
      <c r="D128" s="207" t="s">
        <v>75</v>
      </c>
      <c r="E128" s="208" t="s">
        <v>562</v>
      </c>
      <c r="F128" s="208" t="s">
        <v>563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SUM(P129:P133)</f>
        <v>0</v>
      </c>
      <c r="Q128" s="213"/>
      <c r="R128" s="214">
        <f>SUM(R129:R133)</f>
        <v>0</v>
      </c>
      <c r="S128" s="213"/>
      <c r="T128" s="215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84</v>
      </c>
      <c r="AT128" s="217" t="s">
        <v>75</v>
      </c>
      <c r="AU128" s="217" t="s">
        <v>76</v>
      </c>
      <c r="AY128" s="216" t="s">
        <v>153</v>
      </c>
      <c r="BK128" s="218">
        <f>SUM(BK129:BK133)</f>
        <v>0</v>
      </c>
    </row>
    <row r="129" spans="1:65" s="2" customFormat="1" ht="16.5" customHeight="1">
      <c r="A129" s="39"/>
      <c r="B129" s="40"/>
      <c r="C129" s="268" t="s">
        <v>84</v>
      </c>
      <c r="D129" s="268" t="s">
        <v>245</v>
      </c>
      <c r="E129" s="269" t="s">
        <v>564</v>
      </c>
      <c r="F129" s="270" t="s">
        <v>565</v>
      </c>
      <c r="G129" s="271" t="s">
        <v>566</v>
      </c>
      <c r="H129" s="272">
        <v>3</v>
      </c>
      <c r="I129" s="273"/>
      <c r="J129" s="274">
        <f>ROUND(I129*H129,2)</f>
        <v>0</v>
      </c>
      <c r="K129" s="275"/>
      <c r="L129" s="276"/>
      <c r="M129" s="277" t="s">
        <v>1</v>
      </c>
      <c r="N129" s="278" t="s">
        <v>41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189</v>
      </c>
      <c r="AT129" s="233" t="s">
        <v>245</v>
      </c>
      <c r="AU129" s="233" t="s">
        <v>84</v>
      </c>
      <c r="AY129" s="18" t="s">
        <v>153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84</v>
      </c>
      <c r="BK129" s="234">
        <f>ROUND(I129*H129,2)</f>
        <v>0</v>
      </c>
      <c r="BL129" s="18" t="s">
        <v>159</v>
      </c>
      <c r="BM129" s="233" t="s">
        <v>86</v>
      </c>
    </row>
    <row r="130" spans="1:65" s="2" customFormat="1" ht="16.5" customHeight="1">
      <c r="A130" s="39"/>
      <c r="B130" s="40"/>
      <c r="C130" s="268" t="s">
        <v>86</v>
      </c>
      <c r="D130" s="268" t="s">
        <v>245</v>
      </c>
      <c r="E130" s="269" t="s">
        <v>567</v>
      </c>
      <c r="F130" s="270" t="s">
        <v>568</v>
      </c>
      <c r="G130" s="271" t="s">
        <v>566</v>
      </c>
      <c r="H130" s="272">
        <v>3</v>
      </c>
      <c r="I130" s="273"/>
      <c r="J130" s="274">
        <f>ROUND(I130*H130,2)</f>
        <v>0</v>
      </c>
      <c r="K130" s="275"/>
      <c r="L130" s="276"/>
      <c r="M130" s="277" t="s">
        <v>1</v>
      </c>
      <c r="N130" s="278" t="s">
        <v>41</v>
      </c>
      <c r="O130" s="92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3" t="s">
        <v>189</v>
      </c>
      <c r="AT130" s="233" t="s">
        <v>245</v>
      </c>
      <c r="AU130" s="233" t="s">
        <v>84</v>
      </c>
      <c r="AY130" s="18" t="s">
        <v>153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8" t="s">
        <v>84</v>
      </c>
      <c r="BK130" s="234">
        <f>ROUND(I130*H130,2)</f>
        <v>0</v>
      </c>
      <c r="BL130" s="18" t="s">
        <v>159</v>
      </c>
      <c r="BM130" s="233" t="s">
        <v>159</v>
      </c>
    </row>
    <row r="131" spans="1:65" s="2" customFormat="1" ht="24.15" customHeight="1">
      <c r="A131" s="39"/>
      <c r="B131" s="40"/>
      <c r="C131" s="268" t="s">
        <v>167</v>
      </c>
      <c r="D131" s="268" t="s">
        <v>245</v>
      </c>
      <c r="E131" s="269" t="s">
        <v>569</v>
      </c>
      <c r="F131" s="270" t="s">
        <v>570</v>
      </c>
      <c r="G131" s="271" t="s">
        <v>566</v>
      </c>
      <c r="H131" s="272">
        <v>3</v>
      </c>
      <c r="I131" s="273"/>
      <c r="J131" s="274">
        <f>ROUND(I131*H131,2)</f>
        <v>0</v>
      </c>
      <c r="K131" s="275"/>
      <c r="L131" s="276"/>
      <c r="M131" s="277" t="s">
        <v>1</v>
      </c>
      <c r="N131" s="278" t="s">
        <v>41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189</v>
      </c>
      <c r="AT131" s="233" t="s">
        <v>245</v>
      </c>
      <c r="AU131" s="233" t="s">
        <v>84</v>
      </c>
      <c r="AY131" s="18" t="s">
        <v>153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84</v>
      </c>
      <c r="BK131" s="234">
        <f>ROUND(I131*H131,2)</f>
        <v>0</v>
      </c>
      <c r="BL131" s="18" t="s">
        <v>159</v>
      </c>
      <c r="BM131" s="233" t="s">
        <v>180</v>
      </c>
    </row>
    <row r="132" spans="1:65" s="2" customFormat="1" ht="16.5" customHeight="1">
      <c r="A132" s="39"/>
      <c r="B132" s="40"/>
      <c r="C132" s="221" t="s">
        <v>159</v>
      </c>
      <c r="D132" s="221" t="s">
        <v>155</v>
      </c>
      <c r="E132" s="222" t="s">
        <v>571</v>
      </c>
      <c r="F132" s="223" t="s">
        <v>572</v>
      </c>
      <c r="G132" s="224" t="s">
        <v>573</v>
      </c>
      <c r="H132" s="293"/>
      <c r="I132" s="226"/>
      <c r="J132" s="227">
        <f>ROUND(I132*H132,2)</f>
        <v>0</v>
      </c>
      <c r="K132" s="228"/>
      <c r="L132" s="45"/>
      <c r="M132" s="229" t="s">
        <v>1</v>
      </c>
      <c r="N132" s="230" t="s">
        <v>41</v>
      </c>
      <c r="O132" s="92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3" t="s">
        <v>159</v>
      </c>
      <c r="AT132" s="233" t="s">
        <v>155</v>
      </c>
      <c r="AU132" s="233" t="s">
        <v>84</v>
      </c>
      <c r="AY132" s="18" t="s">
        <v>153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8" t="s">
        <v>84</v>
      </c>
      <c r="BK132" s="234">
        <f>ROUND(I132*H132,2)</f>
        <v>0</v>
      </c>
      <c r="BL132" s="18" t="s">
        <v>159</v>
      </c>
      <c r="BM132" s="233" t="s">
        <v>574</v>
      </c>
    </row>
    <row r="133" spans="1:65" s="2" customFormat="1" ht="16.5" customHeight="1">
      <c r="A133" s="39"/>
      <c r="B133" s="40"/>
      <c r="C133" s="221" t="s">
        <v>175</v>
      </c>
      <c r="D133" s="221" t="s">
        <v>155</v>
      </c>
      <c r="E133" s="222" t="s">
        <v>575</v>
      </c>
      <c r="F133" s="223" t="s">
        <v>576</v>
      </c>
      <c r="G133" s="224" t="s">
        <v>573</v>
      </c>
      <c r="H133" s="293"/>
      <c r="I133" s="226"/>
      <c r="J133" s="227">
        <f>ROUND(I133*H133,2)</f>
        <v>0</v>
      </c>
      <c r="K133" s="228"/>
      <c r="L133" s="45"/>
      <c r="M133" s="229" t="s">
        <v>1</v>
      </c>
      <c r="N133" s="230" t="s">
        <v>41</v>
      </c>
      <c r="O133" s="92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159</v>
      </c>
      <c r="AT133" s="233" t="s">
        <v>155</v>
      </c>
      <c r="AU133" s="233" t="s">
        <v>84</v>
      </c>
      <c r="AY133" s="18" t="s">
        <v>153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84</v>
      </c>
      <c r="BK133" s="234">
        <f>ROUND(I133*H133,2)</f>
        <v>0</v>
      </c>
      <c r="BL133" s="18" t="s">
        <v>159</v>
      </c>
      <c r="BM133" s="233" t="s">
        <v>577</v>
      </c>
    </row>
    <row r="134" spans="1:63" s="12" customFormat="1" ht="25.9" customHeight="1">
      <c r="A134" s="12"/>
      <c r="B134" s="205"/>
      <c r="C134" s="206"/>
      <c r="D134" s="207" t="s">
        <v>75</v>
      </c>
      <c r="E134" s="208" t="s">
        <v>578</v>
      </c>
      <c r="F134" s="208" t="s">
        <v>579</v>
      </c>
      <c r="G134" s="206"/>
      <c r="H134" s="206"/>
      <c r="I134" s="209"/>
      <c r="J134" s="210">
        <f>BK134</f>
        <v>0</v>
      </c>
      <c r="K134" s="206"/>
      <c r="L134" s="211"/>
      <c r="M134" s="212"/>
      <c r="N134" s="213"/>
      <c r="O134" s="213"/>
      <c r="P134" s="214">
        <f>SUM(P135:P143)</f>
        <v>0</v>
      </c>
      <c r="Q134" s="213"/>
      <c r="R134" s="214">
        <f>SUM(R135:R143)</f>
        <v>0</v>
      </c>
      <c r="S134" s="213"/>
      <c r="T134" s="215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6" t="s">
        <v>84</v>
      </c>
      <c r="AT134" s="217" t="s">
        <v>75</v>
      </c>
      <c r="AU134" s="217" t="s">
        <v>76</v>
      </c>
      <c r="AY134" s="216" t="s">
        <v>153</v>
      </c>
      <c r="BK134" s="218">
        <f>SUM(BK135:BK143)</f>
        <v>0</v>
      </c>
    </row>
    <row r="135" spans="1:65" s="2" customFormat="1" ht="16.5" customHeight="1">
      <c r="A135" s="39"/>
      <c r="B135" s="40"/>
      <c r="C135" s="268" t="s">
        <v>180</v>
      </c>
      <c r="D135" s="268" t="s">
        <v>245</v>
      </c>
      <c r="E135" s="269" t="s">
        <v>580</v>
      </c>
      <c r="F135" s="270" t="s">
        <v>581</v>
      </c>
      <c r="G135" s="271" t="s">
        <v>196</v>
      </c>
      <c r="H135" s="272">
        <v>140</v>
      </c>
      <c r="I135" s="273"/>
      <c r="J135" s="274">
        <f>ROUND(I135*H135,2)</f>
        <v>0</v>
      </c>
      <c r="K135" s="275"/>
      <c r="L135" s="276"/>
      <c r="M135" s="277" t="s">
        <v>1</v>
      </c>
      <c r="N135" s="278" t="s">
        <v>41</v>
      </c>
      <c r="O135" s="92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3" t="s">
        <v>189</v>
      </c>
      <c r="AT135" s="233" t="s">
        <v>245</v>
      </c>
      <c r="AU135" s="233" t="s">
        <v>84</v>
      </c>
      <c r="AY135" s="18" t="s">
        <v>153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8" t="s">
        <v>84</v>
      </c>
      <c r="BK135" s="234">
        <f>ROUND(I135*H135,2)</f>
        <v>0</v>
      </c>
      <c r="BL135" s="18" t="s">
        <v>159</v>
      </c>
      <c r="BM135" s="233" t="s">
        <v>189</v>
      </c>
    </row>
    <row r="136" spans="1:65" s="2" customFormat="1" ht="16.5" customHeight="1">
      <c r="A136" s="39"/>
      <c r="B136" s="40"/>
      <c r="C136" s="268" t="s">
        <v>185</v>
      </c>
      <c r="D136" s="268" t="s">
        <v>245</v>
      </c>
      <c r="E136" s="269" t="s">
        <v>582</v>
      </c>
      <c r="F136" s="270" t="s">
        <v>583</v>
      </c>
      <c r="G136" s="271" t="s">
        <v>566</v>
      </c>
      <c r="H136" s="272">
        <v>1</v>
      </c>
      <c r="I136" s="273"/>
      <c r="J136" s="274">
        <f>ROUND(I136*H136,2)</f>
        <v>0</v>
      </c>
      <c r="K136" s="275"/>
      <c r="L136" s="276"/>
      <c r="M136" s="277" t="s">
        <v>1</v>
      </c>
      <c r="N136" s="278" t="s">
        <v>41</v>
      </c>
      <c r="O136" s="92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3" t="s">
        <v>189</v>
      </c>
      <c r="AT136" s="233" t="s">
        <v>245</v>
      </c>
      <c r="AU136" s="233" t="s">
        <v>84</v>
      </c>
      <c r="AY136" s="18" t="s">
        <v>153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8" t="s">
        <v>84</v>
      </c>
      <c r="BK136" s="234">
        <f>ROUND(I136*H136,2)</f>
        <v>0</v>
      </c>
      <c r="BL136" s="18" t="s">
        <v>159</v>
      </c>
      <c r="BM136" s="233" t="s">
        <v>199</v>
      </c>
    </row>
    <row r="137" spans="1:65" s="2" customFormat="1" ht="16.5" customHeight="1">
      <c r="A137" s="39"/>
      <c r="B137" s="40"/>
      <c r="C137" s="268" t="s">
        <v>189</v>
      </c>
      <c r="D137" s="268" t="s">
        <v>245</v>
      </c>
      <c r="E137" s="269" t="s">
        <v>584</v>
      </c>
      <c r="F137" s="270" t="s">
        <v>585</v>
      </c>
      <c r="G137" s="271" t="s">
        <v>196</v>
      </c>
      <c r="H137" s="272">
        <v>21</v>
      </c>
      <c r="I137" s="273"/>
      <c r="J137" s="274">
        <f>ROUND(I137*H137,2)</f>
        <v>0</v>
      </c>
      <c r="K137" s="275"/>
      <c r="L137" s="276"/>
      <c r="M137" s="277" t="s">
        <v>1</v>
      </c>
      <c r="N137" s="278" t="s">
        <v>41</v>
      </c>
      <c r="O137" s="92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3" t="s">
        <v>189</v>
      </c>
      <c r="AT137" s="233" t="s">
        <v>245</v>
      </c>
      <c r="AU137" s="233" t="s">
        <v>84</v>
      </c>
      <c r="AY137" s="18" t="s">
        <v>153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8" t="s">
        <v>84</v>
      </c>
      <c r="BK137" s="234">
        <f>ROUND(I137*H137,2)</f>
        <v>0</v>
      </c>
      <c r="BL137" s="18" t="s">
        <v>159</v>
      </c>
      <c r="BM137" s="233" t="s">
        <v>212</v>
      </c>
    </row>
    <row r="138" spans="1:65" s="2" customFormat="1" ht="16.5" customHeight="1">
      <c r="A138" s="39"/>
      <c r="B138" s="40"/>
      <c r="C138" s="268" t="s">
        <v>193</v>
      </c>
      <c r="D138" s="268" t="s">
        <v>245</v>
      </c>
      <c r="E138" s="269" t="s">
        <v>586</v>
      </c>
      <c r="F138" s="270" t="s">
        <v>587</v>
      </c>
      <c r="G138" s="271" t="s">
        <v>196</v>
      </c>
      <c r="H138" s="272">
        <v>140</v>
      </c>
      <c r="I138" s="273"/>
      <c r="J138" s="274">
        <f>ROUND(I138*H138,2)</f>
        <v>0</v>
      </c>
      <c r="K138" s="275"/>
      <c r="L138" s="276"/>
      <c r="M138" s="277" t="s">
        <v>1</v>
      </c>
      <c r="N138" s="278" t="s">
        <v>41</v>
      </c>
      <c r="O138" s="92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3" t="s">
        <v>189</v>
      </c>
      <c r="AT138" s="233" t="s">
        <v>245</v>
      </c>
      <c r="AU138" s="233" t="s">
        <v>84</v>
      </c>
      <c r="AY138" s="18" t="s">
        <v>153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8" t="s">
        <v>84</v>
      </c>
      <c r="BK138" s="234">
        <f>ROUND(I138*H138,2)</f>
        <v>0</v>
      </c>
      <c r="BL138" s="18" t="s">
        <v>159</v>
      </c>
      <c r="BM138" s="233" t="s">
        <v>223</v>
      </c>
    </row>
    <row r="139" spans="1:65" s="2" customFormat="1" ht="16.5" customHeight="1">
      <c r="A139" s="39"/>
      <c r="B139" s="40"/>
      <c r="C139" s="268" t="s">
        <v>199</v>
      </c>
      <c r="D139" s="268" t="s">
        <v>245</v>
      </c>
      <c r="E139" s="269" t="s">
        <v>588</v>
      </c>
      <c r="F139" s="270" t="s">
        <v>589</v>
      </c>
      <c r="G139" s="271" t="s">
        <v>566</v>
      </c>
      <c r="H139" s="272">
        <v>5</v>
      </c>
      <c r="I139" s="273"/>
      <c r="J139" s="274">
        <f>ROUND(I139*H139,2)</f>
        <v>0</v>
      </c>
      <c r="K139" s="275"/>
      <c r="L139" s="276"/>
      <c r="M139" s="277" t="s">
        <v>1</v>
      </c>
      <c r="N139" s="278" t="s">
        <v>41</v>
      </c>
      <c r="O139" s="92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3" t="s">
        <v>189</v>
      </c>
      <c r="AT139" s="233" t="s">
        <v>245</v>
      </c>
      <c r="AU139" s="233" t="s">
        <v>84</v>
      </c>
      <c r="AY139" s="18" t="s">
        <v>153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8" t="s">
        <v>84</v>
      </c>
      <c r="BK139" s="234">
        <f>ROUND(I139*H139,2)</f>
        <v>0</v>
      </c>
      <c r="BL139" s="18" t="s">
        <v>159</v>
      </c>
      <c r="BM139" s="233" t="s">
        <v>233</v>
      </c>
    </row>
    <row r="140" spans="1:65" s="2" customFormat="1" ht="21.75" customHeight="1">
      <c r="A140" s="39"/>
      <c r="B140" s="40"/>
      <c r="C140" s="268" t="s">
        <v>204</v>
      </c>
      <c r="D140" s="268" t="s">
        <v>245</v>
      </c>
      <c r="E140" s="269" t="s">
        <v>590</v>
      </c>
      <c r="F140" s="270" t="s">
        <v>591</v>
      </c>
      <c r="G140" s="271" t="s">
        <v>566</v>
      </c>
      <c r="H140" s="272">
        <v>3</v>
      </c>
      <c r="I140" s="273"/>
      <c r="J140" s="274">
        <f>ROUND(I140*H140,2)</f>
        <v>0</v>
      </c>
      <c r="K140" s="275"/>
      <c r="L140" s="276"/>
      <c r="M140" s="277" t="s">
        <v>1</v>
      </c>
      <c r="N140" s="278" t="s">
        <v>41</v>
      </c>
      <c r="O140" s="92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3" t="s">
        <v>189</v>
      </c>
      <c r="AT140" s="233" t="s">
        <v>245</v>
      </c>
      <c r="AU140" s="233" t="s">
        <v>84</v>
      </c>
      <c r="AY140" s="18" t="s">
        <v>153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8" t="s">
        <v>84</v>
      </c>
      <c r="BK140" s="234">
        <f>ROUND(I140*H140,2)</f>
        <v>0</v>
      </c>
      <c r="BL140" s="18" t="s">
        <v>159</v>
      </c>
      <c r="BM140" s="233" t="s">
        <v>244</v>
      </c>
    </row>
    <row r="141" spans="1:65" s="2" customFormat="1" ht="16.5" customHeight="1">
      <c r="A141" s="39"/>
      <c r="B141" s="40"/>
      <c r="C141" s="268" t="s">
        <v>212</v>
      </c>
      <c r="D141" s="268" t="s">
        <v>245</v>
      </c>
      <c r="E141" s="269" t="s">
        <v>592</v>
      </c>
      <c r="F141" s="270" t="s">
        <v>593</v>
      </c>
      <c r="G141" s="271" t="s">
        <v>566</v>
      </c>
      <c r="H141" s="272">
        <v>3</v>
      </c>
      <c r="I141" s="273"/>
      <c r="J141" s="274">
        <f>ROUND(I141*H141,2)</f>
        <v>0</v>
      </c>
      <c r="K141" s="275"/>
      <c r="L141" s="276"/>
      <c r="M141" s="277" t="s">
        <v>1</v>
      </c>
      <c r="N141" s="278" t="s">
        <v>41</v>
      </c>
      <c r="O141" s="92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3" t="s">
        <v>189</v>
      </c>
      <c r="AT141" s="233" t="s">
        <v>245</v>
      </c>
      <c r="AU141" s="233" t="s">
        <v>84</v>
      </c>
      <c r="AY141" s="18" t="s">
        <v>153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8" t="s">
        <v>84</v>
      </c>
      <c r="BK141" s="234">
        <f>ROUND(I141*H141,2)</f>
        <v>0</v>
      </c>
      <c r="BL141" s="18" t="s">
        <v>159</v>
      </c>
      <c r="BM141" s="233" t="s">
        <v>256</v>
      </c>
    </row>
    <row r="142" spans="1:65" s="2" customFormat="1" ht="16.5" customHeight="1">
      <c r="A142" s="39"/>
      <c r="B142" s="40"/>
      <c r="C142" s="268" t="s">
        <v>218</v>
      </c>
      <c r="D142" s="268" t="s">
        <v>245</v>
      </c>
      <c r="E142" s="269" t="s">
        <v>594</v>
      </c>
      <c r="F142" s="270" t="s">
        <v>595</v>
      </c>
      <c r="G142" s="271" t="s">
        <v>573</v>
      </c>
      <c r="H142" s="294"/>
      <c r="I142" s="273"/>
      <c r="J142" s="274">
        <f>ROUND(I142*H142,2)</f>
        <v>0</v>
      </c>
      <c r="K142" s="275"/>
      <c r="L142" s="276"/>
      <c r="M142" s="277" t="s">
        <v>1</v>
      </c>
      <c r="N142" s="278" t="s">
        <v>41</v>
      </c>
      <c r="O142" s="92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3" t="s">
        <v>189</v>
      </c>
      <c r="AT142" s="233" t="s">
        <v>245</v>
      </c>
      <c r="AU142" s="233" t="s">
        <v>84</v>
      </c>
      <c r="AY142" s="18" t="s">
        <v>153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8" t="s">
        <v>84</v>
      </c>
      <c r="BK142" s="234">
        <f>ROUND(I142*H142,2)</f>
        <v>0</v>
      </c>
      <c r="BL142" s="18" t="s">
        <v>159</v>
      </c>
      <c r="BM142" s="233" t="s">
        <v>596</v>
      </c>
    </row>
    <row r="143" spans="1:65" s="2" customFormat="1" ht="16.5" customHeight="1">
      <c r="A143" s="39"/>
      <c r="B143" s="40"/>
      <c r="C143" s="268" t="s">
        <v>223</v>
      </c>
      <c r="D143" s="268" t="s">
        <v>245</v>
      </c>
      <c r="E143" s="269" t="s">
        <v>597</v>
      </c>
      <c r="F143" s="270" t="s">
        <v>598</v>
      </c>
      <c r="G143" s="271" t="s">
        <v>573</v>
      </c>
      <c r="H143" s="294"/>
      <c r="I143" s="273"/>
      <c r="J143" s="274">
        <f>ROUND(I143*H143,2)</f>
        <v>0</v>
      </c>
      <c r="K143" s="275"/>
      <c r="L143" s="276"/>
      <c r="M143" s="277" t="s">
        <v>1</v>
      </c>
      <c r="N143" s="278" t="s">
        <v>41</v>
      </c>
      <c r="O143" s="92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3" t="s">
        <v>189</v>
      </c>
      <c r="AT143" s="233" t="s">
        <v>245</v>
      </c>
      <c r="AU143" s="233" t="s">
        <v>84</v>
      </c>
      <c r="AY143" s="18" t="s">
        <v>153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8" t="s">
        <v>84</v>
      </c>
      <c r="BK143" s="234">
        <f>ROUND(I143*H143,2)</f>
        <v>0</v>
      </c>
      <c r="BL143" s="18" t="s">
        <v>159</v>
      </c>
      <c r="BM143" s="233" t="s">
        <v>599</v>
      </c>
    </row>
    <row r="144" spans="1:63" s="12" customFormat="1" ht="25.9" customHeight="1">
      <c r="A144" s="12"/>
      <c r="B144" s="205"/>
      <c r="C144" s="206"/>
      <c r="D144" s="207" t="s">
        <v>75</v>
      </c>
      <c r="E144" s="208" t="s">
        <v>600</v>
      </c>
      <c r="F144" s="208" t="s">
        <v>601</v>
      </c>
      <c r="G144" s="206"/>
      <c r="H144" s="206"/>
      <c r="I144" s="209"/>
      <c r="J144" s="210">
        <f>BK144</f>
        <v>0</v>
      </c>
      <c r="K144" s="206"/>
      <c r="L144" s="211"/>
      <c r="M144" s="212"/>
      <c r="N144" s="213"/>
      <c r="O144" s="213"/>
      <c r="P144" s="214">
        <f>SUM(P145:P161)</f>
        <v>0</v>
      </c>
      <c r="Q144" s="213"/>
      <c r="R144" s="214">
        <f>SUM(R145:R161)</f>
        <v>0</v>
      </c>
      <c r="S144" s="213"/>
      <c r="T144" s="215">
        <f>SUM(T145:T161)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6" t="s">
        <v>84</v>
      </c>
      <c r="AT144" s="217" t="s">
        <v>75</v>
      </c>
      <c r="AU144" s="217" t="s">
        <v>76</v>
      </c>
      <c r="AY144" s="216" t="s">
        <v>153</v>
      </c>
      <c r="BK144" s="218">
        <f>SUM(BK145:BK161)</f>
        <v>0</v>
      </c>
    </row>
    <row r="145" spans="1:65" s="2" customFormat="1" ht="16.5" customHeight="1">
      <c r="A145" s="39"/>
      <c r="B145" s="40"/>
      <c r="C145" s="268" t="s">
        <v>8</v>
      </c>
      <c r="D145" s="268" t="s">
        <v>245</v>
      </c>
      <c r="E145" s="269" t="s">
        <v>602</v>
      </c>
      <c r="F145" s="270" t="s">
        <v>603</v>
      </c>
      <c r="G145" s="271" t="s">
        <v>207</v>
      </c>
      <c r="H145" s="272">
        <v>15.71</v>
      </c>
      <c r="I145" s="273"/>
      <c r="J145" s="274">
        <f>ROUND(I145*H145,2)</f>
        <v>0</v>
      </c>
      <c r="K145" s="275"/>
      <c r="L145" s="276"/>
      <c r="M145" s="277" t="s">
        <v>1</v>
      </c>
      <c r="N145" s="278" t="s">
        <v>41</v>
      </c>
      <c r="O145" s="92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3" t="s">
        <v>189</v>
      </c>
      <c r="AT145" s="233" t="s">
        <v>245</v>
      </c>
      <c r="AU145" s="233" t="s">
        <v>84</v>
      </c>
      <c r="AY145" s="18" t="s">
        <v>153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8" t="s">
        <v>84</v>
      </c>
      <c r="BK145" s="234">
        <f>ROUND(I145*H145,2)</f>
        <v>0</v>
      </c>
      <c r="BL145" s="18" t="s">
        <v>159</v>
      </c>
      <c r="BM145" s="233" t="s">
        <v>264</v>
      </c>
    </row>
    <row r="146" spans="1:65" s="2" customFormat="1" ht="16.5" customHeight="1">
      <c r="A146" s="39"/>
      <c r="B146" s="40"/>
      <c r="C146" s="268" t="s">
        <v>233</v>
      </c>
      <c r="D146" s="268" t="s">
        <v>245</v>
      </c>
      <c r="E146" s="269" t="s">
        <v>604</v>
      </c>
      <c r="F146" s="270" t="s">
        <v>605</v>
      </c>
      <c r="G146" s="271" t="s">
        <v>196</v>
      </c>
      <c r="H146" s="272">
        <v>15</v>
      </c>
      <c r="I146" s="273"/>
      <c r="J146" s="274">
        <f>ROUND(I146*H146,2)</f>
        <v>0</v>
      </c>
      <c r="K146" s="275"/>
      <c r="L146" s="276"/>
      <c r="M146" s="277" t="s">
        <v>1</v>
      </c>
      <c r="N146" s="278" t="s">
        <v>41</v>
      </c>
      <c r="O146" s="92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3" t="s">
        <v>189</v>
      </c>
      <c r="AT146" s="233" t="s">
        <v>245</v>
      </c>
      <c r="AU146" s="233" t="s">
        <v>84</v>
      </c>
      <c r="AY146" s="18" t="s">
        <v>153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8" t="s">
        <v>84</v>
      </c>
      <c r="BK146" s="234">
        <f>ROUND(I146*H146,2)</f>
        <v>0</v>
      </c>
      <c r="BL146" s="18" t="s">
        <v>159</v>
      </c>
      <c r="BM146" s="233" t="s">
        <v>276</v>
      </c>
    </row>
    <row r="147" spans="1:65" s="2" customFormat="1" ht="21.75" customHeight="1">
      <c r="A147" s="39"/>
      <c r="B147" s="40"/>
      <c r="C147" s="268" t="s">
        <v>237</v>
      </c>
      <c r="D147" s="268" t="s">
        <v>245</v>
      </c>
      <c r="E147" s="269" t="s">
        <v>606</v>
      </c>
      <c r="F147" s="270" t="s">
        <v>607</v>
      </c>
      <c r="G147" s="271" t="s">
        <v>196</v>
      </c>
      <c r="H147" s="272">
        <v>15</v>
      </c>
      <c r="I147" s="273"/>
      <c r="J147" s="274">
        <f>ROUND(I147*H147,2)</f>
        <v>0</v>
      </c>
      <c r="K147" s="275"/>
      <c r="L147" s="276"/>
      <c r="M147" s="277" t="s">
        <v>1</v>
      </c>
      <c r="N147" s="278" t="s">
        <v>41</v>
      </c>
      <c r="O147" s="92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3" t="s">
        <v>189</v>
      </c>
      <c r="AT147" s="233" t="s">
        <v>245</v>
      </c>
      <c r="AU147" s="233" t="s">
        <v>84</v>
      </c>
      <c r="AY147" s="18" t="s">
        <v>153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8" t="s">
        <v>84</v>
      </c>
      <c r="BK147" s="234">
        <f>ROUND(I147*H147,2)</f>
        <v>0</v>
      </c>
      <c r="BL147" s="18" t="s">
        <v>159</v>
      </c>
      <c r="BM147" s="233" t="s">
        <v>287</v>
      </c>
    </row>
    <row r="148" spans="1:65" s="2" customFormat="1" ht="16.5" customHeight="1">
      <c r="A148" s="39"/>
      <c r="B148" s="40"/>
      <c r="C148" s="268" t="s">
        <v>244</v>
      </c>
      <c r="D148" s="268" t="s">
        <v>245</v>
      </c>
      <c r="E148" s="269" t="s">
        <v>608</v>
      </c>
      <c r="F148" s="270" t="s">
        <v>609</v>
      </c>
      <c r="G148" s="271" t="s">
        <v>566</v>
      </c>
      <c r="H148" s="272">
        <v>3</v>
      </c>
      <c r="I148" s="273"/>
      <c r="J148" s="274">
        <f>ROUND(I148*H148,2)</f>
        <v>0</v>
      </c>
      <c r="K148" s="275"/>
      <c r="L148" s="276"/>
      <c r="M148" s="277" t="s">
        <v>1</v>
      </c>
      <c r="N148" s="278" t="s">
        <v>41</v>
      </c>
      <c r="O148" s="92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3" t="s">
        <v>189</v>
      </c>
      <c r="AT148" s="233" t="s">
        <v>245</v>
      </c>
      <c r="AU148" s="233" t="s">
        <v>84</v>
      </c>
      <c r="AY148" s="18" t="s">
        <v>153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8" t="s">
        <v>84</v>
      </c>
      <c r="BK148" s="234">
        <f>ROUND(I148*H148,2)</f>
        <v>0</v>
      </c>
      <c r="BL148" s="18" t="s">
        <v>159</v>
      </c>
      <c r="BM148" s="233" t="s">
        <v>298</v>
      </c>
    </row>
    <row r="149" spans="1:65" s="2" customFormat="1" ht="16.5" customHeight="1">
      <c r="A149" s="39"/>
      <c r="B149" s="40"/>
      <c r="C149" s="268" t="s">
        <v>250</v>
      </c>
      <c r="D149" s="268" t="s">
        <v>245</v>
      </c>
      <c r="E149" s="269" t="s">
        <v>602</v>
      </c>
      <c r="F149" s="270" t="s">
        <v>603</v>
      </c>
      <c r="G149" s="271" t="s">
        <v>207</v>
      </c>
      <c r="H149" s="272">
        <v>0.34</v>
      </c>
      <c r="I149" s="273"/>
      <c r="J149" s="274">
        <f>ROUND(I149*H149,2)</f>
        <v>0</v>
      </c>
      <c r="K149" s="275"/>
      <c r="L149" s="276"/>
      <c r="M149" s="277" t="s">
        <v>1</v>
      </c>
      <c r="N149" s="278" t="s">
        <v>41</v>
      </c>
      <c r="O149" s="92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3" t="s">
        <v>189</v>
      </c>
      <c r="AT149" s="233" t="s">
        <v>245</v>
      </c>
      <c r="AU149" s="233" t="s">
        <v>84</v>
      </c>
      <c r="AY149" s="18" t="s">
        <v>153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8" t="s">
        <v>84</v>
      </c>
      <c r="BK149" s="234">
        <f>ROUND(I149*H149,2)</f>
        <v>0</v>
      </c>
      <c r="BL149" s="18" t="s">
        <v>159</v>
      </c>
      <c r="BM149" s="233" t="s">
        <v>308</v>
      </c>
    </row>
    <row r="150" spans="1:65" s="2" customFormat="1" ht="16.5" customHeight="1">
      <c r="A150" s="39"/>
      <c r="B150" s="40"/>
      <c r="C150" s="268" t="s">
        <v>256</v>
      </c>
      <c r="D150" s="268" t="s">
        <v>245</v>
      </c>
      <c r="E150" s="269" t="s">
        <v>604</v>
      </c>
      <c r="F150" s="270" t="s">
        <v>605</v>
      </c>
      <c r="G150" s="271" t="s">
        <v>196</v>
      </c>
      <c r="H150" s="272">
        <v>2</v>
      </c>
      <c r="I150" s="273"/>
      <c r="J150" s="274">
        <f>ROUND(I150*H150,2)</f>
        <v>0</v>
      </c>
      <c r="K150" s="275"/>
      <c r="L150" s="276"/>
      <c r="M150" s="277" t="s">
        <v>1</v>
      </c>
      <c r="N150" s="278" t="s">
        <v>41</v>
      </c>
      <c r="O150" s="92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3" t="s">
        <v>189</v>
      </c>
      <c r="AT150" s="233" t="s">
        <v>245</v>
      </c>
      <c r="AU150" s="233" t="s">
        <v>84</v>
      </c>
      <c r="AY150" s="18" t="s">
        <v>153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8" t="s">
        <v>84</v>
      </c>
      <c r="BK150" s="234">
        <f>ROUND(I150*H150,2)</f>
        <v>0</v>
      </c>
      <c r="BL150" s="18" t="s">
        <v>159</v>
      </c>
      <c r="BM150" s="233" t="s">
        <v>318</v>
      </c>
    </row>
    <row r="151" spans="1:65" s="2" customFormat="1" ht="21.75" customHeight="1">
      <c r="A151" s="39"/>
      <c r="B151" s="40"/>
      <c r="C151" s="268" t="s">
        <v>7</v>
      </c>
      <c r="D151" s="268" t="s">
        <v>245</v>
      </c>
      <c r="E151" s="269" t="s">
        <v>606</v>
      </c>
      <c r="F151" s="270" t="s">
        <v>607</v>
      </c>
      <c r="G151" s="271" t="s">
        <v>196</v>
      </c>
      <c r="H151" s="272">
        <v>2</v>
      </c>
      <c r="I151" s="273"/>
      <c r="J151" s="274">
        <f>ROUND(I151*H151,2)</f>
        <v>0</v>
      </c>
      <c r="K151" s="275"/>
      <c r="L151" s="276"/>
      <c r="M151" s="277" t="s">
        <v>1</v>
      </c>
      <c r="N151" s="278" t="s">
        <v>41</v>
      </c>
      <c r="O151" s="92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3" t="s">
        <v>189</v>
      </c>
      <c r="AT151" s="233" t="s">
        <v>245</v>
      </c>
      <c r="AU151" s="233" t="s">
        <v>84</v>
      </c>
      <c r="AY151" s="18" t="s">
        <v>153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8" t="s">
        <v>84</v>
      </c>
      <c r="BK151" s="234">
        <f>ROUND(I151*H151,2)</f>
        <v>0</v>
      </c>
      <c r="BL151" s="18" t="s">
        <v>159</v>
      </c>
      <c r="BM151" s="233" t="s">
        <v>330</v>
      </c>
    </row>
    <row r="152" spans="1:65" s="2" customFormat="1" ht="16.5" customHeight="1">
      <c r="A152" s="39"/>
      <c r="B152" s="40"/>
      <c r="C152" s="268" t="s">
        <v>264</v>
      </c>
      <c r="D152" s="268" t="s">
        <v>245</v>
      </c>
      <c r="E152" s="269" t="s">
        <v>602</v>
      </c>
      <c r="F152" s="270" t="s">
        <v>603</v>
      </c>
      <c r="G152" s="271" t="s">
        <v>207</v>
      </c>
      <c r="H152" s="272">
        <v>17</v>
      </c>
      <c r="I152" s="273"/>
      <c r="J152" s="274">
        <f>ROUND(I152*H152,2)</f>
        <v>0</v>
      </c>
      <c r="K152" s="275"/>
      <c r="L152" s="276"/>
      <c r="M152" s="277" t="s">
        <v>1</v>
      </c>
      <c r="N152" s="278" t="s">
        <v>41</v>
      </c>
      <c r="O152" s="92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3" t="s">
        <v>189</v>
      </c>
      <c r="AT152" s="233" t="s">
        <v>245</v>
      </c>
      <c r="AU152" s="233" t="s">
        <v>84</v>
      </c>
      <c r="AY152" s="18" t="s">
        <v>153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8" t="s">
        <v>84</v>
      </c>
      <c r="BK152" s="234">
        <f>ROUND(I152*H152,2)</f>
        <v>0</v>
      </c>
      <c r="BL152" s="18" t="s">
        <v>159</v>
      </c>
      <c r="BM152" s="233" t="s">
        <v>343</v>
      </c>
    </row>
    <row r="153" spans="1:65" s="2" customFormat="1" ht="16.5" customHeight="1">
      <c r="A153" s="39"/>
      <c r="B153" s="40"/>
      <c r="C153" s="268" t="s">
        <v>270</v>
      </c>
      <c r="D153" s="268" t="s">
        <v>245</v>
      </c>
      <c r="E153" s="269" t="s">
        <v>604</v>
      </c>
      <c r="F153" s="270" t="s">
        <v>605</v>
      </c>
      <c r="G153" s="271" t="s">
        <v>196</v>
      </c>
      <c r="H153" s="272">
        <v>80</v>
      </c>
      <c r="I153" s="273"/>
      <c r="J153" s="274">
        <f>ROUND(I153*H153,2)</f>
        <v>0</v>
      </c>
      <c r="K153" s="275"/>
      <c r="L153" s="276"/>
      <c r="M153" s="277" t="s">
        <v>1</v>
      </c>
      <c r="N153" s="278" t="s">
        <v>41</v>
      </c>
      <c r="O153" s="92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3" t="s">
        <v>189</v>
      </c>
      <c r="AT153" s="233" t="s">
        <v>245</v>
      </c>
      <c r="AU153" s="233" t="s">
        <v>84</v>
      </c>
      <c r="AY153" s="18" t="s">
        <v>153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8" t="s">
        <v>84</v>
      </c>
      <c r="BK153" s="234">
        <f>ROUND(I153*H153,2)</f>
        <v>0</v>
      </c>
      <c r="BL153" s="18" t="s">
        <v>159</v>
      </c>
      <c r="BM153" s="233" t="s">
        <v>355</v>
      </c>
    </row>
    <row r="154" spans="1:65" s="2" customFormat="1" ht="21.75" customHeight="1">
      <c r="A154" s="39"/>
      <c r="B154" s="40"/>
      <c r="C154" s="268" t="s">
        <v>276</v>
      </c>
      <c r="D154" s="268" t="s">
        <v>245</v>
      </c>
      <c r="E154" s="269" t="s">
        <v>606</v>
      </c>
      <c r="F154" s="270" t="s">
        <v>607</v>
      </c>
      <c r="G154" s="271" t="s">
        <v>196</v>
      </c>
      <c r="H154" s="272">
        <v>80</v>
      </c>
      <c r="I154" s="273"/>
      <c r="J154" s="274">
        <f>ROUND(I154*H154,2)</f>
        <v>0</v>
      </c>
      <c r="K154" s="275"/>
      <c r="L154" s="276"/>
      <c r="M154" s="277" t="s">
        <v>1</v>
      </c>
      <c r="N154" s="278" t="s">
        <v>41</v>
      </c>
      <c r="O154" s="92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3" t="s">
        <v>189</v>
      </c>
      <c r="AT154" s="233" t="s">
        <v>245</v>
      </c>
      <c r="AU154" s="233" t="s">
        <v>84</v>
      </c>
      <c r="AY154" s="18" t="s">
        <v>153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8" t="s">
        <v>84</v>
      </c>
      <c r="BK154" s="234">
        <f>ROUND(I154*H154,2)</f>
        <v>0</v>
      </c>
      <c r="BL154" s="18" t="s">
        <v>159</v>
      </c>
      <c r="BM154" s="233" t="s">
        <v>366</v>
      </c>
    </row>
    <row r="155" spans="1:65" s="2" customFormat="1" ht="16.5" customHeight="1">
      <c r="A155" s="39"/>
      <c r="B155" s="40"/>
      <c r="C155" s="268" t="s">
        <v>282</v>
      </c>
      <c r="D155" s="268" t="s">
        <v>245</v>
      </c>
      <c r="E155" s="269" t="s">
        <v>608</v>
      </c>
      <c r="F155" s="270" t="s">
        <v>609</v>
      </c>
      <c r="G155" s="271" t="s">
        <v>566</v>
      </c>
      <c r="H155" s="272">
        <v>14</v>
      </c>
      <c r="I155" s="273"/>
      <c r="J155" s="274">
        <f>ROUND(I155*H155,2)</f>
        <v>0</v>
      </c>
      <c r="K155" s="275"/>
      <c r="L155" s="276"/>
      <c r="M155" s="277" t="s">
        <v>1</v>
      </c>
      <c r="N155" s="278" t="s">
        <v>41</v>
      </c>
      <c r="O155" s="92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3" t="s">
        <v>189</v>
      </c>
      <c r="AT155" s="233" t="s">
        <v>245</v>
      </c>
      <c r="AU155" s="233" t="s">
        <v>84</v>
      </c>
      <c r="AY155" s="18" t="s">
        <v>153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8" t="s">
        <v>84</v>
      </c>
      <c r="BK155" s="234">
        <f>ROUND(I155*H155,2)</f>
        <v>0</v>
      </c>
      <c r="BL155" s="18" t="s">
        <v>159</v>
      </c>
      <c r="BM155" s="233" t="s">
        <v>378</v>
      </c>
    </row>
    <row r="156" spans="1:65" s="2" customFormat="1" ht="16.5" customHeight="1">
      <c r="A156" s="39"/>
      <c r="B156" s="40"/>
      <c r="C156" s="268" t="s">
        <v>287</v>
      </c>
      <c r="D156" s="268" t="s">
        <v>245</v>
      </c>
      <c r="E156" s="269" t="s">
        <v>602</v>
      </c>
      <c r="F156" s="270" t="s">
        <v>603</v>
      </c>
      <c r="G156" s="271" t="s">
        <v>207</v>
      </c>
      <c r="H156" s="272">
        <v>6.71</v>
      </c>
      <c r="I156" s="273"/>
      <c r="J156" s="274">
        <f>ROUND(I156*H156,2)</f>
        <v>0</v>
      </c>
      <c r="K156" s="275"/>
      <c r="L156" s="276"/>
      <c r="M156" s="277" t="s">
        <v>1</v>
      </c>
      <c r="N156" s="278" t="s">
        <v>41</v>
      </c>
      <c r="O156" s="92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3" t="s">
        <v>189</v>
      </c>
      <c r="AT156" s="233" t="s">
        <v>245</v>
      </c>
      <c r="AU156" s="233" t="s">
        <v>84</v>
      </c>
      <c r="AY156" s="18" t="s">
        <v>153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8" t="s">
        <v>84</v>
      </c>
      <c r="BK156" s="234">
        <f>ROUND(I156*H156,2)</f>
        <v>0</v>
      </c>
      <c r="BL156" s="18" t="s">
        <v>159</v>
      </c>
      <c r="BM156" s="233" t="s">
        <v>386</v>
      </c>
    </row>
    <row r="157" spans="1:65" s="2" customFormat="1" ht="16.5" customHeight="1">
      <c r="A157" s="39"/>
      <c r="B157" s="40"/>
      <c r="C157" s="268" t="s">
        <v>293</v>
      </c>
      <c r="D157" s="268" t="s">
        <v>245</v>
      </c>
      <c r="E157" s="269" t="s">
        <v>604</v>
      </c>
      <c r="F157" s="270" t="s">
        <v>605</v>
      </c>
      <c r="G157" s="271" t="s">
        <v>196</v>
      </c>
      <c r="H157" s="272">
        <v>15</v>
      </c>
      <c r="I157" s="273"/>
      <c r="J157" s="274">
        <f>ROUND(I157*H157,2)</f>
        <v>0</v>
      </c>
      <c r="K157" s="275"/>
      <c r="L157" s="276"/>
      <c r="M157" s="277" t="s">
        <v>1</v>
      </c>
      <c r="N157" s="278" t="s">
        <v>41</v>
      </c>
      <c r="O157" s="92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3" t="s">
        <v>189</v>
      </c>
      <c r="AT157" s="233" t="s">
        <v>245</v>
      </c>
      <c r="AU157" s="233" t="s">
        <v>84</v>
      </c>
      <c r="AY157" s="18" t="s">
        <v>153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8" t="s">
        <v>84</v>
      </c>
      <c r="BK157" s="234">
        <f>ROUND(I157*H157,2)</f>
        <v>0</v>
      </c>
      <c r="BL157" s="18" t="s">
        <v>159</v>
      </c>
      <c r="BM157" s="233" t="s">
        <v>395</v>
      </c>
    </row>
    <row r="158" spans="1:65" s="2" customFormat="1" ht="21.75" customHeight="1">
      <c r="A158" s="39"/>
      <c r="B158" s="40"/>
      <c r="C158" s="268" t="s">
        <v>298</v>
      </c>
      <c r="D158" s="268" t="s">
        <v>245</v>
      </c>
      <c r="E158" s="269" t="s">
        <v>606</v>
      </c>
      <c r="F158" s="270" t="s">
        <v>607</v>
      </c>
      <c r="G158" s="271" t="s">
        <v>196</v>
      </c>
      <c r="H158" s="272">
        <v>15</v>
      </c>
      <c r="I158" s="273"/>
      <c r="J158" s="274">
        <f>ROUND(I158*H158,2)</f>
        <v>0</v>
      </c>
      <c r="K158" s="275"/>
      <c r="L158" s="276"/>
      <c r="M158" s="277" t="s">
        <v>1</v>
      </c>
      <c r="N158" s="278" t="s">
        <v>41</v>
      </c>
      <c r="O158" s="92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3" t="s">
        <v>189</v>
      </c>
      <c r="AT158" s="233" t="s">
        <v>245</v>
      </c>
      <c r="AU158" s="233" t="s">
        <v>84</v>
      </c>
      <c r="AY158" s="18" t="s">
        <v>153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8" t="s">
        <v>84</v>
      </c>
      <c r="BK158" s="234">
        <f>ROUND(I158*H158,2)</f>
        <v>0</v>
      </c>
      <c r="BL158" s="18" t="s">
        <v>159</v>
      </c>
      <c r="BM158" s="233" t="s">
        <v>404</v>
      </c>
    </row>
    <row r="159" spans="1:65" s="2" customFormat="1" ht="16.5" customHeight="1">
      <c r="A159" s="39"/>
      <c r="B159" s="40"/>
      <c r="C159" s="268" t="s">
        <v>303</v>
      </c>
      <c r="D159" s="268" t="s">
        <v>245</v>
      </c>
      <c r="E159" s="269" t="s">
        <v>608</v>
      </c>
      <c r="F159" s="270" t="s">
        <v>609</v>
      </c>
      <c r="G159" s="271" t="s">
        <v>566</v>
      </c>
      <c r="H159" s="272">
        <v>3</v>
      </c>
      <c r="I159" s="273"/>
      <c r="J159" s="274">
        <f>ROUND(I159*H159,2)</f>
        <v>0</v>
      </c>
      <c r="K159" s="275"/>
      <c r="L159" s="276"/>
      <c r="M159" s="277" t="s">
        <v>1</v>
      </c>
      <c r="N159" s="278" t="s">
        <v>41</v>
      </c>
      <c r="O159" s="92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3" t="s">
        <v>189</v>
      </c>
      <c r="AT159" s="233" t="s">
        <v>245</v>
      </c>
      <c r="AU159" s="233" t="s">
        <v>84</v>
      </c>
      <c r="AY159" s="18" t="s">
        <v>153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8" t="s">
        <v>84</v>
      </c>
      <c r="BK159" s="234">
        <f>ROUND(I159*H159,2)</f>
        <v>0</v>
      </c>
      <c r="BL159" s="18" t="s">
        <v>159</v>
      </c>
      <c r="BM159" s="233" t="s">
        <v>413</v>
      </c>
    </row>
    <row r="160" spans="1:65" s="2" customFormat="1" ht="16.5" customHeight="1">
      <c r="A160" s="39"/>
      <c r="B160" s="40"/>
      <c r="C160" s="268" t="s">
        <v>308</v>
      </c>
      <c r="D160" s="268" t="s">
        <v>245</v>
      </c>
      <c r="E160" s="269" t="s">
        <v>610</v>
      </c>
      <c r="F160" s="270" t="s">
        <v>611</v>
      </c>
      <c r="G160" s="271" t="s">
        <v>207</v>
      </c>
      <c r="H160" s="272">
        <v>0.63</v>
      </c>
      <c r="I160" s="273"/>
      <c r="J160" s="274">
        <f>ROUND(I160*H160,2)</f>
        <v>0</v>
      </c>
      <c r="K160" s="275"/>
      <c r="L160" s="276"/>
      <c r="M160" s="277" t="s">
        <v>1</v>
      </c>
      <c r="N160" s="278" t="s">
        <v>41</v>
      </c>
      <c r="O160" s="92"/>
      <c r="P160" s="231">
        <f>O160*H160</f>
        <v>0</v>
      </c>
      <c r="Q160" s="231">
        <v>0</v>
      </c>
      <c r="R160" s="231">
        <f>Q160*H160</f>
        <v>0</v>
      </c>
      <c r="S160" s="231">
        <v>0</v>
      </c>
      <c r="T160" s="232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3" t="s">
        <v>189</v>
      </c>
      <c r="AT160" s="233" t="s">
        <v>245</v>
      </c>
      <c r="AU160" s="233" t="s">
        <v>84</v>
      </c>
      <c r="AY160" s="18" t="s">
        <v>153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8" t="s">
        <v>84</v>
      </c>
      <c r="BK160" s="234">
        <f>ROUND(I160*H160,2)</f>
        <v>0</v>
      </c>
      <c r="BL160" s="18" t="s">
        <v>159</v>
      </c>
      <c r="BM160" s="233" t="s">
        <v>424</v>
      </c>
    </row>
    <row r="161" spans="1:65" s="2" customFormat="1" ht="16.5" customHeight="1">
      <c r="A161" s="39"/>
      <c r="B161" s="40"/>
      <c r="C161" s="268" t="s">
        <v>313</v>
      </c>
      <c r="D161" s="268" t="s">
        <v>245</v>
      </c>
      <c r="E161" s="269" t="s">
        <v>612</v>
      </c>
      <c r="F161" s="270" t="s">
        <v>613</v>
      </c>
      <c r="G161" s="271" t="s">
        <v>566</v>
      </c>
      <c r="H161" s="272">
        <v>3</v>
      </c>
      <c r="I161" s="273"/>
      <c r="J161" s="274">
        <f>ROUND(I161*H161,2)</f>
        <v>0</v>
      </c>
      <c r="K161" s="275"/>
      <c r="L161" s="276"/>
      <c r="M161" s="277" t="s">
        <v>1</v>
      </c>
      <c r="N161" s="278" t="s">
        <v>41</v>
      </c>
      <c r="O161" s="92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3" t="s">
        <v>189</v>
      </c>
      <c r="AT161" s="233" t="s">
        <v>245</v>
      </c>
      <c r="AU161" s="233" t="s">
        <v>84</v>
      </c>
      <c r="AY161" s="18" t="s">
        <v>153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8" t="s">
        <v>84</v>
      </c>
      <c r="BK161" s="234">
        <f>ROUND(I161*H161,2)</f>
        <v>0</v>
      </c>
      <c r="BL161" s="18" t="s">
        <v>159</v>
      </c>
      <c r="BM161" s="233" t="s">
        <v>434</v>
      </c>
    </row>
    <row r="162" spans="1:63" s="12" customFormat="1" ht="25.9" customHeight="1">
      <c r="A162" s="12"/>
      <c r="B162" s="205"/>
      <c r="C162" s="206"/>
      <c r="D162" s="207" t="s">
        <v>75</v>
      </c>
      <c r="E162" s="208" t="s">
        <v>614</v>
      </c>
      <c r="F162" s="208" t="s">
        <v>615</v>
      </c>
      <c r="G162" s="206"/>
      <c r="H162" s="206"/>
      <c r="I162" s="209"/>
      <c r="J162" s="210">
        <f>BK162</f>
        <v>0</v>
      </c>
      <c r="K162" s="206"/>
      <c r="L162" s="211"/>
      <c r="M162" s="212"/>
      <c r="N162" s="213"/>
      <c r="O162" s="213"/>
      <c r="P162" s="214">
        <f>SUM(P163:P171)</f>
        <v>0</v>
      </c>
      <c r="Q162" s="213"/>
      <c r="R162" s="214">
        <f>SUM(R163:R171)</f>
        <v>0</v>
      </c>
      <c r="S162" s="213"/>
      <c r="T162" s="215">
        <f>SUM(T163:T171)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6" t="s">
        <v>84</v>
      </c>
      <c r="AT162" s="217" t="s">
        <v>75</v>
      </c>
      <c r="AU162" s="217" t="s">
        <v>76</v>
      </c>
      <c r="AY162" s="216" t="s">
        <v>153</v>
      </c>
      <c r="BK162" s="218">
        <f>SUM(BK163:BK171)</f>
        <v>0</v>
      </c>
    </row>
    <row r="163" spans="1:65" s="2" customFormat="1" ht="21.75" customHeight="1">
      <c r="A163" s="39"/>
      <c r="B163" s="40"/>
      <c r="C163" s="221" t="s">
        <v>318</v>
      </c>
      <c r="D163" s="221" t="s">
        <v>155</v>
      </c>
      <c r="E163" s="222" t="s">
        <v>616</v>
      </c>
      <c r="F163" s="223" t="s">
        <v>617</v>
      </c>
      <c r="G163" s="224" t="s">
        <v>196</v>
      </c>
      <c r="H163" s="225">
        <v>140</v>
      </c>
      <c r="I163" s="226"/>
      <c r="J163" s="227">
        <f>ROUND(I163*H163,2)</f>
        <v>0</v>
      </c>
      <c r="K163" s="228"/>
      <c r="L163" s="45"/>
      <c r="M163" s="229" t="s">
        <v>1</v>
      </c>
      <c r="N163" s="230" t="s">
        <v>41</v>
      </c>
      <c r="O163" s="92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3" t="s">
        <v>159</v>
      </c>
      <c r="AT163" s="233" t="s">
        <v>155</v>
      </c>
      <c r="AU163" s="233" t="s">
        <v>84</v>
      </c>
      <c r="AY163" s="18" t="s">
        <v>153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8" t="s">
        <v>84</v>
      </c>
      <c r="BK163" s="234">
        <f>ROUND(I163*H163,2)</f>
        <v>0</v>
      </c>
      <c r="BL163" s="18" t="s">
        <v>159</v>
      </c>
      <c r="BM163" s="233" t="s">
        <v>443</v>
      </c>
    </row>
    <row r="164" spans="1:65" s="2" customFormat="1" ht="16.5" customHeight="1">
      <c r="A164" s="39"/>
      <c r="B164" s="40"/>
      <c r="C164" s="221" t="s">
        <v>324</v>
      </c>
      <c r="D164" s="221" t="s">
        <v>155</v>
      </c>
      <c r="E164" s="222" t="s">
        <v>618</v>
      </c>
      <c r="F164" s="223" t="s">
        <v>619</v>
      </c>
      <c r="G164" s="224" t="s">
        <v>566</v>
      </c>
      <c r="H164" s="225">
        <v>7</v>
      </c>
      <c r="I164" s="226"/>
      <c r="J164" s="227">
        <f>ROUND(I164*H164,2)</f>
        <v>0</v>
      </c>
      <c r="K164" s="228"/>
      <c r="L164" s="45"/>
      <c r="M164" s="229" t="s">
        <v>1</v>
      </c>
      <c r="N164" s="230" t="s">
        <v>41</v>
      </c>
      <c r="O164" s="92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3" t="s">
        <v>159</v>
      </c>
      <c r="AT164" s="233" t="s">
        <v>155</v>
      </c>
      <c r="AU164" s="233" t="s">
        <v>84</v>
      </c>
      <c r="AY164" s="18" t="s">
        <v>153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8" t="s">
        <v>84</v>
      </c>
      <c r="BK164" s="234">
        <f>ROUND(I164*H164,2)</f>
        <v>0</v>
      </c>
      <c r="BL164" s="18" t="s">
        <v>159</v>
      </c>
      <c r="BM164" s="233" t="s">
        <v>452</v>
      </c>
    </row>
    <row r="165" spans="1:65" s="2" customFormat="1" ht="16.5" customHeight="1">
      <c r="A165" s="39"/>
      <c r="B165" s="40"/>
      <c r="C165" s="221" t="s">
        <v>330</v>
      </c>
      <c r="D165" s="221" t="s">
        <v>155</v>
      </c>
      <c r="E165" s="222" t="s">
        <v>620</v>
      </c>
      <c r="F165" s="223" t="s">
        <v>621</v>
      </c>
      <c r="G165" s="224" t="s">
        <v>566</v>
      </c>
      <c r="H165" s="225">
        <v>1</v>
      </c>
      <c r="I165" s="226"/>
      <c r="J165" s="227">
        <f>ROUND(I165*H165,2)</f>
        <v>0</v>
      </c>
      <c r="K165" s="228"/>
      <c r="L165" s="45"/>
      <c r="M165" s="229" t="s">
        <v>1</v>
      </c>
      <c r="N165" s="230" t="s">
        <v>41</v>
      </c>
      <c r="O165" s="92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3" t="s">
        <v>159</v>
      </c>
      <c r="AT165" s="233" t="s">
        <v>155</v>
      </c>
      <c r="AU165" s="233" t="s">
        <v>84</v>
      </c>
      <c r="AY165" s="18" t="s">
        <v>153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8" t="s">
        <v>84</v>
      </c>
      <c r="BK165" s="234">
        <f>ROUND(I165*H165,2)</f>
        <v>0</v>
      </c>
      <c r="BL165" s="18" t="s">
        <v>159</v>
      </c>
      <c r="BM165" s="233" t="s">
        <v>461</v>
      </c>
    </row>
    <row r="166" spans="1:65" s="2" customFormat="1" ht="16.5" customHeight="1">
      <c r="A166" s="39"/>
      <c r="B166" s="40"/>
      <c r="C166" s="221" t="s">
        <v>335</v>
      </c>
      <c r="D166" s="221" t="s">
        <v>155</v>
      </c>
      <c r="E166" s="222" t="s">
        <v>622</v>
      </c>
      <c r="F166" s="223" t="s">
        <v>623</v>
      </c>
      <c r="G166" s="224" t="s">
        <v>196</v>
      </c>
      <c r="H166" s="225">
        <v>21</v>
      </c>
      <c r="I166" s="226"/>
      <c r="J166" s="227">
        <f>ROUND(I166*H166,2)</f>
        <v>0</v>
      </c>
      <c r="K166" s="228"/>
      <c r="L166" s="45"/>
      <c r="M166" s="229" t="s">
        <v>1</v>
      </c>
      <c r="N166" s="230" t="s">
        <v>41</v>
      </c>
      <c r="O166" s="92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3" t="s">
        <v>159</v>
      </c>
      <c r="AT166" s="233" t="s">
        <v>155</v>
      </c>
      <c r="AU166" s="233" t="s">
        <v>84</v>
      </c>
      <c r="AY166" s="18" t="s">
        <v>153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8" t="s">
        <v>84</v>
      </c>
      <c r="BK166" s="234">
        <f>ROUND(I166*H166,2)</f>
        <v>0</v>
      </c>
      <c r="BL166" s="18" t="s">
        <v>159</v>
      </c>
      <c r="BM166" s="233" t="s">
        <v>470</v>
      </c>
    </row>
    <row r="167" spans="1:65" s="2" customFormat="1" ht="21.75" customHeight="1">
      <c r="A167" s="39"/>
      <c r="B167" s="40"/>
      <c r="C167" s="221" t="s">
        <v>343</v>
      </c>
      <c r="D167" s="221" t="s">
        <v>155</v>
      </c>
      <c r="E167" s="222" t="s">
        <v>624</v>
      </c>
      <c r="F167" s="223" t="s">
        <v>625</v>
      </c>
      <c r="G167" s="224" t="s">
        <v>196</v>
      </c>
      <c r="H167" s="225">
        <v>140</v>
      </c>
      <c r="I167" s="226"/>
      <c r="J167" s="227">
        <f>ROUND(I167*H167,2)</f>
        <v>0</v>
      </c>
      <c r="K167" s="228"/>
      <c r="L167" s="45"/>
      <c r="M167" s="229" t="s">
        <v>1</v>
      </c>
      <c r="N167" s="230" t="s">
        <v>41</v>
      </c>
      <c r="O167" s="92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3" t="s">
        <v>159</v>
      </c>
      <c r="AT167" s="233" t="s">
        <v>155</v>
      </c>
      <c r="AU167" s="233" t="s">
        <v>84</v>
      </c>
      <c r="AY167" s="18" t="s">
        <v>153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8" t="s">
        <v>84</v>
      </c>
      <c r="BK167" s="234">
        <f>ROUND(I167*H167,2)</f>
        <v>0</v>
      </c>
      <c r="BL167" s="18" t="s">
        <v>159</v>
      </c>
      <c r="BM167" s="233" t="s">
        <v>480</v>
      </c>
    </row>
    <row r="168" spans="1:65" s="2" customFormat="1" ht="16.5" customHeight="1">
      <c r="A168" s="39"/>
      <c r="B168" s="40"/>
      <c r="C168" s="221" t="s">
        <v>349</v>
      </c>
      <c r="D168" s="221" t="s">
        <v>155</v>
      </c>
      <c r="E168" s="222" t="s">
        <v>626</v>
      </c>
      <c r="F168" s="223" t="s">
        <v>627</v>
      </c>
      <c r="G168" s="224" t="s">
        <v>566</v>
      </c>
      <c r="H168" s="225">
        <v>3</v>
      </c>
      <c r="I168" s="226"/>
      <c r="J168" s="227">
        <f>ROUND(I168*H168,2)</f>
        <v>0</v>
      </c>
      <c r="K168" s="228"/>
      <c r="L168" s="45"/>
      <c r="M168" s="229" t="s">
        <v>1</v>
      </c>
      <c r="N168" s="230" t="s">
        <v>41</v>
      </c>
      <c r="O168" s="92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3" t="s">
        <v>159</v>
      </c>
      <c r="AT168" s="233" t="s">
        <v>155</v>
      </c>
      <c r="AU168" s="233" t="s">
        <v>84</v>
      </c>
      <c r="AY168" s="18" t="s">
        <v>153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8" t="s">
        <v>84</v>
      </c>
      <c r="BK168" s="234">
        <f>ROUND(I168*H168,2)</f>
        <v>0</v>
      </c>
      <c r="BL168" s="18" t="s">
        <v>159</v>
      </c>
      <c r="BM168" s="233" t="s">
        <v>492</v>
      </c>
    </row>
    <row r="169" spans="1:65" s="2" customFormat="1" ht="16.5" customHeight="1">
      <c r="A169" s="39"/>
      <c r="B169" s="40"/>
      <c r="C169" s="221" t="s">
        <v>355</v>
      </c>
      <c r="D169" s="221" t="s">
        <v>155</v>
      </c>
      <c r="E169" s="222" t="s">
        <v>628</v>
      </c>
      <c r="F169" s="223" t="s">
        <v>629</v>
      </c>
      <c r="G169" s="224" t="s">
        <v>566</v>
      </c>
      <c r="H169" s="225">
        <v>3</v>
      </c>
      <c r="I169" s="226"/>
      <c r="J169" s="227">
        <f>ROUND(I169*H169,2)</f>
        <v>0</v>
      </c>
      <c r="K169" s="228"/>
      <c r="L169" s="45"/>
      <c r="M169" s="229" t="s">
        <v>1</v>
      </c>
      <c r="N169" s="230" t="s">
        <v>41</v>
      </c>
      <c r="O169" s="92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3" t="s">
        <v>159</v>
      </c>
      <c r="AT169" s="233" t="s">
        <v>155</v>
      </c>
      <c r="AU169" s="233" t="s">
        <v>84</v>
      </c>
      <c r="AY169" s="18" t="s">
        <v>153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8" t="s">
        <v>84</v>
      </c>
      <c r="BK169" s="234">
        <f>ROUND(I169*H169,2)</f>
        <v>0</v>
      </c>
      <c r="BL169" s="18" t="s">
        <v>159</v>
      </c>
      <c r="BM169" s="233" t="s">
        <v>502</v>
      </c>
    </row>
    <row r="170" spans="1:65" s="2" customFormat="1" ht="16.5" customHeight="1">
      <c r="A170" s="39"/>
      <c r="B170" s="40"/>
      <c r="C170" s="221" t="s">
        <v>361</v>
      </c>
      <c r="D170" s="221" t="s">
        <v>155</v>
      </c>
      <c r="E170" s="222" t="s">
        <v>630</v>
      </c>
      <c r="F170" s="223" t="s">
        <v>631</v>
      </c>
      <c r="G170" s="224" t="s">
        <v>566</v>
      </c>
      <c r="H170" s="225">
        <v>3</v>
      </c>
      <c r="I170" s="226"/>
      <c r="J170" s="227">
        <f>ROUND(I170*H170,2)</f>
        <v>0</v>
      </c>
      <c r="K170" s="228"/>
      <c r="L170" s="45"/>
      <c r="M170" s="229" t="s">
        <v>1</v>
      </c>
      <c r="N170" s="230" t="s">
        <v>41</v>
      </c>
      <c r="O170" s="92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3" t="s">
        <v>159</v>
      </c>
      <c r="AT170" s="233" t="s">
        <v>155</v>
      </c>
      <c r="AU170" s="233" t="s">
        <v>84</v>
      </c>
      <c r="AY170" s="18" t="s">
        <v>153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8" t="s">
        <v>84</v>
      </c>
      <c r="BK170" s="234">
        <f>ROUND(I170*H170,2)</f>
        <v>0</v>
      </c>
      <c r="BL170" s="18" t="s">
        <v>159</v>
      </c>
      <c r="BM170" s="233" t="s">
        <v>512</v>
      </c>
    </row>
    <row r="171" spans="1:65" s="2" customFormat="1" ht="16.5" customHeight="1">
      <c r="A171" s="39"/>
      <c r="B171" s="40"/>
      <c r="C171" s="221" t="s">
        <v>366</v>
      </c>
      <c r="D171" s="221" t="s">
        <v>155</v>
      </c>
      <c r="E171" s="222" t="s">
        <v>632</v>
      </c>
      <c r="F171" s="223" t="s">
        <v>633</v>
      </c>
      <c r="G171" s="224" t="s">
        <v>573</v>
      </c>
      <c r="H171" s="293"/>
      <c r="I171" s="226"/>
      <c r="J171" s="227">
        <f>ROUND(I171*H171,2)</f>
        <v>0</v>
      </c>
      <c r="K171" s="228"/>
      <c r="L171" s="45"/>
      <c r="M171" s="229" t="s">
        <v>1</v>
      </c>
      <c r="N171" s="230" t="s">
        <v>41</v>
      </c>
      <c r="O171" s="92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3" t="s">
        <v>159</v>
      </c>
      <c r="AT171" s="233" t="s">
        <v>155</v>
      </c>
      <c r="AU171" s="233" t="s">
        <v>84</v>
      </c>
      <c r="AY171" s="18" t="s">
        <v>153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8" t="s">
        <v>84</v>
      </c>
      <c r="BK171" s="234">
        <f>ROUND(I171*H171,2)</f>
        <v>0</v>
      </c>
      <c r="BL171" s="18" t="s">
        <v>159</v>
      </c>
      <c r="BM171" s="233" t="s">
        <v>634</v>
      </c>
    </row>
    <row r="172" spans="1:63" s="12" customFormat="1" ht="25.9" customHeight="1">
      <c r="A172" s="12"/>
      <c r="B172" s="205"/>
      <c r="C172" s="206"/>
      <c r="D172" s="207" t="s">
        <v>75</v>
      </c>
      <c r="E172" s="208" t="s">
        <v>635</v>
      </c>
      <c r="F172" s="208" t="s">
        <v>636</v>
      </c>
      <c r="G172" s="206"/>
      <c r="H172" s="206"/>
      <c r="I172" s="209"/>
      <c r="J172" s="210">
        <f>BK172</f>
        <v>0</v>
      </c>
      <c r="K172" s="206"/>
      <c r="L172" s="211"/>
      <c r="M172" s="212"/>
      <c r="N172" s="213"/>
      <c r="O172" s="213"/>
      <c r="P172" s="214">
        <f>SUM(P173:P176)</f>
        <v>0</v>
      </c>
      <c r="Q172" s="213"/>
      <c r="R172" s="214">
        <f>SUM(R173:R176)</f>
        <v>0</v>
      </c>
      <c r="S172" s="213"/>
      <c r="T172" s="215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6" t="s">
        <v>84</v>
      </c>
      <c r="AT172" s="217" t="s">
        <v>75</v>
      </c>
      <c r="AU172" s="217" t="s">
        <v>76</v>
      </c>
      <c r="AY172" s="216" t="s">
        <v>153</v>
      </c>
      <c r="BK172" s="218">
        <f>SUM(BK173:BK176)</f>
        <v>0</v>
      </c>
    </row>
    <row r="173" spans="1:65" s="2" customFormat="1" ht="21.75" customHeight="1">
      <c r="A173" s="39"/>
      <c r="B173" s="40"/>
      <c r="C173" s="221" t="s">
        <v>371</v>
      </c>
      <c r="D173" s="221" t="s">
        <v>155</v>
      </c>
      <c r="E173" s="222" t="s">
        <v>637</v>
      </c>
      <c r="F173" s="223" t="s">
        <v>638</v>
      </c>
      <c r="G173" s="224" t="s">
        <v>566</v>
      </c>
      <c r="H173" s="225">
        <v>1</v>
      </c>
      <c r="I173" s="226"/>
      <c r="J173" s="227">
        <f>ROUND(I173*H173,2)</f>
        <v>0</v>
      </c>
      <c r="K173" s="228"/>
      <c r="L173" s="45"/>
      <c r="M173" s="229" t="s">
        <v>1</v>
      </c>
      <c r="N173" s="230" t="s">
        <v>41</v>
      </c>
      <c r="O173" s="92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3" t="s">
        <v>159</v>
      </c>
      <c r="AT173" s="233" t="s">
        <v>155</v>
      </c>
      <c r="AU173" s="233" t="s">
        <v>84</v>
      </c>
      <c r="AY173" s="18" t="s">
        <v>153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8" t="s">
        <v>84</v>
      </c>
      <c r="BK173" s="234">
        <f>ROUND(I173*H173,2)</f>
        <v>0</v>
      </c>
      <c r="BL173" s="18" t="s">
        <v>159</v>
      </c>
      <c r="BM173" s="233" t="s">
        <v>526</v>
      </c>
    </row>
    <row r="174" spans="1:65" s="2" customFormat="1" ht="21.75" customHeight="1">
      <c r="A174" s="39"/>
      <c r="B174" s="40"/>
      <c r="C174" s="221" t="s">
        <v>378</v>
      </c>
      <c r="D174" s="221" t="s">
        <v>155</v>
      </c>
      <c r="E174" s="222" t="s">
        <v>639</v>
      </c>
      <c r="F174" s="223" t="s">
        <v>640</v>
      </c>
      <c r="G174" s="224" t="s">
        <v>566</v>
      </c>
      <c r="H174" s="225">
        <v>1</v>
      </c>
      <c r="I174" s="226"/>
      <c r="J174" s="227">
        <f>ROUND(I174*H174,2)</f>
        <v>0</v>
      </c>
      <c r="K174" s="228"/>
      <c r="L174" s="45"/>
      <c r="M174" s="229" t="s">
        <v>1</v>
      </c>
      <c r="N174" s="230" t="s">
        <v>41</v>
      </c>
      <c r="O174" s="92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3" t="s">
        <v>159</v>
      </c>
      <c r="AT174" s="233" t="s">
        <v>155</v>
      </c>
      <c r="AU174" s="233" t="s">
        <v>84</v>
      </c>
      <c r="AY174" s="18" t="s">
        <v>153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8" t="s">
        <v>84</v>
      </c>
      <c r="BK174" s="234">
        <f>ROUND(I174*H174,2)</f>
        <v>0</v>
      </c>
      <c r="BL174" s="18" t="s">
        <v>159</v>
      </c>
      <c r="BM174" s="233" t="s">
        <v>540</v>
      </c>
    </row>
    <row r="175" spans="1:65" s="2" customFormat="1" ht="21.75" customHeight="1">
      <c r="A175" s="39"/>
      <c r="B175" s="40"/>
      <c r="C175" s="221" t="s">
        <v>382</v>
      </c>
      <c r="D175" s="221" t="s">
        <v>155</v>
      </c>
      <c r="E175" s="222" t="s">
        <v>641</v>
      </c>
      <c r="F175" s="223" t="s">
        <v>642</v>
      </c>
      <c r="G175" s="224" t="s">
        <v>566</v>
      </c>
      <c r="H175" s="225">
        <v>1</v>
      </c>
      <c r="I175" s="226"/>
      <c r="J175" s="227">
        <f>ROUND(I175*H175,2)</f>
        <v>0</v>
      </c>
      <c r="K175" s="228"/>
      <c r="L175" s="45"/>
      <c r="M175" s="229" t="s">
        <v>1</v>
      </c>
      <c r="N175" s="230" t="s">
        <v>41</v>
      </c>
      <c r="O175" s="92"/>
      <c r="P175" s="231">
        <f>O175*H175</f>
        <v>0</v>
      </c>
      <c r="Q175" s="231">
        <v>0</v>
      </c>
      <c r="R175" s="231">
        <f>Q175*H175</f>
        <v>0</v>
      </c>
      <c r="S175" s="231">
        <v>0</v>
      </c>
      <c r="T175" s="232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3" t="s">
        <v>159</v>
      </c>
      <c r="AT175" s="233" t="s">
        <v>155</v>
      </c>
      <c r="AU175" s="233" t="s">
        <v>84</v>
      </c>
      <c r="AY175" s="18" t="s">
        <v>153</v>
      </c>
      <c r="BE175" s="234">
        <f>IF(N175="základní",J175,0)</f>
        <v>0</v>
      </c>
      <c r="BF175" s="234">
        <f>IF(N175="snížená",J175,0)</f>
        <v>0</v>
      </c>
      <c r="BG175" s="234">
        <f>IF(N175="zákl. přenesená",J175,0)</f>
        <v>0</v>
      </c>
      <c r="BH175" s="234">
        <f>IF(N175="sníž. přenesená",J175,0)</f>
        <v>0</v>
      </c>
      <c r="BI175" s="234">
        <f>IF(N175="nulová",J175,0)</f>
        <v>0</v>
      </c>
      <c r="BJ175" s="18" t="s">
        <v>84</v>
      </c>
      <c r="BK175" s="234">
        <f>ROUND(I175*H175,2)</f>
        <v>0</v>
      </c>
      <c r="BL175" s="18" t="s">
        <v>159</v>
      </c>
      <c r="BM175" s="233" t="s">
        <v>643</v>
      </c>
    </row>
    <row r="176" spans="1:65" s="2" customFormat="1" ht="21.75" customHeight="1">
      <c r="A176" s="39"/>
      <c r="B176" s="40"/>
      <c r="C176" s="221" t="s">
        <v>386</v>
      </c>
      <c r="D176" s="221" t="s">
        <v>155</v>
      </c>
      <c r="E176" s="222" t="s">
        <v>644</v>
      </c>
      <c r="F176" s="223" t="s">
        <v>645</v>
      </c>
      <c r="G176" s="224" t="s">
        <v>566</v>
      </c>
      <c r="H176" s="225">
        <v>1</v>
      </c>
      <c r="I176" s="226"/>
      <c r="J176" s="227">
        <f>ROUND(I176*H176,2)</f>
        <v>0</v>
      </c>
      <c r="K176" s="228"/>
      <c r="L176" s="45"/>
      <c r="M176" s="229" t="s">
        <v>1</v>
      </c>
      <c r="N176" s="230" t="s">
        <v>41</v>
      </c>
      <c r="O176" s="92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3" t="s">
        <v>159</v>
      </c>
      <c r="AT176" s="233" t="s">
        <v>155</v>
      </c>
      <c r="AU176" s="233" t="s">
        <v>84</v>
      </c>
      <c r="AY176" s="18" t="s">
        <v>153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8" t="s">
        <v>84</v>
      </c>
      <c r="BK176" s="234">
        <f>ROUND(I176*H176,2)</f>
        <v>0</v>
      </c>
      <c r="BL176" s="18" t="s">
        <v>159</v>
      </c>
      <c r="BM176" s="233" t="s">
        <v>646</v>
      </c>
    </row>
    <row r="177" spans="1:63" s="12" customFormat="1" ht="25.9" customHeight="1">
      <c r="A177" s="12"/>
      <c r="B177" s="205"/>
      <c r="C177" s="206"/>
      <c r="D177" s="207" t="s">
        <v>75</v>
      </c>
      <c r="E177" s="208" t="s">
        <v>647</v>
      </c>
      <c r="F177" s="208" t="s">
        <v>154</v>
      </c>
      <c r="G177" s="206"/>
      <c r="H177" s="206"/>
      <c r="I177" s="209"/>
      <c r="J177" s="210">
        <f>BK177</f>
        <v>0</v>
      </c>
      <c r="K177" s="206"/>
      <c r="L177" s="211"/>
      <c r="M177" s="212"/>
      <c r="N177" s="213"/>
      <c r="O177" s="213"/>
      <c r="P177" s="214">
        <f>SUM(P178:P209)</f>
        <v>0</v>
      </c>
      <c r="Q177" s="213"/>
      <c r="R177" s="214">
        <f>SUM(R178:R209)</f>
        <v>0</v>
      </c>
      <c r="S177" s="213"/>
      <c r="T177" s="215">
        <f>SUM(T178:T209)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6" t="s">
        <v>84</v>
      </c>
      <c r="AT177" s="217" t="s">
        <v>75</v>
      </c>
      <c r="AU177" s="217" t="s">
        <v>76</v>
      </c>
      <c r="AY177" s="216" t="s">
        <v>153</v>
      </c>
      <c r="BK177" s="218">
        <f>SUM(BK178:BK209)</f>
        <v>0</v>
      </c>
    </row>
    <row r="178" spans="1:65" s="2" customFormat="1" ht="21.75" customHeight="1">
      <c r="A178" s="39"/>
      <c r="B178" s="40"/>
      <c r="C178" s="221" t="s">
        <v>390</v>
      </c>
      <c r="D178" s="221" t="s">
        <v>155</v>
      </c>
      <c r="E178" s="222" t="s">
        <v>648</v>
      </c>
      <c r="F178" s="223" t="s">
        <v>649</v>
      </c>
      <c r="G178" s="224" t="s">
        <v>196</v>
      </c>
      <c r="H178" s="225">
        <v>15</v>
      </c>
      <c r="I178" s="226"/>
      <c r="J178" s="227">
        <f>ROUND(I178*H178,2)</f>
        <v>0</v>
      </c>
      <c r="K178" s="228"/>
      <c r="L178" s="45"/>
      <c r="M178" s="229" t="s">
        <v>1</v>
      </c>
      <c r="N178" s="230" t="s">
        <v>41</v>
      </c>
      <c r="O178" s="92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3" t="s">
        <v>159</v>
      </c>
      <c r="AT178" s="233" t="s">
        <v>155</v>
      </c>
      <c r="AU178" s="233" t="s">
        <v>84</v>
      </c>
      <c r="AY178" s="18" t="s">
        <v>153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8" t="s">
        <v>84</v>
      </c>
      <c r="BK178" s="234">
        <f>ROUND(I178*H178,2)</f>
        <v>0</v>
      </c>
      <c r="BL178" s="18" t="s">
        <v>159</v>
      </c>
      <c r="BM178" s="233" t="s">
        <v>650</v>
      </c>
    </row>
    <row r="179" spans="1:65" s="2" customFormat="1" ht="16.5" customHeight="1">
      <c r="A179" s="39"/>
      <c r="B179" s="40"/>
      <c r="C179" s="221" t="s">
        <v>395</v>
      </c>
      <c r="D179" s="221" t="s">
        <v>155</v>
      </c>
      <c r="E179" s="222" t="s">
        <v>651</v>
      </c>
      <c r="F179" s="223" t="s">
        <v>652</v>
      </c>
      <c r="G179" s="224" t="s">
        <v>158</v>
      </c>
      <c r="H179" s="225">
        <v>15</v>
      </c>
      <c r="I179" s="226"/>
      <c r="J179" s="227">
        <f>ROUND(I179*H179,2)</f>
        <v>0</v>
      </c>
      <c r="K179" s="228"/>
      <c r="L179" s="45"/>
      <c r="M179" s="229" t="s">
        <v>1</v>
      </c>
      <c r="N179" s="230" t="s">
        <v>41</v>
      </c>
      <c r="O179" s="92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3" t="s">
        <v>159</v>
      </c>
      <c r="AT179" s="233" t="s">
        <v>155</v>
      </c>
      <c r="AU179" s="233" t="s">
        <v>84</v>
      </c>
      <c r="AY179" s="18" t="s">
        <v>153</v>
      </c>
      <c r="BE179" s="234">
        <f>IF(N179="základní",J179,0)</f>
        <v>0</v>
      </c>
      <c r="BF179" s="234">
        <f>IF(N179="snížená",J179,0)</f>
        <v>0</v>
      </c>
      <c r="BG179" s="234">
        <f>IF(N179="zákl. přenesená",J179,0)</f>
        <v>0</v>
      </c>
      <c r="BH179" s="234">
        <f>IF(N179="sníž. přenesená",J179,0)</f>
        <v>0</v>
      </c>
      <c r="BI179" s="234">
        <f>IF(N179="nulová",J179,0)</f>
        <v>0</v>
      </c>
      <c r="BJ179" s="18" t="s">
        <v>84</v>
      </c>
      <c r="BK179" s="234">
        <f>ROUND(I179*H179,2)</f>
        <v>0</v>
      </c>
      <c r="BL179" s="18" t="s">
        <v>159</v>
      </c>
      <c r="BM179" s="233" t="s">
        <v>653</v>
      </c>
    </row>
    <row r="180" spans="1:65" s="2" customFormat="1" ht="16.5" customHeight="1">
      <c r="A180" s="39"/>
      <c r="B180" s="40"/>
      <c r="C180" s="221" t="s">
        <v>399</v>
      </c>
      <c r="D180" s="221" t="s">
        <v>155</v>
      </c>
      <c r="E180" s="222" t="s">
        <v>654</v>
      </c>
      <c r="F180" s="223" t="s">
        <v>655</v>
      </c>
      <c r="G180" s="224" t="s">
        <v>196</v>
      </c>
      <c r="H180" s="225">
        <v>30</v>
      </c>
      <c r="I180" s="226"/>
      <c r="J180" s="227">
        <f>ROUND(I180*H180,2)</f>
        <v>0</v>
      </c>
      <c r="K180" s="228"/>
      <c r="L180" s="45"/>
      <c r="M180" s="229" t="s">
        <v>1</v>
      </c>
      <c r="N180" s="230" t="s">
        <v>41</v>
      </c>
      <c r="O180" s="92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3" t="s">
        <v>159</v>
      </c>
      <c r="AT180" s="233" t="s">
        <v>155</v>
      </c>
      <c r="AU180" s="233" t="s">
        <v>84</v>
      </c>
      <c r="AY180" s="18" t="s">
        <v>153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8" t="s">
        <v>84</v>
      </c>
      <c r="BK180" s="234">
        <f>ROUND(I180*H180,2)</f>
        <v>0</v>
      </c>
      <c r="BL180" s="18" t="s">
        <v>159</v>
      </c>
      <c r="BM180" s="233" t="s">
        <v>656</v>
      </c>
    </row>
    <row r="181" spans="1:65" s="2" customFormat="1" ht="16.5" customHeight="1">
      <c r="A181" s="39"/>
      <c r="B181" s="40"/>
      <c r="C181" s="221" t="s">
        <v>404</v>
      </c>
      <c r="D181" s="221" t="s">
        <v>155</v>
      </c>
      <c r="E181" s="222" t="s">
        <v>657</v>
      </c>
      <c r="F181" s="223" t="s">
        <v>658</v>
      </c>
      <c r="G181" s="224" t="s">
        <v>158</v>
      </c>
      <c r="H181" s="225">
        <v>15</v>
      </c>
      <c r="I181" s="226"/>
      <c r="J181" s="227">
        <f>ROUND(I181*H181,2)</f>
        <v>0</v>
      </c>
      <c r="K181" s="228"/>
      <c r="L181" s="45"/>
      <c r="M181" s="229" t="s">
        <v>1</v>
      </c>
      <c r="N181" s="230" t="s">
        <v>41</v>
      </c>
      <c r="O181" s="92"/>
      <c r="P181" s="231">
        <f>O181*H181</f>
        <v>0</v>
      </c>
      <c r="Q181" s="231">
        <v>0</v>
      </c>
      <c r="R181" s="231">
        <f>Q181*H181</f>
        <v>0</v>
      </c>
      <c r="S181" s="231">
        <v>0</v>
      </c>
      <c r="T181" s="232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3" t="s">
        <v>159</v>
      </c>
      <c r="AT181" s="233" t="s">
        <v>155</v>
      </c>
      <c r="AU181" s="233" t="s">
        <v>84</v>
      </c>
      <c r="AY181" s="18" t="s">
        <v>153</v>
      </c>
      <c r="BE181" s="234">
        <f>IF(N181="základní",J181,0)</f>
        <v>0</v>
      </c>
      <c r="BF181" s="234">
        <f>IF(N181="snížená",J181,0)</f>
        <v>0</v>
      </c>
      <c r="BG181" s="234">
        <f>IF(N181="zákl. přenesená",J181,0)</f>
        <v>0</v>
      </c>
      <c r="BH181" s="234">
        <f>IF(N181="sníž. přenesená",J181,0)</f>
        <v>0</v>
      </c>
      <c r="BI181" s="234">
        <f>IF(N181="nulová",J181,0)</f>
        <v>0</v>
      </c>
      <c r="BJ181" s="18" t="s">
        <v>84</v>
      </c>
      <c r="BK181" s="234">
        <f>ROUND(I181*H181,2)</f>
        <v>0</v>
      </c>
      <c r="BL181" s="18" t="s">
        <v>159</v>
      </c>
      <c r="BM181" s="233" t="s">
        <v>659</v>
      </c>
    </row>
    <row r="182" spans="1:65" s="2" customFormat="1" ht="16.5" customHeight="1">
      <c r="A182" s="39"/>
      <c r="B182" s="40"/>
      <c r="C182" s="221" t="s">
        <v>408</v>
      </c>
      <c r="D182" s="221" t="s">
        <v>155</v>
      </c>
      <c r="E182" s="222" t="s">
        <v>660</v>
      </c>
      <c r="F182" s="223" t="s">
        <v>661</v>
      </c>
      <c r="G182" s="224" t="s">
        <v>196</v>
      </c>
      <c r="H182" s="225">
        <v>15</v>
      </c>
      <c r="I182" s="226"/>
      <c r="J182" s="227">
        <f>ROUND(I182*H182,2)</f>
        <v>0</v>
      </c>
      <c r="K182" s="228"/>
      <c r="L182" s="45"/>
      <c r="M182" s="229" t="s">
        <v>1</v>
      </c>
      <c r="N182" s="230" t="s">
        <v>41</v>
      </c>
      <c r="O182" s="92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3" t="s">
        <v>159</v>
      </c>
      <c r="AT182" s="233" t="s">
        <v>155</v>
      </c>
      <c r="AU182" s="233" t="s">
        <v>84</v>
      </c>
      <c r="AY182" s="18" t="s">
        <v>153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8" t="s">
        <v>84</v>
      </c>
      <c r="BK182" s="234">
        <f>ROUND(I182*H182,2)</f>
        <v>0</v>
      </c>
      <c r="BL182" s="18" t="s">
        <v>159</v>
      </c>
      <c r="BM182" s="233" t="s">
        <v>662</v>
      </c>
    </row>
    <row r="183" spans="1:65" s="2" customFormat="1" ht="16.5" customHeight="1">
      <c r="A183" s="39"/>
      <c r="B183" s="40"/>
      <c r="C183" s="221" t="s">
        <v>413</v>
      </c>
      <c r="D183" s="221" t="s">
        <v>155</v>
      </c>
      <c r="E183" s="222" t="s">
        <v>663</v>
      </c>
      <c r="F183" s="223" t="s">
        <v>664</v>
      </c>
      <c r="G183" s="224" t="s">
        <v>196</v>
      </c>
      <c r="H183" s="225">
        <v>15</v>
      </c>
      <c r="I183" s="226"/>
      <c r="J183" s="227">
        <f>ROUND(I183*H183,2)</f>
        <v>0</v>
      </c>
      <c r="K183" s="228"/>
      <c r="L183" s="45"/>
      <c r="M183" s="229" t="s">
        <v>1</v>
      </c>
      <c r="N183" s="230" t="s">
        <v>41</v>
      </c>
      <c r="O183" s="92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3" t="s">
        <v>159</v>
      </c>
      <c r="AT183" s="233" t="s">
        <v>155</v>
      </c>
      <c r="AU183" s="233" t="s">
        <v>84</v>
      </c>
      <c r="AY183" s="18" t="s">
        <v>153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8" t="s">
        <v>84</v>
      </c>
      <c r="BK183" s="234">
        <f>ROUND(I183*H183,2)</f>
        <v>0</v>
      </c>
      <c r="BL183" s="18" t="s">
        <v>159</v>
      </c>
      <c r="BM183" s="233" t="s">
        <v>665</v>
      </c>
    </row>
    <row r="184" spans="1:65" s="2" customFormat="1" ht="16.5" customHeight="1">
      <c r="A184" s="39"/>
      <c r="B184" s="40"/>
      <c r="C184" s="221" t="s">
        <v>418</v>
      </c>
      <c r="D184" s="221" t="s">
        <v>155</v>
      </c>
      <c r="E184" s="222" t="s">
        <v>666</v>
      </c>
      <c r="F184" s="223" t="s">
        <v>667</v>
      </c>
      <c r="G184" s="224" t="s">
        <v>207</v>
      </c>
      <c r="H184" s="225">
        <v>18</v>
      </c>
      <c r="I184" s="226"/>
      <c r="J184" s="227">
        <f>ROUND(I184*H184,2)</f>
        <v>0</v>
      </c>
      <c r="K184" s="228"/>
      <c r="L184" s="45"/>
      <c r="M184" s="229" t="s">
        <v>1</v>
      </c>
      <c r="N184" s="230" t="s">
        <v>41</v>
      </c>
      <c r="O184" s="92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3" t="s">
        <v>159</v>
      </c>
      <c r="AT184" s="233" t="s">
        <v>155</v>
      </c>
      <c r="AU184" s="233" t="s">
        <v>84</v>
      </c>
      <c r="AY184" s="18" t="s">
        <v>153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8" t="s">
        <v>84</v>
      </c>
      <c r="BK184" s="234">
        <f>ROUND(I184*H184,2)</f>
        <v>0</v>
      </c>
      <c r="BL184" s="18" t="s">
        <v>159</v>
      </c>
      <c r="BM184" s="233" t="s">
        <v>668</v>
      </c>
    </row>
    <row r="185" spans="1:65" s="2" customFormat="1" ht="16.5" customHeight="1">
      <c r="A185" s="39"/>
      <c r="B185" s="40"/>
      <c r="C185" s="221" t="s">
        <v>424</v>
      </c>
      <c r="D185" s="221" t="s">
        <v>155</v>
      </c>
      <c r="E185" s="222" t="s">
        <v>669</v>
      </c>
      <c r="F185" s="223" t="s">
        <v>670</v>
      </c>
      <c r="G185" s="224" t="s">
        <v>207</v>
      </c>
      <c r="H185" s="225">
        <v>15.71</v>
      </c>
      <c r="I185" s="226"/>
      <c r="J185" s="227">
        <f>ROUND(I185*H185,2)</f>
        <v>0</v>
      </c>
      <c r="K185" s="228"/>
      <c r="L185" s="45"/>
      <c r="M185" s="229" t="s">
        <v>1</v>
      </c>
      <c r="N185" s="230" t="s">
        <v>41</v>
      </c>
      <c r="O185" s="92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3" t="s">
        <v>159</v>
      </c>
      <c r="AT185" s="233" t="s">
        <v>155</v>
      </c>
      <c r="AU185" s="233" t="s">
        <v>84</v>
      </c>
      <c r="AY185" s="18" t="s">
        <v>153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8" t="s">
        <v>84</v>
      </c>
      <c r="BK185" s="234">
        <f>ROUND(I185*H185,2)</f>
        <v>0</v>
      </c>
      <c r="BL185" s="18" t="s">
        <v>159</v>
      </c>
      <c r="BM185" s="233" t="s">
        <v>671</v>
      </c>
    </row>
    <row r="186" spans="1:65" s="2" customFormat="1" ht="16.5" customHeight="1">
      <c r="A186" s="39"/>
      <c r="B186" s="40"/>
      <c r="C186" s="221" t="s">
        <v>429</v>
      </c>
      <c r="D186" s="221" t="s">
        <v>155</v>
      </c>
      <c r="E186" s="222" t="s">
        <v>672</v>
      </c>
      <c r="F186" s="223" t="s">
        <v>673</v>
      </c>
      <c r="G186" s="224" t="s">
        <v>158</v>
      </c>
      <c r="H186" s="225">
        <v>15</v>
      </c>
      <c r="I186" s="226"/>
      <c r="J186" s="227">
        <f>ROUND(I186*H186,2)</f>
        <v>0</v>
      </c>
      <c r="K186" s="228"/>
      <c r="L186" s="45"/>
      <c r="M186" s="229" t="s">
        <v>1</v>
      </c>
      <c r="N186" s="230" t="s">
        <v>41</v>
      </c>
      <c r="O186" s="92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3" t="s">
        <v>159</v>
      </c>
      <c r="AT186" s="233" t="s">
        <v>155</v>
      </c>
      <c r="AU186" s="233" t="s">
        <v>84</v>
      </c>
      <c r="AY186" s="18" t="s">
        <v>153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8" t="s">
        <v>84</v>
      </c>
      <c r="BK186" s="234">
        <f>ROUND(I186*H186,2)</f>
        <v>0</v>
      </c>
      <c r="BL186" s="18" t="s">
        <v>159</v>
      </c>
      <c r="BM186" s="233" t="s">
        <v>674</v>
      </c>
    </row>
    <row r="187" spans="1:65" s="2" customFormat="1" ht="16.5" customHeight="1">
      <c r="A187" s="39"/>
      <c r="B187" s="40"/>
      <c r="C187" s="221" t="s">
        <v>434</v>
      </c>
      <c r="D187" s="221" t="s">
        <v>155</v>
      </c>
      <c r="E187" s="222" t="s">
        <v>675</v>
      </c>
      <c r="F187" s="223" t="s">
        <v>676</v>
      </c>
      <c r="G187" s="224" t="s">
        <v>158</v>
      </c>
      <c r="H187" s="225">
        <v>15</v>
      </c>
      <c r="I187" s="226"/>
      <c r="J187" s="227">
        <f>ROUND(I187*H187,2)</f>
        <v>0</v>
      </c>
      <c r="K187" s="228"/>
      <c r="L187" s="45"/>
      <c r="M187" s="229" t="s">
        <v>1</v>
      </c>
      <c r="N187" s="230" t="s">
        <v>41</v>
      </c>
      <c r="O187" s="92"/>
      <c r="P187" s="231">
        <f>O187*H187</f>
        <v>0</v>
      </c>
      <c r="Q187" s="231">
        <v>0</v>
      </c>
      <c r="R187" s="231">
        <f>Q187*H187</f>
        <v>0</v>
      </c>
      <c r="S187" s="231">
        <v>0</v>
      </c>
      <c r="T187" s="232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3" t="s">
        <v>159</v>
      </c>
      <c r="AT187" s="233" t="s">
        <v>155</v>
      </c>
      <c r="AU187" s="233" t="s">
        <v>84</v>
      </c>
      <c r="AY187" s="18" t="s">
        <v>153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8" t="s">
        <v>84</v>
      </c>
      <c r="BK187" s="234">
        <f>ROUND(I187*H187,2)</f>
        <v>0</v>
      </c>
      <c r="BL187" s="18" t="s">
        <v>159</v>
      </c>
      <c r="BM187" s="233" t="s">
        <v>677</v>
      </c>
    </row>
    <row r="188" spans="1:65" s="2" customFormat="1" ht="16.5" customHeight="1">
      <c r="A188" s="39"/>
      <c r="B188" s="40"/>
      <c r="C188" s="221" t="s">
        <v>438</v>
      </c>
      <c r="D188" s="221" t="s">
        <v>155</v>
      </c>
      <c r="E188" s="222" t="s">
        <v>678</v>
      </c>
      <c r="F188" s="223" t="s">
        <v>679</v>
      </c>
      <c r="G188" s="224" t="s">
        <v>196</v>
      </c>
      <c r="H188" s="225">
        <v>2</v>
      </c>
      <c r="I188" s="226"/>
      <c r="J188" s="227">
        <f>ROUND(I188*H188,2)</f>
        <v>0</v>
      </c>
      <c r="K188" s="228"/>
      <c r="L188" s="45"/>
      <c r="M188" s="229" t="s">
        <v>1</v>
      </c>
      <c r="N188" s="230" t="s">
        <v>41</v>
      </c>
      <c r="O188" s="92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3" t="s">
        <v>159</v>
      </c>
      <c r="AT188" s="233" t="s">
        <v>155</v>
      </c>
      <c r="AU188" s="233" t="s">
        <v>84</v>
      </c>
      <c r="AY188" s="18" t="s">
        <v>153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8" t="s">
        <v>84</v>
      </c>
      <c r="BK188" s="234">
        <f>ROUND(I188*H188,2)</f>
        <v>0</v>
      </c>
      <c r="BL188" s="18" t="s">
        <v>159</v>
      </c>
      <c r="BM188" s="233" t="s">
        <v>680</v>
      </c>
    </row>
    <row r="189" spans="1:65" s="2" customFormat="1" ht="16.5" customHeight="1">
      <c r="A189" s="39"/>
      <c r="B189" s="40"/>
      <c r="C189" s="221" t="s">
        <v>443</v>
      </c>
      <c r="D189" s="221" t="s">
        <v>155</v>
      </c>
      <c r="E189" s="222" t="s">
        <v>681</v>
      </c>
      <c r="F189" s="223" t="s">
        <v>682</v>
      </c>
      <c r="G189" s="224" t="s">
        <v>158</v>
      </c>
      <c r="H189" s="225">
        <v>1</v>
      </c>
      <c r="I189" s="226"/>
      <c r="J189" s="227">
        <f>ROUND(I189*H189,2)</f>
        <v>0</v>
      </c>
      <c r="K189" s="228"/>
      <c r="L189" s="45"/>
      <c r="M189" s="229" t="s">
        <v>1</v>
      </c>
      <c r="N189" s="230" t="s">
        <v>41</v>
      </c>
      <c r="O189" s="92"/>
      <c r="P189" s="231">
        <f>O189*H189</f>
        <v>0</v>
      </c>
      <c r="Q189" s="231">
        <v>0</v>
      </c>
      <c r="R189" s="231">
        <f>Q189*H189</f>
        <v>0</v>
      </c>
      <c r="S189" s="231">
        <v>0</v>
      </c>
      <c r="T189" s="232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3" t="s">
        <v>159</v>
      </c>
      <c r="AT189" s="233" t="s">
        <v>155</v>
      </c>
      <c r="AU189" s="233" t="s">
        <v>84</v>
      </c>
      <c r="AY189" s="18" t="s">
        <v>153</v>
      </c>
      <c r="BE189" s="234">
        <f>IF(N189="základní",J189,0)</f>
        <v>0</v>
      </c>
      <c r="BF189" s="234">
        <f>IF(N189="snížená",J189,0)</f>
        <v>0</v>
      </c>
      <c r="BG189" s="234">
        <f>IF(N189="zákl. přenesená",J189,0)</f>
        <v>0</v>
      </c>
      <c r="BH189" s="234">
        <f>IF(N189="sníž. přenesená",J189,0)</f>
        <v>0</v>
      </c>
      <c r="BI189" s="234">
        <f>IF(N189="nulová",J189,0)</f>
        <v>0</v>
      </c>
      <c r="BJ189" s="18" t="s">
        <v>84</v>
      </c>
      <c r="BK189" s="234">
        <f>ROUND(I189*H189,2)</f>
        <v>0</v>
      </c>
      <c r="BL189" s="18" t="s">
        <v>159</v>
      </c>
      <c r="BM189" s="233" t="s">
        <v>683</v>
      </c>
    </row>
    <row r="190" spans="1:65" s="2" customFormat="1" ht="16.5" customHeight="1">
      <c r="A190" s="39"/>
      <c r="B190" s="40"/>
      <c r="C190" s="221" t="s">
        <v>447</v>
      </c>
      <c r="D190" s="221" t="s">
        <v>155</v>
      </c>
      <c r="E190" s="222" t="s">
        <v>660</v>
      </c>
      <c r="F190" s="223" t="s">
        <v>661</v>
      </c>
      <c r="G190" s="224" t="s">
        <v>196</v>
      </c>
      <c r="H190" s="225">
        <v>2</v>
      </c>
      <c r="I190" s="226"/>
      <c r="J190" s="227">
        <f>ROUND(I190*H190,2)</f>
        <v>0</v>
      </c>
      <c r="K190" s="228"/>
      <c r="L190" s="45"/>
      <c r="M190" s="229" t="s">
        <v>1</v>
      </c>
      <c r="N190" s="230" t="s">
        <v>41</v>
      </c>
      <c r="O190" s="92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3" t="s">
        <v>159</v>
      </c>
      <c r="AT190" s="233" t="s">
        <v>155</v>
      </c>
      <c r="AU190" s="233" t="s">
        <v>84</v>
      </c>
      <c r="AY190" s="18" t="s">
        <v>153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8" t="s">
        <v>84</v>
      </c>
      <c r="BK190" s="234">
        <f>ROUND(I190*H190,2)</f>
        <v>0</v>
      </c>
      <c r="BL190" s="18" t="s">
        <v>159</v>
      </c>
      <c r="BM190" s="233" t="s">
        <v>684</v>
      </c>
    </row>
    <row r="191" spans="1:65" s="2" customFormat="1" ht="16.5" customHeight="1">
      <c r="A191" s="39"/>
      <c r="B191" s="40"/>
      <c r="C191" s="221" t="s">
        <v>452</v>
      </c>
      <c r="D191" s="221" t="s">
        <v>155</v>
      </c>
      <c r="E191" s="222" t="s">
        <v>663</v>
      </c>
      <c r="F191" s="223" t="s">
        <v>664</v>
      </c>
      <c r="G191" s="224" t="s">
        <v>196</v>
      </c>
      <c r="H191" s="225">
        <v>2</v>
      </c>
      <c r="I191" s="226"/>
      <c r="J191" s="227">
        <f>ROUND(I191*H191,2)</f>
        <v>0</v>
      </c>
      <c r="K191" s="228"/>
      <c r="L191" s="45"/>
      <c r="M191" s="229" t="s">
        <v>1</v>
      </c>
      <c r="N191" s="230" t="s">
        <v>41</v>
      </c>
      <c r="O191" s="92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3" t="s">
        <v>159</v>
      </c>
      <c r="AT191" s="233" t="s">
        <v>155</v>
      </c>
      <c r="AU191" s="233" t="s">
        <v>84</v>
      </c>
      <c r="AY191" s="18" t="s">
        <v>153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8" t="s">
        <v>84</v>
      </c>
      <c r="BK191" s="234">
        <f>ROUND(I191*H191,2)</f>
        <v>0</v>
      </c>
      <c r="BL191" s="18" t="s">
        <v>159</v>
      </c>
      <c r="BM191" s="233" t="s">
        <v>685</v>
      </c>
    </row>
    <row r="192" spans="1:65" s="2" customFormat="1" ht="16.5" customHeight="1">
      <c r="A192" s="39"/>
      <c r="B192" s="40"/>
      <c r="C192" s="221" t="s">
        <v>456</v>
      </c>
      <c r="D192" s="221" t="s">
        <v>155</v>
      </c>
      <c r="E192" s="222" t="s">
        <v>666</v>
      </c>
      <c r="F192" s="223" t="s">
        <v>667</v>
      </c>
      <c r="G192" s="224" t="s">
        <v>207</v>
      </c>
      <c r="H192" s="225">
        <v>0.5</v>
      </c>
      <c r="I192" s="226"/>
      <c r="J192" s="227">
        <f>ROUND(I192*H192,2)</f>
        <v>0</v>
      </c>
      <c r="K192" s="228"/>
      <c r="L192" s="45"/>
      <c r="M192" s="229" t="s">
        <v>1</v>
      </c>
      <c r="N192" s="230" t="s">
        <v>41</v>
      </c>
      <c r="O192" s="92"/>
      <c r="P192" s="231">
        <f>O192*H192</f>
        <v>0</v>
      </c>
      <c r="Q192" s="231">
        <v>0</v>
      </c>
      <c r="R192" s="231">
        <f>Q192*H192</f>
        <v>0</v>
      </c>
      <c r="S192" s="231">
        <v>0</v>
      </c>
      <c r="T192" s="232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3" t="s">
        <v>159</v>
      </c>
      <c r="AT192" s="233" t="s">
        <v>155</v>
      </c>
      <c r="AU192" s="233" t="s">
        <v>84</v>
      </c>
      <c r="AY192" s="18" t="s">
        <v>153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8" t="s">
        <v>84</v>
      </c>
      <c r="BK192" s="234">
        <f>ROUND(I192*H192,2)</f>
        <v>0</v>
      </c>
      <c r="BL192" s="18" t="s">
        <v>159</v>
      </c>
      <c r="BM192" s="233" t="s">
        <v>686</v>
      </c>
    </row>
    <row r="193" spans="1:65" s="2" customFormat="1" ht="16.5" customHeight="1">
      <c r="A193" s="39"/>
      <c r="B193" s="40"/>
      <c r="C193" s="221" t="s">
        <v>461</v>
      </c>
      <c r="D193" s="221" t="s">
        <v>155</v>
      </c>
      <c r="E193" s="222" t="s">
        <v>669</v>
      </c>
      <c r="F193" s="223" t="s">
        <v>670</v>
      </c>
      <c r="G193" s="224" t="s">
        <v>207</v>
      </c>
      <c r="H193" s="225">
        <v>0.34</v>
      </c>
      <c r="I193" s="226"/>
      <c r="J193" s="227">
        <f>ROUND(I193*H193,2)</f>
        <v>0</v>
      </c>
      <c r="K193" s="228"/>
      <c r="L193" s="45"/>
      <c r="M193" s="229" t="s">
        <v>1</v>
      </c>
      <c r="N193" s="230" t="s">
        <v>41</v>
      </c>
      <c r="O193" s="92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3" t="s">
        <v>159</v>
      </c>
      <c r="AT193" s="233" t="s">
        <v>155</v>
      </c>
      <c r="AU193" s="233" t="s">
        <v>84</v>
      </c>
      <c r="AY193" s="18" t="s">
        <v>153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8" t="s">
        <v>84</v>
      </c>
      <c r="BK193" s="234">
        <f>ROUND(I193*H193,2)</f>
        <v>0</v>
      </c>
      <c r="BL193" s="18" t="s">
        <v>159</v>
      </c>
      <c r="BM193" s="233" t="s">
        <v>687</v>
      </c>
    </row>
    <row r="194" spans="1:65" s="2" customFormat="1" ht="21.75" customHeight="1">
      <c r="A194" s="39"/>
      <c r="B194" s="40"/>
      <c r="C194" s="221" t="s">
        <v>465</v>
      </c>
      <c r="D194" s="221" t="s">
        <v>155</v>
      </c>
      <c r="E194" s="222" t="s">
        <v>688</v>
      </c>
      <c r="F194" s="223" t="s">
        <v>689</v>
      </c>
      <c r="G194" s="224" t="s">
        <v>158</v>
      </c>
      <c r="H194" s="225">
        <v>1</v>
      </c>
      <c r="I194" s="226"/>
      <c r="J194" s="227">
        <f>ROUND(I194*H194,2)</f>
        <v>0</v>
      </c>
      <c r="K194" s="228"/>
      <c r="L194" s="45"/>
      <c r="M194" s="229" t="s">
        <v>1</v>
      </c>
      <c r="N194" s="230" t="s">
        <v>41</v>
      </c>
      <c r="O194" s="92"/>
      <c r="P194" s="231">
        <f>O194*H194</f>
        <v>0</v>
      </c>
      <c r="Q194" s="231">
        <v>0</v>
      </c>
      <c r="R194" s="231">
        <f>Q194*H194</f>
        <v>0</v>
      </c>
      <c r="S194" s="231">
        <v>0</v>
      </c>
      <c r="T194" s="232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3" t="s">
        <v>159</v>
      </c>
      <c r="AT194" s="233" t="s">
        <v>155</v>
      </c>
      <c r="AU194" s="233" t="s">
        <v>84</v>
      </c>
      <c r="AY194" s="18" t="s">
        <v>153</v>
      </c>
      <c r="BE194" s="234">
        <f>IF(N194="základní",J194,0)</f>
        <v>0</v>
      </c>
      <c r="BF194" s="234">
        <f>IF(N194="snížená",J194,0)</f>
        <v>0</v>
      </c>
      <c r="BG194" s="234">
        <f>IF(N194="zákl. přenesená",J194,0)</f>
        <v>0</v>
      </c>
      <c r="BH194" s="234">
        <f>IF(N194="sníž. přenesená",J194,0)</f>
        <v>0</v>
      </c>
      <c r="BI194" s="234">
        <f>IF(N194="nulová",J194,0)</f>
        <v>0</v>
      </c>
      <c r="BJ194" s="18" t="s">
        <v>84</v>
      </c>
      <c r="BK194" s="234">
        <f>ROUND(I194*H194,2)</f>
        <v>0</v>
      </c>
      <c r="BL194" s="18" t="s">
        <v>159</v>
      </c>
      <c r="BM194" s="233" t="s">
        <v>690</v>
      </c>
    </row>
    <row r="195" spans="1:65" s="2" customFormat="1" ht="16.5" customHeight="1">
      <c r="A195" s="39"/>
      <c r="B195" s="40"/>
      <c r="C195" s="221" t="s">
        <v>470</v>
      </c>
      <c r="D195" s="221" t="s">
        <v>155</v>
      </c>
      <c r="E195" s="222" t="s">
        <v>691</v>
      </c>
      <c r="F195" s="223" t="s">
        <v>692</v>
      </c>
      <c r="G195" s="224" t="s">
        <v>196</v>
      </c>
      <c r="H195" s="225">
        <v>80</v>
      </c>
      <c r="I195" s="226"/>
      <c r="J195" s="227">
        <f>ROUND(I195*H195,2)</f>
        <v>0</v>
      </c>
      <c r="K195" s="228"/>
      <c r="L195" s="45"/>
      <c r="M195" s="229" t="s">
        <v>1</v>
      </c>
      <c r="N195" s="230" t="s">
        <v>41</v>
      </c>
      <c r="O195" s="92"/>
      <c r="P195" s="231">
        <f>O195*H195</f>
        <v>0</v>
      </c>
      <c r="Q195" s="231">
        <v>0</v>
      </c>
      <c r="R195" s="231">
        <f>Q195*H195</f>
        <v>0</v>
      </c>
      <c r="S195" s="231">
        <v>0</v>
      </c>
      <c r="T195" s="232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3" t="s">
        <v>159</v>
      </c>
      <c r="AT195" s="233" t="s">
        <v>155</v>
      </c>
      <c r="AU195" s="233" t="s">
        <v>84</v>
      </c>
      <c r="AY195" s="18" t="s">
        <v>153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8" t="s">
        <v>84</v>
      </c>
      <c r="BK195" s="234">
        <f>ROUND(I195*H195,2)</f>
        <v>0</v>
      </c>
      <c r="BL195" s="18" t="s">
        <v>159</v>
      </c>
      <c r="BM195" s="233" t="s">
        <v>693</v>
      </c>
    </row>
    <row r="196" spans="1:65" s="2" customFormat="1" ht="16.5" customHeight="1">
      <c r="A196" s="39"/>
      <c r="B196" s="40"/>
      <c r="C196" s="221" t="s">
        <v>475</v>
      </c>
      <c r="D196" s="221" t="s">
        <v>155</v>
      </c>
      <c r="E196" s="222" t="s">
        <v>660</v>
      </c>
      <c r="F196" s="223" t="s">
        <v>661</v>
      </c>
      <c r="G196" s="224" t="s">
        <v>196</v>
      </c>
      <c r="H196" s="225">
        <v>80</v>
      </c>
      <c r="I196" s="226"/>
      <c r="J196" s="227">
        <f>ROUND(I196*H196,2)</f>
        <v>0</v>
      </c>
      <c r="K196" s="228"/>
      <c r="L196" s="45"/>
      <c r="M196" s="229" t="s">
        <v>1</v>
      </c>
      <c r="N196" s="230" t="s">
        <v>41</v>
      </c>
      <c r="O196" s="92"/>
      <c r="P196" s="231">
        <f>O196*H196</f>
        <v>0</v>
      </c>
      <c r="Q196" s="231">
        <v>0</v>
      </c>
      <c r="R196" s="231">
        <f>Q196*H196</f>
        <v>0</v>
      </c>
      <c r="S196" s="231">
        <v>0</v>
      </c>
      <c r="T196" s="232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3" t="s">
        <v>159</v>
      </c>
      <c r="AT196" s="233" t="s">
        <v>155</v>
      </c>
      <c r="AU196" s="233" t="s">
        <v>84</v>
      </c>
      <c r="AY196" s="18" t="s">
        <v>153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8" t="s">
        <v>84</v>
      </c>
      <c r="BK196" s="234">
        <f>ROUND(I196*H196,2)</f>
        <v>0</v>
      </c>
      <c r="BL196" s="18" t="s">
        <v>159</v>
      </c>
      <c r="BM196" s="233" t="s">
        <v>694</v>
      </c>
    </row>
    <row r="197" spans="1:65" s="2" customFormat="1" ht="16.5" customHeight="1">
      <c r="A197" s="39"/>
      <c r="B197" s="40"/>
      <c r="C197" s="221" t="s">
        <v>480</v>
      </c>
      <c r="D197" s="221" t="s">
        <v>155</v>
      </c>
      <c r="E197" s="222" t="s">
        <v>663</v>
      </c>
      <c r="F197" s="223" t="s">
        <v>664</v>
      </c>
      <c r="G197" s="224" t="s">
        <v>196</v>
      </c>
      <c r="H197" s="225">
        <v>80</v>
      </c>
      <c r="I197" s="226"/>
      <c r="J197" s="227">
        <f>ROUND(I197*H197,2)</f>
        <v>0</v>
      </c>
      <c r="K197" s="228"/>
      <c r="L197" s="45"/>
      <c r="M197" s="229" t="s">
        <v>1</v>
      </c>
      <c r="N197" s="230" t="s">
        <v>41</v>
      </c>
      <c r="O197" s="92"/>
      <c r="P197" s="231">
        <f>O197*H197</f>
        <v>0</v>
      </c>
      <c r="Q197" s="231">
        <v>0</v>
      </c>
      <c r="R197" s="231">
        <f>Q197*H197</f>
        <v>0</v>
      </c>
      <c r="S197" s="231">
        <v>0</v>
      </c>
      <c r="T197" s="232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3" t="s">
        <v>159</v>
      </c>
      <c r="AT197" s="233" t="s">
        <v>155</v>
      </c>
      <c r="AU197" s="233" t="s">
        <v>84</v>
      </c>
      <c r="AY197" s="18" t="s">
        <v>153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8" t="s">
        <v>84</v>
      </c>
      <c r="BK197" s="234">
        <f>ROUND(I197*H197,2)</f>
        <v>0</v>
      </c>
      <c r="BL197" s="18" t="s">
        <v>159</v>
      </c>
      <c r="BM197" s="233" t="s">
        <v>695</v>
      </c>
    </row>
    <row r="198" spans="1:65" s="2" customFormat="1" ht="16.5" customHeight="1">
      <c r="A198" s="39"/>
      <c r="B198" s="40"/>
      <c r="C198" s="221" t="s">
        <v>485</v>
      </c>
      <c r="D198" s="221" t="s">
        <v>155</v>
      </c>
      <c r="E198" s="222" t="s">
        <v>666</v>
      </c>
      <c r="F198" s="223" t="s">
        <v>667</v>
      </c>
      <c r="G198" s="224" t="s">
        <v>207</v>
      </c>
      <c r="H198" s="225">
        <v>17</v>
      </c>
      <c r="I198" s="226"/>
      <c r="J198" s="227">
        <f>ROUND(I198*H198,2)</f>
        <v>0</v>
      </c>
      <c r="K198" s="228"/>
      <c r="L198" s="45"/>
      <c r="M198" s="229" t="s">
        <v>1</v>
      </c>
      <c r="N198" s="230" t="s">
        <v>41</v>
      </c>
      <c r="O198" s="92"/>
      <c r="P198" s="231">
        <f>O198*H198</f>
        <v>0</v>
      </c>
      <c r="Q198" s="231">
        <v>0</v>
      </c>
      <c r="R198" s="231">
        <f>Q198*H198</f>
        <v>0</v>
      </c>
      <c r="S198" s="231">
        <v>0</v>
      </c>
      <c r="T198" s="232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3" t="s">
        <v>159</v>
      </c>
      <c r="AT198" s="233" t="s">
        <v>155</v>
      </c>
      <c r="AU198" s="233" t="s">
        <v>84</v>
      </c>
      <c r="AY198" s="18" t="s">
        <v>153</v>
      </c>
      <c r="BE198" s="234">
        <f>IF(N198="základní",J198,0)</f>
        <v>0</v>
      </c>
      <c r="BF198" s="234">
        <f>IF(N198="snížená",J198,0)</f>
        <v>0</v>
      </c>
      <c r="BG198" s="234">
        <f>IF(N198="zákl. přenesená",J198,0)</f>
        <v>0</v>
      </c>
      <c r="BH198" s="234">
        <f>IF(N198="sníž. přenesená",J198,0)</f>
        <v>0</v>
      </c>
      <c r="BI198" s="234">
        <f>IF(N198="nulová",J198,0)</f>
        <v>0</v>
      </c>
      <c r="BJ198" s="18" t="s">
        <v>84</v>
      </c>
      <c r="BK198" s="234">
        <f>ROUND(I198*H198,2)</f>
        <v>0</v>
      </c>
      <c r="BL198" s="18" t="s">
        <v>159</v>
      </c>
      <c r="BM198" s="233" t="s">
        <v>696</v>
      </c>
    </row>
    <row r="199" spans="1:65" s="2" customFormat="1" ht="16.5" customHeight="1">
      <c r="A199" s="39"/>
      <c r="B199" s="40"/>
      <c r="C199" s="221" t="s">
        <v>492</v>
      </c>
      <c r="D199" s="221" t="s">
        <v>155</v>
      </c>
      <c r="E199" s="222" t="s">
        <v>669</v>
      </c>
      <c r="F199" s="223" t="s">
        <v>670</v>
      </c>
      <c r="G199" s="224" t="s">
        <v>207</v>
      </c>
      <c r="H199" s="225">
        <v>17</v>
      </c>
      <c r="I199" s="226"/>
      <c r="J199" s="227">
        <f>ROUND(I199*H199,2)</f>
        <v>0</v>
      </c>
      <c r="K199" s="228"/>
      <c r="L199" s="45"/>
      <c r="M199" s="229" t="s">
        <v>1</v>
      </c>
      <c r="N199" s="230" t="s">
        <v>41</v>
      </c>
      <c r="O199" s="92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3" t="s">
        <v>159</v>
      </c>
      <c r="AT199" s="233" t="s">
        <v>155</v>
      </c>
      <c r="AU199" s="233" t="s">
        <v>84</v>
      </c>
      <c r="AY199" s="18" t="s">
        <v>153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8" t="s">
        <v>84</v>
      </c>
      <c r="BK199" s="234">
        <f>ROUND(I199*H199,2)</f>
        <v>0</v>
      </c>
      <c r="BL199" s="18" t="s">
        <v>159</v>
      </c>
      <c r="BM199" s="233" t="s">
        <v>697</v>
      </c>
    </row>
    <row r="200" spans="1:65" s="2" customFormat="1" ht="16.5" customHeight="1">
      <c r="A200" s="39"/>
      <c r="B200" s="40"/>
      <c r="C200" s="221" t="s">
        <v>497</v>
      </c>
      <c r="D200" s="221" t="s">
        <v>155</v>
      </c>
      <c r="E200" s="222" t="s">
        <v>691</v>
      </c>
      <c r="F200" s="223" t="s">
        <v>692</v>
      </c>
      <c r="G200" s="224" t="s">
        <v>196</v>
      </c>
      <c r="H200" s="225">
        <v>15</v>
      </c>
      <c r="I200" s="226"/>
      <c r="J200" s="227">
        <f>ROUND(I200*H200,2)</f>
        <v>0</v>
      </c>
      <c r="K200" s="228"/>
      <c r="L200" s="45"/>
      <c r="M200" s="229" t="s">
        <v>1</v>
      </c>
      <c r="N200" s="230" t="s">
        <v>41</v>
      </c>
      <c r="O200" s="92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3" t="s">
        <v>159</v>
      </c>
      <c r="AT200" s="233" t="s">
        <v>155</v>
      </c>
      <c r="AU200" s="233" t="s">
        <v>84</v>
      </c>
      <c r="AY200" s="18" t="s">
        <v>153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8" t="s">
        <v>84</v>
      </c>
      <c r="BK200" s="234">
        <f>ROUND(I200*H200,2)</f>
        <v>0</v>
      </c>
      <c r="BL200" s="18" t="s">
        <v>159</v>
      </c>
      <c r="BM200" s="233" t="s">
        <v>698</v>
      </c>
    </row>
    <row r="201" spans="1:65" s="2" customFormat="1" ht="16.5" customHeight="1">
      <c r="A201" s="39"/>
      <c r="B201" s="40"/>
      <c r="C201" s="221" t="s">
        <v>502</v>
      </c>
      <c r="D201" s="221" t="s">
        <v>155</v>
      </c>
      <c r="E201" s="222" t="s">
        <v>660</v>
      </c>
      <c r="F201" s="223" t="s">
        <v>661</v>
      </c>
      <c r="G201" s="224" t="s">
        <v>196</v>
      </c>
      <c r="H201" s="225">
        <v>15</v>
      </c>
      <c r="I201" s="226"/>
      <c r="J201" s="227">
        <f>ROUND(I201*H201,2)</f>
        <v>0</v>
      </c>
      <c r="K201" s="228"/>
      <c r="L201" s="45"/>
      <c r="M201" s="229" t="s">
        <v>1</v>
      </c>
      <c r="N201" s="230" t="s">
        <v>41</v>
      </c>
      <c r="O201" s="92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3" t="s">
        <v>159</v>
      </c>
      <c r="AT201" s="233" t="s">
        <v>155</v>
      </c>
      <c r="AU201" s="233" t="s">
        <v>84</v>
      </c>
      <c r="AY201" s="18" t="s">
        <v>153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8" t="s">
        <v>84</v>
      </c>
      <c r="BK201" s="234">
        <f>ROUND(I201*H201,2)</f>
        <v>0</v>
      </c>
      <c r="BL201" s="18" t="s">
        <v>159</v>
      </c>
      <c r="BM201" s="233" t="s">
        <v>699</v>
      </c>
    </row>
    <row r="202" spans="1:65" s="2" customFormat="1" ht="16.5" customHeight="1">
      <c r="A202" s="39"/>
      <c r="B202" s="40"/>
      <c r="C202" s="221" t="s">
        <v>507</v>
      </c>
      <c r="D202" s="221" t="s">
        <v>155</v>
      </c>
      <c r="E202" s="222" t="s">
        <v>663</v>
      </c>
      <c r="F202" s="223" t="s">
        <v>664</v>
      </c>
      <c r="G202" s="224" t="s">
        <v>196</v>
      </c>
      <c r="H202" s="225">
        <v>15</v>
      </c>
      <c r="I202" s="226"/>
      <c r="J202" s="227">
        <f>ROUND(I202*H202,2)</f>
        <v>0</v>
      </c>
      <c r="K202" s="228"/>
      <c r="L202" s="45"/>
      <c r="M202" s="229" t="s">
        <v>1</v>
      </c>
      <c r="N202" s="230" t="s">
        <v>41</v>
      </c>
      <c r="O202" s="92"/>
      <c r="P202" s="231">
        <f>O202*H202</f>
        <v>0</v>
      </c>
      <c r="Q202" s="231">
        <v>0</v>
      </c>
      <c r="R202" s="231">
        <f>Q202*H202</f>
        <v>0</v>
      </c>
      <c r="S202" s="231">
        <v>0</v>
      </c>
      <c r="T202" s="232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3" t="s">
        <v>159</v>
      </c>
      <c r="AT202" s="233" t="s">
        <v>155</v>
      </c>
      <c r="AU202" s="233" t="s">
        <v>84</v>
      </c>
      <c r="AY202" s="18" t="s">
        <v>153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8" t="s">
        <v>84</v>
      </c>
      <c r="BK202" s="234">
        <f>ROUND(I202*H202,2)</f>
        <v>0</v>
      </c>
      <c r="BL202" s="18" t="s">
        <v>159</v>
      </c>
      <c r="BM202" s="233" t="s">
        <v>700</v>
      </c>
    </row>
    <row r="203" spans="1:65" s="2" customFormat="1" ht="16.5" customHeight="1">
      <c r="A203" s="39"/>
      <c r="B203" s="40"/>
      <c r="C203" s="221" t="s">
        <v>512</v>
      </c>
      <c r="D203" s="221" t="s">
        <v>155</v>
      </c>
      <c r="E203" s="222" t="s">
        <v>666</v>
      </c>
      <c r="F203" s="223" t="s">
        <v>667</v>
      </c>
      <c r="G203" s="224" t="s">
        <v>207</v>
      </c>
      <c r="H203" s="225">
        <v>6.75</v>
      </c>
      <c r="I203" s="226"/>
      <c r="J203" s="227">
        <f>ROUND(I203*H203,2)</f>
        <v>0</v>
      </c>
      <c r="K203" s="228"/>
      <c r="L203" s="45"/>
      <c r="M203" s="229" t="s">
        <v>1</v>
      </c>
      <c r="N203" s="230" t="s">
        <v>41</v>
      </c>
      <c r="O203" s="92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3" t="s">
        <v>159</v>
      </c>
      <c r="AT203" s="233" t="s">
        <v>155</v>
      </c>
      <c r="AU203" s="233" t="s">
        <v>84</v>
      </c>
      <c r="AY203" s="18" t="s">
        <v>153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8" t="s">
        <v>84</v>
      </c>
      <c r="BK203" s="234">
        <f>ROUND(I203*H203,2)</f>
        <v>0</v>
      </c>
      <c r="BL203" s="18" t="s">
        <v>159</v>
      </c>
      <c r="BM203" s="233" t="s">
        <v>701</v>
      </c>
    </row>
    <row r="204" spans="1:65" s="2" customFormat="1" ht="16.5" customHeight="1">
      <c r="A204" s="39"/>
      <c r="B204" s="40"/>
      <c r="C204" s="221" t="s">
        <v>521</v>
      </c>
      <c r="D204" s="221" t="s">
        <v>155</v>
      </c>
      <c r="E204" s="222" t="s">
        <v>702</v>
      </c>
      <c r="F204" s="223" t="s">
        <v>703</v>
      </c>
      <c r="G204" s="224" t="s">
        <v>158</v>
      </c>
      <c r="H204" s="225">
        <v>7.5</v>
      </c>
      <c r="I204" s="226"/>
      <c r="J204" s="227">
        <f>ROUND(I204*H204,2)</f>
        <v>0</v>
      </c>
      <c r="K204" s="228"/>
      <c r="L204" s="45"/>
      <c r="M204" s="229" t="s">
        <v>1</v>
      </c>
      <c r="N204" s="230" t="s">
        <v>41</v>
      </c>
      <c r="O204" s="92"/>
      <c r="P204" s="231">
        <f>O204*H204</f>
        <v>0</v>
      </c>
      <c r="Q204" s="231">
        <v>0</v>
      </c>
      <c r="R204" s="231">
        <f>Q204*H204</f>
        <v>0</v>
      </c>
      <c r="S204" s="231">
        <v>0</v>
      </c>
      <c r="T204" s="232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3" t="s">
        <v>159</v>
      </c>
      <c r="AT204" s="233" t="s">
        <v>155</v>
      </c>
      <c r="AU204" s="233" t="s">
        <v>84</v>
      </c>
      <c r="AY204" s="18" t="s">
        <v>153</v>
      </c>
      <c r="BE204" s="234">
        <f>IF(N204="základní",J204,0)</f>
        <v>0</v>
      </c>
      <c r="BF204" s="234">
        <f>IF(N204="snížená",J204,0)</f>
        <v>0</v>
      </c>
      <c r="BG204" s="234">
        <f>IF(N204="zákl. přenesená",J204,0)</f>
        <v>0</v>
      </c>
      <c r="BH204" s="234">
        <f>IF(N204="sníž. přenesená",J204,0)</f>
        <v>0</v>
      </c>
      <c r="BI204" s="234">
        <f>IF(N204="nulová",J204,0)</f>
        <v>0</v>
      </c>
      <c r="BJ204" s="18" t="s">
        <v>84</v>
      </c>
      <c r="BK204" s="234">
        <f>ROUND(I204*H204,2)</f>
        <v>0</v>
      </c>
      <c r="BL204" s="18" t="s">
        <v>159</v>
      </c>
      <c r="BM204" s="233" t="s">
        <v>704</v>
      </c>
    </row>
    <row r="205" spans="1:65" s="2" customFormat="1" ht="16.5" customHeight="1">
      <c r="A205" s="39"/>
      <c r="B205" s="40"/>
      <c r="C205" s="221" t="s">
        <v>526</v>
      </c>
      <c r="D205" s="221" t="s">
        <v>155</v>
      </c>
      <c r="E205" s="222" t="s">
        <v>669</v>
      </c>
      <c r="F205" s="223" t="s">
        <v>670</v>
      </c>
      <c r="G205" s="224" t="s">
        <v>207</v>
      </c>
      <c r="H205" s="225">
        <v>6.71</v>
      </c>
      <c r="I205" s="226"/>
      <c r="J205" s="227">
        <f>ROUND(I205*H205,2)</f>
        <v>0</v>
      </c>
      <c r="K205" s="228"/>
      <c r="L205" s="45"/>
      <c r="M205" s="229" t="s">
        <v>1</v>
      </c>
      <c r="N205" s="230" t="s">
        <v>41</v>
      </c>
      <c r="O205" s="92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3" t="s">
        <v>159</v>
      </c>
      <c r="AT205" s="233" t="s">
        <v>155</v>
      </c>
      <c r="AU205" s="233" t="s">
        <v>84</v>
      </c>
      <c r="AY205" s="18" t="s">
        <v>153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8" t="s">
        <v>84</v>
      </c>
      <c r="BK205" s="234">
        <f>ROUND(I205*H205,2)</f>
        <v>0</v>
      </c>
      <c r="BL205" s="18" t="s">
        <v>159</v>
      </c>
      <c r="BM205" s="233" t="s">
        <v>705</v>
      </c>
    </row>
    <row r="206" spans="1:65" s="2" customFormat="1" ht="21.75" customHeight="1">
      <c r="A206" s="39"/>
      <c r="B206" s="40"/>
      <c r="C206" s="221" t="s">
        <v>532</v>
      </c>
      <c r="D206" s="221" t="s">
        <v>155</v>
      </c>
      <c r="E206" s="222" t="s">
        <v>706</v>
      </c>
      <c r="F206" s="223" t="s">
        <v>707</v>
      </c>
      <c r="G206" s="224" t="s">
        <v>207</v>
      </c>
      <c r="H206" s="225">
        <v>0.75</v>
      </c>
      <c r="I206" s="226"/>
      <c r="J206" s="227">
        <f>ROUND(I206*H206,2)</f>
        <v>0</v>
      </c>
      <c r="K206" s="228"/>
      <c r="L206" s="45"/>
      <c r="M206" s="229" t="s">
        <v>1</v>
      </c>
      <c r="N206" s="230" t="s">
        <v>41</v>
      </c>
      <c r="O206" s="92"/>
      <c r="P206" s="231">
        <f>O206*H206</f>
        <v>0</v>
      </c>
      <c r="Q206" s="231">
        <v>0</v>
      </c>
      <c r="R206" s="231">
        <f>Q206*H206</f>
        <v>0</v>
      </c>
      <c r="S206" s="231">
        <v>0</v>
      </c>
      <c r="T206" s="232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3" t="s">
        <v>159</v>
      </c>
      <c r="AT206" s="233" t="s">
        <v>155</v>
      </c>
      <c r="AU206" s="233" t="s">
        <v>84</v>
      </c>
      <c r="AY206" s="18" t="s">
        <v>153</v>
      </c>
      <c r="BE206" s="234">
        <f>IF(N206="základní",J206,0)</f>
        <v>0</v>
      </c>
      <c r="BF206" s="234">
        <f>IF(N206="snížená",J206,0)</f>
        <v>0</v>
      </c>
      <c r="BG206" s="234">
        <f>IF(N206="zákl. přenesená",J206,0)</f>
        <v>0</v>
      </c>
      <c r="BH206" s="234">
        <f>IF(N206="sníž. přenesená",J206,0)</f>
        <v>0</v>
      </c>
      <c r="BI206" s="234">
        <f>IF(N206="nulová",J206,0)</f>
        <v>0</v>
      </c>
      <c r="BJ206" s="18" t="s">
        <v>84</v>
      </c>
      <c r="BK206" s="234">
        <f>ROUND(I206*H206,2)</f>
        <v>0</v>
      </c>
      <c r="BL206" s="18" t="s">
        <v>159</v>
      </c>
      <c r="BM206" s="233" t="s">
        <v>708</v>
      </c>
    </row>
    <row r="207" spans="1:65" s="2" customFormat="1" ht="21.75" customHeight="1">
      <c r="A207" s="39"/>
      <c r="B207" s="40"/>
      <c r="C207" s="221" t="s">
        <v>540</v>
      </c>
      <c r="D207" s="221" t="s">
        <v>155</v>
      </c>
      <c r="E207" s="222" t="s">
        <v>709</v>
      </c>
      <c r="F207" s="223" t="s">
        <v>710</v>
      </c>
      <c r="G207" s="224" t="s">
        <v>566</v>
      </c>
      <c r="H207" s="225">
        <v>3</v>
      </c>
      <c r="I207" s="226"/>
      <c r="J207" s="227">
        <f>ROUND(I207*H207,2)</f>
        <v>0</v>
      </c>
      <c r="K207" s="228"/>
      <c r="L207" s="45"/>
      <c r="M207" s="229" t="s">
        <v>1</v>
      </c>
      <c r="N207" s="230" t="s">
        <v>41</v>
      </c>
      <c r="O207" s="92"/>
      <c r="P207" s="231">
        <f>O207*H207</f>
        <v>0</v>
      </c>
      <c r="Q207" s="231">
        <v>0</v>
      </c>
      <c r="R207" s="231">
        <f>Q207*H207</f>
        <v>0</v>
      </c>
      <c r="S207" s="231">
        <v>0</v>
      </c>
      <c r="T207" s="232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3" t="s">
        <v>159</v>
      </c>
      <c r="AT207" s="233" t="s">
        <v>155</v>
      </c>
      <c r="AU207" s="233" t="s">
        <v>84</v>
      </c>
      <c r="AY207" s="18" t="s">
        <v>153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8" t="s">
        <v>84</v>
      </c>
      <c r="BK207" s="234">
        <f>ROUND(I207*H207,2)</f>
        <v>0</v>
      </c>
      <c r="BL207" s="18" t="s">
        <v>159</v>
      </c>
      <c r="BM207" s="233" t="s">
        <v>711</v>
      </c>
    </row>
    <row r="208" spans="1:65" s="2" customFormat="1" ht="16.5" customHeight="1">
      <c r="A208" s="39"/>
      <c r="B208" s="40"/>
      <c r="C208" s="221" t="s">
        <v>545</v>
      </c>
      <c r="D208" s="221" t="s">
        <v>155</v>
      </c>
      <c r="E208" s="222" t="s">
        <v>666</v>
      </c>
      <c r="F208" s="223" t="s">
        <v>667</v>
      </c>
      <c r="G208" s="224" t="s">
        <v>207</v>
      </c>
      <c r="H208" s="225">
        <v>0.75</v>
      </c>
      <c r="I208" s="226"/>
      <c r="J208" s="227">
        <f>ROUND(I208*H208,2)</f>
        <v>0</v>
      </c>
      <c r="K208" s="228"/>
      <c r="L208" s="45"/>
      <c r="M208" s="229" t="s">
        <v>1</v>
      </c>
      <c r="N208" s="230" t="s">
        <v>41</v>
      </c>
      <c r="O208" s="92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3" t="s">
        <v>159</v>
      </c>
      <c r="AT208" s="233" t="s">
        <v>155</v>
      </c>
      <c r="AU208" s="233" t="s">
        <v>84</v>
      </c>
      <c r="AY208" s="18" t="s">
        <v>153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8" t="s">
        <v>84</v>
      </c>
      <c r="BK208" s="234">
        <f>ROUND(I208*H208,2)</f>
        <v>0</v>
      </c>
      <c r="BL208" s="18" t="s">
        <v>159</v>
      </c>
      <c r="BM208" s="233" t="s">
        <v>712</v>
      </c>
    </row>
    <row r="209" spans="1:65" s="2" customFormat="1" ht="16.5" customHeight="1">
      <c r="A209" s="39"/>
      <c r="B209" s="40"/>
      <c r="C209" s="221" t="s">
        <v>643</v>
      </c>
      <c r="D209" s="221" t="s">
        <v>155</v>
      </c>
      <c r="E209" s="222" t="s">
        <v>713</v>
      </c>
      <c r="F209" s="223" t="s">
        <v>714</v>
      </c>
      <c r="G209" s="224" t="s">
        <v>573</v>
      </c>
      <c r="H209" s="293"/>
      <c r="I209" s="226"/>
      <c r="J209" s="227">
        <f>ROUND(I209*H209,2)</f>
        <v>0</v>
      </c>
      <c r="K209" s="228"/>
      <c r="L209" s="45"/>
      <c r="M209" s="229" t="s">
        <v>1</v>
      </c>
      <c r="N209" s="230" t="s">
        <v>41</v>
      </c>
      <c r="O209" s="92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3" t="s">
        <v>159</v>
      </c>
      <c r="AT209" s="233" t="s">
        <v>155</v>
      </c>
      <c r="AU209" s="233" t="s">
        <v>84</v>
      </c>
      <c r="AY209" s="18" t="s">
        <v>153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8" t="s">
        <v>84</v>
      </c>
      <c r="BK209" s="234">
        <f>ROUND(I209*H209,2)</f>
        <v>0</v>
      </c>
      <c r="BL209" s="18" t="s">
        <v>159</v>
      </c>
      <c r="BM209" s="233" t="s">
        <v>715</v>
      </c>
    </row>
    <row r="210" spans="1:63" s="12" customFormat="1" ht="25.9" customHeight="1">
      <c r="A210" s="12"/>
      <c r="B210" s="205"/>
      <c r="C210" s="206"/>
      <c r="D210" s="207" t="s">
        <v>75</v>
      </c>
      <c r="E210" s="208" t="s">
        <v>716</v>
      </c>
      <c r="F210" s="208" t="s">
        <v>717</v>
      </c>
      <c r="G210" s="206"/>
      <c r="H210" s="206"/>
      <c r="I210" s="209"/>
      <c r="J210" s="210">
        <f>BK210</f>
        <v>0</v>
      </c>
      <c r="K210" s="206"/>
      <c r="L210" s="211"/>
      <c r="M210" s="212"/>
      <c r="N210" s="213"/>
      <c r="O210" s="213"/>
      <c r="P210" s="214">
        <f>SUM(P211:P214)</f>
        <v>0</v>
      </c>
      <c r="Q210" s="213"/>
      <c r="R210" s="214">
        <f>SUM(R211:R214)</f>
        <v>0</v>
      </c>
      <c r="S210" s="213"/>
      <c r="T210" s="215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6" t="s">
        <v>84</v>
      </c>
      <c r="AT210" s="217" t="s">
        <v>75</v>
      </c>
      <c r="AU210" s="217" t="s">
        <v>76</v>
      </c>
      <c r="AY210" s="216" t="s">
        <v>153</v>
      </c>
      <c r="BK210" s="218">
        <f>SUM(BK211:BK214)</f>
        <v>0</v>
      </c>
    </row>
    <row r="211" spans="1:65" s="2" customFormat="1" ht="16.5" customHeight="1">
      <c r="A211" s="39"/>
      <c r="B211" s="40"/>
      <c r="C211" s="221" t="s">
        <v>718</v>
      </c>
      <c r="D211" s="221" t="s">
        <v>155</v>
      </c>
      <c r="E211" s="222" t="s">
        <v>719</v>
      </c>
      <c r="F211" s="223" t="s">
        <v>720</v>
      </c>
      <c r="G211" s="224" t="s">
        <v>566</v>
      </c>
      <c r="H211" s="225">
        <v>3</v>
      </c>
      <c r="I211" s="226"/>
      <c r="J211" s="227">
        <f>ROUND(I211*H211,2)</f>
        <v>0</v>
      </c>
      <c r="K211" s="228"/>
      <c r="L211" s="45"/>
      <c r="M211" s="229" t="s">
        <v>1</v>
      </c>
      <c r="N211" s="230" t="s">
        <v>41</v>
      </c>
      <c r="O211" s="92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3" t="s">
        <v>159</v>
      </c>
      <c r="AT211" s="233" t="s">
        <v>155</v>
      </c>
      <c r="AU211" s="233" t="s">
        <v>84</v>
      </c>
      <c r="AY211" s="18" t="s">
        <v>153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8" t="s">
        <v>84</v>
      </c>
      <c r="BK211" s="234">
        <f>ROUND(I211*H211,2)</f>
        <v>0</v>
      </c>
      <c r="BL211" s="18" t="s">
        <v>159</v>
      </c>
      <c r="BM211" s="233" t="s">
        <v>721</v>
      </c>
    </row>
    <row r="212" spans="1:65" s="2" customFormat="1" ht="16.5" customHeight="1">
      <c r="A212" s="39"/>
      <c r="B212" s="40"/>
      <c r="C212" s="221" t="s">
        <v>646</v>
      </c>
      <c r="D212" s="221" t="s">
        <v>155</v>
      </c>
      <c r="E212" s="222" t="s">
        <v>722</v>
      </c>
      <c r="F212" s="223" t="s">
        <v>723</v>
      </c>
      <c r="G212" s="224" t="s">
        <v>724</v>
      </c>
      <c r="H212" s="225">
        <v>2</v>
      </c>
      <c r="I212" s="226"/>
      <c r="J212" s="227">
        <f>ROUND(I212*H212,2)</f>
        <v>0</v>
      </c>
      <c r="K212" s="228"/>
      <c r="L212" s="45"/>
      <c r="M212" s="229" t="s">
        <v>1</v>
      </c>
      <c r="N212" s="230" t="s">
        <v>41</v>
      </c>
      <c r="O212" s="92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3" t="s">
        <v>159</v>
      </c>
      <c r="AT212" s="233" t="s">
        <v>155</v>
      </c>
      <c r="AU212" s="233" t="s">
        <v>84</v>
      </c>
      <c r="AY212" s="18" t="s">
        <v>153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8" t="s">
        <v>84</v>
      </c>
      <c r="BK212" s="234">
        <f>ROUND(I212*H212,2)</f>
        <v>0</v>
      </c>
      <c r="BL212" s="18" t="s">
        <v>159</v>
      </c>
      <c r="BM212" s="233" t="s">
        <v>725</v>
      </c>
    </row>
    <row r="213" spans="1:65" s="2" customFormat="1" ht="16.5" customHeight="1">
      <c r="A213" s="39"/>
      <c r="B213" s="40"/>
      <c r="C213" s="221" t="s">
        <v>726</v>
      </c>
      <c r="D213" s="221" t="s">
        <v>155</v>
      </c>
      <c r="E213" s="222" t="s">
        <v>727</v>
      </c>
      <c r="F213" s="223" t="s">
        <v>728</v>
      </c>
      <c r="G213" s="224" t="s">
        <v>724</v>
      </c>
      <c r="H213" s="225">
        <v>2</v>
      </c>
      <c r="I213" s="226"/>
      <c r="J213" s="227">
        <f>ROUND(I213*H213,2)</f>
        <v>0</v>
      </c>
      <c r="K213" s="228"/>
      <c r="L213" s="45"/>
      <c r="M213" s="229" t="s">
        <v>1</v>
      </c>
      <c r="N213" s="230" t="s">
        <v>41</v>
      </c>
      <c r="O213" s="92"/>
      <c r="P213" s="231">
        <f>O213*H213</f>
        <v>0</v>
      </c>
      <c r="Q213" s="231">
        <v>0</v>
      </c>
      <c r="R213" s="231">
        <f>Q213*H213</f>
        <v>0</v>
      </c>
      <c r="S213" s="231">
        <v>0</v>
      </c>
      <c r="T213" s="232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3" t="s">
        <v>159</v>
      </c>
      <c r="AT213" s="233" t="s">
        <v>155</v>
      </c>
      <c r="AU213" s="233" t="s">
        <v>84</v>
      </c>
      <c r="AY213" s="18" t="s">
        <v>153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8" t="s">
        <v>84</v>
      </c>
      <c r="BK213" s="234">
        <f>ROUND(I213*H213,2)</f>
        <v>0</v>
      </c>
      <c r="BL213" s="18" t="s">
        <v>159</v>
      </c>
      <c r="BM213" s="233" t="s">
        <v>729</v>
      </c>
    </row>
    <row r="214" spans="1:65" s="2" customFormat="1" ht="16.5" customHeight="1">
      <c r="A214" s="39"/>
      <c r="B214" s="40"/>
      <c r="C214" s="221" t="s">
        <v>650</v>
      </c>
      <c r="D214" s="221" t="s">
        <v>155</v>
      </c>
      <c r="E214" s="222" t="s">
        <v>730</v>
      </c>
      <c r="F214" s="223" t="s">
        <v>731</v>
      </c>
      <c r="G214" s="224" t="s">
        <v>724</v>
      </c>
      <c r="H214" s="225">
        <v>2</v>
      </c>
      <c r="I214" s="226"/>
      <c r="J214" s="227">
        <f>ROUND(I214*H214,2)</f>
        <v>0</v>
      </c>
      <c r="K214" s="228"/>
      <c r="L214" s="45"/>
      <c r="M214" s="229" t="s">
        <v>1</v>
      </c>
      <c r="N214" s="230" t="s">
        <v>41</v>
      </c>
      <c r="O214" s="92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3" t="s">
        <v>159</v>
      </c>
      <c r="AT214" s="233" t="s">
        <v>155</v>
      </c>
      <c r="AU214" s="233" t="s">
        <v>84</v>
      </c>
      <c r="AY214" s="18" t="s">
        <v>153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8" t="s">
        <v>84</v>
      </c>
      <c r="BK214" s="234">
        <f>ROUND(I214*H214,2)</f>
        <v>0</v>
      </c>
      <c r="BL214" s="18" t="s">
        <v>159</v>
      </c>
      <c r="BM214" s="233" t="s">
        <v>732</v>
      </c>
    </row>
    <row r="215" spans="1:63" s="12" customFormat="1" ht="25.9" customHeight="1">
      <c r="A215" s="12"/>
      <c r="B215" s="205"/>
      <c r="C215" s="206"/>
      <c r="D215" s="207" t="s">
        <v>75</v>
      </c>
      <c r="E215" s="208" t="s">
        <v>733</v>
      </c>
      <c r="F215" s="208" t="s">
        <v>734</v>
      </c>
      <c r="G215" s="206"/>
      <c r="H215" s="206"/>
      <c r="I215" s="209"/>
      <c r="J215" s="210">
        <f>BK215</f>
        <v>0</v>
      </c>
      <c r="K215" s="206"/>
      <c r="L215" s="211"/>
      <c r="M215" s="212"/>
      <c r="N215" s="213"/>
      <c r="O215" s="213"/>
      <c r="P215" s="214">
        <f>P216+P218+P222</f>
        <v>0</v>
      </c>
      <c r="Q215" s="213"/>
      <c r="R215" s="214">
        <f>R216+R218+R222</f>
        <v>0</v>
      </c>
      <c r="S215" s="213"/>
      <c r="T215" s="215">
        <f>T216+T218+T222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6" t="s">
        <v>175</v>
      </c>
      <c r="AT215" s="217" t="s">
        <v>75</v>
      </c>
      <c r="AU215" s="217" t="s">
        <v>76</v>
      </c>
      <c r="AY215" s="216" t="s">
        <v>153</v>
      </c>
      <c r="BK215" s="218">
        <f>BK216+BK218+BK222</f>
        <v>0</v>
      </c>
    </row>
    <row r="216" spans="1:63" s="12" customFormat="1" ht="22.8" customHeight="1">
      <c r="A216" s="12"/>
      <c r="B216" s="205"/>
      <c r="C216" s="206"/>
      <c r="D216" s="207" t="s">
        <v>75</v>
      </c>
      <c r="E216" s="219" t="s">
        <v>735</v>
      </c>
      <c r="F216" s="219" t="s">
        <v>736</v>
      </c>
      <c r="G216" s="206"/>
      <c r="H216" s="206"/>
      <c r="I216" s="209"/>
      <c r="J216" s="220">
        <f>BK216</f>
        <v>0</v>
      </c>
      <c r="K216" s="206"/>
      <c r="L216" s="211"/>
      <c r="M216" s="212"/>
      <c r="N216" s="213"/>
      <c r="O216" s="213"/>
      <c r="P216" s="214">
        <f>P217</f>
        <v>0</v>
      </c>
      <c r="Q216" s="213"/>
      <c r="R216" s="214">
        <f>R217</f>
        <v>0</v>
      </c>
      <c r="S216" s="213"/>
      <c r="T216" s="215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6" t="s">
        <v>175</v>
      </c>
      <c r="AT216" s="217" t="s">
        <v>75</v>
      </c>
      <c r="AU216" s="217" t="s">
        <v>84</v>
      </c>
      <c r="AY216" s="216" t="s">
        <v>153</v>
      </c>
      <c r="BK216" s="218">
        <f>BK217</f>
        <v>0</v>
      </c>
    </row>
    <row r="217" spans="1:65" s="2" customFormat="1" ht="16.5" customHeight="1">
      <c r="A217" s="39"/>
      <c r="B217" s="40"/>
      <c r="C217" s="221" t="s">
        <v>737</v>
      </c>
      <c r="D217" s="221" t="s">
        <v>155</v>
      </c>
      <c r="E217" s="222" t="s">
        <v>738</v>
      </c>
      <c r="F217" s="223" t="s">
        <v>739</v>
      </c>
      <c r="G217" s="224" t="s">
        <v>740</v>
      </c>
      <c r="H217" s="225">
        <v>1</v>
      </c>
      <c r="I217" s="226"/>
      <c r="J217" s="227">
        <f>ROUND(I217*H217,2)</f>
        <v>0</v>
      </c>
      <c r="K217" s="228"/>
      <c r="L217" s="45"/>
      <c r="M217" s="229" t="s">
        <v>1</v>
      </c>
      <c r="N217" s="230" t="s">
        <v>41</v>
      </c>
      <c r="O217" s="92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3" t="s">
        <v>741</v>
      </c>
      <c r="AT217" s="233" t="s">
        <v>155</v>
      </c>
      <c r="AU217" s="233" t="s">
        <v>86</v>
      </c>
      <c r="AY217" s="18" t="s">
        <v>153</v>
      </c>
      <c r="BE217" s="234">
        <f>IF(N217="základní",J217,0)</f>
        <v>0</v>
      </c>
      <c r="BF217" s="234">
        <f>IF(N217="snížená",J217,0)</f>
        <v>0</v>
      </c>
      <c r="BG217" s="234">
        <f>IF(N217="zákl. přenesená",J217,0)</f>
        <v>0</v>
      </c>
      <c r="BH217" s="234">
        <f>IF(N217="sníž. přenesená",J217,0)</f>
        <v>0</v>
      </c>
      <c r="BI217" s="234">
        <f>IF(N217="nulová",J217,0)</f>
        <v>0</v>
      </c>
      <c r="BJ217" s="18" t="s">
        <v>84</v>
      </c>
      <c r="BK217" s="234">
        <f>ROUND(I217*H217,2)</f>
        <v>0</v>
      </c>
      <c r="BL217" s="18" t="s">
        <v>741</v>
      </c>
      <c r="BM217" s="233" t="s">
        <v>742</v>
      </c>
    </row>
    <row r="218" spans="1:63" s="12" customFormat="1" ht="22.8" customHeight="1">
      <c r="A218" s="12"/>
      <c r="B218" s="205"/>
      <c r="C218" s="206"/>
      <c r="D218" s="207" t="s">
        <v>75</v>
      </c>
      <c r="E218" s="219" t="s">
        <v>743</v>
      </c>
      <c r="F218" s="219" t="s">
        <v>744</v>
      </c>
      <c r="G218" s="206"/>
      <c r="H218" s="206"/>
      <c r="I218" s="209"/>
      <c r="J218" s="220">
        <f>BK218</f>
        <v>0</v>
      </c>
      <c r="K218" s="206"/>
      <c r="L218" s="211"/>
      <c r="M218" s="212"/>
      <c r="N218" s="213"/>
      <c r="O218" s="213"/>
      <c r="P218" s="214">
        <f>SUM(P219:P221)</f>
        <v>0</v>
      </c>
      <c r="Q218" s="213"/>
      <c r="R218" s="214">
        <f>SUM(R219:R221)</f>
        <v>0</v>
      </c>
      <c r="S218" s="213"/>
      <c r="T218" s="215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6" t="s">
        <v>175</v>
      </c>
      <c r="AT218" s="217" t="s">
        <v>75</v>
      </c>
      <c r="AU218" s="217" t="s">
        <v>84</v>
      </c>
      <c r="AY218" s="216" t="s">
        <v>153</v>
      </c>
      <c r="BK218" s="218">
        <f>SUM(BK219:BK221)</f>
        <v>0</v>
      </c>
    </row>
    <row r="219" spans="1:65" s="2" customFormat="1" ht="16.5" customHeight="1">
      <c r="A219" s="39"/>
      <c r="B219" s="40"/>
      <c r="C219" s="221" t="s">
        <v>653</v>
      </c>
      <c r="D219" s="221" t="s">
        <v>155</v>
      </c>
      <c r="E219" s="222" t="s">
        <v>745</v>
      </c>
      <c r="F219" s="223" t="s">
        <v>746</v>
      </c>
      <c r="G219" s="224" t="s">
        <v>740</v>
      </c>
      <c r="H219" s="225">
        <v>1</v>
      </c>
      <c r="I219" s="226"/>
      <c r="J219" s="227">
        <f>ROUND(I219*H219,2)</f>
        <v>0</v>
      </c>
      <c r="K219" s="228"/>
      <c r="L219" s="45"/>
      <c r="M219" s="229" t="s">
        <v>1</v>
      </c>
      <c r="N219" s="230" t="s">
        <v>41</v>
      </c>
      <c r="O219" s="92"/>
      <c r="P219" s="231">
        <f>O219*H219</f>
        <v>0</v>
      </c>
      <c r="Q219" s="231">
        <v>0</v>
      </c>
      <c r="R219" s="231">
        <f>Q219*H219</f>
        <v>0</v>
      </c>
      <c r="S219" s="231">
        <v>0</v>
      </c>
      <c r="T219" s="232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3" t="s">
        <v>741</v>
      </c>
      <c r="AT219" s="233" t="s">
        <v>155</v>
      </c>
      <c r="AU219" s="233" t="s">
        <v>86</v>
      </c>
      <c r="AY219" s="18" t="s">
        <v>153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8" t="s">
        <v>84</v>
      </c>
      <c r="BK219" s="234">
        <f>ROUND(I219*H219,2)</f>
        <v>0</v>
      </c>
      <c r="BL219" s="18" t="s">
        <v>741</v>
      </c>
      <c r="BM219" s="233" t="s">
        <v>747</v>
      </c>
    </row>
    <row r="220" spans="1:65" s="2" customFormat="1" ht="16.5" customHeight="1">
      <c r="A220" s="39"/>
      <c r="B220" s="40"/>
      <c r="C220" s="221" t="s">
        <v>748</v>
      </c>
      <c r="D220" s="221" t="s">
        <v>155</v>
      </c>
      <c r="E220" s="222" t="s">
        <v>749</v>
      </c>
      <c r="F220" s="223" t="s">
        <v>750</v>
      </c>
      <c r="G220" s="224" t="s">
        <v>740</v>
      </c>
      <c r="H220" s="225">
        <v>1</v>
      </c>
      <c r="I220" s="226"/>
      <c r="J220" s="227">
        <f>ROUND(I220*H220,2)</f>
        <v>0</v>
      </c>
      <c r="K220" s="228"/>
      <c r="L220" s="45"/>
      <c r="M220" s="229" t="s">
        <v>1</v>
      </c>
      <c r="N220" s="230" t="s">
        <v>41</v>
      </c>
      <c r="O220" s="92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3" t="s">
        <v>741</v>
      </c>
      <c r="AT220" s="233" t="s">
        <v>155</v>
      </c>
      <c r="AU220" s="233" t="s">
        <v>86</v>
      </c>
      <c r="AY220" s="18" t="s">
        <v>153</v>
      </c>
      <c r="BE220" s="234">
        <f>IF(N220="základní",J220,0)</f>
        <v>0</v>
      </c>
      <c r="BF220" s="234">
        <f>IF(N220="snížená",J220,0)</f>
        <v>0</v>
      </c>
      <c r="BG220" s="234">
        <f>IF(N220="zákl. přenesená",J220,0)</f>
        <v>0</v>
      </c>
      <c r="BH220" s="234">
        <f>IF(N220="sníž. přenesená",J220,0)</f>
        <v>0</v>
      </c>
      <c r="BI220" s="234">
        <f>IF(N220="nulová",J220,0)</f>
        <v>0</v>
      </c>
      <c r="BJ220" s="18" t="s">
        <v>84</v>
      </c>
      <c r="BK220" s="234">
        <f>ROUND(I220*H220,2)</f>
        <v>0</v>
      </c>
      <c r="BL220" s="18" t="s">
        <v>741</v>
      </c>
      <c r="BM220" s="233" t="s">
        <v>751</v>
      </c>
    </row>
    <row r="221" spans="1:65" s="2" customFormat="1" ht="16.5" customHeight="1">
      <c r="A221" s="39"/>
      <c r="B221" s="40"/>
      <c r="C221" s="221" t="s">
        <v>656</v>
      </c>
      <c r="D221" s="221" t="s">
        <v>155</v>
      </c>
      <c r="E221" s="222" t="s">
        <v>752</v>
      </c>
      <c r="F221" s="223" t="s">
        <v>753</v>
      </c>
      <c r="G221" s="224" t="s">
        <v>740</v>
      </c>
      <c r="H221" s="225">
        <v>1</v>
      </c>
      <c r="I221" s="226"/>
      <c r="J221" s="227">
        <f>ROUND(I221*H221,2)</f>
        <v>0</v>
      </c>
      <c r="K221" s="228"/>
      <c r="L221" s="45"/>
      <c r="M221" s="229" t="s">
        <v>1</v>
      </c>
      <c r="N221" s="230" t="s">
        <v>41</v>
      </c>
      <c r="O221" s="92"/>
      <c r="P221" s="231">
        <f>O221*H221</f>
        <v>0</v>
      </c>
      <c r="Q221" s="231">
        <v>0</v>
      </c>
      <c r="R221" s="231">
        <f>Q221*H221</f>
        <v>0</v>
      </c>
      <c r="S221" s="231">
        <v>0</v>
      </c>
      <c r="T221" s="232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3" t="s">
        <v>741</v>
      </c>
      <c r="AT221" s="233" t="s">
        <v>155</v>
      </c>
      <c r="AU221" s="233" t="s">
        <v>86</v>
      </c>
      <c r="AY221" s="18" t="s">
        <v>153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8" t="s">
        <v>84</v>
      </c>
      <c r="BK221" s="234">
        <f>ROUND(I221*H221,2)</f>
        <v>0</v>
      </c>
      <c r="BL221" s="18" t="s">
        <v>741</v>
      </c>
      <c r="BM221" s="233" t="s">
        <v>754</v>
      </c>
    </row>
    <row r="222" spans="1:63" s="12" customFormat="1" ht="22.8" customHeight="1">
      <c r="A222" s="12"/>
      <c r="B222" s="205"/>
      <c r="C222" s="206"/>
      <c r="D222" s="207" t="s">
        <v>75</v>
      </c>
      <c r="E222" s="219" t="s">
        <v>755</v>
      </c>
      <c r="F222" s="219" t="s">
        <v>756</v>
      </c>
      <c r="G222" s="206"/>
      <c r="H222" s="206"/>
      <c r="I222" s="209"/>
      <c r="J222" s="220">
        <f>BK222</f>
        <v>0</v>
      </c>
      <c r="K222" s="206"/>
      <c r="L222" s="211"/>
      <c r="M222" s="212"/>
      <c r="N222" s="213"/>
      <c r="O222" s="213"/>
      <c r="P222" s="214">
        <f>P223</f>
        <v>0</v>
      </c>
      <c r="Q222" s="213"/>
      <c r="R222" s="214">
        <f>R223</f>
        <v>0</v>
      </c>
      <c r="S222" s="213"/>
      <c r="T222" s="215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6" t="s">
        <v>175</v>
      </c>
      <c r="AT222" s="217" t="s">
        <v>75</v>
      </c>
      <c r="AU222" s="217" t="s">
        <v>84</v>
      </c>
      <c r="AY222" s="216" t="s">
        <v>153</v>
      </c>
      <c r="BK222" s="218">
        <f>BK223</f>
        <v>0</v>
      </c>
    </row>
    <row r="223" spans="1:65" s="2" customFormat="1" ht="16.5" customHeight="1">
      <c r="A223" s="39"/>
      <c r="B223" s="40"/>
      <c r="C223" s="221" t="s">
        <v>757</v>
      </c>
      <c r="D223" s="221" t="s">
        <v>155</v>
      </c>
      <c r="E223" s="222" t="s">
        <v>758</v>
      </c>
      <c r="F223" s="223" t="s">
        <v>759</v>
      </c>
      <c r="G223" s="224" t="s">
        <v>740</v>
      </c>
      <c r="H223" s="225">
        <v>1</v>
      </c>
      <c r="I223" s="226"/>
      <c r="J223" s="227">
        <f>ROUND(I223*H223,2)</f>
        <v>0</v>
      </c>
      <c r="K223" s="228"/>
      <c r="L223" s="45"/>
      <c r="M223" s="295" t="s">
        <v>1</v>
      </c>
      <c r="N223" s="296" t="s">
        <v>41</v>
      </c>
      <c r="O223" s="297"/>
      <c r="P223" s="298">
        <f>O223*H223</f>
        <v>0</v>
      </c>
      <c r="Q223" s="298">
        <v>0</v>
      </c>
      <c r="R223" s="298">
        <f>Q223*H223</f>
        <v>0</v>
      </c>
      <c r="S223" s="298">
        <v>0</v>
      </c>
      <c r="T223" s="29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3" t="s">
        <v>741</v>
      </c>
      <c r="AT223" s="233" t="s">
        <v>155</v>
      </c>
      <c r="AU223" s="233" t="s">
        <v>86</v>
      </c>
      <c r="AY223" s="18" t="s">
        <v>153</v>
      </c>
      <c r="BE223" s="234">
        <f>IF(N223="základní",J223,0)</f>
        <v>0</v>
      </c>
      <c r="BF223" s="234">
        <f>IF(N223="snížená",J223,0)</f>
        <v>0</v>
      </c>
      <c r="BG223" s="234">
        <f>IF(N223="zákl. přenesená",J223,0)</f>
        <v>0</v>
      </c>
      <c r="BH223" s="234">
        <f>IF(N223="sníž. přenesená",J223,0)</f>
        <v>0</v>
      </c>
      <c r="BI223" s="234">
        <f>IF(N223="nulová",J223,0)</f>
        <v>0</v>
      </c>
      <c r="BJ223" s="18" t="s">
        <v>84</v>
      </c>
      <c r="BK223" s="234">
        <f>ROUND(I223*H223,2)</f>
        <v>0</v>
      </c>
      <c r="BL223" s="18" t="s">
        <v>741</v>
      </c>
      <c r="BM223" s="233" t="s">
        <v>760</v>
      </c>
    </row>
    <row r="224" spans="1:31" s="2" customFormat="1" ht="6.95" customHeight="1">
      <c r="A224" s="39"/>
      <c r="B224" s="67"/>
      <c r="C224" s="68"/>
      <c r="D224" s="68"/>
      <c r="E224" s="68"/>
      <c r="F224" s="68"/>
      <c r="G224" s="68"/>
      <c r="H224" s="68"/>
      <c r="I224" s="68"/>
      <c r="J224" s="68"/>
      <c r="K224" s="68"/>
      <c r="L224" s="45"/>
      <c r="M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</sheetData>
  <sheetProtection password="CC35" sheet="1" objects="1" scenarios="1" formatColumns="0" formatRows="0" autoFilter="0"/>
  <autoFilter ref="C126:K22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97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PROPOJENÍ PRO PĚŠÍ ul. Májová a ul. Hrdinů, DĚČÍN XXXII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761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8. 3. 2022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34</v>
      </c>
      <c r="F24" s="39"/>
      <c r="G24" s="39"/>
      <c r="H24" s="39"/>
      <c r="I24" s="142" t="s">
        <v>27</v>
      </c>
      <c r="J24" s="145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ROUND((SUM(BE121:BE133)),2)</f>
        <v>0</v>
      </c>
      <c r="G33" s="39"/>
      <c r="H33" s="39"/>
      <c r="I33" s="157">
        <v>0.21</v>
      </c>
      <c r="J33" s="156">
        <f>ROUND(((SUM(BE121:BE133))*I33),2)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ROUND((SUM(BF121:BF133)),2)</f>
        <v>0</v>
      </c>
      <c r="G34" s="39"/>
      <c r="H34" s="39"/>
      <c r="I34" s="157">
        <v>0.15</v>
      </c>
      <c r="J34" s="156">
        <f>ROUND(((SUM(BF121:BF133))*I34),2)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ROUND((SUM(BG121:BG133)),2)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ROUND((SUM(BH121:BH133)),2)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ROUND((SUM(BI121:BI133)),2)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PROPOJENÍ PRO PĚŠÍ ul. Májová a ul. Hrdinů, DĚČÍN XXXII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VON - Vedlejší a ostatní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p.p.č. 877/1 877/52</v>
      </c>
      <c r="G89" s="41"/>
      <c r="H89" s="41"/>
      <c r="I89" s="33" t="s">
        <v>22</v>
      </c>
      <c r="J89" s="80" t="str">
        <f>IF(J12="","",J12)</f>
        <v>8. 3. 2022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DĚČÍN</v>
      </c>
      <c r="G91" s="41"/>
      <c r="H91" s="41"/>
      <c r="I91" s="33" t="s">
        <v>30</v>
      </c>
      <c r="J91" s="37" t="str">
        <f>E21</f>
        <v>Ing. Vladimír POLDA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Jan Duben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122</v>
      </c>
      <c r="D94" s="178"/>
      <c r="E94" s="178"/>
      <c r="F94" s="178"/>
      <c r="G94" s="178"/>
      <c r="H94" s="178"/>
      <c r="I94" s="178"/>
      <c r="J94" s="179" t="s">
        <v>123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124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125</v>
      </c>
    </row>
    <row r="97" spans="1:31" s="9" customFormat="1" ht="24.95" customHeight="1">
      <c r="A97" s="9"/>
      <c r="B97" s="181"/>
      <c r="C97" s="182"/>
      <c r="D97" s="183" t="s">
        <v>558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559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762</v>
      </c>
      <c r="E99" s="190"/>
      <c r="F99" s="190"/>
      <c r="G99" s="190"/>
      <c r="H99" s="190"/>
      <c r="I99" s="190"/>
      <c r="J99" s="191">
        <f>J128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560</v>
      </c>
      <c r="E100" s="190"/>
      <c r="F100" s="190"/>
      <c r="G100" s="190"/>
      <c r="H100" s="190"/>
      <c r="I100" s="190"/>
      <c r="J100" s="191">
        <f>J130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763</v>
      </c>
      <c r="E101" s="190"/>
      <c r="F101" s="190"/>
      <c r="G101" s="190"/>
      <c r="H101" s="190"/>
      <c r="I101" s="190"/>
      <c r="J101" s="191">
        <f>J132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138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PROPOJENÍ PRO PĚŠÍ ul. Májová a ul. Hrdinů, DĚČÍN XXXII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105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VON - Vedlejší a ostatní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p.p.č. 877/1 877/52</v>
      </c>
      <c r="G115" s="41"/>
      <c r="H115" s="41"/>
      <c r="I115" s="33" t="s">
        <v>22</v>
      </c>
      <c r="J115" s="80" t="str">
        <f>IF(J12="","",J12)</f>
        <v>8. 3. 2022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STATUTÁRNÍ MĚSTO DĚČÍN</v>
      </c>
      <c r="G117" s="41"/>
      <c r="H117" s="41"/>
      <c r="I117" s="33" t="s">
        <v>30</v>
      </c>
      <c r="J117" s="37" t="str">
        <f>E21</f>
        <v>Ing. Vladimír POLDA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Ing. Jan Duben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139</v>
      </c>
      <c r="D120" s="196" t="s">
        <v>61</v>
      </c>
      <c r="E120" s="196" t="s">
        <v>57</v>
      </c>
      <c r="F120" s="196" t="s">
        <v>58</v>
      </c>
      <c r="G120" s="196" t="s">
        <v>140</v>
      </c>
      <c r="H120" s="196" t="s">
        <v>141</v>
      </c>
      <c r="I120" s="196" t="s">
        <v>142</v>
      </c>
      <c r="J120" s="197" t="s">
        <v>123</v>
      </c>
      <c r="K120" s="198" t="s">
        <v>143</v>
      </c>
      <c r="L120" s="199"/>
      <c r="M120" s="101" t="s">
        <v>1</v>
      </c>
      <c r="N120" s="102" t="s">
        <v>40</v>
      </c>
      <c r="O120" s="102" t="s">
        <v>144</v>
      </c>
      <c r="P120" s="102" t="s">
        <v>145</v>
      </c>
      <c r="Q120" s="102" t="s">
        <v>146</v>
      </c>
      <c r="R120" s="102" t="s">
        <v>147</v>
      </c>
      <c r="S120" s="102" t="s">
        <v>148</v>
      </c>
      <c r="T120" s="103" t="s">
        <v>149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150</v>
      </c>
      <c r="D121" s="41"/>
      <c r="E121" s="41"/>
      <c r="F121" s="41"/>
      <c r="G121" s="41"/>
      <c r="H121" s="41"/>
      <c r="I121" s="41"/>
      <c r="J121" s="200">
        <f>BK121</f>
        <v>0</v>
      </c>
      <c r="K121" s="41"/>
      <c r="L121" s="45"/>
      <c r="M121" s="104"/>
      <c r="N121" s="201"/>
      <c r="O121" s="105"/>
      <c r="P121" s="202">
        <f>P122</f>
        <v>0</v>
      </c>
      <c r="Q121" s="105"/>
      <c r="R121" s="202">
        <f>R122</f>
        <v>0</v>
      </c>
      <c r="S121" s="105"/>
      <c r="T121" s="203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125</v>
      </c>
      <c r="BK121" s="204">
        <f>BK122</f>
        <v>0</v>
      </c>
    </row>
    <row r="122" spans="1:63" s="12" customFormat="1" ht="25.9" customHeight="1">
      <c r="A122" s="12"/>
      <c r="B122" s="205"/>
      <c r="C122" s="206"/>
      <c r="D122" s="207" t="s">
        <v>75</v>
      </c>
      <c r="E122" s="208" t="s">
        <v>733</v>
      </c>
      <c r="F122" s="208" t="s">
        <v>734</v>
      </c>
      <c r="G122" s="206"/>
      <c r="H122" s="206"/>
      <c r="I122" s="209"/>
      <c r="J122" s="210">
        <f>BK122</f>
        <v>0</v>
      </c>
      <c r="K122" s="206"/>
      <c r="L122" s="211"/>
      <c r="M122" s="212"/>
      <c r="N122" s="213"/>
      <c r="O122" s="213"/>
      <c r="P122" s="214">
        <f>P123+P128+P130+P132</f>
        <v>0</v>
      </c>
      <c r="Q122" s="213"/>
      <c r="R122" s="214">
        <f>R123+R128+R130+R132</f>
        <v>0</v>
      </c>
      <c r="S122" s="213"/>
      <c r="T122" s="215">
        <f>T123+T128+T130+T132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6" t="s">
        <v>175</v>
      </c>
      <c r="AT122" s="217" t="s">
        <v>75</v>
      </c>
      <c r="AU122" s="217" t="s">
        <v>76</v>
      </c>
      <c r="AY122" s="216" t="s">
        <v>153</v>
      </c>
      <c r="BK122" s="218">
        <f>BK123+BK128+BK130+BK132</f>
        <v>0</v>
      </c>
    </row>
    <row r="123" spans="1:63" s="12" customFormat="1" ht="22.8" customHeight="1">
      <c r="A123" s="12"/>
      <c r="B123" s="205"/>
      <c r="C123" s="206"/>
      <c r="D123" s="207" t="s">
        <v>75</v>
      </c>
      <c r="E123" s="219" t="s">
        <v>735</v>
      </c>
      <c r="F123" s="219" t="s">
        <v>736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SUM(P124:P127)</f>
        <v>0</v>
      </c>
      <c r="Q123" s="213"/>
      <c r="R123" s="214">
        <f>SUM(R124:R127)</f>
        <v>0</v>
      </c>
      <c r="S123" s="213"/>
      <c r="T123" s="215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175</v>
      </c>
      <c r="AT123" s="217" t="s">
        <v>75</v>
      </c>
      <c r="AU123" s="217" t="s">
        <v>84</v>
      </c>
      <c r="AY123" s="216" t="s">
        <v>153</v>
      </c>
      <c r="BK123" s="218">
        <f>SUM(BK124:BK127)</f>
        <v>0</v>
      </c>
    </row>
    <row r="124" spans="1:65" s="2" customFormat="1" ht="16.5" customHeight="1">
      <c r="A124" s="39"/>
      <c r="B124" s="40"/>
      <c r="C124" s="221" t="s">
        <v>84</v>
      </c>
      <c r="D124" s="221" t="s">
        <v>155</v>
      </c>
      <c r="E124" s="222" t="s">
        <v>764</v>
      </c>
      <c r="F124" s="223" t="s">
        <v>765</v>
      </c>
      <c r="G124" s="224" t="s">
        <v>740</v>
      </c>
      <c r="H124" s="225">
        <v>1</v>
      </c>
      <c r="I124" s="226"/>
      <c r="J124" s="227">
        <f>ROUND(I124*H124,2)</f>
        <v>0</v>
      </c>
      <c r="K124" s="228"/>
      <c r="L124" s="45"/>
      <c r="M124" s="229" t="s">
        <v>1</v>
      </c>
      <c r="N124" s="230" t="s">
        <v>41</v>
      </c>
      <c r="O124" s="92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3" t="s">
        <v>741</v>
      </c>
      <c r="AT124" s="233" t="s">
        <v>155</v>
      </c>
      <c r="AU124" s="233" t="s">
        <v>86</v>
      </c>
      <c r="AY124" s="18" t="s">
        <v>153</v>
      </c>
      <c r="BE124" s="234">
        <f>IF(N124="základní",J124,0)</f>
        <v>0</v>
      </c>
      <c r="BF124" s="234">
        <f>IF(N124="snížená",J124,0)</f>
        <v>0</v>
      </c>
      <c r="BG124" s="234">
        <f>IF(N124="zákl. přenesená",J124,0)</f>
        <v>0</v>
      </c>
      <c r="BH124" s="234">
        <f>IF(N124="sníž. přenesená",J124,0)</f>
        <v>0</v>
      </c>
      <c r="BI124" s="234">
        <f>IF(N124="nulová",J124,0)</f>
        <v>0</v>
      </c>
      <c r="BJ124" s="18" t="s">
        <v>84</v>
      </c>
      <c r="BK124" s="234">
        <f>ROUND(I124*H124,2)</f>
        <v>0</v>
      </c>
      <c r="BL124" s="18" t="s">
        <v>741</v>
      </c>
      <c r="BM124" s="233" t="s">
        <v>766</v>
      </c>
    </row>
    <row r="125" spans="1:65" s="2" customFormat="1" ht="16.5" customHeight="1">
      <c r="A125" s="39"/>
      <c r="B125" s="40"/>
      <c r="C125" s="221" t="s">
        <v>86</v>
      </c>
      <c r="D125" s="221" t="s">
        <v>155</v>
      </c>
      <c r="E125" s="222" t="s">
        <v>767</v>
      </c>
      <c r="F125" s="223" t="s">
        <v>768</v>
      </c>
      <c r="G125" s="224" t="s">
        <v>740</v>
      </c>
      <c r="H125" s="225">
        <v>1</v>
      </c>
      <c r="I125" s="226"/>
      <c r="J125" s="227">
        <f>ROUND(I125*H125,2)</f>
        <v>0</v>
      </c>
      <c r="K125" s="228"/>
      <c r="L125" s="45"/>
      <c r="M125" s="229" t="s">
        <v>1</v>
      </c>
      <c r="N125" s="230" t="s">
        <v>41</v>
      </c>
      <c r="O125" s="92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3" t="s">
        <v>741</v>
      </c>
      <c r="AT125" s="233" t="s">
        <v>155</v>
      </c>
      <c r="AU125" s="233" t="s">
        <v>86</v>
      </c>
      <c r="AY125" s="18" t="s">
        <v>153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8" t="s">
        <v>84</v>
      </c>
      <c r="BK125" s="234">
        <f>ROUND(I125*H125,2)</f>
        <v>0</v>
      </c>
      <c r="BL125" s="18" t="s">
        <v>741</v>
      </c>
      <c r="BM125" s="233" t="s">
        <v>769</v>
      </c>
    </row>
    <row r="126" spans="1:65" s="2" customFormat="1" ht="16.5" customHeight="1">
      <c r="A126" s="39"/>
      <c r="B126" s="40"/>
      <c r="C126" s="221" t="s">
        <v>167</v>
      </c>
      <c r="D126" s="221" t="s">
        <v>155</v>
      </c>
      <c r="E126" s="222" t="s">
        <v>770</v>
      </c>
      <c r="F126" s="223" t="s">
        <v>771</v>
      </c>
      <c r="G126" s="224" t="s">
        <v>740</v>
      </c>
      <c r="H126" s="225">
        <v>1</v>
      </c>
      <c r="I126" s="226"/>
      <c r="J126" s="227">
        <f>ROUND(I126*H126,2)</f>
        <v>0</v>
      </c>
      <c r="K126" s="228"/>
      <c r="L126" s="45"/>
      <c r="M126" s="229" t="s">
        <v>1</v>
      </c>
      <c r="N126" s="230" t="s">
        <v>41</v>
      </c>
      <c r="O126" s="92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3" t="s">
        <v>741</v>
      </c>
      <c r="AT126" s="233" t="s">
        <v>155</v>
      </c>
      <c r="AU126" s="233" t="s">
        <v>86</v>
      </c>
      <c r="AY126" s="18" t="s">
        <v>153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8" t="s">
        <v>84</v>
      </c>
      <c r="BK126" s="234">
        <f>ROUND(I126*H126,2)</f>
        <v>0</v>
      </c>
      <c r="BL126" s="18" t="s">
        <v>741</v>
      </c>
      <c r="BM126" s="233" t="s">
        <v>772</v>
      </c>
    </row>
    <row r="127" spans="1:65" s="2" customFormat="1" ht="16.5" customHeight="1">
      <c r="A127" s="39"/>
      <c r="B127" s="40"/>
      <c r="C127" s="221" t="s">
        <v>159</v>
      </c>
      <c r="D127" s="221" t="s">
        <v>155</v>
      </c>
      <c r="E127" s="222" t="s">
        <v>738</v>
      </c>
      <c r="F127" s="223" t="s">
        <v>739</v>
      </c>
      <c r="G127" s="224" t="s">
        <v>740</v>
      </c>
      <c r="H127" s="225">
        <v>1</v>
      </c>
      <c r="I127" s="226"/>
      <c r="J127" s="227">
        <f>ROUND(I127*H127,2)</f>
        <v>0</v>
      </c>
      <c r="K127" s="228"/>
      <c r="L127" s="45"/>
      <c r="M127" s="229" t="s">
        <v>1</v>
      </c>
      <c r="N127" s="230" t="s">
        <v>41</v>
      </c>
      <c r="O127" s="92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3" t="s">
        <v>741</v>
      </c>
      <c r="AT127" s="233" t="s">
        <v>155</v>
      </c>
      <c r="AU127" s="233" t="s">
        <v>86</v>
      </c>
      <c r="AY127" s="18" t="s">
        <v>153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8" t="s">
        <v>84</v>
      </c>
      <c r="BK127" s="234">
        <f>ROUND(I127*H127,2)</f>
        <v>0</v>
      </c>
      <c r="BL127" s="18" t="s">
        <v>741</v>
      </c>
      <c r="BM127" s="233" t="s">
        <v>773</v>
      </c>
    </row>
    <row r="128" spans="1:63" s="12" customFormat="1" ht="22.8" customHeight="1">
      <c r="A128" s="12"/>
      <c r="B128" s="205"/>
      <c r="C128" s="206"/>
      <c r="D128" s="207" t="s">
        <v>75</v>
      </c>
      <c r="E128" s="219" t="s">
        <v>774</v>
      </c>
      <c r="F128" s="219" t="s">
        <v>775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P129</f>
        <v>0</v>
      </c>
      <c r="Q128" s="213"/>
      <c r="R128" s="214">
        <f>R129</f>
        <v>0</v>
      </c>
      <c r="S128" s="213"/>
      <c r="T128" s="215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175</v>
      </c>
      <c r="AT128" s="217" t="s">
        <v>75</v>
      </c>
      <c r="AU128" s="217" t="s">
        <v>84</v>
      </c>
      <c r="AY128" s="216" t="s">
        <v>153</v>
      </c>
      <c r="BK128" s="218">
        <f>BK129</f>
        <v>0</v>
      </c>
    </row>
    <row r="129" spans="1:65" s="2" customFormat="1" ht="16.5" customHeight="1">
      <c r="A129" s="39"/>
      <c r="B129" s="40"/>
      <c r="C129" s="221" t="s">
        <v>175</v>
      </c>
      <c r="D129" s="221" t="s">
        <v>155</v>
      </c>
      <c r="E129" s="222" t="s">
        <v>776</v>
      </c>
      <c r="F129" s="223" t="s">
        <v>775</v>
      </c>
      <c r="G129" s="224" t="s">
        <v>740</v>
      </c>
      <c r="H129" s="225">
        <v>1</v>
      </c>
      <c r="I129" s="226"/>
      <c r="J129" s="227">
        <f>ROUND(I129*H129,2)</f>
        <v>0</v>
      </c>
      <c r="K129" s="228"/>
      <c r="L129" s="45"/>
      <c r="M129" s="229" t="s">
        <v>1</v>
      </c>
      <c r="N129" s="230" t="s">
        <v>41</v>
      </c>
      <c r="O129" s="92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3" t="s">
        <v>741</v>
      </c>
      <c r="AT129" s="233" t="s">
        <v>155</v>
      </c>
      <c r="AU129" s="233" t="s">
        <v>86</v>
      </c>
      <c r="AY129" s="18" t="s">
        <v>153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8" t="s">
        <v>84</v>
      </c>
      <c r="BK129" s="234">
        <f>ROUND(I129*H129,2)</f>
        <v>0</v>
      </c>
      <c r="BL129" s="18" t="s">
        <v>741</v>
      </c>
      <c r="BM129" s="233" t="s">
        <v>777</v>
      </c>
    </row>
    <row r="130" spans="1:63" s="12" customFormat="1" ht="22.8" customHeight="1">
      <c r="A130" s="12"/>
      <c r="B130" s="205"/>
      <c r="C130" s="206"/>
      <c r="D130" s="207" t="s">
        <v>75</v>
      </c>
      <c r="E130" s="219" t="s">
        <v>743</v>
      </c>
      <c r="F130" s="219" t="s">
        <v>744</v>
      </c>
      <c r="G130" s="206"/>
      <c r="H130" s="206"/>
      <c r="I130" s="209"/>
      <c r="J130" s="220">
        <f>BK130</f>
        <v>0</v>
      </c>
      <c r="K130" s="206"/>
      <c r="L130" s="211"/>
      <c r="M130" s="212"/>
      <c r="N130" s="213"/>
      <c r="O130" s="213"/>
      <c r="P130" s="214">
        <f>P131</f>
        <v>0</v>
      </c>
      <c r="Q130" s="213"/>
      <c r="R130" s="214">
        <f>R131</f>
        <v>0</v>
      </c>
      <c r="S130" s="213"/>
      <c r="T130" s="215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175</v>
      </c>
      <c r="AT130" s="217" t="s">
        <v>75</v>
      </c>
      <c r="AU130" s="217" t="s">
        <v>84</v>
      </c>
      <c r="AY130" s="216" t="s">
        <v>153</v>
      </c>
      <c r="BK130" s="218">
        <f>BK131</f>
        <v>0</v>
      </c>
    </row>
    <row r="131" spans="1:65" s="2" customFormat="1" ht="16.5" customHeight="1">
      <c r="A131" s="39"/>
      <c r="B131" s="40"/>
      <c r="C131" s="221" t="s">
        <v>180</v>
      </c>
      <c r="D131" s="221" t="s">
        <v>155</v>
      </c>
      <c r="E131" s="222" t="s">
        <v>778</v>
      </c>
      <c r="F131" s="223" t="s">
        <v>779</v>
      </c>
      <c r="G131" s="224" t="s">
        <v>740</v>
      </c>
      <c r="H131" s="225">
        <v>1</v>
      </c>
      <c r="I131" s="226"/>
      <c r="J131" s="227">
        <f>ROUND(I131*H131,2)</f>
        <v>0</v>
      </c>
      <c r="K131" s="228"/>
      <c r="L131" s="45"/>
      <c r="M131" s="229" t="s">
        <v>1</v>
      </c>
      <c r="N131" s="230" t="s">
        <v>41</v>
      </c>
      <c r="O131" s="92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3" t="s">
        <v>741</v>
      </c>
      <c r="AT131" s="233" t="s">
        <v>155</v>
      </c>
      <c r="AU131" s="233" t="s">
        <v>86</v>
      </c>
      <c r="AY131" s="18" t="s">
        <v>153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8" t="s">
        <v>84</v>
      </c>
      <c r="BK131" s="234">
        <f>ROUND(I131*H131,2)</f>
        <v>0</v>
      </c>
      <c r="BL131" s="18" t="s">
        <v>741</v>
      </c>
      <c r="BM131" s="233" t="s">
        <v>780</v>
      </c>
    </row>
    <row r="132" spans="1:63" s="12" customFormat="1" ht="22.8" customHeight="1">
      <c r="A132" s="12"/>
      <c r="B132" s="205"/>
      <c r="C132" s="206"/>
      <c r="D132" s="207" t="s">
        <v>75</v>
      </c>
      <c r="E132" s="219" t="s">
        <v>781</v>
      </c>
      <c r="F132" s="219" t="s">
        <v>782</v>
      </c>
      <c r="G132" s="206"/>
      <c r="H132" s="206"/>
      <c r="I132" s="209"/>
      <c r="J132" s="220">
        <f>BK132</f>
        <v>0</v>
      </c>
      <c r="K132" s="206"/>
      <c r="L132" s="211"/>
      <c r="M132" s="212"/>
      <c r="N132" s="213"/>
      <c r="O132" s="213"/>
      <c r="P132" s="214">
        <f>P133</f>
        <v>0</v>
      </c>
      <c r="Q132" s="213"/>
      <c r="R132" s="214">
        <f>R133</f>
        <v>0</v>
      </c>
      <c r="S132" s="213"/>
      <c r="T132" s="215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6" t="s">
        <v>175</v>
      </c>
      <c r="AT132" s="217" t="s">
        <v>75</v>
      </c>
      <c r="AU132" s="217" t="s">
        <v>84</v>
      </c>
      <c r="AY132" s="216" t="s">
        <v>153</v>
      </c>
      <c r="BK132" s="218">
        <f>BK133</f>
        <v>0</v>
      </c>
    </row>
    <row r="133" spans="1:65" s="2" customFormat="1" ht="16.5" customHeight="1">
      <c r="A133" s="39"/>
      <c r="B133" s="40"/>
      <c r="C133" s="221" t="s">
        <v>185</v>
      </c>
      <c r="D133" s="221" t="s">
        <v>155</v>
      </c>
      <c r="E133" s="222" t="s">
        <v>783</v>
      </c>
      <c r="F133" s="223" t="s">
        <v>782</v>
      </c>
      <c r="G133" s="224" t="s">
        <v>740</v>
      </c>
      <c r="H133" s="225">
        <v>1</v>
      </c>
      <c r="I133" s="226"/>
      <c r="J133" s="227">
        <f>ROUND(I133*H133,2)</f>
        <v>0</v>
      </c>
      <c r="K133" s="228"/>
      <c r="L133" s="45"/>
      <c r="M133" s="295" t="s">
        <v>1</v>
      </c>
      <c r="N133" s="296" t="s">
        <v>41</v>
      </c>
      <c r="O133" s="297"/>
      <c r="P133" s="298">
        <f>O133*H133</f>
        <v>0</v>
      </c>
      <c r="Q133" s="298">
        <v>0</v>
      </c>
      <c r="R133" s="298">
        <f>Q133*H133</f>
        <v>0</v>
      </c>
      <c r="S133" s="298">
        <v>0</v>
      </c>
      <c r="T133" s="29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3" t="s">
        <v>741</v>
      </c>
      <c r="AT133" s="233" t="s">
        <v>155</v>
      </c>
      <c r="AU133" s="233" t="s">
        <v>86</v>
      </c>
      <c r="AY133" s="18" t="s">
        <v>153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8" t="s">
        <v>84</v>
      </c>
      <c r="BK133" s="234">
        <f>ROUND(I133*H133,2)</f>
        <v>0</v>
      </c>
      <c r="BL133" s="18" t="s">
        <v>741</v>
      </c>
      <c r="BM133" s="233" t="s">
        <v>784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20:K13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785</v>
      </c>
      <c r="H4" s="21"/>
    </row>
    <row r="5" spans="2:8" s="1" customFormat="1" ht="12" customHeight="1">
      <c r="B5" s="21"/>
      <c r="C5" s="300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301" t="s">
        <v>16</v>
      </c>
      <c r="D6" s="302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8. 3. 2022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303"/>
      <c r="C9" s="304" t="s">
        <v>57</v>
      </c>
      <c r="D9" s="305" t="s">
        <v>58</v>
      </c>
      <c r="E9" s="305" t="s">
        <v>140</v>
      </c>
      <c r="F9" s="306" t="s">
        <v>786</v>
      </c>
      <c r="G9" s="193"/>
      <c r="H9" s="303"/>
    </row>
    <row r="10" spans="1:8" s="2" customFormat="1" ht="26.4" customHeight="1">
      <c r="A10" s="39"/>
      <c r="B10" s="45"/>
      <c r="C10" s="307" t="s">
        <v>14</v>
      </c>
      <c r="D10" s="307" t="s">
        <v>17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8" t="s">
        <v>93</v>
      </c>
      <c r="D11" s="309" t="s">
        <v>1</v>
      </c>
      <c r="E11" s="310" t="s">
        <v>1</v>
      </c>
      <c r="F11" s="311">
        <v>15.309</v>
      </c>
      <c r="G11" s="39"/>
      <c r="H11" s="45"/>
    </row>
    <row r="12" spans="1:8" s="2" customFormat="1" ht="16.8" customHeight="1">
      <c r="A12" s="39"/>
      <c r="B12" s="45"/>
      <c r="C12" s="312" t="s">
        <v>1</v>
      </c>
      <c r="D12" s="312" t="s">
        <v>516</v>
      </c>
      <c r="E12" s="18" t="s">
        <v>1</v>
      </c>
      <c r="F12" s="313">
        <v>1.17</v>
      </c>
      <c r="G12" s="39"/>
      <c r="H12" s="45"/>
    </row>
    <row r="13" spans="1:8" s="2" customFormat="1" ht="16.8" customHeight="1">
      <c r="A13" s="39"/>
      <c r="B13" s="45"/>
      <c r="C13" s="312" t="s">
        <v>1</v>
      </c>
      <c r="D13" s="312" t="s">
        <v>517</v>
      </c>
      <c r="E13" s="18" t="s">
        <v>1</v>
      </c>
      <c r="F13" s="313">
        <v>4.499</v>
      </c>
      <c r="G13" s="39"/>
      <c r="H13" s="45"/>
    </row>
    <row r="14" spans="1:8" s="2" customFormat="1" ht="16.8" customHeight="1">
      <c r="A14" s="39"/>
      <c r="B14" s="45"/>
      <c r="C14" s="312" t="s">
        <v>1</v>
      </c>
      <c r="D14" s="312" t="s">
        <v>518</v>
      </c>
      <c r="E14" s="18" t="s">
        <v>1</v>
      </c>
      <c r="F14" s="313">
        <v>0.69</v>
      </c>
      <c r="G14" s="39"/>
      <c r="H14" s="45"/>
    </row>
    <row r="15" spans="1:8" s="2" customFormat="1" ht="16.8" customHeight="1">
      <c r="A15" s="39"/>
      <c r="B15" s="45"/>
      <c r="C15" s="312" t="s">
        <v>1</v>
      </c>
      <c r="D15" s="312" t="s">
        <v>519</v>
      </c>
      <c r="E15" s="18" t="s">
        <v>1</v>
      </c>
      <c r="F15" s="313">
        <v>8.95</v>
      </c>
      <c r="G15" s="39"/>
      <c r="H15" s="45"/>
    </row>
    <row r="16" spans="1:8" s="2" customFormat="1" ht="16.8" customHeight="1">
      <c r="A16" s="39"/>
      <c r="B16" s="45"/>
      <c r="C16" s="312" t="s">
        <v>93</v>
      </c>
      <c r="D16" s="312" t="s">
        <v>341</v>
      </c>
      <c r="E16" s="18" t="s">
        <v>1</v>
      </c>
      <c r="F16" s="313">
        <v>15.309</v>
      </c>
      <c r="G16" s="39"/>
      <c r="H16" s="45"/>
    </row>
    <row r="17" spans="1:8" s="2" customFormat="1" ht="16.8" customHeight="1">
      <c r="A17" s="39"/>
      <c r="B17" s="45"/>
      <c r="C17" s="308" t="s">
        <v>95</v>
      </c>
      <c r="D17" s="309" t="s">
        <v>1</v>
      </c>
      <c r="E17" s="310" t="s">
        <v>1</v>
      </c>
      <c r="F17" s="311">
        <v>30.875</v>
      </c>
      <c r="G17" s="39"/>
      <c r="H17" s="45"/>
    </row>
    <row r="18" spans="1:8" s="2" customFormat="1" ht="16.8" customHeight="1">
      <c r="A18" s="39"/>
      <c r="B18" s="45"/>
      <c r="C18" s="312" t="s">
        <v>1</v>
      </c>
      <c r="D18" s="312" t="s">
        <v>520</v>
      </c>
      <c r="E18" s="18" t="s">
        <v>1</v>
      </c>
      <c r="F18" s="313">
        <v>30.875</v>
      </c>
      <c r="G18" s="39"/>
      <c r="H18" s="45"/>
    </row>
    <row r="19" spans="1:8" s="2" customFormat="1" ht="16.8" customHeight="1">
      <c r="A19" s="39"/>
      <c r="B19" s="45"/>
      <c r="C19" s="312" t="s">
        <v>95</v>
      </c>
      <c r="D19" s="312" t="s">
        <v>341</v>
      </c>
      <c r="E19" s="18" t="s">
        <v>1</v>
      </c>
      <c r="F19" s="313">
        <v>30.875</v>
      </c>
      <c r="G19" s="39"/>
      <c r="H19" s="45"/>
    </row>
    <row r="20" spans="1:8" s="2" customFormat="1" ht="16.8" customHeight="1">
      <c r="A20" s="39"/>
      <c r="B20" s="45"/>
      <c r="C20" s="308" t="s">
        <v>98</v>
      </c>
      <c r="D20" s="309" t="s">
        <v>1</v>
      </c>
      <c r="E20" s="310" t="s">
        <v>1</v>
      </c>
      <c r="F20" s="311">
        <v>150</v>
      </c>
      <c r="G20" s="39"/>
      <c r="H20" s="45"/>
    </row>
    <row r="21" spans="1:8" s="2" customFormat="1" ht="12">
      <c r="A21" s="39"/>
      <c r="B21" s="45"/>
      <c r="C21" s="312" t="s">
        <v>98</v>
      </c>
      <c r="D21" s="312" t="s">
        <v>166</v>
      </c>
      <c r="E21" s="18" t="s">
        <v>1</v>
      </c>
      <c r="F21" s="313">
        <v>150</v>
      </c>
      <c r="G21" s="39"/>
      <c r="H21" s="45"/>
    </row>
    <row r="22" spans="1:8" s="2" customFormat="1" ht="16.8" customHeight="1">
      <c r="A22" s="39"/>
      <c r="B22" s="45"/>
      <c r="C22" s="308" t="s">
        <v>787</v>
      </c>
      <c r="D22" s="309" t="s">
        <v>1</v>
      </c>
      <c r="E22" s="310" t="s">
        <v>1</v>
      </c>
      <c r="F22" s="311">
        <v>210</v>
      </c>
      <c r="G22" s="39"/>
      <c r="H22" s="45"/>
    </row>
    <row r="23" spans="1:8" s="2" customFormat="1" ht="16.8" customHeight="1">
      <c r="A23" s="39"/>
      <c r="B23" s="45"/>
      <c r="C23" s="308" t="s">
        <v>103</v>
      </c>
      <c r="D23" s="309" t="s">
        <v>1</v>
      </c>
      <c r="E23" s="310" t="s">
        <v>1</v>
      </c>
      <c r="F23" s="311">
        <v>37.2</v>
      </c>
      <c r="G23" s="39"/>
      <c r="H23" s="45"/>
    </row>
    <row r="24" spans="1:8" s="2" customFormat="1" ht="16.8" customHeight="1">
      <c r="A24" s="39"/>
      <c r="B24" s="45"/>
      <c r="C24" s="312" t="s">
        <v>1</v>
      </c>
      <c r="D24" s="312" t="s">
        <v>209</v>
      </c>
      <c r="E24" s="18" t="s">
        <v>1</v>
      </c>
      <c r="F24" s="313">
        <v>25.2</v>
      </c>
      <c r="G24" s="39"/>
      <c r="H24" s="45"/>
    </row>
    <row r="25" spans="1:8" s="2" customFormat="1" ht="12">
      <c r="A25" s="39"/>
      <c r="B25" s="45"/>
      <c r="C25" s="312" t="s">
        <v>1</v>
      </c>
      <c r="D25" s="312" t="s">
        <v>210</v>
      </c>
      <c r="E25" s="18" t="s">
        <v>1</v>
      </c>
      <c r="F25" s="313">
        <v>12</v>
      </c>
      <c r="G25" s="39"/>
      <c r="H25" s="45"/>
    </row>
    <row r="26" spans="1:8" s="2" customFormat="1" ht="16.8" customHeight="1">
      <c r="A26" s="39"/>
      <c r="B26" s="45"/>
      <c r="C26" s="312" t="s">
        <v>103</v>
      </c>
      <c r="D26" s="312" t="s">
        <v>211</v>
      </c>
      <c r="E26" s="18" t="s">
        <v>1</v>
      </c>
      <c r="F26" s="313">
        <v>37.2</v>
      </c>
      <c r="G26" s="39"/>
      <c r="H26" s="45"/>
    </row>
    <row r="27" spans="1:8" s="2" customFormat="1" ht="16.8" customHeight="1">
      <c r="A27" s="39"/>
      <c r="B27" s="45"/>
      <c r="C27" s="308" t="s">
        <v>106</v>
      </c>
      <c r="D27" s="309" t="s">
        <v>1</v>
      </c>
      <c r="E27" s="310" t="s">
        <v>1</v>
      </c>
      <c r="F27" s="311">
        <v>39.3</v>
      </c>
      <c r="G27" s="39"/>
      <c r="H27" s="45"/>
    </row>
    <row r="28" spans="1:8" s="2" customFormat="1" ht="16.8" customHeight="1">
      <c r="A28" s="39"/>
      <c r="B28" s="45"/>
      <c r="C28" s="312" t="s">
        <v>106</v>
      </c>
      <c r="D28" s="312" t="s">
        <v>788</v>
      </c>
      <c r="E28" s="18" t="s">
        <v>1</v>
      </c>
      <c r="F28" s="313">
        <v>39.3</v>
      </c>
      <c r="G28" s="39"/>
      <c r="H28" s="45"/>
    </row>
    <row r="29" spans="1:8" s="2" customFormat="1" ht="16.8" customHeight="1">
      <c r="A29" s="39"/>
      <c r="B29" s="45"/>
      <c r="C29" s="308" t="s">
        <v>111</v>
      </c>
      <c r="D29" s="309" t="s">
        <v>1</v>
      </c>
      <c r="E29" s="310" t="s">
        <v>1</v>
      </c>
      <c r="F29" s="311">
        <v>145.5</v>
      </c>
      <c r="G29" s="39"/>
      <c r="H29" s="45"/>
    </row>
    <row r="30" spans="1:8" s="2" customFormat="1" ht="16.8" customHeight="1">
      <c r="A30" s="39"/>
      <c r="B30" s="45"/>
      <c r="C30" s="312" t="s">
        <v>111</v>
      </c>
      <c r="D30" s="312" t="s">
        <v>328</v>
      </c>
      <c r="E30" s="18" t="s">
        <v>1</v>
      </c>
      <c r="F30" s="313">
        <v>145.5</v>
      </c>
      <c r="G30" s="39"/>
      <c r="H30" s="45"/>
    </row>
    <row r="31" spans="1:8" s="2" customFormat="1" ht="16.8" customHeight="1">
      <c r="A31" s="39"/>
      <c r="B31" s="45"/>
      <c r="C31" s="308" t="s">
        <v>113</v>
      </c>
      <c r="D31" s="309" t="s">
        <v>1</v>
      </c>
      <c r="E31" s="310" t="s">
        <v>1</v>
      </c>
      <c r="F31" s="311">
        <v>1.6</v>
      </c>
      <c r="G31" s="39"/>
      <c r="H31" s="45"/>
    </row>
    <row r="32" spans="1:8" s="2" customFormat="1" ht="16.8" customHeight="1">
      <c r="A32" s="39"/>
      <c r="B32" s="45"/>
      <c r="C32" s="312" t="s">
        <v>113</v>
      </c>
      <c r="D32" s="312" t="s">
        <v>329</v>
      </c>
      <c r="E32" s="18" t="s">
        <v>1</v>
      </c>
      <c r="F32" s="313">
        <v>1.6</v>
      </c>
      <c r="G32" s="39"/>
      <c r="H32" s="45"/>
    </row>
    <row r="33" spans="1:8" s="2" customFormat="1" ht="16.8" customHeight="1">
      <c r="A33" s="39"/>
      <c r="B33" s="45"/>
      <c r="C33" s="308" t="s">
        <v>115</v>
      </c>
      <c r="D33" s="309" t="s">
        <v>1</v>
      </c>
      <c r="E33" s="310" t="s">
        <v>1</v>
      </c>
      <c r="F33" s="311">
        <v>16.15</v>
      </c>
      <c r="G33" s="39"/>
      <c r="H33" s="45"/>
    </row>
    <row r="34" spans="1:8" s="2" customFormat="1" ht="16.8" customHeight="1">
      <c r="A34" s="39"/>
      <c r="B34" s="45"/>
      <c r="C34" s="312" t="s">
        <v>115</v>
      </c>
      <c r="D34" s="312" t="s">
        <v>529</v>
      </c>
      <c r="E34" s="18" t="s">
        <v>1</v>
      </c>
      <c r="F34" s="313">
        <v>16.15</v>
      </c>
      <c r="G34" s="39"/>
      <c r="H34" s="45"/>
    </row>
    <row r="35" spans="1:8" s="2" customFormat="1" ht="16.8" customHeight="1">
      <c r="A35" s="39"/>
      <c r="B35" s="45"/>
      <c r="C35" s="308" t="s">
        <v>117</v>
      </c>
      <c r="D35" s="309" t="s">
        <v>1</v>
      </c>
      <c r="E35" s="310" t="s">
        <v>1</v>
      </c>
      <c r="F35" s="311">
        <v>9.31</v>
      </c>
      <c r="G35" s="39"/>
      <c r="H35" s="45"/>
    </row>
    <row r="36" spans="1:8" s="2" customFormat="1" ht="16.8" customHeight="1">
      <c r="A36" s="39"/>
      <c r="B36" s="45"/>
      <c r="C36" s="312" t="s">
        <v>117</v>
      </c>
      <c r="D36" s="312" t="s">
        <v>525</v>
      </c>
      <c r="E36" s="18" t="s">
        <v>1</v>
      </c>
      <c r="F36" s="313">
        <v>9.31</v>
      </c>
      <c r="G36" s="39"/>
      <c r="H36" s="45"/>
    </row>
    <row r="37" spans="1:8" s="2" customFormat="1" ht="16.8" customHeight="1">
      <c r="A37" s="39"/>
      <c r="B37" s="45"/>
      <c r="C37" s="308" t="s">
        <v>119</v>
      </c>
      <c r="D37" s="309" t="s">
        <v>1</v>
      </c>
      <c r="E37" s="310" t="s">
        <v>1</v>
      </c>
      <c r="F37" s="311">
        <v>117</v>
      </c>
      <c r="G37" s="39"/>
      <c r="H37" s="45"/>
    </row>
    <row r="38" spans="1:8" s="2" customFormat="1" ht="16.8" customHeight="1">
      <c r="A38" s="39"/>
      <c r="B38" s="45"/>
      <c r="C38" s="312" t="s">
        <v>1</v>
      </c>
      <c r="D38" s="312" t="s">
        <v>254</v>
      </c>
      <c r="E38" s="18" t="s">
        <v>1</v>
      </c>
      <c r="F38" s="313">
        <v>86</v>
      </c>
      <c r="G38" s="39"/>
      <c r="H38" s="45"/>
    </row>
    <row r="39" spans="1:8" s="2" customFormat="1" ht="16.8" customHeight="1">
      <c r="A39" s="39"/>
      <c r="B39" s="45"/>
      <c r="C39" s="312" t="s">
        <v>1</v>
      </c>
      <c r="D39" s="312" t="s">
        <v>255</v>
      </c>
      <c r="E39" s="18" t="s">
        <v>1</v>
      </c>
      <c r="F39" s="313">
        <v>31</v>
      </c>
      <c r="G39" s="39"/>
      <c r="H39" s="45"/>
    </row>
    <row r="40" spans="1:8" s="2" customFormat="1" ht="16.8" customHeight="1">
      <c r="A40" s="39"/>
      <c r="B40" s="45"/>
      <c r="C40" s="312" t="s">
        <v>119</v>
      </c>
      <c r="D40" s="312" t="s">
        <v>211</v>
      </c>
      <c r="E40" s="18" t="s">
        <v>1</v>
      </c>
      <c r="F40" s="313">
        <v>117</v>
      </c>
      <c r="G40" s="39"/>
      <c r="H40" s="45"/>
    </row>
    <row r="41" spans="1:8" s="2" customFormat="1" ht="26.4" customHeight="1">
      <c r="A41" s="39"/>
      <c r="B41" s="45"/>
      <c r="C41" s="307" t="s">
        <v>789</v>
      </c>
      <c r="D41" s="307" t="s">
        <v>82</v>
      </c>
      <c r="E41" s="39"/>
      <c r="F41" s="39"/>
      <c r="G41" s="39"/>
      <c r="H41" s="45"/>
    </row>
    <row r="42" spans="1:8" s="2" customFormat="1" ht="16.8" customHeight="1">
      <c r="A42" s="39"/>
      <c r="B42" s="45"/>
      <c r="C42" s="308" t="s">
        <v>93</v>
      </c>
      <c r="D42" s="309" t="s">
        <v>1</v>
      </c>
      <c r="E42" s="310" t="s">
        <v>1</v>
      </c>
      <c r="F42" s="311">
        <v>15.309</v>
      </c>
      <c r="G42" s="39"/>
      <c r="H42" s="45"/>
    </row>
    <row r="43" spans="1:8" s="2" customFormat="1" ht="16.8" customHeight="1">
      <c r="A43" s="39"/>
      <c r="B43" s="45"/>
      <c r="C43" s="312" t="s">
        <v>1</v>
      </c>
      <c r="D43" s="312" t="s">
        <v>516</v>
      </c>
      <c r="E43" s="18" t="s">
        <v>1</v>
      </c>
      <c r="F43" s="313">
        <v>1.17</v>
      </c>
      <c r="G43" s="39"/>
      <c r="H43" s="45"/>
    </row>
    <row r="44" spans="1:8" s="2" customFormat="1" ht="16.8" customHeight="1">
      <c r="A44" s="39"/>
      <c r="B44" s="45"/>
      <c r="C44" s="312" t="s">
        <v>1</v>
      </c>
      <c r="D44" s="312" t="s">
        <v>517</v>
      </c>
      <c r="E44" s="18" t="s">
        <v>1</v>
      </c>
      <c r="F44" s="313">
        <v>4.499</v>
      </c>
      <c r="G44" s="39"/>
      <c r="H44" s="45"/>
    </row>
    <row r="45" spans="1:8" s="2" customFormat="1" ht="16.8" customHeight="1">
      <c r="A45" s="39"/>
      <c r="B45" s="45"/>
      <c r="C45" s="312" t="s">
        <v>1</v>
      </c>
      <c r="D45" s="312" t="s">
        <v>518</v>
      </c>
      <c r="E45" s="18" t="s">
        <v>1</v>
      </c>
      <c r="F45" s="313">
        <v>0.69</v>
      </c>
      <c r="G45" s="39"/>
      <c r="H45" s="45"/>
    </row>
    <row r="46" spans="1:8" s="2" customFormat="1" ht="16.8" customHeight="1">
      <c r="A46" s="39"/>
      <c r="B46" s="45"/>
      <c r="C46" s="312" t="s">
        <v>1</v>
      </c>
      <c r="D46" s="312" t="s">
        <v>519</v>
      </c>
      <c r="E46" s="18" t="s">
        <v>1</v>
      </c>
      <c r="F46" s="313">
        <v>8.95</v>
      </c>
      <c r="G46" s="39"/>
      <c r="H46" s="45"/>
    </row>
    <row r="47" spans="1:8" s="2" customFormat="1" ht="16.8" customHeight="1">
      <c r="A47" s="39"/>
      <c r="B47" s="45"/>
      <c r="C47" s="312" t="s">
        <v>93</v>
      </c>
      <c r="D47" s="312" t="s">
        <v>341</v>
      </c>
      <c r="E47" s="18" t="s">
        <v>1</v>
      </c>
      <c r="F47" s="313">
        <v>15.309</v>
      </c>
      <c r="G47" s="39"/>
      <c r="H47" s="45"/>
    </row>
    <row r="48" spans="1:8" s="2" customFormat="1" ht="16.8" customHeight="1">
      <c r="A48" s="39"/>
      <c r="B48" s="45"/>
      <c r="C48" s="314" t="s">
        <v>790</v>
      </c>
      <c r="D48" s="39"/>
      <c r="E48" s="39"/>
      <c r="F48" s="39"/>
      <c r="G48" s="39"/>
      <c r="H48" s="45"/>
    </row>
    <row r="49" spans="1:8" s="2" customFormat="1" ht="12">
      <c r="A49" s="39"/>
      <c r="B49" s="45"/>
      <c r="C49" s="312" t="s">
        <v>513</v>
      </c>
      <c r="D49" s="312" t="s">
        <v>514</v>
      </c>
      <c r="E49" s="18" t="s">
        <v>230</v>
      </c>
      <c r="F49" s="313">
        <v>46.184</v>
      </c>
      <c r="G49" s="39"/>
      <c r="H49" s="45"/>
    </row>
    <row r="50" spans="1:8" s="2" customFormat="1" ht="16.8" customHeight="1">
      <c r="A50" s="39"/>
      <c r="B50" s="45"/>
      <c r="C50" s="312" t="s">
        <v>503</v>
      </c>
      <c r="D50" s="312" t="s">
        <v>504</v>
      </c>
      <c r="E50" s="18" t="s">
        <v>230</v>
      </c>
      <c r="F50" s="313">
        <v>24.619</v>
      </c>
      <c r="G50" s="39"/>
      <c r="H50" s="45"/>
    </row>
    <row r="51" spans="1:8" s="2" customFormat="1" ht="16.8" customHeight="1">
      <c r="A51" s="39"/>
      <c r="B51" s="45"/>
      <c r="C51" s="312" t="s">
        <v>508</v>
      </c>
      <c r="D51" s="312" t="s">
        <v>509</v>
      </c>
      <c r="E51" s="18" t="s">
        <v>230</v>
      </c>
      <c r="F51" s="313">
        <v>344.666</v>
      </c>
      <c r="G51" s="39"/>
      <c r="H51" s="45"/>
    </row>
    <row r="52" spans="1:8" s="2" customFormat="1" ht="16.8" customHeight="1">
      <c r="A52" s="39"/>
      <c r="B52" s="45"/>
      <c r="C52" s="308" t="s">
        <v>95</v>
      </c>
      <c r="D52" s="309" t="s">
        <v>1</v>
      </c>
      <c r="E52" s="310" t="s">
        <v>1</v>
      </c>
      <c r="F52" s="311">
        <v>30.875</v>
      </c>
      <c r="G52" s="39"/>
      <c r="H52" s="45"/>
    </row>
    <row r="53" spans="1:8" s="2" customFormat="1" ht="16.8" customHeight="1">
      <c r="A53" s="39"/>
      <c r="B53" s="45"/>
      <c r="C53" s="312" t="s">
        <v>1</v>
      </c>
      <c r="D53" s="312" t="s">
        <v>520</v>
      </c>
      <c r="E53" s="18" t="s">
        <v>1</v>
      </c>
      <c r="F53" s="313">
        <v>30.875</v>
      </c>
      <c r="G53" s="39"/>
      <c r="H53" s="45"/>
    </row>
    <row r="54" spans="1:8" s="2" customFormat="1" ht="16.8" customHeight="1">
      <c r="A54" s="39"/>
      <c r="B54" s="45"/>
      <c r="C54" s="312" t="s">
        <v>95</v>
      </c>
      <c r="D54" s="312" t="s">
        <v>341</v>
      </c>
      <c r="E54" s="18" t="s">
        <v>1</v>
      </c>
      <c r="F54" s="313">
        <v>30.875</v>
      </c>
      <c r="G54" s="39"/>
      <c r="H54" s="45"/>
    </row>
    <row r="55" spans="1:8" s="2" customFormat="1" ht="16.8" customHeight="1">
      <c r="A55" s="39"/>
      <c r="B55" s="45"/>
      <c r="C55" s="314" t="s">
        <v>790</v>
      </c>
      <c r="D55" s="39"/>
      <c r="E55" s="39"/>
      <c r="F55" s="39"/>
      <c r="G55" s="39"/>
      <c r="H55" s="45"/>
    </row>
    <row r="56" spans="1:8" s="2" customFormat="1" ht="12">
      <c r="A56" s="39"/>
      <c r="B56" s="45"/>
      <c r="C56" s="312" t="s">
        <v>513</v>
      </c>
      <c r="D56" s="312" t="s">
        <v>514</v>
      </c>
      <c r="E56" s="18" t="s">
        <v>230</v>
      </c>
      <c r="F56" s="313">
        <v>46.184</v>
      </c>
      <c r="G56" s="39"/>
      <c r="H56" s="45"/>
    </row>
    <row r="57" spans="1:8" s="2" customFormat="1" ht="16.8" customHeight="1">
      <c r="A57" s="39"/>
      <c r="B57" s="45"/>
      <c r="C57" s="312" t="s">
        <v>493</v>
      </c>
      <c r="D57" s="312" t="s">
        <v>494</v>
      </c>
      <c r="E57" s="18" t="s">
        <v>230</v>
      </c>
      <c r="F57" s="313">
        <v>47.025</v>
      </c>
      <c r="G57" s="39"/>
      <c r="H57" s="45"/>
    </row>
    <row r="58" spans="1:8" s="2" customFormat="1" ht="16.8" customHeight="1">
      <c r="A58" s="39"/>
      <c r="B58" s="45"/>
      <c r="C58" s="312" t="s">
        <v>498</v>
      </c>
      <c r="D58" s="312" t="s">
        <v>499</v>
      </c>
      <c r="E58" s="18" t="s">
        <v>230</v>
      </c>
      <c r="F58" s="313">
        <v>658.35</v>
      </c>
      <c r="G58" s="39"/>
      <c r="H58" s="45"/>
    </row>
    <row r="59" spans="1:8" s="2" customFormat="1" ht="16.8" customHeight="1">
      <c r="A59" s="39"/>
      <c r="B59" s="45"/>
      <c r="C59" s="308" t="s">
        <v>98</v>
      </c>
      <c r="D59" s="309" t="s">
        <v>1</v>
      </c>
      <c r="E59" s="310" t="s">
        <v>1</v>
      </c>
      <c r="F59" s="311">
        <v>150</v>
      </c>
      <c r="G59" s="39"/>
      <c r="H59" s="45"/>
    </row>
    <row r="60" spans="1:8" s="2" customFormat="1" ht="12">
      <c r="A60" s="39"/>
      <c r="B60" s="45"/>
      <c r="C60" s="312" t="s">
        <v>98</v>
      </c>
      <c r="D60" s="312" t="s">
        <v>166</v>
      </c>
      <c r="E60" s="18" t="s">
        <v>1</v>
      </c>
      <c r="F60" s="313">
        <v>150</v>
      </c>
      <c r="G60" s="39"/>
      <c r="H60" s="45"/>
    </row>
    <row r="61" spans="1:8" s="2" customFormat="1" ht="16.8" customHeight="1">
      <c r="A61" s="39"/>
      <c r="B61" s="45"/>
      <c r="C61" s="314" t="s">
        <v>790</v>
      </c>
      <c r="D61" s="39"/>
      <c r="E61" s="39"/>
      <c r="F61" s="39"/>
      <c r="G61" s="39"/>
      <c r="H61" s="45"/>
    </row>
    <row r="62" spans="1:8" s="2" customFormat="1" ht="16.8" customHeight="1">
      <c r="A62" s="39"/>
      <c r="B62" s="45"/>
      <c r="C62" s="312" t="s">
        <v>163</v>
      </c>
      <c r="D62" s="312" t="s">
        <v>164</v>
      </c>
      <c r="E62" s="18" t="s">
        <v>158</v>
      </c>
      <c r="F62" s="313">
        <v>150</v>
      </c>
      <c r="G62" s="39"/>
      <c r="H62" s="45"/>
    </row>
    <row r="63" spans="1:8" s="2" customFormat="1" ht="12">
      <c r="A63" s="39"/>
      <c r="B63" s="45"/>
      <c r="C63" s="312" t="s">
        <v>219</v>
      </c>
      <c r="D63" s="312" t="s">
        <v>220</v>
      </c>
      <c r="E63" s="18" t="s">
        <v>207</v>
      </c>
      <c r="F63" s="313">
        <v>42.045</v>
      </c>
      <c r="G63" s="39"/>
      <c r="H63" s="45"/>
    </row>
    <row r="64" spans="1:8" s="2" customFormat="1" ht="16.8" customHeight="1">
      <c r="A64" s="39"/>
      <c r="B64" s="45"/>
      <c r="C64" s="308" t="s">
        <v>100</v>
      </c>
      <c r="D64" s="309" t="s">
        <v>1</v>
      </c>
      <c r="E64" s="310" t="s">
        <v>1</v>
      </c>
      <c r="F64" s="311">
        <v>3.9</v>
      </c>
      <c r="G64" s="39"/>
      <c r="H64" s="45"/>
    </row>
    <row r="65" spans="1:8" s="2" customFormat="1" ht="16.8" customHeight="1">
      <c r="A65" s="39"/>
      <c r="B65" s="45"/>
      <c r="C65" s="312" t="s">
        <v>1</v>
      </c>
      <c r="D65" s="312" t="s">
        <v>359</v>
      </c>
      <c r="E65" s="18" t="s">
        <v>1</v>
      </c>
      <c r="F65" s="313">
        <v>2.4</v>
      </c>
      <c r="G65" s="39"/>
      <c r="H65" s="45"/>
    </row>
    <row r="66" spans="1:8" s="2" customFormat="1" ht="16.8" customHeight="1">
      <c r="A66" s="39"/>
      <c r="B66" s="45"/>
      <c r="C66" s="312" t="s">
        <v>1</v>
      </c>
      <c r="D66" s="312" t="s">
        <v>360</v>
      </c>
      <c r="E66" s="18" t="s">
        <v>1</v>
      </c>
      <c r="F66" s="313">
        <v>1.5</v>
      </c>
      <c r="G66" s="39"/>
      <c r="H66" s="45"/>
    </row>
    <row r="67" spans="1:8" s="2" customFormat="1" ht="16.8" customHeight="1">
      <c r="A67" s="39"/>
      <c r="B67" s="45"/>
      <c r="C67" s="312" t="s">
        <v>100</v>
      </c>
      <c r="D67" s="312" t="s">
        <v>211</v>
      </c>
      <c r="E67" s="18" t="s">
        <v>1</v>
      </c>
      <c r="F67" s="313">
        <v>3.9</v>
      </c>
      <c r="G67" s="39"/>
      <c r="H67" s="45"/>
    </row>
    <row r="68" spans="1:8" s="2" customFormat="1" ht="16.8" customHeight="1">
      <c r="A68" s="39"/>
      <c r="B68" s="45"/>
      <c r="C68" s="314" t="s">
        <v>790</v>
      </c>
      <c r="D68" s="39"/>
      <c r="E68" s="39"/>
      <c r="F68" s="39"/>
      <c r="G68" s="39"/>
      <c r="H68" s="45"/>
    </row>
    <row r="69" spans="1:8" s="2" customFormat="1" ht="16.8" customHeight="1">
      <c r="A69" s="39"/>
      <c r="B69" s="45"/>
      <c r="C69" s="312" t="s">
        <v>356</v>
      </c>
      <c r="D69" s="312" t="s">
        <v>357</v>
      </c>
      <c r="E69" s="18" t="s">
        <v>196</v>
      </c>
      <c r="F69" s="313">
        <v>3.9</v>
      </c>
      <c r="G69" s="39"/>
      <c r="H69" s="45"/>
    </row>
    <row r="70" spans="1:8" s="2" customFormat="1" ht="12">
      <c r="A70" s="39"/>
      <c r="B70" s="45"/>
      <c r="C70" s="312" t="s">
        <v>213</v>
      </c>
      <c r="D70" s="312" t="s">
        <v>214</v>
      </c>
      <c r="E70" s="18" t="s">
        <v>207</v>
      </c>
      <c r="F70" s="313">
        <v>2.745</v>
      </c>
      <c r="G70" s="39"/>
      <c r="H70" s="45"/>
    </row>
    <row r="71" spans="1:8" s="2" customFormat="1" ht="16.8" customHeight="1">
      <c r="A71" s="39"/>
      <c r="B71" s="45"/>
      <c r="C71" s="312" t="s">
        <v>238</v>
      </c>
      <c r="D71" s="312" t="s">
        <v>239</v>
      </c>
      <c r="E71" s="18" t="s">
        <v>207</v>
      </c>
      <c r="F71" s="313">
        <v>1.076</v>
      </c>
      <c r="G71" s="39"/>
      <c r="H71" s="45"/>
    </row>
    <row r="72" spans="1:8" s="2" customFormat="1" ht="16.8" customHeight="1">
      <c r="A72" s="39"/>
      <c r="B72" s="45"/>
      <c r="C72" s="312" t="s">
        <v>319</v>
      </c>
      <c r="D72" s="312" t="s">
        <v>320</v>
      </c>
      <c r="E72" s="18" t="s">
        <v>207</v>
      </c>
      <c r="F72" s="313">
        <v>0.454</v>
      </c>
      <c r="G72" s="39"/>
      <c r="H72" s="45"/>
    </row>
    <row r="73" spans="1:8" s="2" customFormat="1" ht="16.8" customHeight="1">
      <c r="A73" s="39"/>
      <c r="B73" s="45"/>
      <c r="C73" s="308" t="s">
        <v>102</v>
      </c>
      <c r="D73" s="309" t="s">
        <v>1</v>
      </c>
      <c r="E73" s="310" t="s">
        <v>1</v>
      </c>
      <c r="F73" s="311">
        <v>1</v>
      </c>
      <c r="G73" s="39"/>
      <c r="H73" s="45"/>
    </row>
    <row r="74" spans="1:8" s="2" customFormat="1" ht="16.8" customHeight="1">
      <c r="A74" s="39"/>
      <c r="B74" s="45"/>
      <c r="C74" s="312" t="s">
        <v>102</v>
      </c>
      <c r="D74" s="312" t="s">
        <v>365</v>
      </c>
      <c r="E74" s="18" t="s">
        <v>1</v>
      </c>
      <c r="F74" s="313">
        <v>1</v>
      </c>
      <c r="G74" s="39"/>
      <c r="H74" s="45"/>
    </row>
    <row r="75" spans="1:8" s="2" customFormat="1" ht="16.8" customHeight="1">
      <c r="A75" s="39"/>
      <c r="B75" s="45"/>
      <c r="C75" s="314" t="s">
        <v>790</v>
      </c>
      <c r="D75" s="39"/>
      <c r="E75" s="39"/>
      <c r="F75" s="39"/>
      <c r="G75" s="39"/>
      <c r="H75" s="45"/>
    </row>
    <row r="76" spans="1:8" s="2" customFormat="1" ht="16.8" customHeight="1">
      <c r="A76" s="39"/>
      <c r="B76" s="45"/>
      <c r="C76" s="312" t="s">
        <v>362</v>
      </c>
      <c r="D76" s="312" t="s">
        <v>363</v>
      </c>
      <c r="E76" s="18" t="s">
        <v>196</v>
      </c>
      <c r="F76" s="313">
        <v>1</v>
      </c>
      <c r="G76" s="39"/>
      <c r="H76" s="45"/>
    </row>
    <row r="77" spans="1:8" s="2" customFormat="1" ht="12">
      <c r="A77" s="39"/>
      <c r="B77" s="45"/>
      <c r="C77" s="312" t="s">
        <v>213</v>
      </c>
      <c r="D77" s="312" t="s">
        <v>214</v>
      </c>
      <c r="E77" s="18" t="s">
        <v>207</v>
      </c>
      <c r="F77" s="313">
        <v>2.745</v>
      </c>
      <c r="G77" s="39"/>
      <c r="H77" s="45"/>
    </row>
    <row r="78" spans="1:8" s="2" customFormat="1" ht="16.8" customHeight="1">
      <c r="A78" s="39"/>
      <c r="B78" s="45"/>
      <c r="C78" s="312" t="s">
        <v>238</v>
      </c>
      <c r="D78" s="312" t="s">
        <v>239</v>
      </c>
      <c r="E78" s="18" t="s">
        <v>207</v>
      </c>
      <c r="F78" s="313">
        <v>1.076</v>
      </c>
      <c r="G78" s="39"/>
      <c r="H78" s="45"/>
    </row>
    <row r="79" spans="1:8" s="2" customFormat="1" ht="16.8" customHeight="1">
      <c r="A79" s="39"/>
      <c r="B79" s="45"/>
      <c r="C79" s="312" t="s">
        <v>319</v>
      </c>
      <c r="D79" s="312" t="s">
        <v>320</v>
      </c>
      <c r="E79" s="18" t="s">
        <v>207</v>
      </c>
      <c r="F79" s="313">
        <v>0.454</v>
      </c>
      <c r="G79" s="39"/>
      <c r="H79" s="45"/>
    </row>
    <row r="80" spans="1:8" s="2" customFormat="1" ht="16.8" customHeight="1">
      <c r="A80" s="39"/>
      <c r="B80" s="45"/>
      <c r="C80" s="308" t="s">
        <v>103</v>
      </c>
      <c r="D80" s="309" t="s">
        <v>1</v>
      </c>
      <c r="E80" s="310" t="s">
        <v>1</v>
      </c>
      <c r="F80" s="311">
        <v>37.2</v>
      </c>
      <c r="G80" s="39"/>
      <c r="H80" s="45"/>
    </row>
    <row r="81" spans="1:8" s="2" customFormat="1" ht="16.8" customHeight="1">
      <c r="A81" s="39"/>
      <c r="B81" s="45"/>
      <c r="C81" s="312" t="s">
        <v>1</v>
      </c>
      <c r="D81" s="312" t="s">
        <v>209</v>
      </c>
      <c r="E81" s="18" t="s">
        <v>1</v>
      </c>
      <c r="F81" s="313">
        <v>25.2</v>
      </c>
      <c r="G81" s="39"/>
      <c r="H81" s="45"/>
    </row>
    <row r="82" spans="1:8" s="2" customFormat="1" ht="12">
      <c r="A82" s="39"/>
      <c r="B82" s="45"/>
      <c r="C82" s="312" t="s">
        <v>1</v>
      </c>
      <c r="D82" s="312" t="s">
        <v>210</v>
      </c>
      <c r="E82" s="18" t="s">
        <v>1</v>
      </c>
      <c r="F82" s="313">
        <v>12</v>
      </c>
      <c r="G82" s="39"/>
      <c r="H82" s="45"/>
    </row>
    <row r="83" spans="1:8" s="2" customFormat="1" ht="16.8" customHeight="1">
      <c r="A83" s="39"/>
      <c r="B83" s="45"/>
      <c r="C83" s="312" t="s">
        <v>103</v>
      </c>
      <c r="D83" s="312" t="s">
        <v>211</v>
      </c>
      <c r="E83" s="18" t="s">
        <v>1</v>
      </c>
      <c r="F83" s="313">
        <v>37.2</v>
      </c>
      <c r="G83" s="39"/>
      <c r="H83" s="45"/>
    </row>
    <row r="84" spans="1:8" s="2" customFormat="1" ht="16.8" customHeight="1">
      <c r="A84" s="39"/>
      <c r="B84" s="45"/>
      <c r="C84" s="314" t="s">
        <v>790</v>
      </c>
      <c r="D84" s="39"/>
      <c r="E84" s="39"/>
      <c r="F84" s="39"/>
      <c r="G84" s="39"/>
      <c r="H84" s="45"/>
    </row>
    <row r="85" spans="1:8" s="2" customFormat="1" ht="12">
      <c r="A85" s="39"/>
      <c r="B85" s="45"/>
      <c r="C85" s="312" t="s">
        <v>205</v>
      </c>
      <c r="D85" s="312" t="s">
        <v>206</v>
      </c>
      <c r="E85" s="18" t="s">
        <v>207</v>
      </c>
      <c r="F85" s="313">
        <v>37.2</v>
      </c>
      <c r="G85" s="39"/>
      <c r="H85" s="45"/>
    </row>
    <row r="86" spans="1:8" s="2" customFormat="1" ht="12">
      <c r="A86" s="39"/>
      <c r="B86" s="45"/>
      <c r="C86" s="312" t="s">
        <v>219</v>
      </c>
      <c r="D86" s="312" t="s">
        <v>220</v>
      </c>
      <c r="E86" s="18" t="s">
        <v>207</v>
      </c>
      <c r="F86" s="313">
        <v>42.045</v>
      </c>
      <c r="G86" s="39"/>
      <c r="H86" s="45"/>
    </row>
    <row r="87" spans="1:8" s="2" customFormat="1" ht="16.8" customHeight="1">
      <c r="A87" s="39"/>
      <c r="B87" s="45"/>
      <c r="C87" s="308" t="s">
        <v>106</v>
      </c>
      <c r="D87" s="309" t="s">
        <v>1</v>
      </c>
      <c r="E87" s="310" t="s">
        <v>1</v>
      </c>
      <c r="F87" s="311">
        <v>42.045</v>
      </c>
      <c r="G87" s="39"/>
      <c r="H87" s="45"/>
    </row>
    <row r="88" spans="1:8" s="2" customFormat="1" ht="16.8" customHeight="1">
      <c r="A88" s="39"/>
      <c r="B88" s="45"/>
      <c r="C88" s="312" t="s">
        <v>106</v>
      </c>
      <c r="D88" s="312" t="s">
        <v>222</v>
      </c>
      <c r="E88" s="18" t="s">
        <v>1</v>
      </c>
      <c r="F88" s="313">
        <v>42.045</v>
      </c>
      <c r="G88" s="39"/>
      <c r="H88" s="45"/>
    </row>
    <row r="89" spans="1:8" s="2" customFormat="1" ht="16.8" customHeight="1">
      <c r="A89" s="39"/>
      <c r="B89" s="45"/>
      <c r="C89" s="314" t="s">
        <v>790</v>
      </c>
      <c r="D89" s="39"/>
      <c r="E89" s="39"/>
      <c r="F89" s="39"/>
      <c r="G89" s="39"/>
      <c r="H89" s="45"/>
    </row>
    <row r="90" spans="1:8" s="2" customFormat="1" ht="12">
      <c r="A90" s="39"/>
      <c r="B90" s="45"/>
      <c r="C90" s="312" t="s">
        <v>219</v>
      </c>
      <c r="D90" s="312" t="s">
        <v>220</v>
      </c>
      <c r="E90" s="18" t="s">
        <v>207</v>
      </c>
      <c r="F90" s="313">
        <v>42.045</v>
      </c>
      <c r="G90" s="39"/>
      <c r="H90" s="45"/>
    </row>
    <row r="91" spans="1:8" s="2" customFormat="1" ht="12">
      <c r="A91" s="39"/>
      <c r="B91" s="45"/>
      <c r="C91" s="312" t="s">
        <v>224</v>
      </c>
      <c r="D91" s="312" t="s">
        <v>225</v>
      </c>
      <c r="E91" s="18" t="s">
        <v>207</v>
      </c>
      <c r="F91" s="313">
        <v>210.225</v>
      </c>
      <c r="G91" s="39"/>
      <c r="H91" s="45"/>
    </row>
    <row r="92" spans="1:8" s="2" customFormat="1" ht="16.8" customHeight="1">
      <c r="A92" s="39"/>
      <c r="B92" s="45"/>
      <c r="C92" s="312" t="s">
        <v>228</v>
      </c>
      <c r="D92" s="312" t="s">
        <v>229</v>
      </c>
      <c r="E92" s="18" t="s">
        <v>230</v>
      </c>
      <c r="F92" s="313">
        <v>77.783</v>
      </c>
      <c r="G92" s="39"/>
      <c r="H92" s="45"/>
    </row>
    <row r="93" spans="1:8" s="2" customFormat="1" ht="16.8" customHeight="1">
      <c r="A93" s="39"/>
      <c r="B93" s="45"/>
      <c r="C93" s="312" t="s">
        <v>234</v>
      </c>
      <c r="D93" s="312" t="s">
        <v>235</v>
      </c>
      <c r="E93" s="18" t="s">
        <v>207</v>
      </c>
      <c r="F93" s="313">
        <v>42.045</v>
      </c>
      <c r="G93" s="39"/>
      <c r="H93" s="45"/>
    </row>
    <row r="94" spans="1:8" s="2" customFormat="1" ht="16.8" customHeight="1">
      <c r="A94" s="39"/>
      <c r="B94" s="45"/>
      <c r="C94" s="308" t="s">
        <v>109</v>
      </c>
      <c r="D94" s="309" t="s">
        <v>1</v>
      </c>
      <c r="E94" s="310" t="s">
        <v>1</v>
      </c>
      <c r="F94" s="311">
        <v>2.745</v>
      </c>
      <c r="G94" s="39"/>
      <c r="H94" s="45"/>
    </row>
    <row r="95" spans="1:8" s="2" customFormat="1" ht="16.8" customHeight="1">
      <c r="A95" s="39"/>
      <c r="B95" s="45"/>
      <c r="C95" s="312" t="s">
        <v>1</v>
      </c>
      <c r="D95" s="312" t="s">
        <v>216</v>
      </c>
      <c r="E95" s="18" t="s">
        <v>1</v>
      </c>
      <c r="F95" s="313">
        <v>1.47</v>
      </c>
      <c r="G95" s="39"/>
      <c r="H95" s="45"/>
    </row>
    <row r="96" spans="1:8" s="2" customFormat="1" ht="16.8" customHeight="1">
      <c r="A96" s="39"/>
      <c r="B96" s="45"/>
      <c r="C96" s="312" t="s">
        <v>1</v>
      </c>
      <c r="D96" s="312" t="s">
        <v>217</v>
      </c>
      <c r="E96" s="18" t="s">
        <v>1</v>
      </c>
      <c r="F96" s="313">
        <v>1.275</v>
      </c>
      <c r="G96" s="39"/>
      <c r="H96" s="45"/>
    </row>
    <row r="97" spans="1:8" s="2" customFormat="1" ht="16.8" customHeight="1">
      <c r="A97" s="39"/>
      <c r="B97" s="45"/>
      <c r="C97" s="312" t="s">
        <v>109</v>
      </c>
      <c r="D97" s="312" t="s">
        <v>211</v>
      </c>
      <c r="E97" s="18" t="s">
        <v>1</v>
      </c>
      <c r="F97" s="313">
        <v>2.745</v>
      </c>
      <c r="G97" s="39"/>
      <c r="H97" s="45"/>
    </row>
    <row r="98" spans="1:8" s="2" customFormat="1" ht="16.8" customHeight="1">
      <c r="A98" s="39"/>
      <c r="B98" s="45"/>
      <c r="C98" s="314" t="s">
        <v>790</v>
      </c>
      <c r="D98" s="39"/>
      <c r="E98" s="39"/>
      <c r="F98" s="39"/>
      <c r="G98" s="39"/>
      <c r="H98" s="45"/>
    </row>
    <row r="99" spans="1:8" s="2" customFormat="1" ht="12">
      <c r="A99" s="39"/>
      <c r="B99" s="45"/>
      <c r="C99" s="312" t="s">
        <v>213</v>
      </c>
      <c r="D99" s="312" t="s">
        <v>214</v>
      </c>
      <c r="E99" s="18" t="s">
        <v>207</v>
      </c>
      <c r="F99" s="313">
        <v>2.745</v>
      </c>
      <c r="G99" s="39"/>
      <c r="H99" s="45"/>
    </row>
    <row r="100" spans="1:8" s="2" customFormat="1" ht="12">
      <c r="A100" s="39"/>
      <c r="B100" s="45"/>
      <c r="C100" s="312" t="s">
        <v>219</v>
      </c>
      <c r="D100" s="312" t="s">
        <v>220</v>
      </c>
      <c r="E100" s="18" t="s">
        <v>207</v>
      </c>
      <c r="F100" s="313">
        <v>42.045</v>
      </c>
      <c r="G100" s="39"/>
      <c r="H100" s="45"/>
    </row>
    <row r="101" spans="1:8" s="2" customFormat="1" ht="16.8" customHeight="1">
      <c r="A101" s="39"/>
      <c r="B101" s="45"/>
      <c r="C101" s="308" t="s">
        <v>111</v>
      </c>
      <c r="D101" s="309" t="s">
        <v>1</v>
      </c>
      <c r="E101" s="310" t="s">
        <v>1</v>
      </c>
      <c r="F101" s="311">
        <v>145.5</v>
      </c>
      <c r="G101" s="39"/>
      <c r="H101" s="45"/>
    </row>
    <row r="102" spans="1:8" s="2" customFormat="1" ht="16.8" customHeight="1">
      <c r="A102" s="39"/>
      <c r="B102" s="45"/>
      <c r="C102" s="312" t="s">
        <v>111</v>
      </c>
      <c r="D102" s="312" t="s">
        <v>328</v>
      </c>
      <c r="E102" s="18" t="s">
        <v>1</v>
      </c>
      <c r="F102" s="313">
        <v>145.5</v>
      </c>
      <c r="G102" s="39"/>
      <c r="H102" s="45"/>
    </row>
    <row r="103" spans="1:8" s="2" customFormat="1" ht="16.8" customHeight="1">
      <c r="A103" s="39"/>
      <c r="B103" s="45"/>
      <c r="C103" s="314" t="s">
        <v>790</v>
      </c>
      <c r="D103" s="39"/>
      <c r="E103" s="39"/>
      <c r="F103" s="39"/>
      <c r="G103" s="39"/>
      <c r="H103" s="45"/>
    </row>
    <row r="104" spans="1:8" s="2" customFormat="1" ht="16.8" customHeight="1">
      <c r="A104" s="39"/>
      <c r="B104" s="45"/>
      <c r="C104" s="312" t="s">
        <v>325</v>
      </c>
      <c r="D104" s="312" t="s">
        <v>326</v>
      </c>
      <c r="E104" s="18" t="s">
        <v>158</v>
      </c>
      <c r="F104" s="313">
        <v>147.1</v>
      </c>
      <c r="G104" s="39"/>
      <c r="H104" s="45"/>
    </row>
    <row r="105" spans="1:8" s="2" customFormat="1" ht="16.8" customHeight="1">
      <c r="A105" s="39"/>
      <c r="B105" s="45"/>
      <c r="C105" s="312" t="s">
        <v>271</v>
      </c>
      <c r="D105" s="312" t="s">
        <v>272</v>
      </c>
      <c r="E105" s="18" t="s">
        <v>158</v>
      </c>
      <c r="F105" s="313">
        <v>147.1</v>
      </c>
      <c r="G105" s="39"/>
      <c r="H105" s="45"/>
    </row>
    <row r="106" spans="1:8" s="2" customFormat="1" ht="16.8" customHeight="1">
      <c r="A106" s="39"/>
      <c r="B106" s="45"/>
      <c r="C106" s="312" t="s">
        <v>331</v>
      </c>
      <c r="D106" s="312" t="s">
        <v>332</v>
      </c>
      <c r="E106" s="18" t="s">
        <v>158</v>
      </c>
      <c r="F106" s="313">
        <v>148</v>
      </c>
      <c r="G106" s="39"/>
      <c r="H106" s="45"/>
    </row>
    <row r="107" spans="1:8" s="2" customFormat="1" ht="16.8" customHeight="1">
      <c r="A107" s="39"/>
      <c r="B107" s="45"/>
      <c r="C107" s="308" t="s">
        <v>113</v>
      </c>
      <c r="D107" s="309" t="s">
        <v>1</v>
      </c>
      <c r="E107" s="310" t="s">
        <v>1</v>
      </c>
      <c r="F107" s="311">
        <v>1.6</v>
      </c>
      <c r="G107" s="39"/>
      <c r="H107" s="45"/>
    </row>
    <row r="108" spans="1:8" s="2" customFormat="1" ht="16.8" customHeight="1">
      <c r="A108" s="39"/>
      <c r="B108" s="45"/>
      <c r="C108" s="312" t="s">
        <v>113</v>
      </c>
      <c r="D108" s="312" t="s">
        <v>329</v>
      </c>
      <c r="E108" s="18" t="s">
        <v>1</v>
      </c>
      <c r="F108" s="313">
        <v>1.6</v>
      </c>
      <c r="G108" s="39"/>
      <c r="H108" s="45"/>
    </row>
    <row r="109" spans="1:8" s="2" customFormat="1" ht="16.8" customHeight="1">
      <c r="A109" s="39"/>
      <c r="B109" s="45"/>
      <c r="C109" s="314" t="s">
        <v>790</v>
      </c>
      <c r="D109" s="39"/>
      <c r="E109" s="39"/>
      <c r="F109" s="39"/>
      <c r="G109" s="39"/>
      <c r="H109" s="45"/>
    </row>
    <row r="110" spans="1:8" s="2" customFormat="1" ht="16.8" customHeight="1">
      <c r="A110" s="39"/>
      <c r="B110" s="45"/>
      <c r="C110" s="312" t="s">
        <v>325</v>
      </c>
      <c r="D110" s="312" t="s">
        <v>326</v>
      </c>
      <c r="E110" s="18" t="s">
        <v>158</v>
      </c>
      <c r="F110" s="313">
        <v>147.1</v>
      </c>
      <c r="G110" s="39"/>
      <c r="H110" s="45"/>
    </row>
    <row r="111" spans="1:8" s="2" customFormat="1" ht="16.8" customHeight="1">
      <c r="A111" s="39"/>
      <c r="B111" s="45"/>
      <c r="C111" s="312" t="s">
        <v>271</v>
      </c>
      <c r="D111" s="312" t="s">
        <v>272</v>
      </c>
      <c r="E111" s="18" t="s">
        <v>158</v>
      </c>
      <c r="F111" s="313">
        <v>147.1</v>
      </c>
      <c r="G111" s="39"/>
      <c r="H111" s="45"/>
    </row>
    <row r="112" spans="1:8" s="2" customFormat="1" ht="16.8" customHeight="1">
      <c r="A112" s="39"/>
      <c r="B112" s="45"/>
      <c r="C112" s="308" t="s">
        <v>115</v>
      </c>
      <c r="D112" s="309" t="s">
        <v>1</v>
      </c>
      <c r="E112" s="310" t="s">
        <v>1</v>
      </c>
      <c r="F112" s="311">
        <v>16.15</v>
      </c>
      <c r="G112" s="39"/>
      <c r="H112" s="45"/>
    </row>
    <row r="113" spans="1:8" s="2" customFormat="1" ht="16.8" customHeight="1">
      <c r="A113" s="39"/>
      <c r="B113" s="45"/>
      <c r="C113" s="312" t="s">
        <v>115</v>
      </c>
      <c r="D113" s="312" t="s">
        <v>529</v>
      </c>
      <c r="E113" s="18" t="s">
        <v>1</v>
      </c>
      <c r="F113" s="313">
        <v>16.15</v>
      </c>
      <c r="G113" s="39"/>
      <c r="H113" s="45"/>
    </row>
    <row r="114" spans="1:8" s="2" customFormat="1" ht="16.8" customHeight="1">
      <c r="A114" s="39"/>
      <c r="B114" s="45"/>
      <c r="C114" s="314" t="s">
        <v>790</v>
      </c>
      <c r="D114" s="39"/>
      <c r="E114" s="39"/>
      <c r="F114" s="39"/>
      <c r="G114" s="39"/>
      <c r="H114" s="45"/>
    </row>
    <row r="115" spans="1:8" s="2" customFormat="1" ht="16.8" customHeight="1">
      <c r="A115" s="39"/>
      <c r="B115" s="45"/>
      <c r="C115" s="312" t="s">
        <v>527</v>
      </c>
      <c r="D115" s="312" t="s">
        <v>229</v>
      </c>
      <c r="E115" s="18" t="s">
        <v>230</v>
      </c>
      <c r="F115" s="313">
        <v>16.15</v>
      </c>
      <c r="G115" s="39"/>
      <c r="H115" s="45"/>
    </row>
    <row r="116" spans="1:8" s="2" customFormat="1" ht="16.8" customHeight="1">
      <c r="A116" s="39"/>
      <c r="B116" s="45"/>
      <c r="C116" s="312" t="s">
        <v>493</v>
      </c>
      <c r="D116" s="312" t="s">
        <v>494</v>
      </c>
      <c r="E116" s="18" t="s">
        <v>230</v>
      </c>
      <c r="F116" s="313">
        <v>47.025</v>
      </c>
      <c r="G116" s="39"/>
      <c r="H116" s="45"/>
    </row>
    <row r="117" spans="1:8" s="2" customFormat="1" ht="16.8" customHeight="1">
      <c r="A117" s="39"/>
      <c r="B117" s="45"/>
      <c r="C117" s="312" t="s">
        <v>498</v>
      </c>
      <c r="D117" s="312" t="s">
        <v>499</v>
      </c>
      <c r="E117" s="18" t="s">
        <v>230</v>
      </c>
      <c r="F117" s="313">
        <v>658.35</v>
      </c>
      <c r="G117" s="39"/>
      <c r="H117" s="45"/>
    </row>
    <row r="118" spans="1:8" s="2" customFormat="1" ht="16.8" customHeight="1">
      <c r="A118" s="39"/>
      <c r="B118" s="45"/>
      <c r="C118" s="308" t="s">
        <v>117</v>
      </c>
      <c r="D118" s="309" t="s">
        <v>1</v>
      </c>
      <c r="E118" s="310" t="s">
        <v>1</v>
      </c>
      <c r="F118" s="311">
        <v>9.31</v>
      </c>
      <c r="G118" s="39"/>
      <c r="H118" s="45"/>
    </row>
    <row r="119" spans="1:8" s="2" customFormat="1" ht="16.8" customHeight="1">
      <c r="A119" s="39"/>
      <c r="B119" s="45"/>
      <c r="C119" s="312" t="s">
        <v>117</v>
      </c>
      <c r="D119" s="312" t="s">
        <v>525</v>
      </c>
      <c r="E119" s="18" t="s">
        <v>1</v>
      </c>
      <c r="F119" s="313">
        <v>9.31</v>
      </c>
      <c r="G119" s="39"/>
      <c r="H119" s="45"/>
    </row>
    <row r="120" spans="1:8" s="2" customFormat="1" ht="16.8" customHeight="1">
      <c r="A120" s="39"/>
      <c r="B120" s="45"/>
      <c r="C120" s="314" t="s">
        <v>790</v>
      </c>
      <c r="D120" s="39"/>
      <c r="E120" s="39"/>
      <c r="F120" s="39"/>
      <c r="G120" s="39"/>
      <c r="H120" s="45"/>
    </row>
    <row r="121" spans="1:8" s="2" customFormat="1" ht="12">
      <c r="A121" s="39"/>
      <c r="B121" s="45"/>
      <c r="C121" s="312" t="s">
        <v>522</v>
      </c>
      <c r="D121" s="312" t="s">
        <v>523</v>
      </c>
      <c r="E121" s="18" t="s">
        <v>230</v>
      </c>
      <c r="F121" s="313">
        <v>9.31</v>
      </c>
      <c r="G121" s="39"/>
      <c r="H121" s="45"/>
    </row>
    <row r="122" spans="1:8" s="2" customFormat="1" ht="16.8" customHeight="1">
      <c r="A122" s="39"/>
      <c r="B122" s="45"/>
      <c r="C122" s="312" t="s">
        <v>503</v>
      </c>
      <c r="D122" s="312" t="s">
        <v>504</v>
      </c>
      <c r="E122" s="18" t="s">
        <v>230</v>
      </c>
      <c r="F122" s="313">
        <v>24.619</v>
      </c>
      <c r="G122" s="39"/>
      <c r="H122" s="45"/>
    </row>
    <row r="123" spans="1:8" s="2" customFormat="1" ht="16.8" customHeight="1">
      <c r="A123" s="39"/>
      <c r="B123" s="45"/>
      <c r="C123" s="312" t="s">
        <v>508</v>
      </c>
      <c r="D123" s="312" t="s">
        <v>509</v>
      </c>
      <c r="E123" s="18" t="s">
        <v>230</v>
      </c>
      <c r="F123" s="313">
        <v>344.666</v>
      </c>
      <c r="G123" s="39"/>
      <c r="H123" s="45"/>
    </row>
    <row r="124" spans="1:8" s="2" customFormat="1" ht="16.8" customHeight="1">
      <c r="A124" s="39"/>
      <c r="B124" s="45"/>
      <c r="C124" s="308" t="s">
        <v>119</v>
      </c>
      <c r="D124" s="309" t="s">
        <v>1</v>
      </c>
      <c r="E124" s="310" t="s">
        <v>1</v>
      </c>
      <c r="F124" s="311">
        <v>117</v>
      </c>
      <c r="G124" s="39"/>
      <c r="H124" s="45"/>
    </row>
    <row r="125" spans="1:8" s="2" customFormat="1" ht="16.8" customHeight="1">
      <c r="A125" s="39"/>
      <c r="B125" s="45"/>
      <c r="C125" s="312" t="s">
        <v>1</v>
      </c>
      <c r="D125" s="312" t="s">
        <v>254</v>
      </c>
      <c r="E125" s="18" t="s">
        <v>1</v>
      </c>
      <c r="F125" s="313">
        <v>86</v>
      </c>
      <c r="G125" s="39"/>
      <c r="H125" s="45"/>
    </row>
    <row r="126" spans="1:8" s="2" customFormat="1" ht="16.8" customHeight="1">
      <c r="A126" s="39"/>
      <c r="B126" s="45"/>
      <c r="C126" s="312" t="s">
        <v>1</v>
      </c>
      <c r="D126" s="312" t="s">
        <v>255</v>
      </c>
      <c r="E126" s="18" t="s">
        <v>1</v>
      </c>
      <c r="F126" s="313">
        <v>31</v>
      </c>
      <c r="G126" s="39"/>
      <c r="H126" s="45"/>
    </row>
    <row r="127" spans="1:8" s="2" customFormat="1" ht="16.8" customHeight="1">
      <c r="A127" s="39"/>
      <c r="B127" s="45"/>
      <c r="C127" s="312" t="s">
        <v>119</v>
      </c>
      <c r="D127" s="312" t="s">
        <v>211</v>
      </c>
      <c r="E127" s="18" t="s">
        <v>1</v>
      </c>
      <c r="F127" s="313">
        <v>117</v>
      </c>
      <c r="G127" s="39"/>
      <c r="H127" s="45"/>
    </row>
    <row r="128" spans="1:8" s="2" customFormat="1" ht="16.8" customHeight="1">
      <c r="A128" s="39"/>
      <c r="B128" s="45"/>
      <c r="C128" s="314" t="s">
        <v>790</v>
      </c>
      <c r="D128" s="39"/>
      <c r="E128" s="39"/>
      <c r="F128" s="39"/>
      <c r="G128" s="39"/>
      <c r="H128" s="45"/>
    </row>
    <row r="129" spans="1:8" s="2" customFormat="1" ht="16.8" customHeight="1">
      <c r="A129" s="39"/>
      <c r="B129" s="45"/>
      <c r="C129" s="312" t="s">
        <v>251</v>
      </c>
      <c r="D129" s="312" t="s">
        <v>252</v>
      </c>
      <c r="E129" s="18" t="s">
        <v>158</v>
      </c>
      <c r="F129" s="313">
        <v>117</v>
      </c>
      <c r="G129" s="39"/>
      <c r="H129" s="45"/>
    </row>
    <row r="130" spans="1:8" s="2" customFormat="1" ht="16.8" customHeight="1">
      <c r="A130" s="39"/>
      <c r="B130" s="45"/>
      <c r="C130" s="312" t="s">
        <v>261</v>
      </c>
      <c r="D130" s="312" t="s">
        <v>262</v>
      </c>
      <c r="E130" s="18" t="s">
        <v>158</v>
      </c>
      <c r="F130" s="313">
        <v>117</v>
      </c>
      <c r="G130" s="39"/>
      <c r="H130" s="45"/>
    </row>
    <row r="131" spans="1:8" s="2" customFormat="1" ht="16.8" customHeight="1">
      <c r="A131" s="39"/>
      <c r="B131" s="45"/>
      <c r="C131" s="312" t="s">
        <v>265</v>
      </c>
      <c r="D131" s="312" t="s">
        <v>266</v>
      </c>
      <c r="E131" s="18" t="s">
        <v>267</v>
      </c>
      <c r="F131" s="313">
        <v>3.51</v>
      </c>
      <c r="G131" s="39"/>
      <c r="H131" s="45"/>
    </row>
    <row r="132" spans="1:8" s="2" customFormat="1" ht="7.4" customHeight="1">
      <c r="A132" s="39"/>
      <c r="B132" s="172"/>
      <c r="C132" s="173"/>
      <c r="D132" s="173"/>
      <c r="E132" s="173"/>
      <c r="F132" s="173"/>
      <c r="G132" s="173"/>
      <c r="H132" s="45"/>
    </row>
    <row r="133" spans="1:8" s="2" customFormat="1" ht="12">
      <c r="A133" s="39"/>
      <c r="B133" s="39"/>
      <c r="C133" s="39"/>
      <c r="D133" s="39"/>
      <c r="E133" s="39"/>
      <c r="F133" s="39"/>
      <c r="G133" s="39"/>
      <c r="H13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Jan Duben</cp:lastModifiedBy>
  <dcterms:created xsi:type="dcterms:W3CDTF">2022-03-25T20:11:49Z</dcterms:created>
  <dcterms:modified xsi:type="dcterms:W3CDTF">2022-03-25T20:11:59Z</dcterms:modified>
  <cp:category/>
  <cp:version/>
  <cp:contentType/>
  <cp:contentStatus/>
</cp:coreProperties>
</file>