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_02" sheetId="3" r:id="rId3"/>
    <sheet name="SO 101_03" sheetId="4" r:id="rId4"/>
    <sheet name="SO 101_04" sheetId="5" r:id="rId5"/>
    <sheet name="SO 101_2" sheetId="6" r:id="rId6"/>
    <sheet name="SO 301_02" sheetId="7" r:id="rId7"/>
    <sheet name="SO 402" sheetId="8" r:id="rId8"/>
    <sheet name="SO 402_04" sheetId="9" r:id="rId9"/>
    <sheet name="SO 701_01" sheetId="10" r:id="rId10"/>
    <sheet name="SO 801_01" sheetId="11" r:id="rId11"/>
  </sheets>
  <definedNames/>
  <calcPr fullCalcOnLoad="1"/>
</workbook>
</file>

<file path=xl/sharedStrings.xml><?xml version="1.0" encoding="utf-8"?>
<sst xmlns="http://schemas.openxmlformats.org/spreadsheetml/2006/main" count="1577" uniqueCount="402">
  <si>
    <t>Firma: Firma</t>
  </si>
  <si>
    <t>Rekapitulace ceny</t>
  </si>
  <si>
    <t>Stavba: 15-09-055upr - Podmokly dodělávky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</si>
  <si>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</si>
  <si>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</si>
  <si>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</si>
  <si>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</si>
  <si>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</si>
  <si>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</si>
  <si>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</si>
  <si>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</si>
  <si>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</si>
  <si>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</si>
  <si>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</si>
  <si>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</si>
  <si>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15-09-055upr</t>
  </si>
  <si>
    <t>Podmokly dodělávky</t>
  </si>
  <si>
    <t>O</t>
  </si>
  <si>
    <t>Rozpočet:</t>
  </si>
  <si>
    <t>0,00</t>
  </si>
  <si>
    <t>15,00</t>
  </si>
  <si>
    <t>21,00</t>
  </si>
  <si>
    <t>3</t>
  </si>
  <si>
    <t>2</t>
  </si>
  <si>
    <t>SO 000</t>
  </si>
  <si>
    <t>VRN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</si>
  <si>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</si>
  <si>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</si>
  <si>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</si>
  <si>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</si>
  <si>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</si>
  <si>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</si>
  <si>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</si>
  <si>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</si>
  <si>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</si>
  <si>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</si>
  <si>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</si>
  <si>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</si>
  <si>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</si>
  <si>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</si>
  <si>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</si>
  <si>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</si>
  <si>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</si>
  <si>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</si>
  <si>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</si>
  <si>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</si>
  <si>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029113</t>
  </si>
  <si>
    <t/>
  </si>
  <si>
    <t>OSTATNÍ POŽADAVKY - GEODETICKÉ ZAMĚŘENÍ - CELKY</t>
  </si>
  <si>
    <t>KUS</t>
  </si>
  <si>
    <t>PP</t>
  </si>
  <si>
    <t>zaměření skutečného stavu a včetně geometrického plánu</t>
  </si>
  <si>
    <t>VV</t>
  </si>
  <si>
    <t>1=1,000 [A]</t>
  </si>
  <si>
    <t>TS</t>
  </si>
  <si>
    <t>zahrnuje veškeré náklady spojené s objednatelem požadovanými pracemi</t>
  </si>
  <si>
    <t>02944</t>
  </si>
  <si>
    <t>OSTAT POŽADAVKY - DOKUMENTACE SKUTEČ PROVEDENÍ V DIGIT FORMĚ</t>
  </si>
  <si>
    <t>KPL</t>
  </si>
  <si>
    <t>02950</t>
  </si>
  <si>
    <t>OSTATNÍ POŽADAVKY - POSUDKY, KONTROLY, REVIZNÍ ZPRÁVY</t>
  </si>
  <si>
    <t>Revize všech elektro zařízení, kašny, kolaudace.</t>
  </si>
  <si>
    <t>SO 101_02</t>
  </si>
  <si>
    <t>Situac-NIPI</t>
  </si>
  <si>
    <t>Komunikace</t>
  </si>
  <si>
    <t>58241</t>
  </si>
  <si>
    <t>DLÁŽDĚNÉ KRYTY Z KAMEN DESEK DO LOŽE Z KAMENIVA</t>
  </si>
  <si>
    <t>M2</t>
  </si>
  <si>
    <t>desky pro úpravu VP v místech pro přecházení</t>
  </si>
  <si>
    <t>8 18*1.2*0.2=4,320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</si>
  <si>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</si>
  <si>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587203</t>
  </si>
  <si>
    <t>PŘEDLÁŽDĚNÍ KRYTU Z MOZAIKOVÝCH KOSTEK</t>
  </si>
  <si>
    <t>předláždění v místech přesunů sloupků (NIPI)</t>
  </si>
  <si>
    <t>4 0.5*0.5*7=1,750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</si>
  <si>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</si>
  <si>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587205</t>
  </si>
  <si>
    <t>PŘEDLÁŽDĚNÍ KRYTU Z BETONOVÝCH DLAŽDIC</t>
  </si>
  <si>
    <t>rozebrání nepotřebných SP a VP a jejich použití na prodloužení SP a VP v místech s nedostatečnou délkou. Rozebraná mozaika se použije místo použitých SP a VP.</t>
  </si>
  <si>
    <t>10 5.75*1.2+3.75*1.2=11,400 [A] 
12 2.25*1.2=2,700 [B] 
1 1.0*1.0=1,000 [C] 
11 1.0*1.0=1,000 [D] 
Celkem: A+B+C+D=16,100 [E]</t>
  </si>
  <si>
    <t>Ostatní konstrukce a práce</t>
  </si>
  <si>
    <t>916A1</t>
  </si>
  <si>
    <t>PARKOVACÍ SLOUPKY A ZÁBRANY KOVOVÉ</t>
  </si>
  <si>
    <t>přesun sloupků dle požadavků NIPI</t>
  </si>
  <si>
    <t>4 7=7,000 [A]</t>
  </si>
  <si>
    <t>položka zahrnuje dodání zařízení v předepsaném provedení včetně jeho osazení</t>
  </si>
  <si>
    <t>SO 101_03</t>
  </si>
  <si>
    <t>Pozemní komunikace</t>
  </si>
  <si>
    <t>Zemní práce</t>
  </si>
  <si>
    <t>14</t>
  </si>
  <si>
    <t>113434</t>
  </si>
  <si>
    <t>ODSTRAN KRYTU ZPEVNĚNÝCH PLOCH S ASFALT POJIVEM VČET PODKLADU, ODVOZ DO 5KM</t>
  </si>
  <si>
    <t>M3</t>
  </si>
  <si>
    <t>včetně poplatků za skládku</t>
  </si>
  <si>
    <t>D01_28 1.0*4.0*2*0.05=0,400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</si>
  <si>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</si>
  <si>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113484</t>
  </si>
  <si>
    <t>ODSTRANĚNÍ KRYTU ZPEVNĚNÝCH PLOCH Z DLAŽDIC VČETNĚ PODKLADU, ODVOZ DO 5KM</t>
  </si>
  <si>
    <t>zkrácení odvodňovacího žlabu</t>
  </si>
  <si>
    <t>D01_13 10=10,000 [A]</t>
  </si>
  <si>
    <t>8</t>
  </si>
  <si>
    <t>11353A</t>
  </si>
  <si>
    <t>ODSTRANĚNÍ CHODNÍKOVÝCH KAMENNÝCH OBRUBNÍKŮ - BEZ DOPRAVY</t>
  </si>
  <si>
    <t>M</t>
  </si>
  <si>
    <t>D01_03 2=2,000 [A]  
D01_05 1=1,000 [B] 
D01_06 2=2,000 [C] 
Celkem: A+B+C=5,000 [D]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</si>
  <si>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</si>
  <si>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Vodorovné konstrukce</t>
  </si>
  <si>
    <t>43419</t>
  </si>
  <si>
    <t>SCHODIŠŤOVÉ STUPNĚ, Z DÍLCŮ KAMENNÝCH</t>
  </si>
  <si>
    <t>oprava uraženého schodu katastrálního úřadu</t>
  </si>
  <si>
    <t>D01_11 1.0*0.3*0.3=0,090 [A]</t>
  </si>
  <si>
    <t>Položka zahrnuje veškerý materiál, výrobky a polotovary, včetně mimostaveništní a vnitrostaveništní dopravy (rovněž přesuny), včetně naložení a složení, případně s uložením.</t>
  </si>
  <si>
    <t>16</t>
  </si>
  <si>
    <t>56414</t>
  </si>
  <si>
    <t>VOZOVKOVÉ VRSTVY Z ASFALTOCEMENT BETONU TL 50MM</t>
  </si>
  <si>
    <t>ACO 11</t>
  </si>
  <si>
    <t>D01_28 4.0*1.0*2=8,000 [A]</t>
  </si>
  <si>
    <t>- dodání asfaltové směsi s vysokou mezerovitostí v požadované kvalitě  a tekuté malty specifického složení na bázi cementu 
- očištění podkladu 
- uložení směsi dle předepsaného technologického předpisu a zhutnění vrstvy v předepsané tloušťce, prolití nebo zavibrování výplňové malty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</si>
  <si>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582312</t>
  </si>
  <si>
    <t>DLÁŽDĚNÉ KRYTY Z MOZAIK KOSTEK VÍCEBAREVNÝCH DO LOŽE Z KAMENIVA</t>
  </si>
  <si>
    <t>doplnění dlažby místo odvodňovacího žlabu</t>
  </si>
  <si>
    <t>výměna uštípnuté dlažby a nová dlažba označující parkovací pruhy, včetně případného předláždění okolní dlažby</t>
  </si>
  <si>
    <t>D01_07 0.5=0,500 [A] 
D01_37 33*0.5*5.0=82,500 [B] 
Celkem: A+B=83,000 [C]</t>
  </si>
  <si>
    <t>D01_01 6=6,000 [A] 
D01_03 0.5=0,500 [B] 
D01_05 1=1,000 [D] 
D01_08 10=10,000 [F] 
D01_09 3=3,000 [G] 
D01_10 4=4,000 [H] 
D01_15 8=8,000 [K] 
D01_16 11=11,000 [L] 
D01_17 2=2,000 [M] 
D01_18 1=1,000 [N] 
D01_19 3=3,000 [O]  
D01_20 9=9,000 [P] 
D01_22 4=4,000 [R] 
D01_23 8=8,000 [S] 
D01_24 0,5=0,500 [T] 
D01_28 38=38,000 [U] 
D01_29 1=1,000 [V] 
D01_30 89=89,000 [W] 
D01_31 3=3,000 [X] 
D01_32 2=2,000 [Y] 
D01_33 8=8,000 [Z] 
D01_34 0.5=0,500 [AA] 
D01_35 17=17,000 [AB] 
D01_37 99=99,000 [AC] 
Celkem: A+B+D+F+G+H+K+L+M+N+O+P+R+S+T+U+V+W+X+Y+Z+AA+AB+AC=328,500 [AD]</t>
  </si>
  <si>
    <t>Úpravy povrchů, podlahy, výplně otvorů</t>
  </si>
  <si>
    <t>626211</t>
  </si>
  <si>
    <t>REPROFILACE VODOROVNÝCH PLOCH SHORA SANAČNÍ MALTOU JEDNOVRST TL 10MM</t>
  </si>
  <si>
    <t>poškozený betonový práh D01_02</t>
  </si>
  <si>
    <t>D01_2 6=6,000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</si>
  <si>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</si>
  <si>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7</t>
  </si>
  <si>
    <t>Přidružená stavební výroba</t>
  </si>
  <si>
    <t>748211</t>
  </si>
  <si>
    <t>POVRCHOVÁ ÚPRAVA NÁTĚREM</t>
  </si>
  <si>
    <t>očištění lamp a jejich nátěr proti proti očůrávání</t>
  </si>
  <si>
    <t>D01_25 nátěr lamp do výšky 0.30m 49ks 0.133*3.14*0.300*49=6,139 [A]</t>
  </si>
  <si>
    <t>1. Položka obsahuje: 
 – veškeré příslušenství pro montáž 
2. Položka neobsahuje: 
 X 
3. Způsob měření: 
Měří se plocha v metrech čtverečných.</t>
  </si>
  <si>
    <t>Potrubí</t>
  </si>
  <si>
    <t>11</t>
  </si>
  <si>
    <t>89712</t>
  </si>
  <si>
    <t>VPUSŤ KANALIZAČNÍ ULIČNÍ KOMPLETNÍ Z BETONOVÝCH DÍLCŮ</t>
  </si>
  <si>
    <t>včetně výkopu a napojení do stávající vpusti</t>
  </si>
  <si>
    <t>D01_34 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</si>
  <si>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</si>
  <si>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12</t>
  </si>
  <si>
    <t>89911G</t>
  </si>
  <si>
    <t>LITINOVÝ POKLOP D400</t>
  </si>
  <si>
    <t>výměna stávajícího poklopu</t>
  </si>
  <si>
    <t>D01_32 1=1,000 [A]</t>
  </si>
  <si>
    <t>Položka zahrnuje dodávku a osazení předepsané mříže včetně rámu</t>
  </si>
  <si>
    <t>917425</t>
  </si>
  <si>
    <t>CHODNÍKOVÉ OBRUBY Z KAMENNÝCH OBRUBNÍKŮ ŠÍŘ 200MM</t>
  </si>
  <si>
    <t>osazení poškozených obrubníků do nového lože</t>
  </si>
  <si>
    <t>D01_03 2=2,000 [A]  
D01_05 1=1,000 [B] 
Celkem: A+B=3,000 [C]</t>
  </si>
  <si>
    <t>Položka zahrnuje: 
dodání a pokládku kamenných obrubníků o rozměrech předepsaných zadávací dokumentací 
betonové lože i boční betonovou opěrku.</t>
  </si>
  <si>
    <t>91782</t>
  </si>
  <si>
    <t>VÝŠKOVÁ ÚPRAVA OBRUBNÍKŮ KAMENNÝCH</t>
  </si>
  <si>
    <t>zaoblení rohů kamenných obrubníků</t>
  </si>
  <si>
    <t>D01_27 12=12,000 [A]</t>
  </si>
  <si>
    <t>Položka výšková úprava obrub zahrnuje jejich vytrhání, očištění, manipulaci, nové betonové lože a osazení. Případné nutné doplnění novými obrubami se uvede v položkách 9172 až 9177.</t>
  </si>
  <si>
    <t>15</t>
  </si>
  <si>
    <t>919111</t>
  </si>
  <si>
    <t>ŘEZÁNÍ ASFALTOVÉHO KRYTU VOZOVEK TL DO 50MM</t>
  </si>
  <si>
    <t>D01_28 4.0*2=8,000 [A]</t>
  </si>
  <si>
    <t>položka zahrnuje řezání vozovkové vrstvy v předepsané tloušťce, včetně spotřeby vody</t>
  </si>
  <si>
    <t>13</t>
  </si>
  <si>
    <t>938543</t>
  </si>
  <si>
    <t>OČIŠTĚNÍ BETON KONSTR OTRYSKÁNÍM TLAK VODOU DO 1000 BARŮ</t>
  </si>
  <si>
    <t>očištění asfaltu kolem betonových prahů</t>
  </si>
  <si>
    <t>D01_36 30=30,000 [A]</t>
  </si>
  <si>
    <t>položka zahrnuje očištění předepsaným způsobem včetně odklizení vzniklého odpadu</t>
  </si>
  <si>
    <t>SO 101_04</t>
  </si>
  <si>
    <t>Situace dopravního značení</t>
  </si>
  <si>
    <t>předláždění v místě nových sloupků SDZ</t>
  </si>
  <si>
    <t>23*0.75*0.75=12,938 [A]</t>
  </si>
  <si>
    <t>914161</t>
  </si>
  <si>
    <t>DOPRAVNÍ ZNAČKY ZÁKLADNÍ VELIKOSTI HLINÍKOVÉ FÓLIE TŘ 1 - DODÁVKA A MONTÁŽ</t>
  </si>
  <si>
    <t>30=30,000 [A]</t>
  </si>
  <si>
    <t>položka zahrnuje: 
- dodávku a montáž značek v požadovaném provedení</t>
  </si>
  <si>
    <t>914251</t>
  </si>
  <si>
    <t>DOPRAVNÍ ZNAČKY ZVĚTŠENÉ VELIKOSTI HLINÍKOVÉ - DODÁVKA A MONTÁŽ</t>
  </si>
  <si>
    <t>13=13,000 [A]</t>
  </si>
  <si>
    <t>914931</t>
  </si>
  <si>
    <t>SLOUPKY A STOJKY DZ Z HLINÍK TRUBEK ZABETON DOD A MONTÁŽ</t>
  </si>
  <si>
    <t>23=23,000 [A]</t>
  </si>
  <si>
    <t>položka zahrnuje: 
- sloupky a upevňovací zařízení včetně jejich osazení (betonová patka, zemní práce)</t>
  </si>
  <si>
    <t>915211</t>
  </si>
  <si>
    <t>VODOROVNÉ DOPRAVNÍ ZNAČENÍ PLASTEM HLADKÉ - DODÁVKA A POKLÁDKA</t>
  </si>
  <si>
    <t>reflexní  
V12a (2.25*2+3.0*2)*3*0.125=3,938 [A] 
V11a (2.5*4+14+3.2*6)*2*0.125=10,800 [B] 
V10a (2.25*3+0.5*5)*0.125=1,156 [C] 
V17 (0.5*0.5/2)*19=2,375 [D] 
V7b (6.0*9+5.0*11)*0.25=27,250 [E] 
Celkem: A+B+C+D+E=45,519 [F]</t>
  </si>
  <si>
    <t>položka zahrnuje: 
- dodání a pokládku nátěrového materiálu (měří se pouze natíraná plocha) 
- předznačení a reflexní úpravu</t>
  </si>
  <si>
    <t>91551</t>
  </si>
  <si>
    <t>VODOROVNÉ DOPRAVNÍ ZNAČENÍ - PŘEDEM PŘIPRAVENÉ SYMBOLY</t>
  </si>
  <si>
    <t>v plastu,</t>
  </si>
  <si>
    <t>30 u zóny V15  5=5,000 [A] 
symbol cyklisty V20 3=3,000 [B] 
invalida (včetně vodorovných čar) 4=4,000 [C] 
Celkem: A+B+C=12,000 [D]</t>
  </si>
  <si>
    <t>položka zahrnuje: 
- dodání a pokládku předepsaného symbolu 
- zahrnuje předznačení a reflexní úpravu</t>
  </si>
  <si>
    <t>91552</t>
  </si>
  <si>
    <t>VODOR DOPRAV ZNAČ - PÍSMENA</t>
  </si>
  <si>
    <t>v plastu</t>
  </si>
  <si>
    <t>bus + zóna v plastu 
4*3+5*4=32,000 [A]</t>
  </si>
  <si>
    <t>položka zahrnuje: 
- dodání a pokládku nátěrového materiálu 
- předznačení a reflexní úpravu</t>
  </si>
  <si>
    <t>915621</t>
  </si>
  <si>
    <t>VODOR DOPRAV ZNAČ - KNOFLÍKY TRVALÉ ZAPUŠTĚNÉ - DOD A POKLÁD</t>
  </si>
  <si>
    <t>kruhové žluté terče vymezující zónu 30 
49=49,000 [A]</t>
  </si>
  <si>
    <t>zahrnuje dodávku a osazení knoflíků předepsaným způsobem</t>
  </si>
  <si>
    <t>916E2</t>
  </si>
  <si>
    <t>VÝSTRAŽNÝ PÁS PLASTOVÝ</t>
  </si>
  <si>
    <t>montovaný pryžový polštář na vjezdu do zóny 30  
4=4,000 [A]</t>
  </si>
  <si>
    <t>SO 101_2</t>
  </si>
  <si>
    <t>123733</t>
  </si>
  <si>
    <t>ODKOP PRO SPOD STAVBU SILNIC A ŽELEZNIC TŘ. I, ODVOZ DO 3KM</t>
  </si>
  <si>
    <t>odkop ŠD z chodníku</t>
  </si>
  <si>
    <t>175.00*0.1=17,500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</si>
  <si>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</si>
  <si>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567303</t>
  </si>
  <si>
    <t>VRSTVY PRO OBNOVU A OPRAVY ZE ŠTĚRKODRTI</t>
  </si>
  <si>
    <t>dosypání spár v dlažbě</t>
  </si>
  <si>
    <t>odhad, množství, bude fakturováno dle skutečnosti 10=10,000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</si>
  <si>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</si>
  <si>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dodláždění chodníku</t>
  </si>
  <si>
    <t>175.00=175,000 [A]</t>
  </si>
  <si>
    <t>SO 301_02</t>
  </si>
  <si>
    <t>Vodohospodářské objekty</t>
  </si>
  <si>
    <t>02520</t>
  </si>
  <si>
    <t>ZKOUŠENÍ MATERIÁLŮ NEZÁVISLOU ZKUŠEBNOU</t>
  </si>
  <si>
    <t>laboratorní zkoušky pitné vody – pítko</t>
  </si>
  <si>
    <t>zahrnuje veškeré náklady spojené s objednatelem požadovanými zkouškami</t>
  </si>
  <si>
    <t>03220</t>
  </si>
  <si>
    <t>ZAŘÍZENÍ PRO DODÁVKU PITNÉ VODY</t>
  </si>
  <si>
    <t>Ocelová konstrukce, rozměry dle výkresu, včetně všech potřebných doplňků a stavebních úprav. 
Je doplněno časovým ventilem s možností regulace průtoku (tlačítková baterie). Voda odtéká do pískovcové vany se vsazeným mosazným umyvadlem dle výkresu. Umyvadlo je doplněno typovou  vpustí s protizápachovým uzávěrem. Součástí pítka bude krytý výstup pro napojení hadice. 
Založení do bet. základového pasu do hl. 1,3m.</t>
  </si>
  <si>
    <t>301_02 1=1,000 [A]</t>
  </si>
  <si>
    <t>zahrnuje objednatelem povolené náklady na pořízení (event. pronájem), provozování, udržování a likvidaci zhotovitelova zařízení</t>
  </si>
  <si>
    <t>SO 402</t>
  </si>
  <si>
    <t>Elektro</t>
  </si>
  <si>
    <t>014101</t>
  </si>
  <si>
    <t>POPLATKY ZA SKLÁDKU</t>
  </si>
  <si>
    <t>přebytečná zemina z výkopů a základů</t>
  </si>
  <si>
    <t>11.46=11,460 [A]</t>
  </si>
  <si>
    <t>zahrnuje veškeré poplatky provozovateli skládky související s uložením odpadu na skládce.</t>
  </si>
  <si>
    <t>02730</t>
  </si>
  <si>
    <t>POMOC PRÁCE ZŘÍZ NEBO ZAJIŠŤ OCHRANU INŽENÝRSKÝCH SÍTÍ</t>
  </si>
  <si>
    <t>zahrnuje veškeré náklady spojené s objednatelem požadovanými zařízeními</t>
  </si>
  <si>
    <t>029111</t>
  </si>
  <si>
    <t>OSTATNÍ POŽADAVKY - GEODETICKÉ ZAMĚŘENÍ - DÉLKOVÉ</t>
  </si>
  <si>
    <t>HM</t>
  </si>
  <si>
    <t>029522</t>
  </si>
  <si>
    <t>OSTATNÍ POŽADAVKY - REVIZNÍ ZPRÁVY</t>
  </si>
  <si>
    <t>revize kabelů</t>
  </si>
  <si>
    <t>11343</t>
  </si>
  <si>
    <t>ODSTRAN KRYTU ZPEVNĚNÝCH PLOCH S ASFALT POJIVEM VČET PODKLADU</t>
  </si>
  <si>
    <t>0,50*0,50*6=1,500 [A]</t>
  </si>
  <si>
    <t>13273</t>
  </si>
  <si>
    <t>HLOUBENÍ RÝH ŠÍŘ DO 2M PAŽ I NEPAŽ TŘ. I</t>
  </si>
  <si>
    <t>komunikace asfalt 0,50*0,40*6=1,200 [A] 
komunikace 0,50*0,90*6=2,700 [B] 
chodník 0,35*0,40*138=19,320 [C] 
Celkem: A+B+C=23,220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</si>
  <si>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</si>
  <si>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132736</t>
  </si>
  <si>
    <t>HLOUBENÍ RÝH ŠÍŘ DO 2M PAŽ I NEPAŽ TŘ. I, ODVOZ DO 12KM</t>
  </si>
  <si>
    <t>komunikace 0,50*0,30*12=1,800 [A] 
 chodník 0,35*0,20*138 =9,660 [B] 
Celkem: A+B=11,460 [C]</t>
  </si>
  <si>
    <t>17411</t>
  </si>
  <si>
    <t>ZÁSYP JAM A RÝH ZEMINOU SE ZHUTNĚNÍM</t>
  </si>
  <si>
    <t>23.22=23,220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</si>
  <si>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</si>
  <si>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45157</t>
  </si>
  <si>
    <t>PODKLADNÍ A VÝPLŇOVÉ VRSTVY Z KAMENIVA TĚŽENÉHO</t>
  </si>
  <si>
    <t>pískové lože 
0,35*0,20*138=9,660 [A]</t>
  </si>
  <si>
    <t>položka zahrnuje dodávku předepsaného kameniva, mimostaveništní a vnitrostaveništní dopravu a jeho uložení 
není-li v zadávací dokumentaci uvedeno jinak, jedná se o nakupovaný materiál</t>
  </si>
  <si>
    <t>56210</t>
  </si>
  <si>
    <t>VOZOVKOVÉ VRSTVY Z MATERIÁLŮ STABIL CEMENTEM</t>
  </si>
  <si>
    <t>0,50*0.2*12=1,200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</si>
  <si>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</si>
  <si>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56340</t>
  </si>
  <si>
    <t>VOZOVKOVÉ VRSTVY ZE ŠTĚRKOPÍSKU</t>
  </si>
  <si>
    <t>0,50*0,2*12=1,200 [A]</t>
  </si>
  <si>
    <t>577222</t>
  </si>
  <si>
    <t>VRSTVY PRO OBNOVU, OPRAVY - SPOJ POSTŘIK DO 1,0KG/M2</t>
  </si>
  <si>
    <t>0,50*12.0*2=12,000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</si>
  <si>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</si>
  <si>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5774AE</t>
  </si>
  <si>
    <t>VRSTVY PRO OBNOVU A OPRAVY Z ASF BETONU ACO 11+, 11S</t>
  </si>
  <si>
    <t>0,50*0,04*12=0,240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</si>
  <si>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</si>
  <si>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5774AG</t>
  </si>
  <si>
    <t>VRSTVY PRO OBNOVU A OPRAVY Z ASF BETONU ACO 16S, 16+</t>
  </si>
  <si>
    <t>0,50*0,06*12=0,360 [A]</t>
  </si>
  <si>
    <t>5774EG</t>
  </si>
  <si>
    <t>VRSTVY PRO OBNOVU A OPRAVY Z ASF BETONU ACP 16+, 16S</t>
  </si>
  <si>
    <t>0,50*0,05*12=0,300 [A]</t>
  </si>
  <si>
    <t>17</t>
  </si>
  <si>
    <t>1.0*138=138,000 [A]</t>
  </si>
  <si>
    <t>18</t>
  </si>
  <si>
    <t>702211</t>
  </si>
  <si>
    <t>KABELOVÁ CHRÁNIČKA ZEMNÍ DN DO 100 MM</t>
  </si>
  <si>
    <t>308=308,000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</si>
  <si>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</si>
  <si>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19</t>
  </si>
  <si>
    <t>702212</t>
  </si>
  <si>
    <t>KABELOVÁ CHRÁNIČKA ZEMNÍ DN PŘES 100 DO 200 MM</t>
  </si>
  <si>
    <t>53=53,000 [A]</t>
  </si>
  <si>
    <t>20</t>
  </si>
  <si>
    <t>702311</t>
  </si>
  <si>
    <t>ZAKRYTÍ KABELŮ VÝSTRAŽNOU FÓLIÍ ŠÍŘKY DO 20 CM</t>
  </si>
  <si>
    <t>150=150,000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</si>
  <si>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a povrchovou úpravu 
2. Položka neobsahuje: 
 X 
3. Způsob měření: 
Udává se počet sad, které se skládají z předepsaných dílů, jež tvoří požadovaný celek, za každý započatý měsíc pronájmu.</t>
  </si>
  <si>
    <t>23</t>
  </si>
  <si>
    <t>741911</t>
  </si>
  <si>
    <t>UZEMŇOVACÍ VODIČ V ZEMI FEZN DO 120 MM2</t>
  </si>
  <si>
    <t>FeZn O 10 MM (včetně zemnících a spojovacích svorek)</t>
  </si>
  <si>
    <t>25=25,000 [A]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</si>
  <si>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</si>
  <si>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21</t>
  </si>
  <si>
    <t>742H12</t>
  </si>
  <si>
    <t>A</t>
  </si>
  <si>
    <t>KABEL NN ČTYŘ- A PĚTIŽÍLOVÝ CU S PLASTOVOU IZOLACÍ OD 4 DO 16 MM2</t>
  </si>
  <si>
    <t>CYKY-J 5x10mm2</t>
  </si>
  <si>
    <t>143=143,000 [A]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</si>
  <si>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</si>
  <si>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22</t>
  </si>
  <si>
    <t>B</t>
  </si>
  <si>
    <t>CYKY-J 5x16mm2</t>
  </si>
  <si>
    <t>165=165,000 [A]</t>
  </si>
  <si>
    <t>25</t>
  </si>
  <si>
    <t>742P13</t>
  </si>
  <si>
    <t>ZATAŽENÍ KABELU DO CHRÁNIČKY - KABEL DO 4 KG/M</t>
  </si>
  <si>
    <t>130=130,000 [A]</t>
  </si>
  <si>
    <t>1. Položka obsahuje: 
 – montáž kabelu o váze do 4 kg/m do chráničky/ kolektoru 
2. Položka neobsahuje: 
 X 
3. Způsob měření: 
Měří se metr délkový.</t>
  </si>
  <si>
    <t>26</t>
  </si>
  <si>
    <t>24</t>
  </si>
  <si>
    <t>743D21</t>
  </si>
  <si>
    <t>SKŘÍŇ PŘÍPOJKOVÁ POJISTKOVÁ KOMPAKTNÍ PILÍŘOVÁ OD 80 DO 160 A, DO 240 MM2, S 1-2 SADAMI JISTÍCÍCH PRVKŮ</t>
  </si>
  <si>
    <t>1. Položka obsahuje: 
 – instalaci do terénu vč. prefabrikovaného základu a zapojení 
 – technický popis viz. projektová dokumentace 
2. Položka neobsahuje: 
 – zemní práce 
3. Způsob měření: 
Udává se počet kusů kompletní konstrukce nebo práce.</t>
  </si>
  <si>
    <t>28</t>
  </si>
  <si>
    <t>87826</t>
  </si>
  <si>
    <t>NASUNUTÍ PLAST TRUB DN DO 80MM DO CHRÁNIČKY</t>
  </si>
  <si>
    <t>DN 50 do DN 110</t>
  </si>
  <si>
    <t>24=24,000 [A]</t>
  </si>
  <si>
    <t>položka zahrnuje: 
pojízdná sedla (objímky) 
případně předepsané utěsnění konců chráničky 
nezahrnuje dodávku potrubí</t>
  </si>
  <si>
    <t>29</t>
  </si>
  <si>
    <t>899524</t>
  </si>
  <si>
    <t>OBETONOVÁNÍ POTRUBÍ Z PROSTÉHO BETONU DO C25/30</t>
  </si>
  <si>
    <t>12*(0,5*0,3-2*0,055*0,055*3,14)=1,572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</si>
  <si>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</si>
  <si>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SO 402_04</t>
  </si>
  <si>
    <t>Rozvody NN</t>
  </si>
  <si>
    <t>743G22</t>
  </si>
  <si>
    <t>SKŘÍŇ ZÁSUVKOVÁ VENKOVNÍ KOMPAKTNÍ PILÍŘ OD 3 DO 4 KS ZÁSUVEK PRŮMYSLOVÝCH (400 V NEBO 230 V)</t>
  </si>
  <si>
    <t>VÝSUVNÝ INSTALAČNÍ SLOUPEK PRO VÁNOČNÍ STROM. 
Válcové provedení, IP 67 / IP 54 pro venkovní použití z hliníku odolného proti slané vodě, možnost předlážnění víka okolní dlažbou 
4x zásuvka 1f 16A 
rozměry: 170x170x170 
IP 67 / IP 54</t>
  </si>
  <si>
    <t>402_02 1=1,000 [A]</t>
  </si>
  <si>
    <t>SO 701_01</t>
  </si>
  <si>
    <t>Mobiliář</t>
  </si>
  <si>
    <t>93756</t>
  </si>
  <si>
    <t>MOBILIÁŘ - KOTVENÍ PRO VÁNOČNÍ STROM</t>
  </si>
  <si>
    <t>kopletní provedení kotvícího přípravku pro vánoční strom včetně osazení a provedení štěrkového lože pod přípravkem</t>
  </si>
  <si>
    <t>701_05 1=1,000 [A]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</si>
  <si>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</si>
  <si>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131733</t>
  </si>
  <si>
    <t>HLOUBENÍ JAM ZAPAŽ I NEPAŽ TŘ. I, ODVOZ DO 3KM</t>
  </si>
  <si>
    <t>jáma pro kotevní přípravek na strom , včetně skládkovného</t>
  </si>
  <si>
    <t>701_05 2,5*2,5*1,25=7,813 [A]</t>
  </si>
  <si>
    <t>Základy</t>
  </si>
  <si>
    <t>272324</t>
  </si>
  <si>
    <t>ZÁKLADY ZE ŽELEZOBETONU DO C25/30</t>
  </si>
  <si>
    <t>základ pro kotvení vánočního stromu včetně karisítí a osazení kotevního přípravku</t>
  </si>
  <si>
    <t>701_05 2,10*2,10*1,05=4,631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</si>
  <si>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</si>
  <si>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dodláždění chodníku v místě odstraněné lavičky</t>
  </si>
  <si>
    <t>701_21 1=1,000 [A]</t>
  </si>
  <si>
    <t>587201</t>
  </si>
  <si>
    <t>PŘEDLÁŽDĚNÍ KRYTU Z VELKÝCH KOSTEK</t>
  </si>
  <si>
    <t>předláždění parkovacích stání v místě osazení parkovacích zarážek</t>
  </si>
  <si>
    <t>701_19 26*2.5*0.75=48,750 [A]</t>
  </si>
  <si>
    <t>předláždění krytu chodníku z mozaikové dlažby při přesunu zahrazovacích sloupků</t>
  </si>
  <si>
    <t>701_05 2,5*2,5=6,250 [B] 
701_20 2*12*0.5*0.5=6,000 [A] 
Celkem: B+A=12,250 [C]</t>
  </si>
  <si>
    <t>D701_16 nátěr zahrazovacích sloupků do výšky 0.30m 72ks 0.133*3.14*0.300*72=9,021 [A]</t>
  </si>
  <si>
    <t>74F421</t>
  </si>
  <si>
    <t>R</t>
  </si>
  <si>
    <t>DEMONTÁŽ OCHRANNÝCH SLOUPKŮ A STOJANŮ</t>
  </si>
  <si>
    <t>odstranění cyklostojanů u Jordanu a ochranných sloupků lamp VO na parkovištích, včetně předláždění</t>
  </si>
  <si>
    <t>stojany na kola u Jordanu 4=4,000 [A] 
ochranné sloupky lamp VO 8=8,000 [B] 
Celkem: A+B=12,000 [C]</t>
  </si>
  <si>
    <t>1. Položka obsahuje: 
 – všechny náklady na demontáž stávajícího zařízení se všemi pomocnými doplňujícími úpravami pro jeho likvidaci 
 – naložení a odvoz vybouraného materiálu  
2. Položka neobsahuje: 
 – základ 
 – poplatek za likvidaci odpadů (nacení se dle SSD 0) 
3. Způsob měření: 
Udává se počet kusů kompletní konstrukce nebo práce.</t>
  </si>
  <si>
    <t>obsahuje demontáž stávajících sloupků a jejich osazení do nových poloh</t>
  </si>
  <si>
    <t>701_20 11=11,000 [A]</t>
  </si>
  <si>
    <t>nový parkovací sloupek a zábrany kolem sloupů VO na parkovištích, včetně základových konstrukcí a předláždění</t>
  </si>
  <si>
    <t>701_20 1=1,000 [A] 
4*2=8,000 [B] 
Celkem: A+B=9,000 [C]</t>
  </si>
  <si>
    <t>93711</t>
  </si>
  <si>
    <t>MOBILIÁŘ - DŘEVĚNÉ LAVIČKY</t>
  </si>
  <si>
    <t>demontáž stávající lavičky s přemístěním do depozitu města</t>
  </si>
  <si>
    <t>93753</t>
  </si>
  <si>
    <t>MOBILIÁŘ - KOVOVÉ KOŠE NA ODPADKY</t>
  </si>
  <si>
    <t>Demontáž, přemístění a montáž odpadkového koše</t>
  </si>
  <si>
    <t>MOBILIÁŘ - POPELNÍK</t>
  </si>
  <si>
    <t>Nová hlavice popelníku na stávající stojan</t>
  </si>
  <si>
    <t>701_14 1=1,000 [A]</t>
  </si>
  <si>
    <t>SO 801_01</t>
  </si>
  <si>
    <t>Situace okolí kaštanu</t>
  </si>
  <si>
    <t>3.7*5.5*0.1=2,035 [A]</t>
  </si>
  <si>
    <t>56332</t>
  </si>
  <si>
    <t>VOZOVKOVÉ VRSTVY ZE ŠTĚRKODRTI TL. DO 100MM</t>
  </si>
  <si>
    <t>ŠD 0/4 na obysyp kaštanu</t>
  </si>
  <si>
    <t>3.7*5.5=20,350 [A]</t>
  </si>
  <si>
    <t>58212</t>
  </si>
  <si>
    <t>DLÁŽDĚNÉ KRYTY Z VELKÝCH KOSTEK DO LOŽE Z MC</t>
  </si>
  <si>
    <t>dlažba/obruba kolem kaštanu</t>
  </si>
  <si>
    <t>801_1 0.2*(3.7+5.5)=1,840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</si>
</sst>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SUM(C10:C19)</f>
      </c>
      <c r="D6" s="1"/>
      <c r="E6" s="1"/>
    </row>
    <row r="7" spans="1:5" ht="12.75" customHeight="1">
      <c r="A7" s="1"/>
      <c r="B7" s="4" t="s">
        <v>5</v>
      </c>
      <c r="C7" s="7">
        <f>SUM(E10:E19)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62</v>
      </c>
      <c r="B11" s="20" t="s">
        <v>63</v>
      </c>
      <c r="C11" s="21">
        <f>'SO 101_02'!I3</f>
      </c>
      <c r="D11" s="21">
        <f>'SO 101_02'!O2</f>
      </c>
      <c r="E11" s="21">
        <f>C11+D11</f>
      </c>
    </row>
    <row r="12" spans="1:5" ht="12.75" customHeight="1">
      <c r="A12" s="20" t="s">
        <v>86</v>
      </c>
      <c r="B12" s="20" t="s">
        <v>87</v>
      </c>
      <c r="C12" s="21">
        <f>'SO 101_03'!I3</f>
      </c>
      <c r="D12" s="21">
        <f>'SO 101_03'!O2</f>
      </c>
      <c r="E12" s="21">
        <f>C12+D12</f>
      </c>
    </row>
    <row r="13" spans="1:5" ht="12.75" customHeight="1">
      <c r="A13" s="20" t="s">
        <v>171</v>
      </c>
      <c r="B13" s="20" t="s">
        <v>172</v>
      </c>
      <c r="C13" s="21">
        <f>'SO 101_04'!I3</f>
      </c>
      <c r="D13" s="21">
        <f>'SO 101_04'!O2</f>
      </c>
      <c r="E13" s="21">
        <f>C13+D13</f>
      </c>
    </row>
    <row r="14" spans="1:5" ht="12.75" customHeight="1">
      <c r="A14" s="20" t="s">
        <v>207</v>
      </c>
      <c r="B14" s="20" t="s">
        <v>87</v>
      </c>
      <c r="C14" s="21">
        <f>'SO 101_2'!I3</f>
      </c>
      <c r="D14" s="21">
        <f>'SO 101_2'!O2</f>
      </c>
      <c r="E14" s="21">
        <f>C14+D14</f>
      </c>
    </row>
    <row r="15" spans="1:5" ht="12.75" customHeight="1">
      <c r="A15" s="20" t="s">
        <v>220</v>
      </c>
      <c r="B15" s="20" t="s">
        <v>221</v>
      </c>
      <c r="C15" s="21">
        <f>'SO 301_02'!I3</f>
      </c>
      <c r="D15" s="21">
        <f>'SO 301_02'!O2</f>
      </c>
      <c r="E15" s="21">
        <f>C15+D15</f>
      </c>
    </row>
    <row r="16" spans="1:5" ht="12.75" customHeight="1">
      <c r="A16" s="20" t="s">
        <v>231</v>
      </c>
      <c r="B16" s="20" t="s">
        <v>232</v>
      </c>
      <c r="C16" s="21">
        <f>'SO 402'!I3</f>
      </c>
      <c r="D16" s="21">
        <f>'SO 402'!O2</f>
      </c>
      <c r="E16" s="21">
        <f>C16+D16</f>
      </c>
    </row>
    <row r="17" spans="1:5" ht="12.75" customHeight="1">
      <c r="A17" s="20" t="s">
        <v>340</v>
      </c>
      <c r="B17" s="20" t="s">
        <v>341</v>
      </c>
      <c r="C17" s="21">
        <f>'SO 402_04'!I3</f>
      </c>
      <c r="D17" s="21">
        <f>'SO 402_04'!O2</f>
      </c>
      <c r="E17" s="21">
        <f>C17+D17</f>
      </c>
    </row>
    <row r="18" spans="1:5" ht="12.75" customHeight="1">
      <c r="A18" s="20" t="s">
        <v>346</v>
      </c>
      <c r="B18" s="20" t="s">
        <v>347</v>
      </c>
      <c r="C18" s="21">
        <f>'SO 701_01'!I3</f>
      </c>
      <c r="D18" s="21">
        <f>'SO 701_01'!O2</f>
      </c>
      <c r="E18" s="21">
        <f>C18+D18</f>
      </c>
    </row>
    <row r="19" spans="1:5" ht="12.75" customHeight="1">
      <c r="A19" s="20" t="s">
        <v>391</v>
      </c>
      <c r="B19" s="20" t="s">
        <v>392</v>
      </c>
      <c r="C19" s="21">
        <f>'SO 801_01'!I3</f>
      </c>
      <c r="D19" s="21">
        <f>'SO 801_01'!O2</f>
      </c>
      <c r="E19" s="21">
        <f>C19+D19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0+O8+O13+O18+O23+O36+O45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346</v>
      </c>
      <c r="I3" s="38">
        <f>0+I8+I13+I18+I23+I36+I45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346</v>
      </c>
      <c r="D4" s="6"/>
      <c r="E4" s="18" t="s">
        <v>347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130</v>
      </c>
      <c r="C9" s="29" t="s">
        <v>348</v>
      </c>
      <c r="D9" s="25" t="s">
        <v>47</v>
      </c>
      <c r="E9" s="30" t="s">
        <v>349</v>
      </c>
      <c r="F9" s="31" t="s">
        <v>49</v>
      </c>
      <c r="G9" s="32">
        <v>1</v>
      </c>
      <c r="H9" s="33">
        <v>40000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350</v>
      </c>
    </row>
    <row r="11" spans="1:5" ht="12.75">
      <c r="A11" s="36" t="s">
        <v>52</v>
      </c>
      <c r="E11" s="37" t="s">
        <v>351</v>
      </c>
    </row>
    <row r="12" spans="1:5" ht="89.25">
      <c r="A12" t="s">
        <v>54</v>
      </c>
      <c r="E12" s="35" t="s">
        <v>352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88</v>
      </c>
      <c r="F13" s="6"/>
      <c r="G13" s="6"/>
      <c r="H13" s="6"/>
      <c r="I13" s="41">
        <f>0+Q13</f>
      </c>
      <c r="O13">
        <f>0+R13</f>
      </c>
      <c r="Q13">
        <f>0+I14</f>
      </c>
      <c r="R13">
        <f>0+O14</f>
      </c>
    </row>
    <row r="14" spans="1:16" ht="12.75">
      <c r="A14" s="25" t="s">
        <v>45</v>
      </c>
      <c r="B14" s="29" t="s">
        <v>40</v>
      </c>
      <c r="C14" s="29" t="s">
        <v>353</v>
      </c>
      <c r="D14" s="25" t="s">
        <v>47</v>
      </c>
      <c r="E14" s="30" t="s">
        <v>354</v>
      </c>
      <c r="F14" s="31" t="s">
        <v>92</v>
      </c>
      <c r="G14" s="32">
        <v>7.813</v>
      </c>
      <c r="H14" s="33">
        <v>278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355</v>
      </c>
    </row>
    <row r="16" spans="1:5" ht="12.75">
      <c r="A16" s="36" t="s">
        <v>52</v>
      </c>
      <c r="E16" s="37" t="s">
        <v>356</v>
      </c>
    </row>
    <row r="17" spans="1:5" ht="318.75">
      <c r="A17" t="s">
        <v>54</v>
      </c>
      <c r="E17" s="35" t="s">
        <v>253</v>
      </c>
    </row>
    <row r="18" spans="1:18" ht="12.75" customHeight="1">
      <c r="A18" s="6" t="s">
        <v>43</v>
      </c>
      <c r="B18" s="6"/>
      <c r="C18" s="40" t="s">
        <v>23</v>
      </c>
      <c r="D18" s="6"/>
      <c r="E18" s="27" t="s">
        <v>357</v>
      </c>
      <c r="F18" s="6"/>
      <c r="G18" s="6"/>
      <c r="H18" s="6"/>
      <c r="I18" s="41">
        <f>0+Q18</f>
      </c>
      <c r="O18">
        <f>0+R18</f>
      </c>
      <c r="Q18">
        <f>0+I19</f>
      </c>
      <c r="R18">
        <f>0+O19</f>
      </c>
    </row>
    <row r="19" spans="1:16" ht="12.75">
      <c r="A19" s="25" t="s">
        <v>45</v>
      </c>
      <c r="B19" s="29" t="s">
        <v>42</v>
      </c>
      <c r="C19" s="29" t="s">
        <v>358</v>
      </c>
      <c r="D19" s="25" t="s">
        <v>47</v>
      </c>
      <c r="E19" s="30" t="s">
        <v>359</v>
      </c>
      <c r="F19" s="31" t="s">
        <v>92</v>
      </c>
      <c r="G19" s="32">
        <v>4.631</v>
      </c>
      <c r="H19" s="33">
        <v>4190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360</v>
      </c>
    </row>
    <row r="21" spans="1:5" ht="12.75">
      <c r="A21" s="36" t="s">
        <v>52</v>
      </c>
      <c r="E21" s="37" t="s">
        <v>361</v>
      </c>
    </row>
    <row r="22" spans="1:5" ht="369.75">
      <c r="A22" t="s">
        <v>54</v>
      </c>
      <c r="E22" s="35" t="s">
        <v>362</v>
      </c>
    </row>
    <row r="23" spans="1:18" ht="12.75" customHeight="1">
      <c r="A23" s="6" t="s">
        <v>43</v>
      </c>
      <c r="B23" s="6"/>
      <c r="C23" s="40" t="s">
        <v>35</v>
      </c>
      <c r="D23" s="6"/>
      <c r="E23" s="27" t="s">
        <v>64</v>
      </c>
      <c r="F23" s="6"/>
      <c r="G23" s="6"/>
      <c r="H23" s="6"/>
      <c r="I23" s="41">
        <f>0+Q23</f>
      </c>
      <c r="O23">
        <f>0+R23</f>
      </c>
      <c r="Q23">
        <f>0+I24+I28+I32</f>
      </c>
      <c r="R23">
        <f>0+O24+O28+O32</f>
      </c>
    </row>
    <row r="24" spans="1:16" ht="25.5">
      <c r="A24" s="25" t="s">
        <v>45</v>
      </c>
      <c r="B24" s="29" t="s">
        <v>35</v>
      </c>
      <c r="C24" s="29" t="s">
        <v>118</v>
      </c>
      <c r="D24" s="25" t="s">
        <v>47</v>
      </c>
      <c r="E24" s="30" t="s">
        <v>119</v>
      </c>
      <c r="F24" s="31" t="s">
        <v>67</v>
      </c>
      <c r="G24" s="32">
        <v>1</v>
      </c>
      <c r="H24" s="33">
        <v>783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363</v>
      </c>
    </row>
    <row r="26" spans="1:5" ht="12.75">
      <c r="A26" s="36" t="s">
        <v>52</v>
      </c>
      <c r="E26" s="37" t="s">
        <v>364</v>
      </c>
    </row>
    <row r="27" spans="1:5" ht="153">
      <c r="A27" t="s">
        <v>54</v>
      </c>
      <c r="E27" s="35" t="s">
        <v>70</v>
      </c>
    </row>
    <row r="28" spans="1:16" ht="12.75">
      <c r="A28" s="25" t="s">
        <v>45</v>
      </c>
      <c r="B28" s="29" t="s">
        <v>22</v>
      </c>
      <c r="C28" s="29" t="s">
        <v>365</v>
      </c>
      <c r="D28" s="25" t="s">
        <v>47</v>
      </c>
      <c r="E28" s="30" t="s">
        <v>366</v>
      </c>
      <c r="F28" s="31" t="s">
        <v>67</v>
      </c>
      <c r="G28" s="32">
        <v>48.75</v>
      </c>
      <c r="H28" s="33">
        <v>856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367</v>
      </c>
    </row>
    <row r="30" spans="1:5" ht="12.75">
      <c r="A30" s="36" t="s">
        <v>52</v>
      </c>
      <c r="E30" s="37" t="s">
        <v>368</v>
      </c>
    </row>
    <row r="31" spans="1:5" ht="89.25">
      <c r="A31" t="s">
        <v>54</v>
      </c>
      <c r="E31" s="35" t="s">
        <v>75</v>
      </c>
    </row>
    <row r="32" spans="1:16" ht="12.75">
      <c r="A32" s="25" t="s">
        <v>45</v>
      </c>
      <c r="B32" s="29" t="s">
        <v>100</v>
      </c>
      <c r="C32" s="29" t="s">
        <v>71</v>
      </c>
      <c r="D32" s="25" t="s">
        <v>47</v>
      </c>
      <c r="E32" s="30" t="s">
        <v>72</v>
      </c>
      <c r="F32" s="31" t="s">
        <v>67</v>
      </c>
      <c r="G32" s="32">
        <v>12.25</v>
      </c>
      <c r="H32" s="33">
        <v>913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369</v>
      </c>
    </row>
    <row r="34" spans="1:5" ht="38.25">
      <c r="A34" s="36" t="s">
        <v>52</v>
      </c>
      <c r="E34" s="37" t="s">
        <v>370</v>
      </c>
    </row>
    <row r="35" spans="1:5" ht="89.25">
      <c r="A35" t="s">
        <v>54</v>
      </c>
      <c r="E35" s="35" t="s">
        <v>75</v>
      </c>
    </row>
    <row r="36" spans="1:18" ht="12.75" customHeight="1">
      <c r="A36" s="6" t="s">
        <v>43</v>
      </c>
      <c r="B36" s="6"/>
      <c r="C36" s="40" t="s">
        <v>130</v>
      </c>
      <c r="D36" s="6"/>
      <c r="E36" s="27" t="s">
        <v>131</v>
      </c>
      <c r="F36" s="6"/>
      <c r="G36" s="6"/>
      <c r="H36" s="6"/>
      <c r="I36" s="41">
        <f>0+Q36</f>
      </c>
      <c r="O36">
        <f>0+R36</f>
      </c>
      <c r="Q36">
        <f>0+I37+I41</f>
      </c>
      <c r="R36">
        <f>0+O37+O41</f>
      </c>
    </row>
    <row r="37" spans="1:16" ht="12.75">
      <c r="A37" s="25" t="s">
        <v>45</v>
      </c>
      <c r="B37" s="29" t="s">
        <v>138</v>
      </c>
      <c r="C37" s="29" t="s">
        <v>132</v>
      </c>
      <c r="D37" s="25" t="s">
        <v>47</v>
      </c>
      <c r="E37" s="30" t="s">
        <v>133</v>
      </c>
      <c r="F37" s="31" t="s">
        <v>67</v>
      </c>
      <c r="G37" s="32">
        <v>9.021</v>
      </c>
      <c r="H37" s="33">
        <v>553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25.5">
      <c r="A39" s="36" t="s">
        <v>52</v>
      </c>
      <c r="E39" s="37" t="s">
        <v>371</v>
      </c>
    </row>
    <row r="40" spans="1:5" ht="76.5">
      <c r="A40" t="s">
        <v>54</v>
      </c>
      <c r="E40" s="35" t="s">
        <v>136</v>
      </c>
    </row>
    <row r="41" spans="1:16" ht="12.75">
      <c r="A41" s="25" t="s">
        <v>45</v>
      </c>
      <c r="B41" s="29" t="s">
        <v>144</v>
      </c>
      <c r="C41" s="29" t="s">
        <v>372</v>
      </c>
      <c r="D41" s="25" t="s">
        <v>373</v>
      </c>
      <c r="E41" s="30" t="s">
        <v>374</v>
      </c>
      <c r="F41" s="31" t="s">
        <v>49</v>
      </c>
      <c r="G41" s="32">
        <v>12</v>
      </c>
      <c r="H41" s="33">
        <v>905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375</v>
      </c>
    </row>
    <row r="43" spans="1:5" ht="38.25">
      <c r="A43" s="36" t="s">
        <v>52</v>
      </c>
      <c r="E43" s="37" t="s">
        <v>376</v>
      </c>
    </row>
    <row r="44" spans="1:5" ht="114.75">
      <c r="A44" t="s">
        <v>54</v>
      </c>
      <c r="E44" s="35" t="s">
        <v>377</v>
      </c>
    </row>
    <row r="45" spans="1:18" ht="12.75" customHeight="1">
      <c r="A45" s="6" t="s">
        <v>43</v>
      </c>
      <c r="B45" s="6"/>
      <c r="C45" s="40" t="s">
        <v>40</v>
      </c>
      <c r="D45" s="6"/>
      <c r="E45" s="27" t="s">
        <v>80</v>
      </c>
      <c r="F45" s="6"/>
      <c r="G45" s="6"/>
      <c r="H45" s="6"/>
      <c r="I45" s="41">
        <f>0+Q45</f>
      </c>
      <c r="O45">
        <f>0+R45</f>
      </c>
      <c r="Q45">
        <f>0+I46+I50+I54+I58+I62</f>
      </c>
      <c r="R45">
        <f>0+O46+O50+O54+O58+O62</f>
      </c>
    </row>
    <row r="46" spans="1:16" ht="12.75">
      <c r="A46" s="25" t="s">
        <v>45</v>
      </c>
      <c r="B46" s="29" t="s">
        <v>37</v>
      </c>
      <c r="C46" s="29" t="s">
        <v>81</v>
      </c>
      <c r="D46" s="25" t="s">
        <v>310</v>
      </c>
      <c r="E46" s="30" t="s">
        <v>82</v>
      </c>
      <c r="F46" s="31" t="s">
        <v>49</v>
      </c>
      <c r="G46" s="32">
        <v>11</v>
      </c>
      <c r="H46" s="33">
        <v>4240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378</v>
      </c>
    </row>
    <row r="48" spans="1:5" ht="12.75">
      <c r="A48" s="36" t="s">
        <v>52</v>
      </c>
      <c r="E48" s="37" t="s">
        <v>379</v>
      </c>
    </row>
    <row r="49" spans="1:5" ht="12.75">
      <c r="A49" t="s">
        <v>54</v>
      </c>
      <c r="E49" s="35" t="s">
        <v>85</v>
      </c>
    </row>
    <row r="50" spans="1:16" ht="12.75">
      <c r="A50" s="25" t="s">
        <v>45</v>
      </c>
      <c r="B50" s="29" t="s">
        <v>37</v>
      </c>
      <c r="C50" s="29" t="s">
        <v>81</v>
      </c>
      <c r="D50" s="25" t="s">
        <v>316</v>
      </c>
      <c r="E50" s="30" t="s">
        <v>82</v>
      </c>
      <c r="F50" s="31" t="s">
        <v>49</v>
      </c>
      <c r="G50" s="32">
        <v>9</v>
      </c>
      <c r="H50" s="33">
        <v>8000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380</v>
      </c>
    </row>
    <row r="52" spans="1:5" ht="38.25">
      <c r="A52" s="36" t="s">
        <v>52</v>
      </c>
      <c r="E52" s="37" t="s">
        <v>381</v>
      </c>
    </row>
    <row r="53" spans="1:5" ht="12.75">
      <c r="A53" t="s">
        <v>54</v>
      </c>
      <c r="E53" s="35" t="s">
        <v>85</v>
      </c>
    </row>
    <row r="54" spans="1:16" ht="12.75">
      <c r="A54" s="25" t="s">
        <v>45</v>
      </c>
      <c r="B54" s="29" t="s">
        <v>33</v>
      </c>
      <c r="C54" s="29" t="s">
        <v>382</v>
      </c>
      <c r="D54" s="25" t="s">
        <v>47</v>
      </c>
      <c r="E54" s="30" t="s">
        <v>383</v>
      </c>
      <c r="F54" s="31" t="s">
        <v>49</v>
      </c>
      <c r="G54" s="32">
        <v>1</v>
      </c>
      <c r="H54" s="33">
        <v>5000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384</v>
      </c>
    </row>
    <row r="56" spans="1:5" ht="12.75">
      <c r="A56" s="36" t="s">
        <v>52</v>
      </c>
      <c r="E56" s="37" t="s">
        <v>364</v>
      </c>
    </row>
    <row r="57" spans="1:5" ht="89.25">
      <c r="A57" t="s">
        <v>54</v>
      </c>
      <c r="E57" s="35" t="s">
        <v>352</v>
      </c>
    </row>
    <row r="58" spans="1:16" ht="12.75">
      <c r="A58" s="25" t="s">
        <v>45</v>
      </c>
      <c r="B58" s="29" t="s">
        <v>165</v>
      </c>
      <c r="C58" s="29" t="s">
        <v>385</v>
      </c>
      <c r="D58" s="25" t="s">
        <v>47</v>
      </c>
      <c r="E58" s="30" t="s">
        <v>386</v>
      </c>
      <c r="F58" s="31" t="s">
        <v>49</v>
      </c>
      <c r="G58" s="32">
        <v>1</v>
      </c>
      <c r="H58" s="33">
        <v>5000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387</v>
      </c>
    </row>
    <row r="60" spans="1:5" ht="12.75">
      <c r="A60" s="36" t="s">
        <v>52</v>
      </c>
      <c r="E60" s="37" t="s">
        <v>53</v>
      </c>
    </row>
    <row r="61" spans="1:5" ht="89.25">
      <c r="A61" t="s">
        <v>54</v>
      </c>
      <c r="E61" s="35" t="s">
        <v>352</v>
      </c>
    </row>
    <row r="62" spans="1:16" ht="12.75">
      <c r="A62" s="25" t="s">
        <v>45</v>
      </c>
      <c r="B62" s="29" t="s">
        <v>29</v>
      </c>
      <c r="C62" s="29" t="s">
        <v>385</v>
      </c>
      <c r="D62" s="25" t="s">
        <v>373</v>
      </c>
      <c r="E62" s="30" t="s">
        <v>388</v>
      </c>
      <c r="F62" s="31" t="s">
        <v>49</v>
      </c>
      <c r="G62" s="32">
        <v>1</v>
      </c>
      <c r="H62" s="33">
        <v>10000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389</v>
      </c>
    </row>
    <row r="64" spans="1:5" ht="12.75">
      <c r="A64" s="36" t="s">
        <v>52</v>
      </c>
      <c r="E64" s="37" t="s">
        <v>390</v>
      </c>
    </row>
    <row r="65" spans="1:5" ht="89.25">
      <c r="A65" t="s">
        <v>54</v>
      </c>
      <c r="E65" s="35" t="s">
        <v>352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391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391</v>
      </c>
      <c r="D4" s="6"/>
      <c r="E4" s="18" t="s">
        <v>392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88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23</v>
      </c>
      <c r="C9" s="29" t="s">
        <v>208</v>
      </c>
      <c r="D9" s="25" t="s">
        <v>47</v>
      </c>
      <c r="E9" s="30" t="s">
        <v>209</v>
      </c>
      <c r="F9" s="31" t="s">
        <v>92</v>
      </c>
      <c r="G9" s="32">
        <v>2.035</v>
      </c>
      <c r="H9" s="33">
        <v>174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393</v>
      </c>
    </row>
    <row r="12" spans="1:5" ht="369.75">
      <c r="A12" t="s">
        <v>54</v>
      </c>
      <c r="E12" s="35" t="s">
        <v>212</v>
      </c>
    </row>
    <row r="13" spans="1:18" ht="12.75" customHeight="1">
      <c r="A13" s="6" t="s">
        <v>43</v>
      </c>
      <c r="B13" s="6"/>
      <c r="C13" s="40" t="s">
        <v>35</v>
      </c>
      <c r="D13" s="6"/>
      <c r="E13" s="27" t="s">
        <v>64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22</v>
      </c>
      <c r="C14" s="29" t="s">
        <v>394</v>
      </c>
      <c r="D14" s="25" t="s">
        <v>47</v>
      </c>
      <c r="E14" s="30" t="s">
        <v>395</v>
      </c>
      <c r="F14" s="31" t="s">
        <v>67</v>
      </c>
      <c r="G14" s="32">
        <v>20.35</v>
      </c>
      <c r="H14" s="33">
        <v>83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396</v>
      </c>
    </row>
    <row r="16" spans="1:5" ht="12.75">
      <c r="A16" s="36" t="s">
        <v>52</v>
      </c>
      <c r="E16" s="37" t="s">
        <v>397</v>
      </c>
    </row>
    <row r="17" spans="1:5" ht="51">
      <c r="A17" t="s">
        <v>54</v>
      </c>
      <c r="E17" s="35" t="s">
        <v>217</v>
      </c>
    </row>
    <row r="18" spans="1:16" ht="12.75">
      <c r="A18" s="25" t="s">
        <v>45</v>
      </c>
      <c r="B18" s="29" t="s">
        <v>29</v>
      </c>
      <c r="C18" s="29" t="s">
        <v>398</v>
      </c>
      <c r="D18" s="25" t="s">
        <v>47</v>
      </c>
      <c r="E18" s="30" t="s">
        <v>399</v>
      </c>
      <c r="F18" s="31" t="s">
        <v>67</v>
      </c>
      <c r="G18" s="32">
        <v>1.84</v>
      </c>
      <c r="H18" s="33">
        <v>1700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400</v>
      </c>
    </row>
    <row r="20" spans="1:5" ht="12.75">
      <c r="A20" s="36" t="s">
        <v>52</v>
      </c>
      <c r="E20" s="37" t="s">
        <v>401</v>
      </c>
    </row>
    <row r="21" spans="1:5" ht="153">
      <c r="A21" t="s">
        <v>54</v>
      </c>
      <c r="E21" s="35" t="s">
        <v>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22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150000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58</v>
      </c>
      <c r="G13" s="32">
        <v>1</v>
      </c>
      <c r="H13" s="33">
        <v>150000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29</v>
      </c>
      <c r="C17" s="29" t="s">
        <v>59</v>
      </c>
      <c r="D17" s="25" t="s">
        <v>47</v>
      </c>
      <c r="E17" s="30" t="s">
        <v>60</v>
      </c>
      <c r="F17" s="31" t="s">
        <v>58</v>
      </c>
      <c r="G17" s="32">
        <v>1</v>
      </c>
      <c r="H17" s="33">
        <v>50000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</v>
      </c>
      <c r="I3" s="38">
        <f>0+I8+I21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62</v>
      </c>
      <c r="D4" s="6"/>
      <c r="E4" s="18" t="s">
        <v>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35</v>
      </c>
      <c r="D8" s="19"/>
      <c r="E8" s="27" t="s">
        <v>64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23</v>
      </c>
      <c r="C9" s="29" t="s">
        <v>65</v>
      </c>
      <c r="D9" s="25" t="s">
        <v>47</v>
      </c>
      <c r="E9" s="30" t="s">
        <v>66</v>
      </c>
      <c r="F9" s="31" t="s">
        <v>67</v>
      </c>
      <c r="G9" s="32">
        <v>4.32</v>
      </c>
      <c r="H9" s="33">
        <v>2600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68</v>
      </c>
    </row>
    <row r="11" spans="1:5" ht="12.75">
      <c r="A11" s="36" t="s">
        <v>52</v>
      </c>
      <c r="E11" s="37" t="s">
        <v>69</v>
      </c>
    </row>
    <row r="12" spans="1:5" ht="153">
      <c r="A12" t="s">
        <v>54</v>
      </c>
      <c r="E12" s="35" t="s">
        <v>70</v>
      </c>
    </row>
    <row r="13" spans="1:16" ht="12.75">
      <c r="A13" s="25" t="s">
        <v>45</v>
      </c>
      <c r="B13" s="29" t="s">
        <v>22</v>
      </c>
      <c r="C13" s="29" t="s">
        <v>71</v>
      </c>
      <c r="D13" s="25" t="s">
        <v>47</v>
      </c>
      <c r="E13" s="30" t="s">
        <v>72</v>
      </c>
      <c r="F13" s="31" t="s">
        <v>67</v>
      </c>
      <c r="G13" s="32">
        <v>1.75</v>
      </c>
      <c r="H13" s="33">
        <v>913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73</v>
      </c>
    </row>
    <row r="15" spans="1:5" ht="12.75">
      <c r="A15" s="36" t="s">
        <v>52</v>
      </c>
      <c r="E15" s="37" t="s">
        <v>74</v>
      </c>
    </row>
    <row r="16" spans="1:5" ht="89.25">
      <c r="A16" t="s">
        <v>54</v>
      </c>
      <c r="E16" s="35" t="s">
        <v>75</v>
      </c>
    </row>
    <row r="17" spans="1:16" ht="12.75">
      <c r="A17" s="25" t="s">
        <v>45</v>
      </c>
      <c r="B17" s="29" t="s">
        <v>29</v>
      </c>
      <c r="C17" s="29" t="s">
        <v>76</v>
      </c>
      <c r="D17" s="25" t="s">
        <v>47</v>
      </c>
      <c r="E17" s="30" t="s">
        <v>77</v>
      </c>
      <c r="F17" s="31" t="s">
        <v>67</v>
      </c>
      <c r="G17" s="32">
        <v>16.1</v>
      </c>
      <c r="H17" s="33">
        <v>392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78</v>
      </c>
    </row>
    <row r="19" spans="1:5" ht="63.75">
      <c r="A19" s="36" t="s">
        <v>52</v>
      </c>
      <c r="E19" s="37" t="s">
        <v>79</v>
      </c>
    </row>
    <row r="20" spans="1:5" ht="89.25">
      <c r="A20" t="s">
        <v>54</v>
      </c>
      <c r="E20" s="35" t="s">
        <v>75</v>
      </c>
    </row>
    <row r="21" spans="1:18" ht="12.75" customHeight="1">
      <c r="A21" s="6" t="s">
        <v>43</v>
      </c>
      <c r="B21" s="6"/>
      <c r="C21" s="40" t="s">
        <v>40</v>
      </c>
      <c r="D21" s="6"/>
      <c r="E21" s="27" t="s">
        <v>80</v>
      </c>
      <c r="F21" s="6"/>
      <c r="G21" s="6"/>
      <c r="H21" s="6"/>
      <c r="I21" s="41">
        <f>0+Q21</f>
      </c>
      <c r="O21">
        <f>0+R21</f>
      </c>
      <c r="Q21">
        <f>0+I22</f>
      </c>
      <c r="R21">
        <f>0+O22</f>
      </c>
    </row>
    <row r="22" spans="1:16" ht="12.75">
      <c r="A22" s="25" t="s">
        <v>45</v>
      </c>
      <c r="B22" s="29" t="s">
        <v>33</v>
      </c>
      <c r="C22" s="29" t="s">
        <v>81</v>
      </c>
      <c r="D22" s="25" t="s">
        <v>47</v>
      </c>
      <c r="E22" s="30" t="s">
        <v>82</v>
      </c>
      <c r="F22" s="31" t="s">
        <v>49</v>
      </c>
      <c r="G22" s="32">
        <v>7</v>
      </c>
      <c r="H22" s="33">
        <v>4240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83</v>
      </c>
    </row>
    <row r="24" spans="1:5" ht="12.75">
      <c r="A24" s="36" t="s">
        <v>52</v>
      </c>
      <c r="E24" s="37" t="s">
        <v>84</v>
      </c>
    </row>
    <row r="25" spans="1:5" ht="12.75">
      <c r="A25" t="s">
        <v>54</v>
      </c>
      <c r="E25" s="35" t="s">
        <v>85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0+O8+O21+O26+O43+O48+O53+O62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</v>
      </c>
      <c r="I3" s="38">
        <f>0+I8+I21+I26+I43+I48+I53+I62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</v>
      </c>
      <c r="D4" s="6"/>
      <c r="E4" s="18" t="s">
        <v>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88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45</v>
      </c>
      <c r="B9" s="29" t="s">
        <v>89</v>
      </c>
      <c r="C9" s="29" t="s">
        <v>90</v>
      </c>
      <c r="D9" s="25" t="s">
        <v>47</v>
      </c>
      <c r="E9" s="30" t="s">
        <v>91</v>
      </c>
      <c r="F9" s="31" t="s">
        <v>92</v>
      </c>
      <c r="G9" s="32">
        <v>0.4</v>
      </c>
      <c r="H9" s="33">
        <v>696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93</v>
      </c>
    </row>
    <row r="11" spans="1:5" ht="12.75">
      <c r="A11" s="36" t="s">
        <v>52</v>
      </c>
      <c r="E11" s="37" t="s">
        <v>94</v>
      </c>
    </row>
    <row r="12" spans="1:5" ht="63.75">
      <c r="A12" t="s">
        <v>54</v>
      </c>
      <c r="E12" s="35" t="s">
        <v>95</v>
      </c>
    </row>
    <row r="13" spans="1:16" ht="25.5">
      <c r="A13" s="25" t="s">
        <v>45</v>
      </c>
      <c r="B13" s="29" t="s">
        <v>37</v>
      </c>
      <c r="C13" s="29" t="s">
        <v>96</v>
      </c>
      <c r="D13" s="25" t="s">
        <v>47</v>
      </c>
      <c r="E13" s="30" t="s">
        <v>97</v>
      </c>
      <c r="F13" s="31" t="s">
        <v>92</v>
      </c>
      <c r="G13" s="32">
        <v>10</v>
      </c>
      <c r="H13" s="33">
        <v>673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98</v>
      </c>
    </row>
    <row r="15" spans="1:5" ht="12.75">
      <c r="A15" s="36" t="s">
        <v>52</v>
      </c>
      <c r="E15" s="37" t="s">
        <v>99</v>
      </c>
    </row>
    <row r="16" spans="1:5" ht="63.75">
      <c r="A16" t="s">
        <v>54</v>
      </c>
      <c r="E16" s="35" t="s">
        <v>95</v>
      </c>
    </row>
    <row r="17" spans="1:16" ht="12.75">
      <c r="A17" s="25" t="s">
        <v>45</v>
      </c>
      <c r="B17" s="29" t="s">
        <v>100</v>
      </c>
      <c r="C17" s="29" t="s">
        <v>101</v>
      </c>
      <c r="D17" s="25" t="s">
        <v>47</v>
      </c>
      <c r="E17" s="30" t="s">
        <v>102</v>
      </c>
      <c r="F17" s="31" t="s">
        <v>103</v>
      </c>
      <c r="G17" s="32">
        <v>5</v>
      </c>
      <c r="H17" s="33">
        <v>213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51">
      <c r="A19" s="36" t="s">
        <v>52</v>
      </c>
      <c r="E19" s="37" t="s">
        <v>104</v>
      </c>
    </row>
    <row r="20" spans="1:5" ht="63.75">
      <c r="A20" t="s">
        <v>54</v>
      </c>
      <c r="E20" s="35" t="s">
        <v>105</v>
      </c>
    </row>
    <row r="21" spans="1:18" ht="12.75" customHeight="1">
      <c r="A21" s="6" t="s">
        <v>43</v>
      </c>
      <c r="B21" s="6"/>
      <c r="C21" s="40" t="s">
        <v>33</v>
      </c>
      <c r="D21" s="6"/>
      <c r="E21" s="27" t="s">
        <v>106</v>
      </c>
      <c r="F21" s="6"/>
      <c r="G21" s="6"/>
      <c r="H21" s="6"/>
      <c r="I21" s="41">
        <f>0+Q21</f>
      </c>
      <c r="O21">
        <f>0+R21</f>
      </c>
      <c r="Q21">
        <f>0+I22</f>
      </c>
      <c r="R21">
        <f>0+O22</f>
      </c>
    </row>
    <row r="22" spans="1:16" ht="12.75">
      <c r="A22" s="25" t="s">
        <v>45</v>
      </c>
      <c r="B22" s="29" t="s">
        <v>33</v>
      </c>
      <c r="C22" s="29" t="s">
        <v>107</v>
      </c>
      <c r="D22" s="25" t="s">
        <v>47</v>
      </c>
      <c r="E22" s="30" t="s">
        <v>108</v>
      </c>
      <c r="F22" s="31" t="s">
        <v>92</v>
      </c>
      <c r="G22" s="32">
        <v>0.09</v>
      </c>
      <c r="H22" s="33">
        <v>66900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109</v>
      </c>
    </row>
    <row r="24" spans="1:5" ht="12.75">
      <c r="A24" s="36" t="s">
        <v>52</v>
      </c>
      <c r="E24" s="37" t="s">
        <v>110</v>
      </c>
    </row>
    <row r="25" spans="1:5" ht="38.25">
      <c r="A25" t="s">
        <v>54</v>
      </c>
      <c r="E25" s="35" t="s">
        <v>111</v>
      </c>
    </row>
    <row r="26" spans="1:18" ht="12.75" customHeight="1">
      <c r="A26" s="6" t="s">
        <v>43</v>
      </c>
      <c r="B26" s="6"/>
      <c r="C26" s="40" t="s">
        <v>35</v>
      </c>
      <c r="D26" s="6"/>
      <c r="E26" s="27" t="s">
        <v>64</v>
      </c>
      <c r="F26" s="6"/>
      <c r="G26" s="6"/>
      <c r="H26" s="6"/>
      <c r="I26" s="41">
        <f>0+Q26</f>
      </c>
      <c r="O26">
        <f>0+R26</f>
      </c>
      <c r="Q26">
        <f>0+I27+I31+I35+I39</f>
      </c>
      <c r="R26">
        <f>0+O27+O31+O35+O39</f>
      </c>
    </row>
    <row r="27" spans="1:16" ht="12.75">
      <c r="A27" s="25" t="s">
        <v>45</v>
      </c>
      <c r="B27" s="29" t="s">
        <v>112</v>
      </c>
      <c r="C27" s="29" t="s">
        <v>113</v>
      </c>
      <c r="D27" s="25" t="s">
        <v>47</v>
      </c>
      <c r="E27" s="30" t="s">
        <v>114</v>
      </c>
      <c r="F27" s="31" t="s">
        <v>67</v>
      </c>
      <c r="G27" s="32">
        <v>8</v>
      </c>
      <c r="H27" s="33">
        <v>307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115</v>
      </c>
    </row>
    <row r="29" spans="1:5" ht="12.75">
      <c r="A29" s="36" t="s">
        <v>52</v>
      </c>
      <c r="E29" s="37" t="s">
        <v>116</v>
      </c>
    </row>
    <row r="30" spans="1:5" ht="140.25">
      <c r="A30" t="s">
        <v>54</v>
      </c>
      <c r="E30" s="35" t="s">
        <v>117</v>
      </c>
    </row>
    <row r="31" spans="1:16" ht="25.5">
      <c r="A31" s="25" t="s">
        <v>45</v>
      </c>
      <c r="B31" s="29" t="s">
        <v>35</v>
      </c>
      <c r="C31" s="29" t="s">
        <v>118</v>
      </c>
      <c r="D31" s="25" t="s">
        <v>47</v>
      </c>
      <c r="E31" s="30" t="s">
        <v>119</v>
      </c>
      <c r="F31" s="31" t="s">
        <v>67</v>
      </c>
      <c r="G31" s="32">
        <v>10</v>
      </c>
      <c r="H31" s="33">
        <v>783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120</v>
      </c>
    </row>
    <row r="33" spans="1:5" ht="12.75">
      <c r="A33" s="36" t="s">
        <v>52</v>
      </c>
      <c r="E33" s="37" t="s">
        <v>99</v>
      </c>
    </row>
    <row r="34" spans="1:5" ht="153">
      <c r="A34" t="s">
        <v>54</v>
      </c>
      <c r="E34" s="35" t="s">
        <v>70</v>
      </c>
    </row>
    <row r="35" spans="1:16" ht="12.75">
      <c r="A35" s="25" t="s">
        <v>45</v>
      </c>
      <c r="B35" s="29" t="s">
        <v>22</v>
      </c>
      <c r="C35" s="29" t="s">
        <v>65</v>
      </c>
      <c r="D35" s="25" t="s">
        <v>47</v>
      </c>
      <c r="E35" s="30" t="s">
        <v>66</v>
      </c>
      <c r="F35" s="31" t="s">
        <v>67</v>
      </c>
      <c r="G35" s="32">
        <v>83</v>
      </c>
      <c r="H35" s="33">
        <v>2600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121</v>
      </c>
    </row>
    <row r="37" spans="1:5" ht="38.25">
      <c r="A37" s="36" t="s">
        <v>52</v>
      </c>
      <c r="E37" s="37" t="s">
        <v>122</v>
      </c>
    </row>
    <row r="38" spans="1:5" ht="153">
      <c r="A38" t="s">
        <v>54</v>
      </c>
      <c r="E38" s="35" t="s">
        <v>70</v>
      </c>
    </row>
    <row r="39" spans="1:16" ht="12.75">
      <c r="A39" s="25" t="s">
        <v>45</v>
      </c>
      <c r="B39" s="29" t="s">
        <v>29</v>
      </c>
      <c r="C39" s="29" t="s">
        <v>71</v>
      </c>
      <c r="D39" s="25" t="s">
        <v>47</v>
      </c>
      <c r="E39" s="30" t="s">
        <v>72</v>
      </c>
      <c r="F39" s="31" t="s">
        <v>67</v>
      </c>
      <c r="G39" s="32">
        <v>328.5</v>
      </c>
      <c r="H39" s="33">
        <v>913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344.25">
      <c r="A41" s="36" t="s">
        <v>52</v>
      </c>
      <c r="E41" s="37" t="s">
        <v>123</v>
      </c>
    </row>
    <row r="42" spans="1:5" ht="89.25">
      <c r="A42" t="s">
        <v>54</v>
      </c>
      <c r="E42" s="35" t="s">
        <v>75</v>
      </c>
    </row>
    <row r="43" spans="1:18" ht="12.75" customHeight="1">
      <c r="A43" s="6" t="s">
        <v>43</v>
      </c>
      <c r="B43" s="6"/>
      <c r="C43" s="40" t="s">
        <v>37</v>
      </c>
      <c r="D43" s="6"/>
      <c r="E43" s="27" t="s">
        <v>124</v>
      </c>
      <c r="F43" s="6"/>
      <c r="G43" s="6"/>
      <c r="H43" s="6"/>
      <c r="I43" s="41">
        <f>0+Q43</f>
      </c>
      <c r="O43">
        <f>0+R43</f>
      </c>
      <c r="Q43">
        <f>0+I44</f>
      </c>
      <c r="R43">
        <f>0+O44</f>
      </c>
    </row>
    <row r="44" spans="1:16" ht="25.5">
      <c r="A44" s="25" t="s">
        <v>45</v>
      </c>
      <c r="B44" s="29" t="s">
        <v>23</v>
      </c>
      <c r="C44" s="29" t="s">
        <v>125</v>
      </c>
      <c r="D44" s="25" t="s">
        <v>47</v>
      </c>
      <c r="E44" s="30" t="s">
        <v>126</v>
      </c>
      <c r="F44" s="31" t="s">
        <v>67</v>
      </c>
      <c r="G44" s="32">
        <v>6</v>
      </c>
      <c r="H44" s="33">
        <v>867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127</v>
      </c>
    </row>
    <row r="46" spans="1:5" ht="12.75">
      <c r="A46" s="36" t="s">
        <v>52</v>
      </c>
      <c r="E46" s="37" t="s">
        <v>128</v>
      </c>
    </row>
    <row r="47" spans="1:5" ht="76.5">
      <c r="A47" t="s">
        <v>54</v>
      </c>
      <c r="E47" s="35" t="s">
        <v>129</v>
      </c>
    </row>
    <row r="48" spans="1:18" ht="12.75" customHeight="1">
      <c r="A48" s="6" t="s">
        <v>43</v>
      </c>
      <c r="B48" s="6"/>
      <c r="C48" s="40" t="s">
        <v>130</v>
      </c>
      <c r="D48" s="6"/>
      <c r="E48" s="27" t="s">
        <v>131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130</v>
      </c>
      <c r="C49" s="29" t="s">
        <v>132</v>
      </c>
      <c r="D49" s="25" t="s">
        <v>47</v>
      </c>
      <c r="E49" s="30" t="s">
        <v>133</v>
      </c>
      <c r="F49" s="31" t="s">
        <v>67</v>
      </c>
      <c r="G49" s="32">
        <v>6.139</v>
      </c>
      <c r="H49" s="33">
        <v>553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134</v>
      </c>
    </row>
    <row r="51" spans="1:5" ht="12.75">
      <c r="A51" s="36" t="s">
        <v>52</v>
      </c>
      <c r="E51" s="37" t="s">
        <v>135</v>
      </c>
    </row>
    <row r="52" spans="1:5" ht="76.5">
      <c r="A52" t="s">
        <v>54</v>
      </c>
      <c r="E52" s="35" t="s">
        <v>136</v>
      </c>
    </row>
    <row r="53" spans="1:18" ht="12.75" customHeight="1">
      <c r="A53" s="6" t="s">
        <v>43</v>
      </c>
      <c r="B53" s="6"/>
      <c r="C53" s="40" t="s">
        <v>100</v>
      </c>
      <c r="D53" s="6"/>
      <c r="E53" s="27" t="s">
        <v>137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138</v>
      </c>
      <c r="C54" s="29" t="s">
        <v>139</v>
      </c>
      <c r="D54" s="25" t="s">
        <v>47</v>
      </c>
      <c r="E54" s="30" t="s">
        <v>140</v>
      </c>
      <c r="F54" s="31" t="s">
        <v>49</v>
      </c>
      <c r="G54" s="32">
        <v>1</v>
      </c>
      <c r="H54" s="33">
        <v>9240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141</v>
      </c>
    </row>
    <row r="56" spans="1:5" ht="12.75">
      <c r="A56" s="36" t="s">
        <v>52</v>
      </c>
      <c r="E56" s="37" t="s">
        <v>142</v>
      </c>
    </row>
    <row r="57" spans="1:5" ht="76.5">
      <c r="A57" t="s">
        <v>54</v>
      </c>
      <c r="E57" s="35" t="s">
        <v>143</v>
      </c>
    </row>
    <row r="58" spans="1:16" ht="12.75">
      <c r="A58" s="25" t="s">
        <v>45</v>
      </c>
      <c r="B58" s="29" t="s">
        <v>144</v>
      </c>
      <c r="C58" s="29" t="s">
        <v>145</v>
      </c>
      <c r="D58" s="25" t="s">
        <v>47</v>
      </c>
      <c r="E58" s="30" t="s">
        <v>146</v>
      </c>
      <c r="F58" s="31" t="s">
        <v>49</v>
      </c>
      <c r="G58" s="32">
        <v>1</v>
      </c>
      <c r="H58" s="33">
        <v>4240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147</v>
      </c>
    </row>
    <row r="60" spans="1:5" ht="12.75">
      <c r="A60" s="36" t="s">
        <v>52</v>
      </c>
      <c r="E60" s="37" t="s">
        <v>148</v>
      </c>
    </row>
    <row r="61" spans="1:5" ht="12.75">
      <c r="A61" t="s">
        <v>54</v>
      </c>
      <c r="E61" s="35" t="s">
        <v>149</v>
      </c>
    </row>
    <row r="62" spans="1:18" ht="12.75" customHeight="1">
      <c r="A62" s="6" t="s">
        <v>43</v>
      </c>
      <c r="B62" s="6"/>
      <c r="C62" s="40" t="s">
        <v>40</v>
      </c>
      <c r="D62" s="6"/>
      <c r="E62" s="27" t="s">
        <v>80</v>
      </c>
      <c r="F62" s="6"/>
      <c r="G62" s="6"/>
      <c r="H62" s="6"/>
      <c r="I62" s="41">
        <f>0+Q62</f>
      </c>
      <c r="O62">
        <f>0+R62</f>
      </c>
      <c r="Q62">
        <f>0+I63+I67+I71+I75</f>
      </c>
      <c r="R62">
        <f>0+O63+O67+O71+O75</f>
      </c>
    </row>
    <row r="63" spans="1:16" ht="12.75">
      <c r="A63" s="25" t="s">
        <v>45</v>
      </c>
      <c r="B63" s="29" t="s">
        <v>40</v>
      </c>
      <c r="C63" s="29" t="s">
        <v>150</v>
      </c>
      <c r="D63" s="25" t="s">
        <v>47</v>
      </c>
      <c r="E63" s="30" t="s">
        <v>151</v>
      </c>
      <c r="F63" s="31" t="s">
        <v>103</v>
      </c>
      <c r="G63" s="32">
        <v>3</v>
      </c>
      <c r="H63" s="33">
        <v>1850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152</v>
      </c>
    </row>
    <row r="65" spans="1:5" ht="38.25">
      <c r="A65" s="36" t="s">
        <v>52</v>
      </c>
      <c r="E65" s="37" t="s">
        <v>153</v>
      </c>
    </row>
    <row r="66" spans="1:5" ht="51">
      <c r="A66" t="s">
        <v>54</v>
      </c>
      <c r="E66" s="35" t="s">
        <v>154</v>
      </c>
    </row>
    <row r="67" spans="1:16" ht="12.75">
      <c r="A67" s="25" t="s">
        <v>45</v>
      </c>
      <c r="B67" s="29" t="s">
        <v>42</v>
      </c>
      <c r="C67" s="29" t="s">
        <v>155</v>
      </c>
      <c r="D67" s="25" t="s">
        <v>47</v>
      </c>
      <c r="E67" s="30" t="s">
        <v>156</v>
      </c>
      <c r="F67" s="31" t="s">
        <v>103</v>
      </c>
      <c r="G67" s="32">
        <v>12</v>
      </c>
      <c r="H67" s="33">
        <v>433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157</v>
      </c>
    </row>
    <row r="69" spans="1:5" ht="12.75">
      <c r="A69" s="36" t="s">
        <v>52</v>
      </c>
      <c r="E69" s="37" t="s">
        <v>158</v>
      </c>
    </row>
    <row r="70" spans="1:5" ht="38.25">
      <c r="A70" t="s">
        <v>54</v>
      </c>
      <c r="E70" s="35" t="s">
        <v>159</v>
      </c>
    </row>
    <row r="71" spans="1:16" ht="12.75">
      <c r="A71" s="25" t="s">
        <v>45</v>
      </c>
      <c r="B71" s="29" t="s">
        <v>160</v>
      </c>
      <c r="C71" s="29" t="s">
        <v>161</v>
      </c>
      <c r="D71" s="25" t="s">
        <v>47</v>
      </c>
      <c r="E71" s="30" t="s">
        <v>162</v>
      </c>
      <c r="F71" s="31" t="s">
        <v>103</v>
      </c>
      <c r="G71" s="32">
        <v>8</v>
      </c>
      <c r="H71" s="33">
        <v>103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12.75">
      <c r="A73" s="36" t="s">
        <v>52</v>
      </c>
      <c r="E73" s="37" t="s">
        <v>163</v>
      </c>
    </row>
    <row r="74" spans="1:5" ht="25.5">
      <c r="A74" t="s">
        <v>54</v>
      </c>
      <c r="E74" s="35" t="s">
        <v>164</v>
      </c>
    </row>
    <row r="75" spans="1:16" ht="12.75">
      <c r="A75" s="25" t="s">
        <v>45</v>
      </c>
      <c r="B75" s="29" t="s">
        <v>165</v>
      </c>
      <c r="C75" s="29" t="s">
        <v>166</v>
      </c>
      <c r="D75" s="25" t="s">
        <v>47</v>
      </c>
      <c r="E75" s="30" t="s">
        <v>167</v>
      </c>
      <c r="F75" s="31" t="s">
        <v>67</v>
      </c>
      <c r="G75" s="32">
        <v>30</v>
      </c>
      <c r="H75" s="33">
        <v>378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168</v>
      </c>
    </row>
    <row r="77" spans="1:5" ht="12.75">
      <c r="A77" s="36" t="s">
        <v>52</v>
      </c>
      <c r="E77" s="37" t="s">
        <v>169</v>
      </c>
    </row>
    <row r="78" spans="1:5" ht="25.5">
      <c r="A78" t="s">
        <v>54</v>
      </c>
      <c r="E78" s="35" t="s">
        <v>170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171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171</v>
      </c>
      <c r="D4" s="6"/>
      <c r="E4" s="18" t="s">
        <v>172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35</v>
      </c>
      <c r="D8" s="19"/>
      <c r="E8" s="27" t="s">
        <v>64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40</v>
      </c>
      <c r="C9" s="29" t="s">
        <v>71</v>
      </c>
      <c r="D9" s="25" t="s">
        <v>47</v>
      </c>
      <c r="E9" s="30" t="s">
        <v>72</v>
      </c>
      <c r="F9" s="31" t="s">
        <v>67</v>
      </c>
      <c r="G9" s="32">
        <v>12.938</v>
      </c>
      <c r="H9" s="33">
        <v>913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173</v>
      </c>
    </row>
    <row r="11" spans="1:5" ht="12.75">
      <c r="A11" s="36" t="s">
        <v>52</v>
      </c>
      <c r="E11" s="37" t="s">
        <v>174</v>
      </c>
    </row>
    <row r="12" spans="1:5" ht="89.25">
      <c r="A12" t="s">
        <v>54</v>
      </c>
      <c r="E12" s="35" t="s">
        <v>75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80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25.5">
      <c r="A14" s="25" t="s">
        <v>45</v>
      </c>
      <c r="B14" s="29" t="s">
        <v>29</v>
      </c>
      <c r="C14" s="29" t="s">
        <v>175</v>
      </c>
      <c r="D14" s="25" t="s">
        <v>47</v>
      </c>
      <c r="E14" s="30" t="s">
        <v>176</v>
      </c>
      <c r="F14" s="31" t="s">
        <v>49</v>
      </c>
      <c r="G14" s="32">
        <v>30</v>
      </c>
      <c r="H14" s="33">
        <v>3320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12.75">
      <c r="A16" s="36" t="s">
        <v>52</v>
      </c>
      <c r="E16" s="37" t="s">
        <v>177</v>
      </c>
    </row>
    <row r="17" spans="1:5" ht="25.5">
      <c r="A17" t="s">
        <v>54</v>
      </c>
      <c r="E17" s="35" t="s">
        <v>178</v>
      </c>
    </row>
    <row r="18" spans="1:16" ht="12.75">
      <c r="A18" s="25" t="s">
        <v>45</v>
      </c>
      <c r="B18" s="29" t="s">
        <v>23</v>
      </c>
      <c r="C18" s="29" t="s">
        <v>179</v>
      </c>
      <c r="D18" s="25" t="s">
        <v>47</v>
      </c>
      <c r="E18" s="30" t="s">
        <v>180</v>
      </c>
      <c r="F18" s="31" t="s">
        <v>49</v>
      </c>
      <c r="G18" s="32">
        <v>13</v>
      </c>
      <c r="H18" s="33">
        <v>4260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181</v>
      </c>
    </row>
    <row r="21" spans="1:5" ht="25.5">
      <c r="A21" t="s">
        <v>54</v>
      </c>
      <c r="E21" s="35" t="s">
        <v>178</v>
      </c>
    </row>
    <row r="22" spans="1:16" ht="12.75">
      <c r="A22" s="25" t="s">
        <v>45</v>
      </c>
      <c r="B22" s="29" t="s">
        <v>22</v>
      </c>
      <c r="C22" s="29" t="s">
        <v>182</v>
      </c>
      <c r="D22" s="25" t="s">
        <v>47</v>
      </c>
      <c r="E22" s="30" t="s">
        <v>183</v>
      </c>
      <c r="F22" s="31" t="s">
        <v>49</v>
      </c>
      <c r="G22" s="32">
        <v>23</v>
      </c>
      <c r="H22" s="33">
        <v>2140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184</v>
      </c>
    </row>
    <row r="25" spans="1:5" ht="25.5">
      <c r="A25" t="s">
        <v>54</v>
      </c>
      <c r="E25" s="35" t="s">
        <v>185</v>
      </c>
    </row>
    <row r="26" spans="1:16" ht="25.5">
      <c r="A26" s="25" t="s">
        <v>45</v>
      </c>
      <c r="B26" s="29" t="s">
        <v>35</v>
      </c>
      <c r="C26" s="29" t="s">
        <v>186</v>
      </c>
      <c r="D26" s="25" t="s">
        <v>47</v>
      </c>
      <c r="E26" s="30" t="s">
        <v>187</v>
      </c>
      <c r="F26" s="31" t="s">
        <v>67</v>
      </c>
      <c r="G26" s="32">
        <v>45.519</v>
      </c>
      <c r="H26" s="33">
        <v>389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89.25">
      <c r="A28" s="36" t="s">
        <v>52</v>
      </c>
      <c r="E28" s="37" t="s">
        <v>188</v>
      </c>
    </row>
    <row r="29" spans="1:5" ht="38.25">
      <c r="A29" t="s">
        <v>54</v>
      </c>
      <c r="E29" s="35" t="s">
        <v>189</v>
      </c>
    </row>
    <row r="30" spans="1:16" ht="12.75">
      <c r="A30" s="25" t="s">
        <v>45</v>
      </c>
      <c r="B30" s="29" t="s">
        <v>33</v>
      </c>
      <c r="C30" s="29" t="s">
        <v>190</v>
      </c>
      <c r="D30" s="25" t="s">
        <v>47</v>
      </c>
      <c r="E30" s="30" t="s">
        <v>191</v>
      </c>
      <c r="F30" s="31" t="s">
        <v>49</v>
      </c>
      <c r="G30" s="32">
        <v>12</v>
      </c>
      <c r="H30" s="33">
        <v>2130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192</v>
      </c>
    </row>
    <row r="32" spans="1:5" ht="51">
      <c r="A32" s="36" t="s">
        <v>52</v>
      </c>
      <c r="E32" s="37" t="s">
        <v>193</v>
      </c>
    </row>
    <row r="33" spans="1:5" ht="38.25">
      <c r="A33" t="s">
        <v>54</v>
      </c>
      <c r="E33" s="35" t="s">
        <v>194</v>
      </c>
    </row>
    <row r="34" spans="1:16" ht="12.75">
      <c r="A34" s="25" t="s">
        <v>45</v>
      </c>
      <c r="B34" s="29" t="s">
        <v>37</v>
      </c>
      <c r="C34" s="29" t="s">
        <v>195</v>
      </c>
      <c r="D34" s="25" t="s">
        <v>47</v>
      </c>
      <c r="E34" s="30" t="s">
        <v>196</v>
      </c>
      <c r="F34" s="31" t="s">
        <v>49</v>
      </c>
      <c r="G34" s="32">
        <v>32</v>
      </c>
      <c r="H34" s="33">
        <v>736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197</v>
      </c>
    </row>
    <row r="36" spans="1:5" ht="25.5">
      <c r="A36" s="36" t="s">
        <v>52</v>
      </c>
      <c r="E36" s="37" t="s">
        <v>198</v>
      </c>
    </row>
    <row r="37" spans="1:5" ht="38.25">
      <c r="A37" t="s">
        <v>54</v>
      </c>
      <c r="E37" s="35" t="s">
        <v>199</v>
      </c>
    </row>
    <row r="38" spans="1:16" ht="12.75">
      <c r="A38" s="25" t="s">
        <v>45</v>
      </c>
      <c r="B38" s="29" t="s">
        <v>130</v>
      </c>
      <c r="C38" s="29" t="s">
        <v>200</v>
      </c>
      <c r="D38" s="25" t="s">
        <v>47</v>
      </c>
      <c r="E38" s="30" t="s">
        <v>201</v>
      </c>
      <c r="F38" s="31" t="s">
        <v>49</v>
      </c>
      <c r="G38" s="32">
        <v>49</v>
      </c>
      <c r="H38" s="33">
        <v>872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25.5">
      <c r="A40" s="36" t="s">
        <v>52</v>
      </c>
      <c r="E40" s="37" t="s">
        <v>202</v>
      </c>
    </row>
    <row r="41" spans="1:5" ht="12.75">
      <c r="A41" t="s">
        <v>54</v>
      </c>
      <c r="E41" s="35" t="s">
        <v>203</v>
      </c>
    </row>
    <row r="42" spans="1:16" ht="12.75">
      <c r="A42" s="25" t="s">
        <v>45</v>
      </c>
      <c r="B42" s="29" t="s">
        <v>100</v>
      </c>
      <c r="C42" s="29" t="s">
        <v>204</v>
      </c>
      <c r="D42" s="25" t="s">
        <v>47</v>
      </c>
      <c r="E42" s="30" t="s">
        <v>205</v>
      </c>
      <c r="F42" s="31" t="s">
        <v>49</v>
      </c>
      <c r="G42" s="32">
        <v>4</v>
      </c>
      <c r="H42" s="33">
        <v>2310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25.5">
      <c r="A44" s="36" t="s">
        <v>52</v>
      </c>
      <c r="E44" s="37" t="s">
        <v>206</v>
      </c>
    </row>
    <row r="45" spans="1:5" ht="12.75">
      <c r="A45" t="s">
        <v>54</v>
      </c>
      <c r="E45" s="35" t="s">
        <v>85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207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207</v>
      </c>
      <c r="D4" s="6"/>
      <c r="E4" s="18" t="s">
        <v>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88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208</v>
      </c>
      <c r="D9" s="25" t="s">
        <v>47</v>
      </c>
      <c r="E9" s="30" t="s">
        <v>209</v>
      </c>
      <c r="F9" s="31" t="s">
        <v>92</v>
      </c>
      <c r="G9" s="32">
        <v>17.5</v>
      </c>
      <c r="H9" s="33">
        <v>174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210</v>
      </c>
    </row>
    <row r="11" spans="1:5" ht="12.75">
      <c r="A11" s="36" t="s">
        <v>52</v>
      </c>
      <c r="E11" s="37" t="s">
        <v>211</v>
      </c>
    </row>
    <row r="12" spans="1:5" ht="369.75">
      <c r="A12" t="s">
        <v>54</v>
      </c>
      <c r="E12" s="35" t="s">
        <v>212</v>
      </c>
    </row>
    <row r="13" spans="1:18" ht="12.75" customHeight="1">
      <c r="A13" s="6" t="s">
        <v>43</v>
      </c>
      <c r="B13" s="6"/>
      <c r="C13" s="40" t="s">
        <v>35</v>
      </c>
      <c r="D13" s="6"/>
      <c r="E13" s="27" t="s">
        <v>64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22</v>
      </c>
      <c r="C14" s="29" t="s">
        <v>213</v>
      </c>
      <c r="D14" s="25" t="s">
        <v>47</v>
      </c>
      <c r="E14" s="30" t="s">
        <v>214</v>
      </c>
      <c r="F14" s="31" t="s">
        <v>92</v>
      </c>
      <c r="G14" s="32">
        <v>10</v>
      </c>
      <c r="H14" s="33">
        <v>783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215</v>
      </c>
    </row>
    <row r="16" spans="1:5" ht="12.75">
      <c r="A16" s="36" t="s">
        <v>52</v>
      </c>
      <c r="E16" s="37" t="s">
        <v>216</v>
      </c>
    </row>
    <row r="17" spans="1:5" ht="51">
      <c r="A17" t="s">
        <v>54</v>
      </c>
      <c r="E17" s="35" t="s">
        <v>217</v>
      </c>
    </row>
    <row r="18" spans="1:16" ht="25.5">
      <c r="A18" s="25" t="s">
        <v>45</v>
      </c>
      <c r="B18" s="29" t="s">
        <v>23</v>
      </c>
      <c r="C18" s="29" t="s">
        <v>118</v>
      </c>
      <c r="D18" s="25" t="s">
        <v>47</v>
      </c>
      <c r="E18" s="30" t="s">
        <v>119</v>
      </c>
      <c r="F18" s="31" t="s">
        <v>67</v>
      </c>
      <c r="G18" s="32">
        <v>175</v>
      </c>
      <c r="H18" s="33">
        <v>783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218</v>
      </c>
    </row>
    <row r="20" spans="1:5" ht="12.75">
      <c r="A20" s="36" t="s">
        <v>52</v>
      </c>
      <c r="E20" s="37" t="s">
        <v>219</v>
      </c>
    </row>
    <row r="21" spans="1:5" ht="153">
      <c r="A21" t="s">
        <v>54</v>
      </c>
      <c r="E21" s="35" t="s">
        <v>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220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220</v>
      </c>
      <c r="D4" s="6"/>
      <c r="E4" s="18" t="s">
        <v>221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23</v>
      </c>
      <c r="C9" s="29" t="s">
        <v>222</v>
      </c>
      <c r="D9" s="25" t="s">
        <v>47</v>
      </c>
      <c r="E9" s="30" t="s">
        <v>223</v>
      </c>
      <c r="F9" s="31" t="s">
        <v>58</v>
      </c>
      <c r="G9" s="32">
        <v>1</v>
      </c>
      <c r="H9" s="33">
        <v>20000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224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225</v>
      </c>
    </row>
    <row r="13" spans="1:16" ht="12.75">
      <c r="A13" s="25" t="s">
        <v>45</v>
      </c>
      <c r="B13" s="29" t="s">
        <v>29</v>
      </c>
      <c r="C13" s="29" t="s">
        <v>226</v>
      </c>
      <c r="D13" s="25" t="s">
        <v>47</v>
      </c>
      <c r="E13" s="30" t="s">
        <v>227</v>
      </c>
      <c r="F13" s="31" t="s">
        <v>58</v>
      </c>
      <c r="G13" s="32">
        <v>1</v>
      </c>
      <c r="H13" s="33">
        <v>230000</v>
      </c>
      <c r="I13" s="33">
        <f>ROUND(ROUND(H13,2)*ROUND(G13,3),2)</f>
      </c>
      <c r="O13">
        <f>(I13*21)/100</f>
      </c>
      <c r="P13" t="s">
        <v>23</v>
      </c>
    </row>
    <row r="14" spans="1:5" ht="89.25">
      <c r="A14" s="34" t="s">
        <v>50</v>
      </c>
      <c r="E14" s="35" t="s">
        <v>228</v>
      </c>
    </row>
    <row r="15" spans="1:5" ht="12.75">
      <c r="A15" s="36" t="s">
        <v>52</v>
      </c>
      <c r="E15" s="37" t="s">
        <v>229</v>
      </c>
    </row>
    <row r="16" spans="1:5" ht="25.5">
      <c r="A16" t="s">
        <v>54</v>
      </c>
      <c r="E16" s="35" t="s">
        <v>230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0+O8+O29+O46+O51+O80+O117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231</v>
      </c>
      <c r="I3" s="38">
        <f>0+I8+I29+I46+I51+I80+I117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231</v>
      </c>
      <c r="D4" s="6"/>
      <c r="E4" s="18" t="s">
        <v>232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233</v>
      </c>
      <c r="D9" s="25" t="s">
        <v>47</v>
      </c>
      <c r="E9" s="30" t="s">
        <v>234</v>
      </c>
      <c r="F9" s="31" t="s">
        <v>92</v>
      </c>
      <c r="G9" s="32">
        <v>11.46</v>
      </c>
      <c r="H9" s="33">
        <v>200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235</v>
      </c>
    </row>
    <row r="11" spans="1:5" ht="12.75">
      <c r="A11" s="36" t="s">
        <v>52</v>
      </c>
      <c r="E11" s="37" t="s">
        <v>236</v>
      </c>
    </row>
    <row r="12" spans="1:5" ht="25.5">
      <c r="A12" t="s">
        <v>54</v>
      </c>
      <c r="E12" s="35" t="s">
        <v>237</v>
      </c>
    </row>
    <row r="13" spans="1:16" ht="12.75">
      <c r="A13" s="25" t="s">
        <v>45</v>
      </c>
      <c r="B13" s="29" t="s">
        <v>23</v>
      </c>
      <c r="C13" s="29" t="s">
        <v>238</v>
      </c>
      <c r="D13" s="25" t="s">
        <v>47</v>
      </c>
      <c r="E13" s="30" t="s">
        <v>239</v>
      </c>
      <c r="F13" s="31" t="s">
        <v>58</v>
      </c>
      <c r="G13" s="32">
        <v>1</v>
      </c>
      <c r="H13" s="33">
        <v>15000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240</v>
      </c>
    </row>
    <row r="17" spans="1:16" ht="12.75">
      <c r="A17" s="25" t="s">
        <v>45</v>
      </c>
      <c r="B17" s="29" t="s">
        <v>22</v>
      </c>
      <c r="C17" s="29" t="s">
        <v>241</v>
      </c>
      <c r="D17" s="25" t="s">
        <v>47</v>
      </c>
      <c r="E17" s="30" t="s">
        <v>242</v>
      </c>
      <c r="F17" s="31" t="s">
        <v>243</v>
      </c>
      <c r="G17" s="32">
        <v>1</v>
      </c>
      <c r="H17" s="33">
        <v>4500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56</v>
      </c>
      <c r="D21" s="25" t="s">
        <v>47</v>
      </c>
      <c r="E21" s="30" t="s">
        <v>57</v>
      </c>
      <c r="F21" s="31" t="s">
        <v>58</v>
      </c>
      <c r="G21" s="32">
        <v>1</v>
      </c>
      <c r="H21" s="33">
        <v>14000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55</v>
      </c>
    </row>
    <row r="25" spans="1:16" ht="12.75">
      <c r="A25" s="25" t="s">
        <v>45</v>
      </c>
      <c r="B25" s="29" t="s">
        <v>35</v>
      </c>
      <c r="C25" s="29" t="s">
        <v>244</v>
      </c>
      <c r="D25" s="25" t="s">
        <v>47</v>
      </c>
      <c r="E25" s="30" t="s">
        <v>245</v>
      </c>
      <c r="F25" s="31" t="s">
        <v>49</v>
      </c>
      <c r="G25" s="32">
        <v>1</v>
      </c>
      <c r="H25" s="33">
        <v>8000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246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55</v>
      </c>
    </row>
    <row r="29" spans="1:18" ht="12.75" customHeight="1">
      <c r="A29" s="6" t="s">
        <v>43</v>
      </c>
      <c r="B29" s="6"/>
      <c r="C29" s="40" t="s">
        <v>29</v>
      </c>
      <c r="D29" s="6"/>
      <c r="E29" s="27" t="s">
        <v>88</v>
      </c>
      <c r="F29" s="6"/>
      <c r="G29" s="6"/>
      <c r="H29" s="6"/>
      <c r="I29" s="41">
        <f>0+Q29</f>
      </c>
      <c r="O29">
        <f>0+R29</f>
      </c>
      <c r="Q29">
        <f>0+I30+I34+I38+I42</f>
      </c>
      <c r="R29">
        <f>0+O30+O34+O38+O42</f>
      </c>
    </row>
    <row r="30" spans="1:16" ht="12.75">
      <c r="A30" s="25" t="s">
        <v>45</v>
      </c>
      <c r="B30" s="29" t="s">
        <v>37</v>
      </c>
      <c r="C30" s="29" t="s">
        <v>247</v>
      </c>
      <c r="D30" s="25" t="s">
        <v>47</v>
      </c>
      <c r="E30" s="30" t="s">
        <v>248</v>
      </c>
      <c r="F30" s="31" t="s">
        <v>92</v>
      </c>
      <c r="G30" s="32">
        <v>1.5</v>
      </c>
      <c r="H30" s="33">
        <v>1300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249</v>
      </c>
    </row>
    <row r="33" spans="1:5" ht="63.75">
      <c r="A33" t="s">
        <v>54</v>
      </c>
      <c r="E33" s="35" t="s">
        <v>95</v>
      </c>
    </row>
    <row r="34" spans="1:16" ht="12.75">
      <c r="A34" s="25" t="s">
        <v>45</v>
      </c>
      <c r="B34" s="29" t="s">
        <v>130</v>
      </c>
      <c r="C34" s="29" t="s">
        <v>250</v>
      </c>
      <c r="D34" s="25" t="s">
        <v>47</v>
      </c>
      <c r="E34" s="30" t="s">
        <v>251</v>
      </c>
      <c r="F34" s="31" t="s">
        <v>92</v>
      </c>
      <c r="G34" s="32">
        <v>23.22</v>
      </c>
      <c r="H34" s="33">
        <v>1300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51">
      <c r="A36" s="36" t="s">
        <v>52</v>
      </c>
      <c r="E36" s="37" t="s">
        <v>252</v>
      </c>
    </row>
    <row r="37" spans="1:5" ht="318.75">
      <c r="A37" t="s">
        <v>54</v>
      </c>
      <c r="E37" s="35" t="s">
        <v>253</v>
      </c>
    </row>
    <row r="38" spans="1:16" ht="12.75">
      <c r="A38" s="25" t="s">
        <v>45</v>
      </c>
      <c r="B38" s="29" t="s">
        <v>100</v>
      </c>
      <c r="C38" s="29" t="s">
        <v>254</v>
      </c>
      <c r="D38" s="25" t="s">
        <v>47</v>
      </c>
      <c r="E38" s="30" t="s">
        <v>255</v>
      </c>
      <c r="F38" s="31" t="s">
        <v>92</v>
      </c>
      <c r="G38" s="32">
        <v>11.46</v>
      </c>
      <c r="H38" s="33">
        <v>1400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38.25">
      <c r="A40" s="36" t="s">
        <v>52</v>
      </c>
      <c r="E40" s="37" t="s">
        <v>256</v>
      </c>
    </row>
    <row r="41" spans="1:5" ht="318.75">
      <c r="A41" t="s">
        <v>54</v>
      </c>
      <c r="E41" s="35" t="s">
        <v>253</v>
      </c>
    </row>
    <row r="42" spans="1:16" ht="12.75">
      <c r="A42" s="25" t="s">
        <v>45</v>
      </c>
      <c r="B42" s="29" t="s">
        <v>40</v>
      </c>
      <c r="C42" s="29" t="s">
        <v>257</v>
      </c>
      <c r="D42" s="25" t="s">
        <v>47</v>
      </c>
      <c r="E42" s="30" t="s">
        <v>258</v>
      </c>
      <c r="F42" s="31" t="s">
        <v>92</v>
      </c>
      <c r="G42" s="32">
        <v>23.22</v>
      </c>
      <c r="H42" s="33">
        <v>300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12.75">
      <c r="A44" s="36" t="s">
        <v>52</v>
      </c>
      <c r="E44" s="37" t="s">
        <v>259</v>
      </c>
    </row>
    <row r="45" spans="1:5" ht="229.5">
      <c r="A45" t="s">
        <v>54</v>
      </c>
      <c r="E45" s="35" t="s">
        <v>260</v>
      </c>
    </row>
    <row r="46" spans="1:18" ht="12.75" customHeight="1">
      <c r="A46" s="6" t="s">
        <v>43</v>
      </c>
      <c r="B46" s="6"/>
      <c r="C46" s="40" t="s">
        <v>33</v>
      </c>
      <c r="D46" s="6"/>
      <c r="E46" s="27" t="s">
        <v>106</v>
      </c>
      <c r="F46" s="6"/>
      <c r="G46" s="6"/>
      <c r="H46" s="6"/>
      <c r="I46" s="41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42</v>
      </c>
      <c r="C47" s="29" t="s">
        <v>261</v>
      </c>
      <c r="D47" s="25" t="s">
        <v>47</v>
      </c>
      <c r="E47" s="30" t="s">
        <v>262</v>
      </c>
      <c r="F47" s="31" t="s">
        <v>92</v>
      </c>
      <c r="G47" s="32">
        <v>9.66</v>
      </c>
      <c r="H47" s="33">
        <v>730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25.5">
      <c r="A49" s="36" t="s">
        <v>52</v>
      </c>
      <c r="E49" s="37" t="s">
        <v>263</v>
      </c>
    </row>
    <row r="50" spans="1:5" ht="38.25">
      <c r="A50" t="s">
        <v>54</v>
      </c>
      <c r="E50" s="35" t="s">
        <v>264</v>
      </c>
    </row>
    <row r="51" spans="1:18" ht="12.75" customHeight="1">
      <c r="A51" s="6" t="s">
        <v>43</v>
      </c>
      <c r="B51" s="6"/>
      <c r="C51" s="40" t="s">
        <v>35</v>
      </c>
      <c r="D51" s="6"/>
      <c r="E51" s="27" t="s">
        <v>64</v>
      </c>
      <c r="F51" s="6"/>
      <c r="G51" s="6"/>
      <c r="H51" s="6"/>
      <c r="I51" s="41">
        <f>0+Q51</f>
      </c>
      <c r="O51">
        <f>0+R51</f>
      </c>
      <c r="Q51">
        <f>0+I52+I56+I60+I64+I68+I72+I76</f>
      </c>
      <c r="R51">
        <f>0+O52+O56+O60+O64+O68+O72+O76</f>
      </c>
    </row>
    <row r="52" spans="1:16" ht="12.75">
      <c r="A52" s="25" t="s">
        <v>45</v>
      </c>
      <c r="B52" s="29" t="s">
        <v>160</v>
      </c>
      <c r="C52" s="29" t="s">
        <v>265</v>
      </c>
      <c r="D52" s="25" t="s">
        <v>47</v>
      </c>
      <c r="E52" s="30" t="s">
        <v>266</v>
      </c>
      <c r="F52" s="31" t="s">
        <v>92</v>
      </c>
      <c r="G52" s="32">
        <v>1.2</v>
      </c>
      <c r="H52" s="33">
        <v>2080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12.75">
      <c r="A54" s="36" t="s">
        <v>52</v>
      </c>
      <c r="E54" s="37" t="s">
        <v>267</v>
      </c>
    </row>
    <row r="55" spans="1:5" ht="127.5">
      <c r="A55" t="s">
        <v>54</v>
      </c>
      <c r="E55" s="35" t="s">
        <v>268</v>
      </c>
    </row>
    <row r="56" spans="1:16" ht="12.75">
      <c r="A56" s="25" t="s">
        <v>45</v>
      </c>
      <c r="B56" s="29" t="s">
        <v>112</v>
      </c>
      <c r="C56" s="29" t="s">
        <v>269</v>
      </c>
      <c r="D56" s="25" t="s">
        <v>47</v>
      </c>
      <c r="E56" s="30" t="s">
        <v>270</v>
      </c>
      <c r="F56" s="31" t="s">
        <v>92</v>
      </c>
      <c r="G56" s="32">
        <v>1.2</v>
      </c>
      <c r="H56" s="33">
        <v>655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12.75">
      <c r="A58" s="36" t="s">
        <v>52</v>
      </c>
      <c r="E58" s="37" t="s">
        <v>271</v>
      </c>
    </row>
    <row r="59" spans="1:5" ht="51">
      <c r="A59" t="s">
        <v>54</v>
      </c>
      <c r="E59" s="35" t="s">
        <v>217</v>
      </c>
    </row>
    <row r="60" spans="1:16" ht="12.75">
      <c r="A60" s="25" t="s">
        <v>45</v>
      </c>
      <c r="B60" s="29" t="s">
        <v>89</v>
      </c>
      <c r="C60" s="29" t="s">
        <v>272</v>
      </c>
      <c r="D60" s="25" t="s">
        <v>47</v>
      </c>
      <c r="E60" s="30" t="s">
        <v>273</v>
      </c>
      <c r="F60" s="31" t="s">
        <v>67</v>
      </c>
      <c r="G60" s="32">
        <v>12</v>
      </c>
      <c r="H60" s="33">
        <v>9.1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12.75">
      <c r="A62" s="36" t="s">
        <v>52</v>
      </c>
      <c r="E62" s="37" t="s">
        <v>274</v>
      </c>
    </row>
    <row r="63" spans="1:5" ht="102">
      <c r="A63" t="s">
        <v>54</v>
      </c>
      <c r="E63" s="35" t="s">
        <v>275</v>
      </c>
    </row>
    <row r="64" spans="1:16" ht="12.75">
      <c r="A64" s="25" t="s">
        <v>45</v>
      </c>
      <c r="B64" s="29" t="s">
        <v>138</v>
      </c>
      <c r="C64" s="29" t="s">
        <v>276</v>
      </c>
      <c r="D64" s="25" t="s">
        <v>47</v>
      </c>
      <c r="E64" s="30" t="s">
        <v>277</v>
      </c>
      <c r="F64" s="31" t="s">
        <v>92</v>
      </c>
      <c r="G64" s="32">
        <v>0.24</v>
      </c>
      <c r="H64" s="33">
        <v>6680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12.75">
      <c r="A66" s="36" t="s">
        <v>52</v>
      </c>
      <c r="E66" s="37" t="s">
        <v>278</v>
      </c>
    </row>
    <row r="67" spans="1:5" ht="204">
      <c r="A67" t="s">
        <v>54</v>
      </c>
      <c r="E67" s="35" t="s">
        <v>279</v>
      </c>
    </row>
    <row r="68" spans="1:16" ht="12.75">
      <c r="A68" s="25" t="s">
        <v>45</v>
      </c>
      <c r="B68" s="29" t="s">
        <v>144</v>
      </c>
      <c r="C68" s="29" t="s">
        <v>280</v>
      </c>
      <c r="D68" s="25" t="s">
        <v>47</v>
      </c>
      <c r="E68" s="30" t="s">
        <v>281</v>
      </c>
      <c r="F68" s="31" t="s">
        <v>92</v>
      </c>
      <c r="G68" s="32">
        <v>0.36</v>
      </c>
      <c r="H68" s="33">
        <v>6250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47</v>
      </c>
    </row>
    <row r="70" spans="1:5" ht="12.75">
      <c r="A70" s="36" t="s">
        <v>52</v>
      </c>
      <c r="E70" s="37" t="s">
        <v>282</v>
      </c>
    </row>
    <row r="71" spans="1:5" ht="204">
      <c r="A71" t="s">
        <v>54</v>
      </c>
      <c r="E71" s="35" t="s">
        <v>279</v>
      </c>
    </row>
    <row r="72" spans="1:16" ht="12.75">
      <c r="A72" s="25" t="s">
        <v>45</v>
      </c>
      <c r="B72" s="29" t="s">
        <v>165</v>
      </c>
      <c r="C72" s="29" t="s">
        <v>283</v>
      </c>
      <c r="D72" s="25" t="s">
        <v>47</v>
      </c>
      <c r="E72" s="30" t="s">
        <v>284</v>
      </c>
      <c r="F72" s="31" t="s">
        <v>92</v>
      </c>
      <c r="G72" s="32">
        <v>0.3</v>
      </c>
      <c r="H72" s="33">
        <v>5810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12.75">
      <c r="A74" s="36" t="s">
        <v>52</v>
      </c>
      <c r="E74" s="37" t="s">
        <v>285</v>
      </c>
    </row>
    <row r="75" spans="1:5" ht="204">
      <c r="A75" t="s">
        <v>54</v>
      </c>
      <c r="E75" s="35" t="s">
        <v>279</v>
      </c>
    </row>
    <row r="76" spans="1:16" ht="12.75">
      <c r="A76" s="25" t="s">
        <v>45</v>
      </c>
      <c r="B76" s="29" t="s">
        <v>286</v>
      </c>
      <c r="C76" s="29" t="s">
        <v>71</v>
      </c>
      <c r="D76" s="25" t="s">
        <v>47</v>
      </c>
      <c r="E76" s="30" t="s">
        <v>72</v>
      </c>
      <c r="F76" s="31" t="s">
        <v>67</v>
      </c>
      <c r="G76" s="32">
        <v>138</v>
      </c>
      <c r="H76" s="33">
        <v>913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12.75">
      <c r="A78" s="36" t="s">
        <v>52</v>
      </c>
      <c r="E78" s="37" t="s">
        <v>287</v>
      </c>
    </row>
    <row r="79" spans="1:5" ht="89.25">
      <c r="A79" t="s">
        <v>54</v>
      </c>
      <c r="E79" s="35" t="s">
        <v>75</v>
      </c>
    </row>
    <row r="80" spans="1:18" ht="12.75" customHeight="1">
      <c r="A80" s="6" t="s">
        <v>43</v>
      </c>
      <c r="B80" s="6"/>
      <c r="C80" s="40" t="s">
        <v>130</v>
      </c>
      <c r="D80" s="6"/>
      <c r="E80" s="27" t="s">
        <v>131</v>
      </c>
      <c r="F80" s="6"/>
      <c r="G80" s="6"/>
      <c r="H80" s="6"/>
      <c r="I80" s="41">
        <f>0+Q80</f>
      </c>
      <c r="O80">
        <f>0+R80</f>
      </c>
      <c r="Q80">
        <f>0+I81+I85+I89+I93+I97+I101+I105+I109+I113</f>
      </c>
      <c r="R80">
        <f>0+O81+O85+O89+O93+O97+O101+O105+O109+O113</f>
      </c>
    </row>
    <row r="81" spans="1:16" ht="12.75">
      <c r="A81" s="25" t="s">
        <v>45</v>
      </c>
      <c r="B81" s="29" t="s">
        <v>288</v>
      </c>
      <c r="C81" s="29" t="s">
        <v>289</v>
      </c>
      <c r="D81" s="25" t="s">
        <v>47</v>
      </c>
      <c r="E81" s="30" t="s">
        <v>290</v>
      </c>
      <c r="F81" s="31" t="s">
        <v>103</v>
      </c>
      <c r="G81" s="32">
        <v>308</v>
      </c>
      <c r="H81" s="33">
        <v>83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6" t="s">
        <v>52</v>
      </c>
      <c r="E83" s="37" t="s">
        <v>291</v>
      </c>
    </row>
    <row r="84" spans="1:5" ht="102">
      <c r="A84" t="s">
        <v>54</v>
      </c>
      <c r="E84" s="35" t="s">
        <v>292</v>
      </c>
    </row>
    <row r="85" spans="1:16" ht="12.75">
      <c r="A85" s="25" t="s">
        <v>45</v>
      </c>
      <c r="B85" s="29" t="s">
        <v>293</v>
      </c>
      <c r="C85" s="29" t="s">
        <v>294</v>
      </c>
      <c r="D85" s="25" t="s">
        <v>47</v>
      </c>
      <c r="E85" s="30" t="s">
        <v>295</v>
      </c>
      <c r="F85" s="31" t="s">
        <v>103</v>
      </c>
      <c r="G85" s="32">
        <v>53</v>
      </c>
      <c r="H85" s="33">
        <v>160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296</v>
      </c>
    </row>
    <row r="88" spans="1:5" ht="102">
      <c r="A88" t="s">
        <v>54</v>
      </c>
      <c r="E88" s="35" t="s">
        <v>292</v>
      </c>
    </row>
    <row r="89" spans="1:16" ht="12.75">
      <c r="A89" s="25" t="s">
        <v>45</v>
      </c>
      <c r="B89" s="29" t="s">
        <v>297</v>
      </c>
      <c r="C89" s="29" t="s">
        <v>298</v>
      </c>
      <c r="D89" s="25" t="s">
        <v>47</v>
      </c>
      <c r="E89" s="30" t="s">
        <v>299</v>
      </c>
      <c r="F89" s="31" t="s">
        <v>103</v>
      </c>
      <c r="G89" s="32">
        <v>150</v>
      </c>
      <c r="H89" s="33">
        <v>15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12.75">
      <c r="A91" s="36" t="s">
        <v>52</v>
      </c>
      <c r="E91" s="37" t="s">
        <v>300</v>
      </c>
    </row>
    <row r="92" spans="1:5" ht="140.25">
      <c r="A92" t="s">
        <v>54</v>
      </c>
      <c r="E92" s="35" t="s">
        <v>301</v>
      </c>
    </row>
    <row r="93" spans="1:16" ht="12.75">
      <c r="A93" s="25" t="s">
        <v>45</v>
      </c>
      <c r="B93" s="29" t="s">
        <v>302</v>
      </c>
      <c r="C93" s="29" t="s">
        <v>303</v>
      </c>
      <c r="D93" s="25" t="s">
        <v>47</v>
      </c>
      <c r="E93" s="30" t="s">
        <v>304</v>
      </c>
      <c r="F93" s="31" t="s">
        <v>103</v>
      </c>
      <c r="G93" s="32">
        <v>25</v>
      </c>
      <c r="H93" s="33">
        <v>60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305</v>
      </c>
    </row>
    <row r="95" spans="1:5" ht="12.75">
      <c r="A95" s="36" t="s">
        <v>52</v>
      </c>
      <c r="E95" s="37" t="s">
        <v>306</v>
      </c>
    </row>
    <row r="96" spans="1:5" ht="127.5">
      <c r="A96" t="s">
        <v>54</v>
      </c>
      <c r="E96" s="35" t="s">
        <v>307</v>
      </c>
    </row>
    <row r="97" spans="1:16" ht="12.75">
      <c r="A97" s="25" t="s">
        <v>45</v>
      </c>
      <c r="B97" s="29" t="s">
        <v>308</v>
      </c>
      <c r="C97" s="29" t="s">
        <v>309</v>
      </c>
      <c r="D97" s="25" t="s">
        <v>310</v>
      </c>
      <c r="E97" s="30" t="s">
        <v>311</v>
      </c>
      <c r="F97" s="31" t="s">
        <v>103</v>
      </c>
      <c r="G97" s="32">
        <v>143</v>
      </c>
      <c r="H97" s="33">
        <v>320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312</v>
      </c>
    </row>
    <row r="99" spans="1:5" ht="12.75">
      <c r="A99" s="36" t="s">
        <v>52</v>
      </c>
      <c r="E99" s="37" t="s">
        <v>313</v>
      </c>
    </row>
    <row r="100" spans="1:5" ht="89.25">
      <c r="A100" t="s">
        <v>54</v>
      </c>
      <c r="E100" s="35" t="s">
        <v>314</v>
      </c>
    </row>
    <row r="101" spans="1:16" ht="12.75">
      <c r="A101" s="25" t="s">
        <v>45</v>
      </c>
      <c r="B101" s="29" t="s">
        <v>315</v>
      </c>
      <c r="C101" s="29" t="s">
        <v>309</v>
      </c>
      <c r="D101" s="25" t="s">
        <v>316</v>
      </c>
      <c r="E101" s="30" t="s">
        <v>311</v>
      </c>
      <c r="F101" s="31" t="s">
        <v>103</v>
      </c>
      <c r="G101" s="32">
        <v>165</v>
      </c>
      <c r="H101" s="33">
        <v>320</v>
      </c>
      <c r="I101" s="33">
        <f>ROUND(ROUND(H101,2)*ROUND(G101,3),2)</f>
      </c>
      <c r="O101">
        <f>(I101*21)/100</f>
      </c>
      <c r="P101" t="s">
        <v>23</v>
      </c>
    </row>
    <row r="102" spans="1:5" ht="12.75">
      <c r="A102" s="34" t="s">
        <v>50</v>
      </c>
      <c r="E102" s="35" t="s">
        <v>317</v>
      </c>
    </row>
    <row r="103" spans="1:5" ht="12.75">
      <c r="A103" s="36" t="s">
        <v>52</v>
      </c>
      <c r="E103" s="37" t="s">
        <v>318</v>
      </c>
    </row>
    <row r="104" spans="1:5" ht="89.25">
      <c r="A104" t="s">
        <v>54</v>
      </c>
      <c r="E104" s="35" t="s">
        <v>314</v>
      </c>
    </row>
    <row r="105" spans="1:16" ht="12.75">
      <c r="A105" s="25" t="s">
        <v>45</v>
      </c>
      <c r="B105" s="29" t="s">
        <v>319</v>
      </c>
      <c r="C105" s="29" t="s">
        <v>320</v>
      </c>
      <c r="D105" s="25" t="s">
        <v>310</v>
      </c>
      <c r="E105" s="30" t="s">
        <v>321</v>
      </c>
      <c r="F105" s="31" t="s">
        <v>103</v>
      </c>
      <c r="G105" s="32">
        <v>130</v>
      </c>
      <c r="H105" s="33">
        <v>38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47</v>
      </c>
    </row>
    <row r="107" spans="1:5" ht="12.75">
      <c r="A107" s="36" t="s">
        <v>52</v>
      </c>
      <c r="E107" s="37" t="s">
        <v>322</v>
      </c>
    </row>
    <row r="108" spans="1:5" ht="76.5">
      <c r="A108" t="s">
        <v>54</v>
      </c>
      <c r="E108" s="35" t="s">
        <v>323</v>
      </c>
    </row>
    <row r="109" spans="1:16" ht="12.75">
      <c r="A109" s="25" t="s">
        <v>45</v>
      </c>
      <c r="B109" s="29" t="s">
        <v>324</v>
      </c>
      <c r="C109" s="29" t="s">
        <v>320</v>
      </c>
      <c r="D109" s="25" t="s">
        <v>316</v>
      </c>
      <c r="E109" s="30" t="s">
        <v>321</v>
      </c>
      <c r="F109" s="31" t="s">
        <v>103</v>
      </c>
      <c r="G109" s="32">
        <v>150</v>
      </c>
      <c r="H109" s="33">
        <v>38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47</v>
      </c>
    </row>
    <row r="111" spans="1:5" ht="12.75">
      <c r="A111" s="36" t="s">
        <v>52</v>
      </c>
      <c r="E111" s="37" t="s">
        <v>300</v>
      </c>
    </row>
    <row r="112" spans="1:5" ht="76.5">
      <c r="A112" t="s">
        <v>54</v>
      </c>
      <c r="E112" s="35" t="s">
        <v>323</v>
      </c>
    </row>
    <row r="113" spans="1:16" ht="25.5">
      <c r="A113" s="25" t="s">
        <v>45</v>
      </c>
      <c r="B113" s="29" t="s">
        <v>325</v>
      </c>
      <c r="C113" s="29" t="s">
        <v>326</v>
      </c>
      <c r="D113" s="25" t="s">
        <v>47</v>
      </c>
      <c r="E113" s="30" t="s">
        <v>327</v>
      </c>
      <c r="F113" s="31" t="s">
        <v>49</v>
      </c>
      <c r="G113" s="32">
        <v>1</v>
      </c>
      <c r="H113" s="33">
        <v>6710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6" t="s">
        <v>52</v>
      </c>
      <c r="E115" s="37" t="s">
        <v>53</v>
      </c>
    </row>
    <row r="116" spans="1:5" ht="89.25">
      <c r="A116" t="s">
        <v>54</v>
      </c>
      <c r="E116" s="35" t="s">
        <v>328</v>
      </c>
    </row>
    <row r="117" spans="1:18" ht="12.75" customHeight="1">
      <c r="A117" s="6" t="s">
        <v>43</v>
      </c>
      <c r="B117" s="6"/>
      <c r="C117" s="40" t="s">
        <v>100</v>
      </c>
      <c r="D117" s="6"/>
      <c r="E117" s="27" t="s">
        <v>137</v>
      </c>
      <c r="F117" s="6"/>
      <c r="G117" s="6"/>
      <c r="H117" s="6"/>
      <c r="I117" s="41">
        <f>0+Q117</f>
      </c>
      <c r="O117">
        <f>0+R117</f>
      </c>
      <c r="Q117">
        <f>0+I118+I122</f>
      </c>
      <c r="R117">
        <f>0+O118+O122</f>
      </c>
    </row>
    <row r="118" spans="1:16" ht="12.75">
      <c r="A118" s="25" t="s">
        <v>45</v>
      </c>
      <c r="B118" s="29" t="s">
        <v>329</v>
      </c>
      <c r="C118" s="29" t="s">
        <v>330</v>
      </c>
      <c r="D118" s="25" t="s">
        <v>47</v>
      </c>
      <c r="E118" s="30" t="s">
        <v>331</v>
      </c>
      <c r="F118" s="31" t="s">
        <v>103</v>
      </c>
      <c r="G118" s="32">
        <v>24</v>
      </c>
      <c r="H118" s="33">
        <v>191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332</v>
      </c>
    </row>
    <row r="120" spans="1:5" ht="12.75">
      <c r="A120" s="36" t="s">
        <v>52</v>
      </c>
      <c r="E120" s="37" t="s">
        <v>333</v>
      </c>
    </row>
    <row r="121" spans="1:5" ht="51">
      <c r="A121" t="s">
        <v>54</v>
      </c>
      <c r="E121" s="35" t="s">
        <v>334</v>
      </c>
    </row>
    <row r="122" spans="1:16" ht="12.75">
      <c r="A122" s="25" t="s">
        <v>45</v>
      </c>
      <c r="B122" s="29" t="s">
        <v>335</v>
      </c>
      <c r="C122" s="29" t="s">
        <v>336</v>
      </c>
      <c r="D122" s="25" t="s">
        <v>47</v>
      </c>
      <c r="E122" s="30" t="s">
        <v>337</v>
      </c>
      <c r="F122" s="31" t="s">
        <v>92</v>
      </c>
      <c r="G122" s="32">
        <v>1.572</v>
      </c>
      <c r="H122" s="33">
        <v>3190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12.75">
      <c r="A124" s="36" t="s">
        <v>52</v>
      </c>
      <c r="E124" s="37" t="s">
        <v>338</v>
      </c>
    </row>
    <row r="125" spans="1:5" ht="369.75">
      <c r="A125" t="s">
        <v>54</v>
      </c>
      <c r="E125" s="35" t="s">
        <v>339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340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340</v>
      </c>
      <c r="D4" s="6"/>
      <c r="E4" s="18" t="s">
        <v>341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130</v>
      </c>
      <c r="D8" s="19"/>
      <c r="E8" s="27" t="s">
        <v>131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342</v>
      </c>
      <c r="D9" s="25" t="s">
        <v>47</v>
      </c>
      <c r="E9" s="30" t="s">
        <v>343</v>
      </c>
      <c r="F9" s="31" t="s">
        <v>49</v>
      </c>
      <c r="G9" s="32">
        <v>1</v>
      </c>
      <c r="H9" s="33">
        <v>24700</v>
      </c>
      <c r="I9" s="33">
        <f>ROUND(ROUND(H9,2)*ROUND(G9,3),2)</f>
      </c>
      <c r="O9">
        <f>(I9*21)/100</f>
      </c>
      <c r="P9" t="s">
        <v>23</v>
      </c>
    </row>
    <row r="10" spans="1:5" ht="76.5">
      <c r="A10" s="34" t="s">
        <v>50</v>
      </c>
      <c r="E10" s="35" t="s">
        <v>344</v>
      </c>
    </row>
    <row r="11" spans="1:5" ht="12.75">
      <c r="A11" s="36" t="s">
        <v>52</v>
      </c>
      <c r="E11" s="37" t="s">
        <v>345</v>
      </c>
    </row>
    <row r="12" spans="1:5" ht="89.25">
      <c r="A12" t="s">
        <v>54</v>
      </c>
      <c r="E12" s="35" t="s">
        <v>328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