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 activeTab="7"/>
  </bookViews>
  <sheets>
    <sheet name="Rekapitulace" sheetId="1" r:id="rId1"/>
    <sheet name="SO 000" sheetId="2" r:id="rId2"/>
    <sheet name="SO 102" sheetId="3" r:id="rId3"/>
    <sheet name="SO 103" sheetId="4" r:id="rId4"/>
    <sheet name="SO 103.1" sheetId="5" r:id="rId5"/>
    <sheet name="SO 207" sheetId="6" r:id="rId6"/>
    <sheet name="SO 211.4" sheetId="7" r:id="rId7"/>
    <sheet name="SO 211.5" sheetId="8" r:id="rId8"/>
  </sheets>
  <calcPr calcId="145621"/>
  <webPublishing codePage="0"/>
</workbook>
</file>

<file path=xl/calcChain.xml><?xml version="1.0" encoding="utf-8"?>
<calcChain xmlns="http://schemas.openxmlformats.org/spreadsheetml/2006/main">
  <c r="I49" i="8" l="1"/>
  <c r="O49" i="8" s="1"/>
  <c r="I45" i="8"/>
  <c r="O45" i="8" s="1"/>
  <c r="I41" i="8"/>
  <c r="O41" i="8" s="1"/>
  <c r="O37" i="8"/>
  <c r="I37" i="8"/>
  <c r="I32" i="8"/>
  <c r="O32" i="8" s="1"/>
  <c r="R31" i="8" s="1"/>
  <c r="O31" i="8" s="1"/>
  <c r="Q31" i="8"/>
  <c r="I31" i="8" s="1"/>
  <c r="O27" i="8"/>
  <c r="R26" i="8" s="1"/>
  <c r="O26" i="8" s="1"/>
  <c r="I27" i="8"/>
  <c r="Q26" i="8" s="1"/>
  <c r="I26" i="8"/>
  <c r="I22" i="8"/>
  <c r="O22" i="8" s="1"/>
  <c r="O18" i="8"/>
  <c r="I18" i="8"/>
  <c r="Q17" i="8" s="1"/>
  <c r="I17" i="8"/>
  <c r="I13" i="8"/>
  <c r="O13" i="8" s="1"/>
  <c r="I9" i="8"/>
  <c r="Q8" i="8" s="1"/>
  <c r="I8" i="8" s="1"/>
  <c r="I136" i="7"/>
  <c r="O136" i="7" s="1"/>
  <c r="I132" i="7"/>
  <c r="O132" i="7" s="1"/>
  <c r="O128" i="7"/>
  <c r="I128" i="7"/>
  <c r="I123" i="7"/>
  <c r="O123" i="7" s="1"/>
  <c r="R122" i="7" s="1"/>
  <c r="O122" i="7" s="1"/>
  <c r="Q122" i="7"/>
  <c r="I122" i="7" s="1"/>
  <c r="O118" i="7"/>
  <c r="R117" i="7" s="1"/>
  <c r="O117" i="7" s="1"/>
  <c r="I118" i="7"/>
  <c r="Q117" i="7" s="1"/>
  <c r="I117" i="7"/>
  <c r="I113" i="7"/>
  <c r="O113" i="7" s="1"/>
  <c r="O109" i="7"/>
  <c r="I109" i="7"/>
  <c r="I105" i="7"/>
  <c r="O105" i="7" s="1"/>
  <c r="O101" i="7"/>
  <c r="R96" i="7" s="1"/>
  <c r="O96" i="7" s="1"/>
  <c r="I101" i="7"/>
  <c r="I97" i="7"/>
  <c r="O97" i="7" s="1"/>
  <c r="Q96" i="7"/>
  <c r="I96" i="7" s="1"/>
  <c r="O92" i="7"/>
  <c r="I92" i="7"/>
  <c r="I88" i="7"/>
  <c r="O88" i="7" s="1"/>
  <c r="R87" i="7"/>
  <c r="O87" i="7" s="1"/>
  <c r="Q87" i="7"/>
  <c r="I87" i="7" s="1"/>
  <c r="I83" i="7"/>
  <c r="O83" i="7" s="1"/>
  <c r="I79" i="7"/>
  <c r="O79" i="7" s="1"/>
  <c r="O75" i="7"/>
  <c r="I75" i="7"/>
  <c r="I71" i="7"/>
  <c r="O71" i="7" s="1"/>
  <c r="R70" i="7"/>
  <c r="O70" i="7" s="1"/>
  <c r="I66" i="7"/>
  <c r="O66" i="7" s="1"/>
  <c r="I62" i="7"/>
  <c r="O62" i="7" s="1"/>
  <c r="I58" i="7"/>
  <c r="O58" i="7" s="1"/>
  <c r="I54" i="7"/>
  <c r="O54" i="7" s="1"/>
  <c r="O50" i="7"/>
  <c r="I50" i="7"/>
  <c r="I46" i="7"/>
  <c r="O46" i="7" s="1"/>
  <c r="O42" i="7"/>
  <c r="I42" i="7"/>
  <c r="I38" i="7"/>
  <c r="O38" i="7" s="1"/>
  <c r="I34" i="7"/>
  <c r="O34" i="7" s="1"/>
  <c r="I30" i="7"/>
  <c r="O30" i="7" s="1"/>
  <c r="I26" i="7"/>
  <c r="O26" i="7" s="1"/>
  <c r="I21" i="7"/>
  <c r="O21" i="7" s="1"/>
  <c r="O17" i="7"/>
  <c r="I17" i="7"/>
  <c r="I13" i="7"/>
  <c r="O13" i="7" s="1"/>
  <c r="I9" i="7"/>
  <c r="O37" i="6"/>
  <c r="R36" i="6" s="1"/>
  <c r="I37" i="6"/>
  <c r="Q36" i="6"/>
  <c r="I36" i="6" s="1"/>
  <c r="O36" i="6"/>
  <c r="I32" i="6"/>
  <c r="O32" i="6" s="1"/>
  <c r="R31" i="6"/>
  <c r="O31" i="6" s="1"/>
  <c r="Q31" i="6"/>
  <c r="I31" i="6" s="1"/>
  <c r="I27" i="6"/>
  <c r="O27" i="6" s="1"/>
  <c r="I23" i="6"/>
  <c r="O18" i="6"/>
  <c r="R13" i="6" s="1"/>
  <c r="O13" i="6" s="1"/>
  <c r="I18" i="6"/>
  <c r="I14" i="6"/>
  <c r="O14" i="6" s="1"/>
  <c r="Q13" i="6"/>
  <c r="I13" i="6" s="1"/>
  <c r="I9" i="6"/>
  <c r="O9" i="6" s="1"/>
  <c r="R8" i="6" s="1"/>
  <c r="O8" i="6" s="1"/>
  <c r="Q8" i="6"/>
  <c r="I8" i="6" s="1"/>
  <c r="O145" i="5"/>
  <c r="I145" i="5"/>
  <c r="I141" i="5"/>
  <c r="O141" i="5" s="1"/>
  <c r="I137" i="5"/>
  <c r="I133" i="5"/>
  <c r="O133" i="5" s="1"/>
  <c r="O128" i="5"/>
  <c r="I128" i="5"/>
  <c r="I124" i="5"/>
  <c r="O124" i="5" s="1"/>
  <c r="R123" i="5"/>
  <c r="O123" i="5" s="1"/>
  <c r="I119" i="5"/>
  <c r="I115" i="5"/>
  <c r="O115" i="5" s="1"/>
  <c r="O110" i="5"/>
  <c r="R109" i="5" s="1"/>
  <c r="I110" i="5"/>
  <c r="Q109" i="5"/>
  <c r="I109" i="5" s="1"/>
  <c r="O109" i="5"/>
  <c r="I105" i="5"/>
  <c r="O105" i="5" s="1"/>
  <c r="I101" i="5"/>
  <c r="O101" i="5" s="1"/>
  <c r="I97" i="5"/>
  <c r="O97" i="5" s="1"/>
  <c r="I93" i="5"/>
  <c r="O93" i="5" s="1"/>
  <c r="I89" i="5"/>
  <c r="O84" i="5"/>
  <c r="R79" i="5" s="1"/>
  <c r="O79" i="5" s="1"/>
  <c r="I84" i="5"/>
  <c r="I80" i="5"/>
  <c r="O80" i="5" s="1"/>
  <c r="Q79" i="5"/>
  <c r="I79" i="5" s="1"/>
  <c r="I75" i="5"/>
  <c r="O75" i="5" s="1"/>
  <c r="I71" i="5"/>
  <c r="O71" i="5" s="1"/>
  <c r="O67" i="5"/>
  <c r="I67" i="5"/>
  <c r="I63" i="5"/>
  <c r="O63" i="5" s="1"/>
  <c r="R62" i="5"/>
  <c r="O62" i="5" s="1"/>
  <c r="I58" i="5"/>
  <c r="O58" i="5" s="1"/>
  <c r="I54" i="5"/>
  <c r="O54" i="5" s="1"/>
  <c r="I50" i="5"/>
  <c r="O50" i="5" s="1"/>
  <c r="I46" i="5"/>
  <c r="O46" i="5" s="1"/>
  <c r="O42" i="5"/>
  <c r="I42" i="5"/>
  <c r="I38" i="5"/>
  <c r="O38" i="5" s="1"/>
  <c r="O34" i="5"/>
  <c r="I34" i="5"/>
  <c r="I30" i="5"/>
  <c r="O30" i="5" s="1"/>
  <c r="I26" i="5"/>
  <c r="I22" i="5"/>
  <c r="O22" i="5" s="1"/>
  <c r="O17" i="5"/>
  <c r="I17" i="5"/>
  <c r="I13" i="5"/>
  <c r="O13" i="5" s="1"/>
  <c r="O9" i="5"/>
  <c r="R8" i="5" s="1"/>
  <c r="O8" i="5" s="1"/>
  <c r="I9" i="5"/>
  <c r="Q8" i="5" s="1"/>
  <c r="I8" i="5" s="1"/>
  <c r="I140" i="4"/>
  <c r="O140" i="4" s="1"/>
  <c r="R139" i="4" s="1"/>
  <c r="O139" i="4" s="1"/>
  <c r="Q139" i="4"/>
  <c r="I139" i="4" s="1"/>
  <c r="I135" i="4"/>
  <c r="O135" i="4" s="1"/>
  <c r="R134" i="4"/>
  <c r="O134" i="4" s="1"/>
  <c r="I130" i="4"/>
  <c r="I125" i="4"/>
  <c r="O120" i="4"/>
  <c r="I120" i="4"/>
  <c r="I116" i="4"/>
  <c r="O116" i="4" s="1"/>
  <c r="I112" i="4"/>
  <c r="O112" i="4" s="1"/>
  <c r="I108" i="4"/>
  <c r="O108" i="4" s="1"/>
  <c r="I104" i="4"/>
  <c r="O104" i="4" s="1"/>
  <c r="I99" i="4"/>
  <c r="O99" i="4" s="1"/>
  <c r="O95" i="4"/>
  <c r="I95" i="4"/>
  <c r="I91" i="4"/>
  <c r="O91" i="4" s="1"/>
  <c r="I87" i="4"/>
  <c r="I83" i="4"/>
  <c r="O83" i="4" s="1"/>
  <c r="O78" i="4"/>
  <c r="I78" i="4"/>
  <c r="I74" i="4"/>
  <c r="O74" i="4" s="1"/>
  <c r="O70" i="4"/>
  <c r="I70" i="4"/>
  <c r="I66" i="4"/>
  <c r="O66" i="4" s="1"/>
  <c r="I62" i="4"/>
  <c r="O62" i="4" s="1"/>
  <c r="O58" i="4"/>
  <c r="I58" i="4"/>
  <c r="I54" i="4"/>
  <c r="O54" i="4" s="1"/>
  <c r="O50" i="4"/>
  <c r="I50" i="4"/>
  <c r="I46" i="4"/>
  <c r="O46" i="4" s="1"/>
  <c r="O42" i="4"/>
  <c r="I42" i="4"/>
  <c r="I38" i="4"/>
  <c r="O38" i="4" s="1"/>
  <c r="O34" i="4"/>
  <c r="I34" i="4"/>
  <c r="I29" i="4"/>
  <c r="O29" i="4" s="1"/>
  <c r="O25" i="4"/>
  <c r="I25" i="4"/>
  <c r="I21" i="4"/>
  <c r="O21" i="4" s="1"/>
  <c r="O17" i="4"/>
  <c r="I17" i="4"/>
  <c r="I13" i="4"/>
  <c r="O13" i="4" s="1"/>
  <c r="O9" i="4"/>
  <c r="I9" i="4"/>
  <c r="O91" i="3"/>
  <c r="I91" i="3"/>
  <c r="R90" i="3"/>
  <c r="O90" i="3" s="1"/>
  <c r="Q90" i="3"/>
  <c r="I90" i="3" s="1"/>
  <c r="I86" i="3"/>
  <c r="O81" i="3"/>
  <c r="I81" i="3"/>
  <c r="R80" i="3"/>
  <c r="O80" i="3" s="1"/>
  <c r="Q80" i="3"/>
  <c r="I80" i="3" s="1"/>
  <c r="I76" i="3"/>
  <c r="O76" i="3" s="1"/>
  <c r="O72" i="3"/>
  <c r="I72" i="3"/>
  <c r="I68" i="3"/>
  <c r="O68" i="3" s="1"/>
  <c r="I64" i="3"/>
  <c r="O64" i="3" s="1"/>
  <c r="R63" i="3" s="1"/>
  <c r="O63" i="3" s="1"/>
  <c r="Q63" i="3"/>
  <c r="I63" i="3" s="1"/>
  <c r="I59" i="3"/>
  <c r="O59" i="3" s="1"/>
  <c r="I55" i="3"/>
  <c r="O55" i="3" s="1"/>
  <c r="I51" i="3"/>
  <c r="I46" i="3"/>
  <c r="O46" i="3" s="1"/>
  <c r="I42" i="3"/>
  <c r="O42" i="3" s="1"/>
  <c r="I38" i="3"/>
  <c r="O38" i="3" s="1"/>
  <c r="I34" i="3"/>
  <c r="O34" i="3" s="1"/>
  <c r="I30" i="3"/>
  <c r="O30" i="3" s="1"/>
  <c r="I26" i="3"/>
  <c r="I21" i="3"/>
  <c r="O21" i="3" s="1"/>
  <c r="I17" i="3"/>
  <c r="O17" i="3" s="1"/>
  <c r="I13" i="3"/>
  <c r="O13" i="3" s="1"/>
  <c r="I9" i="3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Q33" i="4" l="1"/>
  <c r="I33" i="4" s="1"/>
  <c r="O89" i="5"/>
  <c r="R88" i="5" s="1"/>
  <c r="O88" i="5" s="1"/>
  <c r="Q88" i="5"/>
  <c r="I88" i="5" s="1"/>
  <c r="R25" i="7"/>
  <c r="O25" i="7" s="1"/>
  <c r="R8" i="4"/>
  <c r="O8" i="4" s="1"/>
  <c r="O87" i="4"/>
  <c r="Q82" i="4"/>
  <c r="I82" i="4" s="1"/>
  <c r="O125" i="4"/>
  <c r="R124" i="4" s="1"/>
  <c r="O124" i="4" s="1"/>
  <c r="Q124" i="4"/>
  <c r="I124" i="4" s="1"/>
  <c r="R132" i="5"/>
  <c r="O132" i="5" s="1"/>
  <c r="Q129" i="4"/>
  <c r="I129" i="4" s="1"/>
  <c r="O130" i="4"/>
  <c r="R129" i="4" s="1"/>
  <c r="O129" i="4" s="1"/>
  <c r="R114" i="5"/>
  <c r="O114" i="5" s="1"/>
  <c r="O137" i="5"/>
  <c r="Q132" i="5"/>
  <c r="I132" i="5" s="1"/>
  <c r="I3" i="6"/>
  <c r="C14" i="1" s="1"/>
  <c r="Q8" i="7"/>
  <c r="I8" i="7" s="1"/>
  <c r="O9" i="7"/>
  <c r="R8" i="7" s="1"/>
  <c r="O8" i="7" s="1"/>
  <c r="Q85" i="3"/>
  <c r="I85" i="3" s="1"/>
  <c r="O86" i="3"/>
  <c r="R85" i="3" s="1"/>
  <c r="O85" i="3" s="1"/>
  <c r="R82" i="4"/>
  <c r="O82" i="4" s="1"/>
  <c r="O23" i="6"/>
  <c r="R22" i="6" s="1"/>
  <c r="O22" i="6" s="1"/>
  <c r="Q22" i="6"/>
  <c r="I22" i="6" s="1"/>
  <c r="Q8" i="2"/>
  <c r="I8" i="2" s="1"/>
  <c r="I3" i="2" s="1"/>
  <c r="C10" i="1" s="1"/>
  <c r="O9" i="2"/>
  <c r="R8" i="2" s="1"/>
  <c r="O8" i="2" s="1"/>
  <c r="O2" i="2" s="1"/>
  <c r="D10" i="1" s="1"/>
  <c r="Q8" i="3"/>
  <c r="I8" i="3" s="1"/>
  <c r="O9" i="3"/>
  <c r="R8" i="3" s="1"/>
  <c r="O8" i="3" s="1"/>
  <c r="O51" i="3"/>
  <c r="R50" i="3" s="1"/>
  <c r="O50" i="3" s="1"/>
  <c r="Q50" i="3"/>
  <c r="I50" i="3" s="1"/>
  <c r="Q8" i="4"/>
  <c r="I8" i="4" s="1"/>
  <c r="Q103" i="4"/>
  <c r="I103" i="4" s="1"/>
  <c r="Q25" i="3"/>
  <c r="I25" i="3" s="1"/>
  <c r="O26" i="3"/>
  <c r="R25" i="3" s="1"/>
  <c r="O25" i="3" s="1"/>
  <c r="R33" i="4"/>
  <c r="O33" i="4" s="1"/>
  <c r="R103" i="4"/>
  <c r="O103" i="4" s="1"/>
  <c r="O26" i="5"/>
  <c r="R21" i="5" s="1"/>
  <c r="O21" i="5" s="1"/>
  <c r="O2" i="5" s="1"/>
  <c r="D13" i="1" s="1"/>
  <c r="Q21" i="5"/>
  <c r="I21" i="5" s="1"/>
  <c r="I3" i="5" s="1"/>
  <c r="C13" i="1" s="1"/>
  <c r="E13" i="1" s="1"/>
  <c r="O119" i="5"/>
  <c r="Q114" i="5"/>
  <c r="I114" i="5" s="1"/>
  <c r="O2" i="6"/>
  <c r="D14" i="1" s="1"/>
  <c r="Q25" i="7"/>
  <c r="I25" i="7" s="1"/>
  <c r="Q127" i="7"/>
  <c r="I127" i="7" s="1"/>
  <c r="O9" i="8"/>
  <c r="R8" i="8" s="1"/>
  <c r="O8" i="8" s="1"/>
  <c r="Q36" i="8"/>
  <c r="I36" i="8" s="1"/>
  <c r="I3" i="8" s="1"/>
  <c r="C16" i="1" s="1"/>
  <c r="Q134" i="4"/>
  <c r="I134" i="4" s="1"/>
  <c r="Q62" i="5"/>
  <c r="I62" i="5" s="1"/>
  <c r="Q123" i="5"/>
  <c r="I123" i="5" s="1"/>
  <c r="Q70" i="7"/>
  <c r="I70" i="7" s="1"/>
  <c r="R127" i="7"/>
  <c r="O127" i="7" s="1"/>
  <c r="R17" i="8"/>
  <c r="O17" i="8" s="1"/>
  <c r="R36" i="8"/>
  <c r="O36" i="8" s="1"/>
  <c r="I3" i="7" l="1"/>
  <c r="C15" i="1" s="1"/>
  <c r="O2" i="8"/>
  <c r="D16" i="1" s="1"/>
  <c r="E16" i="1" s="1"/>
  <c r="E10" i="1"/>
  <c r="O2" i="3"/>
  <c r="D11" i="1" s="1"/>
  <c r="O2" i="4"/>
  <c r="D12" i="1" s="1"/>
  <c r="E14" i="1"/>
  <c r="I3" i="4"/>
  <c r="C12" i="1" s="1"/>
  <c r="I3" i="3"/>
  <c r="C11" i="1" s="1"/>
  <c r="E11" i="1" s="1"/>
  <c r="O2" i="7"/>
  <c r="D15" i="1" s="1"/>
  <c r="E12" i="1" l="1"/>
  <c r="C7" i="1" s="1"/>
  <c r="C6" i="1"/>
  <c r="E15" i="1"/>
</calcChain>
</file>

<file path=xl/sharedStrings.xml><?xml version="1.0" encoding="utf-8"?>
<sst xmlns="http://schemas.openxmlformats.org/spreadsheetml/2006/main" count="2239" uniqueCount="533">
  <si>
    <t>Rekapitulace ceny</t>
  </si>
  <si>
    <t>Stavba: 2021-037 - POVODŇOVÉ ŠKODY K.Ú. DOLNÍ ŽLEB, DĚČÍN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</si>
  <si>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</si>
  <si>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</si>
  <si>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</si>
  <si>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</si>
  <si>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</si>
  <si>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</si>
  <si>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</si>
  <si>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</si>
  <si>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</si>
  <si>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</si>
  <si>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</si>
  <si>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</si>
  <si>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2021-037</t>
  </si>
  <si>
    <t>POVODŇOVÉ ŠKODY K.Ú. DOLNÍ ŽLEB, DĚČÍN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</si>
  <si>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</si>
  <si>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</si>
  <si>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</si>
  <si>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</si>
  <si>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</si>
  <si>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</si>
  <si>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</si>
  <si>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</si>
  <si>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</si>
  <si>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</si>
  <si>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</si>
  <si>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</si>
  <si>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</si>
  <si>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</si>
  <si>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</si>
  <si>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</si>
  <si>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</si>
  <si>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</si>
  <si>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</si>
  <si>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</si>
  <si>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</si>
  <si>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</si>
  <si>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</si>
  <si>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</si>
  <si>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</si>
  <si>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</si>
  <si>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</si>
  <si>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</si>
  <si>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</si>
  <si>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02910</t>
  </si>
  <si>
    <t/>
  </si>
  <si>
    <t>OSTATNÍ POŽADAVKY - ZEMĚMĚŘIČSKÁ MĚŘENÍ</t>
  </si>
  <si>
    <t>KČ</t>
  </si>
  <si>
    <t>PP</t>
  </si>
  <si>
    <t>ZAMĚŘENÍ SKUTEČNÉHO STAVU JAKO PODKLAD PRO DSPS</t>
  </si>
  <si>
    <t>VV</t>
  </si>
  <si>
    <t>TS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</si>
  <si>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</si>
  <si>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</si>
  <si>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</si>
  <si>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GEODETICKÉ PRÁCE BĚHEM VÝSTAVBY</t>
  </si>
  <si>
    <t>zahrnuje veškeré náklady spojené s objednatelem požadovanými pracemi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</si>
  <si>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</si>
  <si>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</si>
  <si>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</si>
  <si>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</si>
  <si>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</si>
  <si>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V TIŠTĚNÉ I DIGITÁLNÍ FORMĚ</t>
  </si>
  <si>
    <t>02945</t>
  </si>
  <si>
    <t>OSTAT POŽADAVKY - GEOMETRICKÝ PLÁN</t>
  </si>
  <si>
    <t>Geodetické zaměření skutečného provedení stavby vložené na podkladu katastrální mapy, v případě zásahu do cizích pozemků Geometrický plán potvrzený katastrálním úřadem. (Zajištění geometrických plánů skutečného provedení objektů a inženýrských sítí a geometrických plánů věcných břemen v požadovaném formátu s hranicemi pozemků jako podklad pro vklad do katastrální mapy pro evidenci změn na katastrálním úřadu. Tato dokumentace bude potvrzena příslušným katastrálním úřadem a předána v 6 ti vyhotovení v termínu dle potřeb investora).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</si>
  <si>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</si>
  <si>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</si>
  <si>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</si>
  <si>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FOTODOKUMENTACE STAVBY</t>
  </si>
  <si>
    <t>položka zahrnuje:  
- fotodokumentaci zadavatelem požadovaného děje a konstrukcí v požadovaných časových  
intervalech  
- zadavatelem specifikované výstupy (fotografie v papírovém a digitálním formátu) v  
požadovaném počtu</t>
  </si>
  <si>
    <t>7</t>
  </si>
  <si>
    <t>02950</t>
  </si>
  <si>
    <t>OSTATNÍ POŽADAVKY - POSUDKY, KONTROLY, REVIZNÍ ZPRÁVY</t>
  </si>
  <si>
    <t>PASPORT A MONITORING DOTČENÝCH OBJEKTŮ PŘED A PO STAVBĚ (PODEZDÍVKY A PLOTY)</t>
  </si>
  <si>
    <t>SO 102</t>
  </si>
  <si>
    <t>OPRAVA KOMUNIKACE OD č.p. 86 PO č.p. 98, V K.Ú. DOLNÍ ŽLEB, DĚČÍN</t>
  </si>
  <si>
    <t>014102</t>
  </si>
  <si>
    <t>a</t>
  </si>
  <si>
    <t>POPLATKY ZA SKLÁDKU</t>
  </si>
  <si>
    <t>T</t>
  </si>
  <si>
    <t>VÝKOPEK, K FAKTURACI BUDOU DOLOŽENY VÁŽNÍ LÍSTKY ZE SKLÁDKY</t>
  </si>
  <si>
    <t>z pol. č. 17120.a: 19,8m3*1,8t/m3=35,640 [A]t</t>
  </si>
  <si>
    <t>zahrnuje veškeré poplatky provozovateli skládky související s uložením odpadu na skládce.</t>
  </si>
  <si>
    <t>b</t>
  </si>
  <si>
    <t>VÝKOPEK, K FAKTURACI BUDOU DOLOŽENY VÁŽNÍ LÍSTKY ZE SKLÁDKY, POLOŽKA BUDE ČERPÁNA NA ŽÁDOST TDI A INVESTORA</t>
  </si>
  <si>
    <t>z pol. č. 17120.b: 22,0m3*1,8t/m3=39,600 [A]t</t>
  </si>
  <si>
    <t>02720</t>
  </si>
  <si>
    <t>POMOC PRÁCE ZŘÍZ NEBO ZAJIŠŤ REGULACI A OCHRANU DOPRAVY</t>
  </si>
  <si>
    <t>zahrnuje veškeré náklady spojené s objednatelem požadovanými zařízeními</t>
  </si>
  <si>
    <t>02811</t>
  </si>
  <si>
    <t>PRŮZKUMNÉ PRÁCE GEOTECHNICKÉ NA POVRCHU</t>
  </si>
  <si>
    <t>STATICKÉ ZATĚŽOVACÍ ZKOUŠKY PRO OVĚŘENÍ ÚNOSNOSTI ZEMNÍ PLÁNĚ A PODKLADNÍCH VRSTEV, CELKEM 2 KS ZKOUŠEK</t>
  </si>
  <si>
    <t>Zemní práce</t>
  </si>
  <si>
    <t>122734</t>
  </si>
  <si>
    <t>ODKOPÁVKY A PROKOPÁVKY OBECNÉ TŘ. I, ODVOZ DO 5KM</t>
  </si>
  <si>
    <t>M3</t>
  </si>
  <si>
    <t>VČ. NALOŽENÍ A ODVOZU DO RECYKLAČNÍHO STŘEDISKA, POPLATEK ZA SKLÁDKU UVEDEN V POLOŽCE 014102.a</t>
  </si>
  <si>
    <t>digitálně odměřeno ze situace 
odstranění podkladu pod kameny u zpevněné plochy - v tl. 150 mm: 44,0m2*0,15m=6,600 [A]m3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</si>
  <si>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</si>
  <si>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123734</t>
  </si>
  <si>
    <t>ODKOP PRO SPOD STAVBU SILNIC A ŽELEZNIC TŘ. I, ODVOZ DO 5KM</t>
  </si>
  <si>
    <t>KAMENY V PŘEDPOKLÁDANÉ MAX. TL. 300 MM, VČ. PŘETŘÍDĚNI, VČ. ODVOZU KAMENŮ NA DEPONII INVESTORA, VČ. NALOŽENÍ A ODVOZU OSTATNÍHO MATERIÁLU DO RECYKLAČNÍHO STŘEDISKA, POPLATEK ZA SKLÁDKU UVEDEN V POLOŽCE 014102.a</t>
  </si>
  <si>
    <t>digitálně odměřeno ze situace 
odstranění kamenů včetně zásypu - zpevněná plocha: 44,0m2*0,3m=13,200 [A]m3</t>
  </si>
  <si>
    <t>VČ. NALOŽENÍ A ODVOZU DO RECYKLAČNÍHO STŘEDISKA, POPLATEK ZA SKLÁDKU UVEDEN V POLOŽCE 014102.b 
POLOŽKA BUDE ČERPÁNA NA ŽÁDOST TDI A INVESTORA</t>
  </si>
  <si>
    <t>digitálně odměřeno ze situace 
výkop pro AZ pro zpevněnou plochu: 44,0m2*0,5m=22,000 [A]m3</t>
  </si>
  <si>
    <t>8</t>
  </si>
  <si>
    <t>17120</t>
  </si>
  <si>
    <t>ULOŽENÍ SYPANINY DO NÁSYPŮ A NA SKLÁDKY BEZ ZHUTNĚNÍ</t>
  </si>
  <si>
    <t>uložení zeminy na trvalou skládku 
z pol. č. 122734.a: 6,6m3=6,600 [A]m3 
z pol. č. 123734.a: 13,2m3=13,200 [B]m3 
Celkem: A+B=19,800 [C]m3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</si>
  <si>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</si>
  <si>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POLOŽKA BUDE ČERPÁNA NA ŽÁDOST TDI A INVESTORA</t>
  </si>
  <si>
    <t>uložení zeminy na trvalou skládku 
z pol. č. 123734.b: 22,0m3=22,000 [A]m3</t>
  </si>
  <si>
    <t>18110</t>
  </si>
  <si>
    <t>ÚPRAVA PLÁNĚ SE ZHUTNĚNÍM V HORNINĚ TŘ. I</t>
  </si>
  <si>
    <t>M2</t>
  </si>
  <si>
    <t>digitálně odměřeno ze situace 
konstrukce zpevněné plochy: 44,0m2*1,2koef. rozš.=52,800 [A]m2</t>
  </si>
  <si>
    <t>položka zahrnuje úpravu pláně včetně vyrovnání výškových rozdílů. Míru zhutnění určuje projekt.</t>
  </si>
  <si>
    <t>Základy</t>
  </si>
  <si>
    <t>11</t>
  </si>
  <si>
    <t>21452</t>
  </si>
  <si>
    <t>SANAČNÍ VRSTVY Z KAMENIVA DRCENÉHO</t>
  </si>
  <si>
    <t>ŠD FR. 0-63 MM, CELKOVÁ TL. 500 MM, HUTNĚNO PO MAX. 250 MM,  
POLOŽKA BUDE ČERPÁNA NA ŽÁDOST TDI A INVESTORA</t>
  </si>
  <si>
    <t>digitálně odměřeno ze situace 
násyp do AZ pro zpevněnou plochu: 44,0m2*0,5m=22,000 [A]m3</t>
  </si>
  <si>
    <t>položka zahrnuje dodávku předepsaného kameniva, mimostaveništní a vnitrostaveništní dopravu a jeho uložení  
není-li v zadávací dokumentaci uvedeno jinak, jedná se o nakupovaný materiál</t>
  </si>
  <si>
    <t>12</t>
  </si>
  <si>
    <t>28997B</t>
  </si>
  <si>
    <t>OPLÁŠTĚNÍ (ZPEVNĚNÍ) Z GEOTEXTILIE DO 200G/M2</t>
  </si>
  <si>
    <t>podél RD č. p. 18: 0,5m*9,0m=4,500 [A]m2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</si>
  <si>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</si>
  <si>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13</t>
  </si>
  <si>
    <t>28997E</t>
  </si>
  <si>
    <t>OPLÁŠTĚNÍ (ZPEVNĚNÍ) Z GEOTEXTILIE DO 500G/M2</t>
  </si>
  <si>
    <t>digitálně odměřeno ze situace 
geotextílie pod AZ pro zpevněnou plochu: 44,0m2=44,000 [A]m2</t>
  </si>
  <si>
    <t>Komunikace</t>
  </si>
  <si>
    <t>14</t>
  </si>
  <si>
    <t>56333</t>
  </si>
  <si>
    <t>VOZOVKOVÉ VRSTVY ZE ŠTĚRKODRTI TL. DO 150MM</t>
  </si>
  <si>
    <t>ŠD, B, FR. 0-32 MM, TL. 150 MM</t>
  </si>
  <si>
    <t>digitálně odměřeno ze situace 
dorovnání mezi podkladní vrstvu a propustek pod kamen. drobnou dlažbu nad propustkem u RD č. p.18: 6,5m2=6,500 [A]m2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</si>
  <si>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</si>
  <si>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15</t>
  </si>
  <si>
    <t>56335</t>
  </si>
  <si>
    <t>VOZOVKOVÉ VRSTVY ZE ŠTĚRKODRTI TL. DO 250MM</t>
  </si>
  <si>
    <t>ŠD, B, FR. 0-32 MM, TL. 250 MM</t>
  </si>
  <si>
    <t>digitálně odměřeno ze situace 
konstrukce zpevněné plochy: 44,0m2*1,2koef. rozš.=52,800 [A]m2 
podkladní vrstva pod kamen.drobnou dlažbu nad propustkem u RD č. p.18: 6,5m2=6,500 [B]m2 
Celkem: A+B=59,300 [C]m2</t>
  </si>
  <si>
    <t>16</t>
  </si>
  <si>
    <t>58212</t>
  </si>
  <si>
    <t>DLÁŽDĚNÉ KRYTY Z VELKÝCH KOSTEK DO LOŽE Z MC</t>
  </si>
  <si>
    <t>RUČNĚ OPRACOVANÉ PÍSKOVCOVÉ KVÁDRY, ROZMĚR MIN. 200 X 200 X 150 MM, VČ. LOŽNÉ VRSTVY Z BETONU C30/37nXF3, TL. 50 MM</t>
  </si>
  <si>
    <t>digitálně odměřeno ze situace 
konstrukce zpevněné plochy: 44,0m2=44,000 [A]m2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</si>
  <si>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</si>
  <si>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17</t>
  </si>
  <si>
    <t>587202</t>
  </si>
  <si>
    <t>PŘEDLÁŽDĚNÍ KRYTU Z DROBNÝCH KOSTEK</t>
  </si>
  <si>
    <t>VČ. LOŽNÉ VRSTVY Z BETONU TL. 50 MM</t>
  </si>
  <si>
    <t>digitálně odměřeno ze situace 
nad propustkem u RD č. p. 18: 6,5m2=6,500 [A]m2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</si>
  <si>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</si>
  <si>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Úpravy povrchů, podlahy, výplně otvorů</t>
  </si>
  <si>
    <t>18</t>
  </si>
  <si>
    <t>62845</t>
  </si>
  <si>
    <t>SPÁROVÁNÍ STÁVAJÍCÍCH DLAŽEB CEMENT MALTOU</t>
  </si>
  <si>
    <t>CEM. MALTA M25 XF4</t>
  </si>
  <si>
    <t>digitálně odměřeno ze situace 
dlážděná komunikace, krajnice a obrubník: 276,0m2+228,0m2=504,000 [A]m2</t>
  </si>
  <si>
    <t>položka zahrnuje: 
dodávku veškerého materiálu potřebného pro předepsanou úpravu v předepsané kvalitě 
vyčištění spar (vyškrábání), vypláchnutí spar vodou, očištění povrchu 
spárování 
odklizení suti a přebytečného materiálu 
potřebná lešení</t>
  </si>
  <si>
    <t>Přidružená stavební výroba</t>
  </si>
  <si>
    <t>19</t>
  </si>
  <si>
    <t>711507</t>
  </si>
  <si>
    <t>OCHRANA IZOLACE NA POVRCHU Z PE FÓLIE</t>
  </si>
  <si>
    <t>NOPOVÁ FÓLIE, VČ. UKONČOVACÍ LIŠTY K NOPOVÉ IZOLACI, UMÍSTĚNÍ BUDE PROVEDENO PO DOHODĚ S VLASTNÍKEM POZEMKU</t>
  </si>
  <si>
    <t>položka zahrnuje: 
- dodání  předepsaného ochranného materiálu 
- zřízení ochrany izolace</t>
  </si>
  <si>
    <t>Ostatní konstrukce a práce</t>
  </si>
  <si>
    <t>20</t>
  </si>
  <si>
    <t>91782</t>
  </si>
  <si>
    <t>VÝŠKOVÁ ÚPRAVA OBRUBNÍKŮ KAMENNÝCH</t>
  </si>
  <si>
    <t>M</t>
  </si>
  <si>
    <t>digitálně odměřeno ze situace 
výškové vyrovnání kamenných obrub - krajnice - předpoklad 60% z celkové délky: 238,0m*0,6=142,800 [A]m</t>
  </si>
  <si>
    <t>Položka výšková úprava obrub zahrnuje jejich vytrhání, očištění, manipulaci, nové betonové lože a osazení. Případné nutné doplnění novými obrubami se uvede v položkách 9172 až 9177.</t>
  </si>
  <si>
    <t>SO 103</t>
  </si>
  <si>
    <t>OPRAVA KOMUNIKACE OD č.p. 128 K č.p. 30 V DÉLCE 90 M, V K.Ú. DOLNÍ ŽLEB, DĚČÍN</t>
  </si>
  <si>
    <t>ZEMINA A KAMENÍ, K FAKTURACI BUDOU DOLOŽENY VÁŽNÍ LÍSTKY ZE SKLÁDKY</t>
  </si>
  <si>
    <t>z pol. č. 17120.a: 50,0m3*2,0t/m3=100,000 [A]t</t>
  </si>
  <si>
    <t>z pol. č. 17120.b: 79,0m3*2,0t/m3=158,000 [A]t</t>
  </si>
  <si>
    <t>c</t>
  </si>
  <si>
    <t>PROSTÝ BETON, K FAKTURACI BUDOU DOLOŽENY VÁŽNÍ LÍSTKY ZE SKLÁDKY</t>
  </si>
  <si>
    <t>z pol. č. 113158: 0,12m3*2,2t/m3=0,264 [A]t</t>
  </si>
  <si>
    <t>02730</t>
  </si>
  <si>
    <t>POMOC PRÁCE ZŘÍZ NEBO ZAJIŠŤ OCHRANU INŽENÝRSKÝCH SÍTÍ</t>
  </si>
  <si>
    <t>OCHRANA STÁVAJÍCÍHO PODZEMNÍHO VEDENÍ ČEZ a.s. DLE POŽADAVKU SPRÁVCE 
(CHRÁNIČKY JSOU OBSAŽENY V POL. Č. 87733)</t>
  </si>
  <si>
    <t>113158</t>
  </si>
  <si>
    <t>ODSTRANĚNÍ KRYTU ZPEVNĚNÝCH PLOCH Z BETONU, ODVOZ DO 20KM</t>
  </si>
  <si>
    <t>VČ. NALOŽENÍ, ODVOZU A ULOŽENÍ DO RECYKLAČNÍHO STŘEDISKA, POPLATEK ZA SKLÁDKU UVEDEN V POLOŽCE 014102.c</t>
  </si>
  <si>
    <t>plocha cca 1,5 m2, tl. max. 80 mm 
bourání betonu na komunikaci z pískovcových kvádrů: 1,5m2*0,08m=0,120 [A]m3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</si>
  <si>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</si>
  <si>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11347</t>
  </si>
  <si>
    <t>ODSTRAN KRYTU ZPEVNĚNÝCH PLOCH Z DLAŽEB KOSTEK VČET PODKL</t>
  </si>
  <si>
    <t>ODSTRANĚNÍ PÍSKOVCOVÝCH KVÁDRŮ, VČ. ŠTĚRKOVÉHO LOŽE TL. 50 MM, ODSTRANIT POSTUPNĚ PO CCA 10,0 M, KVÁDRY BUDOU OČIŠTĚNY A POUŽITY NA STAVBĚ</t>
  </si>
  <si>
    <t>digitálně odměřeno ze situace 
odstranění pískovcových kvádrů komunikace od propustku u RD č. p. 98 až po konec staničení: 143,0m2*0,25m=35,750 [A]m3</t>
  </si>
  <si>
    <t>12110</t>
  </si>
  <si>
    <t>SEJMUTÍ ORNICE NEBO LESNÍ PŮDY</t>
  </si>
  <si>
    <t>TL. 100 MM, VČ. NALOŽENÍ A ODVOZU NA DEPONII URČENOU ZHOTOVITELEM, BUDE POUŽITO NA STAVBĚ PRO ZPĚTNÉ OHUMUSOVÁNÍ</t>
  </si>
  <si>
    <t>digitálně odměřeno ze situace 
ornice v rovině: 56,0m2*0,1m=5,600 [A]m3</t>
  </si>
  <si>
    <t>položka zahrnuje sejmutí ornice bez ohledu na tloušťku vrstvy a její vodorovnou dopravu 
nezahrnuje uložení na trvalou skládku</t>
  </si>
  <si>
    <t>123738</t>
  </si>
  <si>
    <t>ODKOP PRO SPOD STAVBU SILNIC A ŽELEZNIC TŘ. I, ODVOZ DO 20KM</t>
  </si>
  <si>
    <t>VČ. PŘETŘÍDĚNI, VČ. ODVOZU PÍSKOVCOVÝCH KAMENŮ NA DEPONII INVESTORA, VČ. NALOŽENÍ A ODVOZU OSTATNÍHO MATERIÁLU DO RECYKLAČNÍHO STŘEDISKA, POPLATEK ZA SKLÁDKU UVEDEN V POLOŽCE 014102.a 
VČ. PŘÍPLATKU ZA ZTÍŽENÉ PODMÍNKY NA DOPRAVU - MALÁ TECHNIKA</t>
  </si>
  <si>
    <t>digitálně odměřeno ze situace 
odstranění stávající nezpevněného materiálu (kameny+ zemina) na nové zpevněné ploše na konci staničení - předpokládaná tl. 150 mm: 16,5m2*0,15=2,475 [A]m3 
výkop pod novou zpevněnou plochou na konci staničení až na úroveň zemní pláně - předpokládaná tl. 350 mm: 16,5m2*0,35m=5,775 [B]m3 
výkop pod novou zpevněnou plochou u branky na p. p. č. 54 až na úroveň zemní pláně - předpokládaná tl. 400 mm: 2,0m2*0,4m=0,800 [C]m3 
výkop pod krajnicí na vjezdu na p. p. č. 252/1 až na úroveň zemní pláně - předpokládaná tl. 300 mm: 4,0m2*0,3m=1,200 [D]m3 
výkop pod komunikací od propustku u RD č. p. 98 až po konec staničení na úroveň zemní pláně - předpokládaná tl. 250 mm: 143,0m2*0,25m=35,750 [E]m3 
výkop pod nové krajnice až na úroveň zemní pláně - předpokládaná tl. 400 mm: 10,0m2*0,4m=4,000 [F]m3 
Celkem: A+B+C+D+E+F=50,000 [G]m3</t>
  </si>
  <si>
    <t>VČ. NALOŽENÍ A ODVOZU DO RECYKLAČNÍHO STŘEDISKA, POPLATEK ZA SKLÁDKU UVEDEN V POLOŽCE 014102.b 
VČ. PŘÍPLATKU ZA ZTÍŽENÉ PODMÍNKY NA DOPRAVU - MALÁ TECHNIKA 
POLOŽKA BUDE ČERPÁNA NA ŽÁDOST TDI A INVESTORA</t>
  </si>
  <si>
    <t>digitálně odměřeno ze situace 
výkop pro AZ pro komunikaci z pískovcových kvádrů a zpevněnou plochu na konci úseku: (143,0m2+15,0m2)*0,5m=79,000 [A]m3</t>
  </si>
  <si>
    <t>uložení zeminy na trvalou skládku 
z pol. č. 123738.a: 50,0m3=50,000 [A]m3</t>
  </si>
  <si>
    <t>uložení zeminy na trvalou skládku 
z pol. č. 123738.b: 79,0m3=79,000 [A]m3</t>
  </si>
  <si>
    <t>17380</t>
  </si>
  <si>
    <t>ZEMNÍ KRAJNICE A DOSYPÁVKY Z NAKUPOVANÝCH MATERIÁLŮ</t>
  </si>
  <si>
    <t>ŠD, FR. 0-32 MM, TL. 250 MM</t>
  </si>
  <si>
    <t>digitálně odměřeno ze situace 
podkladní vrstva pod nové krajnice: 14,0m2*0,25m=3,500 [A]m3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</si>
  <si>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</si>
  <si>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digitálně odměřeno ze situace 
konstrukce zpevněné plochy na konci staničení a u branky na p. p. č. 54: 16,5m2*1,2koef. rozš.=19,800 [A]m2 
konstrukce komunikace od propustku u RD č. p. 98 až na konec staničení: 143,0m2*1,2koef. rozš=171,600 [B]m2 
Celkem: A+B=191,400 [C]m2</t>
  </si>
  <si>
    <t>18230</t>
  </si>
  <si>
    <t>ROZPROSTŘENÍ ORNICE V ROVINĚ</t>
  </si>
  <si>
    <t>TL. 100 MM</t>
  </si>
  <si>
    <t>digitálně odměřeno ze situace: 46,0m2*0,1m=4,600 [A]m3</t>
  </si>
  <si>
    <t>položka zahrnuje: 
nutné přemístění ornice z dočasných skládek vzdálených do 50m 
rozprostření ornice v předepsané tloušťce v rovině a ve svahu do 1:5</t>
  </si>
  <si>
    <t>18242</t>
  </si>
  <si>
    <t>ZALOŽENÍ TRÁVNÍKU HYDROOSEVEM NA ORNICI</t>
  </si>
  <si>
    <t>digitálně odměřeno ze situace 
svahy v rovině: 46,0m2=46,000 [A]m2</t>
  </si>
  <si>
    <t>Zahrnuje dodání předepsané travní směsi, hydroosev na ornici, zalévání, první pokosení, to vše bez ohledu na sklon terénu</t>
  </si>
  <si>
    <t>18600</t>
  </si>
  <si>
    <t>ZALÉVÁNÍ VODOU</t>
  </si>
  <si>
    <t>kropení trávníku 
5l/m2, 6 x ročně 
46,0m2*0,005*6=1,380 [A]m3</t>
  </si>
  <si>
    <t>položka zahrnuje veškerý materiál, výrobky a polotovary, včetně mimostaveništní a vnitrostaveništní dopravy (rovněž přesuny), včetně naložení a složení, případně s uložením</t>
  </si>
  <si>
    <t>21197</t>
  </si>
  <si>
    <t>OPLÁŠTĚNÍ ODVODŇOVACÍCH ŽEBER Z GEOTEXTILIE</t>
  </si>
  <si>
    <t>NETKANÁ FILTRAČNĚ - SEPARAČNÍ GEOTEXTILIE DLE TP 97, PLOŠNÁ HMOTNOST 200 G/M2</t>
  </si>
  <si>
    <t>digitálně odměřeno ze situace 
12,5m2=12,500 [A]m2</t>
  </si>
  <si>
    <t>položka zahrnuje dodávku předepsané geotextilie, mimostaveništní a vnitrostaveništní dopravu a její uložení včetně potřebných přesahů (nezapočítávají se do výměry)</t>
  </si>
  <si>
    <t>212625</t>
  </si>
  <si>
    <t>TRATIVODY KOMPL Z TRUB Z PLAST HM DN DO 100MM, RÝHA TŘ I</t>
  </si>
  <si>
    <t>PP DN 150 SN 8, ČÁSTEČNĚ PERFOROVANÉ FLEXIBILNÍ POTRUBÍ S PLNÝM DNEM, VČ. LOŽE ZE ŠP FR. 0-4 MM TL. 100 MM, VČ. OBSYPU ZE ŠD FR. 8-16 MM TL. 100 MM, VČ. ZÁSYPU ZE ŠD FR. 4-8 MM</t>
  </si>
  <si>
    <t>digitálně odměřeno ze situace 
25,0m=25,000 [A]m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</si>
  <si>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</si>
  <si>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21</t>
  </si>
  <si>
    <t>digitálně odměřeno ze situace 
násyp do AZ pro zpevněnou plochu na konci staničení a komunikaci od propustku u RD č. p. 98 až na konec staničení: 159,5m2*0,5m=79,750 [A]m3</t>
  </si>
  <si>
    <t>22</t>
  </si>
  <si>
    <t>podél RD č. p. 98: 0,5m*9,0m=4,500 [A]m2</t>
  </si>
  <si>
    <t>23</t>
  </si>
  <si>
    <t>digitálně odměřeno ze situace 
geotextílie pod AZ pro zpevněnou plochu na konci staničení a komunikaci od propustku u RD č. p. 98 až na konec staničení: 159,5m2=159,500 [A]m2</t>
  </si>
  <si>
    <t>24</t>
  </si>
  <si>
    <t>digitálně odměřeno ze situace 
konstrukce zpevněné plochy na konci staničení a u branky na p. p. č. 54: 16,5m2*1,2koef. rozš.=19,800 [A]m2 
konstrukce komunikace od propustku u RD č. p. 98 až na konec staničení: 143,0m2*1,2koef. rozš=171,600 [B]m2 
rezerva v případě nutnosti dorovnání - 10%: (19,8m2+171,6m2)*0,1=19,140 [C]m2 
Celkem: A+B+C=210,540 [D]m2</t>
  </si>
  <si>
    <t>25</t>
  </si>
  <si>
    <t>58211</t>
  </si>
  <si>
    <t>DLÁŽDĚNÉ KRYTY Z VELKÝCH KOSTEK DO LOŽE Z KAMENIVA</t>
  </si>
  <si>
    <t>RUČNĚ OPRACOVANÉ PÍSKOVCOVÉ KVÁDRY, ROZMĚR MIN. 200 X 400 X 200 MM, VČ. LOŽNÉ VRSTVY Z KAMENIVA FR. 0-4 MM TL. 50 MM, 
VČ. VÝPLNĚ SPAR ZE ŠD FR. 0-4 MM + VÝPLŇ SPAR CEMENTOVOU MALTOU (DLE TP 192 A ČSN 73 6131)</t>
  </si>
  <si>
    <t>digitálně odměřeno ze situace 
konstrukce komunikace od propustku u RD č. p. 98 až na konec staničení - doplnění materiálu - předpoklad 10%: 143,0m2*0,1=14,300 [A]m2</t>
  </si>
  <si>
    <t>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</si>
  <si>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26</t>
  </si>
  <si>
    <t>RUČNĚ OPRACOVANÉ PÍSKOVCOVÉ KVÁDRY, ROZMĚR MIN. 200 X 400 X 200 MM, VČ. LOŽNÉ VRSTVY Z BETONU C30/37nXF3, TL. 50 MM, 
VČ. VÝPLNĚ SPAR ZE ŠD FR. 0-4 MM + VÝPLŇ SPAR CEMENTOVOU MALTOU (DLE TP 192 A ČSN 73 6131)</t>
  </si>
  <si>
    <t>digitálně odměřeno ze situace 
konstrukce zpevněné plochy na konci staničení a u branky na p. p. č. 54: 16,5m2=16,500 [A]m2 
krajnice: 14,0m2=14,000 [B]m2 
doplnění obrub na vjezdu na p. p. č. 252/1 - předpoklad 50%: (7,0m*0,2m)*0,5=0,700 [C]m2 
Celkem: A+B+C=31,200 [D]m2</t>
  </si>
  <si>
    <t>27</t>
  </si>
  <si>
    <t>587201</t>
  </si>
  <si>
    <t>PŘEDLÁŽDĚNÍ KRYTU Z VELKÝCH KOSTEK</t>
  </si>
  <si>
    <t>VČ. LOŽNÉ VRSTVY Z BETONU C30/37nXF3, TL. 50 MM, VČ. VÝPLNĚ SPAR ZE ŠD FR. 0-4 MM (DLE TP 192 A ČSN 73 6131)</t>
  </si>
  <si>
    <t>digitálně odměřeno ze situace 
u RD č. p. 98: 21,5m2=21,500 [A]m2</t>
  </si>
  <si>
    <t>28</t>
  </si>
  <si>
    <t>digitálně odměřeno ze situace 
konstrukce komunikace od propustku u RD č. p. 98 až na konec staničení: 143,0m2=143,000 [A]m2</t>
  </si>
  <si>
    <t>29</t>
  </si>
  <si>
    <t>digitálně odměřeno ze situace 
dlážděná komunikace: 102,5m2=102,500 [A]m2 
obrubník komunikace: 47,0m2=47,000 [B]m2 
Celkem: A+B=149,500 [C]m2</t>
  </si>
  <si>
    <t>30</t>
  </si>
  <si>
    <t>Potrubí</t>
  </si>
  <si>
    <t>31</t>
  </si>
  <si>
    <t>87733</t>
  </si>
  <si>
    <t>CHRÁNIČKY PŮLENÉ Z TRUB PLAST DN DO 150MM</t>
  </si>
  <si>
    <t>OCHRANA STÁVAJÍCÍHO KABELOVÉHO VEDENÍ DLE POŽADAVKU KONKRÉTNÍHO SPRÁVCE, PŘÍPADNĚ PŘI ODKRYTÍ IS NA ŽÁDOST TDI</t>
  </si>
  <si>
    <t>ČEZ Distribuce, a.s. : 21,0m=21,000 [A]m</t>
  </si>
  <si>
    <t>položky pro zhotovení potrubí platí bez ohledu na sklon  
zahrnuje:  
- výrobní dokumentaci (včetně technologického předpisu)  
- dodání veškerého trubního a pomocného materiálu  (trouby včetně podélného rozpůlení, trubky,  tvarovky,  spojovací a těsnící  materiál a pod.), podpěrných, závěsných a  
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včetně případně předepsaného utěsnění konců chrániček  
- položky platí pro práce prováděné v prostoru zapaženém i nezapaženém a i v kolektorech, chráničkách</t>
  </si>
  <si>
    <t>32</t>
  </si>
  <si>
    <t>VČ. PODKLADNÍHO LOŽE C30/37nXF3 TL. 50 MM</t>
  </si>
  <si>
    <t>digitálně odměřeno ze situace 
výškové vyrovnání kamenných obrub - krajnice - předpoklad 60% z celkové délky: 54,0m*0,6=32,400 [A]m 
přeskládání kamenných obrub - krajnic od propustku u RD č. p. 98: 7,0m=7,000 [B]m 
výškové vyrovnání kamenných obrub - krajnice na vjezdu na p. p. č. 252/1: 7,0m=7,000 [C]m 
Celkem: A+B+C=46,400 [D]m</t>
  </si>
  <si>
    <t>SO 103.1</t>
  </si>
  <si>
    <t>OPRAVA PROPUSTKU</t>
  </si>
  <si>
    <t>z pol. č. 12940: 3,105m3*2,5t/m3=7,763 [A]t 
z pol. č. 12960: 4,18m3*2,5t/m3=10,450 [B]t 
z pol. č. 17120.a: 80,4m3*2,0t/m3=160,800 [C]t 
Celkem: A+B+C=179,013 [D]t</t>
  </si>
  <si>
    <t>z pol. č. 966158: 0,85m3*2,2t/m3=1,870 [A]t</t>
  </si>
  <si>
    <t>d</t>
  </si>
  <si>
    <t>ASFALT, K FAKTURACI BUDOU DOLOŽENY VÁŽNÍ LÍSTKY ZE SKLÁDKY</t>
  </si>
  <si>
    <t>z pol. č. 113138: 0,14m3*2,2t/m3=0,308 [A]t</t>
  </si>
  <si>
    <t>11120</t>
  </si>
  <si>
    <t>ODSTRANĚNÍ KŘOVIN</t>
  </si>
  <si>
    <t>KÁCENÍ SOUVISLE ZAPOJENÉHO POROSTU</t>
  </si>
  <si>
    <t>6,0m2+12,0m2=18,000 [A]m2</t>
  </si>
  <si>
    <t>odstranění křovin a stromů do průměru 100 mm 
doprava dřevin bez ohledu na vzdálenost 
spálení na hromadách nebo štěpkování</t>
  </si>
  <si>
    <t>113138</t>
  </si>
  <si>
    <t>ODSTRANĚNÍ KRYTU ZPEVNĚNÝCH PLOCH S ASFALT POJIVEM, ODVOZ DO 20KM</t>
  </si>
  <si>
    <t>VČ. NALOŽENÍ, ODVOZU A ULOŽENÍ DO RECYKLAČNÍHO STŘEDISKA, POPLATEK ZA SKLÁDKU UVEDEN V POLOŽCE 014102.d</t>
  </si>
  <si>
    <t>živičný kryt - předpokládaná tl. 70 mm: 2,0m2*0,07m=0,140 [A]m3</t>
  </si>
  <si>
    <t>11511</t>
  </si>
  <si>
    <t>ČERPÁNÍ VODY DO 500 L/MIN</t>
  </si>
  <si>
    <t>HOD</t>
  </si>
  <si>
    <t>7dní*24hod=168,000 [A]hod</t>
  </si>
  <si>
    <t>Položka čerpání vody na povrchu zahrnuje i potrubí, pohotovost záložní čerpací soupravy a zřízení čerpací jímky. Součástí položky je také následná demontáž a likvidace těchto zařízení</t>
  </si>
  <si>
    <t>11522</t>
  </si>
  <si>
    <t>PŘEVEDENÍ VODY POTRUBÍM DN 200 NEBO ŽLABY R.O. DO 0,7M</t>
  </si>
  <si>
    <t>KPL</t>
  </si>
  <si>
    <t>PROVIZORNÍ PŘEVEDENÍ VODY, STAVENIŠTNÍ DRENÁŽNÍ POTRUBÍ DN 150 MM SN8 DL. 20,0 M</t>
  </si>
  <si>
    <t>Položka převedení vody na povrchu zahrnuje zřízení, udržování a odstranění příslušného zařízení. Převedení vody se uvádí buď průměrem potrubí (DN) nebo délkou rozvinutého obvodu žlabu (r.o.).</t>
  </si>
  <si>
    <t>12940</t>
  </si>
  <si>
    <t>ČIŠTĚNÍ RÁMOVÝCH A KLENBOVÝCH PROPUSTŮ OD NÁNOSŮ</t>
  </si>
  <si>
    <t>VČ. PŘETŘÍDĚNÍ, NALOŽENÍ, ODVOZU A ULOŽENÍ NA SKLÁDKU, POPLATEK ZA SKLÁDKU UVEDEN V POL. Č. 014102 
VČ. PŘÍPLATKU ZA ZTÍŽENÉ PODMÍNKY NA DOPRAVU - MALÁ TECHNIKA</t>
  </si>
  <si>
    <t>odstranění sedimentu uvnitř propustku: 0,45m*0,6m*11,5m=3,105 [A]m3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</si>
  <si>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</si>
  <si>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12960</t>
  </si>
  <si>
    <t>ČIŠTĚNÍ VODOTEČÍ A MELIORAČ KANÁLŮ OD NÁNOSŮ</t>
  </si>
  <si>
    <t>odstranění sedimentu 
před propustkem: 6,1m2*0,6m=3,660 [A]m3 
za propustkem: 1,3m2*0,4m=0,520 [B]m3 
Celkem: A+B=4,180 [C]m3</t>
  </si>
  <si>
    <t>131738</t>
  </si>
  <si>
    <t>HLOUBENÍ JAM ZAPAŽ I NEPAŽ TŘ. I, ODVOZ DO 20KM</t>
  </si>
  <si>
    <t>VČETNĚ NALOŽENÍ A ODVOZU MATERIÁLU DO RECYKLAČNÍHO STŘEDISKA, POPLATEK ZA SKLÁDKU UVEDEN V POLOŽCE 014102.a 
VČ. PŘÍPLATKU ZA ZTÍŽENÉ PODMÍNKY NA DOPRAVU - MALÁ TECHNIKA</t>
  </si>
  <si>
    <t>výkop: 6,7m2*12,0m=80,400 [A]m3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</si>
  <si>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</si>
  <si>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uložení zeminy na trvalou skládku 
z pol. č. 131738: 80,4m3=80,400 [A]m3</t>
  </si>
  <si>
    <t>17481</t>
  </si>
  <si>
    <t>ZÁSYP JAM A RÝH Z NAKUPOVANÝCH MATERIÁLŮ</t>
  </si>
  <si>
    <t>ŠD FR. 0-32 MM</t>
  </si>
  <si>
    <t>hutněný zásyp: 4,4m2*11,5mm=50,600 [A]m3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</si>
  <si>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</si>
  <si>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17780</t>
  </si>
  <si>
    <t>ZEMNÍ HRÁZKY Z NAKUPOVANÝCH MATERIÁLŮ</t>
  </si>
  <si>
    <t>VČ. NATĚŽENÍ A DOVOZU, VČ. PE FÓLIE TL. 2 MM, VČ. ODSTRANĚNÍ</t>
  </si>
  <si>
    <t>provizorní těsnící hrázky: 2,0m3=2,000 [A]m3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</si>
  <si>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</si>
  <si>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212635</t>
  </si>
  <si>
    <t>TRATIVODY KOMPL Z TRUB Z PLAST HM DN DO 150MM, RÝHA TŘ I</t>
  </si>
  <si>
    <t>STAVENIŠTNÍ DRENÁŽNÍ POTRUBÍ DN 150 MM SN8</t>
  </si>
  <si>
    <t>20,0m=20,000 [A]m</t>
  </si>
  <si>
    <t>ŠD, FR. 0-32 MM</t>
  </si>
  <si>
    <t>hutněný polštář: 0,53m2*12,0m=6,360 [A]m3</t>
  </si>
  <si>
    <t>položka zahrnuje dodávku předepsaného kameniva, mimostaveništní a vnitrostaveništní dopravu a jeho uložení 
není-li v zadávací dokumentaci uvedeno jinak, jedná se o nakupovaný materiál</t>
  </si>
  <si>
    <t>272315</t>
  </si>
  <si>
    <t>ZÁKLADY Z PROSTÉHO BETONU DO C30/37</t>
  </si>
  <si>
    <t>C30/37-XF3, VČ. NÁTĚRŮ PROTI ZEMNÍ VLHKOSTI</t>
  </si>
  <si>
    <t>základová deska: 1,8m*0,5m*11,7m=10,530 [A]m3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</si>
  <si>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</si>
  <si>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272365</t>
  </si>
  <si>
    <t>VÝZTUŽ ZÁKLADŮ Z OCELI 10505, B500B</t>
  </si>
  <si>
    <t>TRNY VLOŽENY DO BETONU PO BETONÁŽI</t>
  </si>
  <si>
    <t>trny dl. 1,8 m, D 16 mm: 1,8m*464ks*1,578kg/m/1000=1,318 [A]t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</si>
  <si>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</si>
  <si>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</si>
  <si>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327212</t>
  </si>
  <si>
    <t>ZDI OPĚRNÉ, ZÁRUBNÍ, NÁBŘEŽNÍ Z LOMOVÉHO KAMENE NA MC</t>
  </si>
  <si>
    <t>UŽITÝ KÁMEN, NA MC 30 S VYSPÁROVÁNÍM HLOUBKOVĚ</t>
  </si>
  <si>
    <t>plotová podezdívka: 0,4m*1,2m*3,0m=1,440 [A]m3</t>
  </si>
  <si>
    <t>položka zahrnuje dodávku a osazení lomového kamene, jeho výběr a případnou úpravu, dodávku předepsané malty, spárování.</t>
  </si>
  <si>
    <t>333212</t>
  </si>
  <si>
    <t>MOSTNÍ OPĚRY A KŘÍDLA Z LOMOVÉHO KAMENE  NA MC</t>
  </si>
  <si>
    <t>opěry propustku: 0,5m*0,8m*11,5m*2ks=9,200 [A]m3</t>
  </si>
  <si>
    <t>Vodorovné konstrukce</t>
  </si>
  <si>
    <t>42122</t>
  </si>
  <si>
    <t>R</t>
  </si>
  <si>
    <t>ZÁKRYTOVÉ DESKY Z KAMENE</t>
  </si>
  <si>
    <t>TL. 150 MM, DO MC 30, KAMENICKÁ VÝROBA</t>
  </si>
  <si>
    <t>1,0m*1,4m*0,15m*5ks=1,050 [A]m3</t>
  </si>
  <si>
    <t>- dodání dílce požadovaného tvaru a vlastností, jeho skladování, doprava a osazení do definitivní polohy, včetně komplexní technologie výroby a montáže dílců, ošetření a ochrana dílců,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</si>
  <si>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</si>
  <si>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</si>
  <si>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C12/15-X0</t>
  </si>
  <si>
    <t>pod drenáží: 0,2m*0,3m*11,5m=0,690 [A]m3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</si>
  <si>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</si>
  <si>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451315</t>
  </si>
  <si>
    <t>PODKLADNÍ A VÝPLŇOVÉ VRSTVY Z PROSTÉHO BETONU C30/37</t>
  </si>
  <si>
    <t>C30/37n-XF3, TL. 100 MM</t>
  </si>
  <si>
    <t>pod odlážděním uvnitř propustku: 0,45m*11,5m*0,1m=0,518 [A]m3 
pod odlážděním před a za propustkem: (0,5m2+3,5m2)*0,1m=0,400 [B]m3 
Celkem: A+B=0,918 [C]m3</t>
  </si>
  <si>
    <t>465512</t>
  </si>
  <si>
    <t>DLAŽBY Z LOMOVÉHO KAMENE NA MC</t>
  </si>
  <si>
    <t>odláždění uvnitř propustku: 0,45m*11,5m*0,2m=1,035 [A]m3 
odláždění před a za propustkem: (0,5m2+3,5m2)*0,2m=0,800 [B]m3 
Celkem: A+B=1,835 [C]m3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</si>
  <si>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</si>
  <si>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467315</t>
  </si>
  <si>
    <t>STUPNĚ A PRAHY VODNÍCH KORYT Z PROSTÉHO BETONU C30/37</t>
  </si>
  <si>
    <t>C30/37-XF3</t>
  </si>
  <si>
    <t>zakončení dlažby bet. prahy 
před propustkem: 0,5m*0,8m*1,25m=0,500 [A]m3 
za propustkem: 0,5m*0,8m*0,9m=0,360 [B]m3 
Celkem: A+B=0,860 [C]m3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</si>
  <si>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</t>
  </si>
  <si>
    <t>62745</t>
  </si>
  <si>
    <t>SPÁROVÁNÍ STARÉHO ZDIVA CEMENTOVOU MALTOU</t>
  </si>
  <si>
    <t>vtokové čelo: 12,0m2=12,000 [A]m2 
výtokové čelo: 8,4m2=8,400 [B]m2 
Celkem: A+B=20,400 [C]m2</t>
  </si>
  <si>
    <t>711509</t>
  </si>
  <si>
    <t>OCHRANA IZOLACE NA POVRCHU TEXTILIÍ</t>
  </si>
  <si>
    <t>OCHRANNÁ GEOTEXTILIE 500 G/M2</t>
  </si>
  <si>
    <t>ochrana izolace bet. základové desky: 2,5m*2ks*13,0m=65,000 [A]m2</t>
  </si>
  <si>
    <t>767910</t>
  </si>
  <si>
    <t>DEMONTÁŽ A ZPĚTNÁ MONTÁŽ PLOTOVÉ VÝPLNĚ</t>
  </si>
  <si>
    <t>1,8m*3,0m=5,400 [A]m2</t>
  </si>
  <si>
    <t>položka obsahuje demontáž a zpětnou montáž oplocení, komplet. provedení</t>
  </si>
  <si>
    <t>87434</t>
  </si>
  <si>
    <t>POTRUBÍ Z TRUB PLASTOVÝCH ODPADNÍCH DN DO 200MM</t>
  </si>
  <si>
    <t>HDPE DN 180 MM</t>
  </si>
  <si>
    <t>vyústění drenáže: 0,8m=0,800 [A]m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</si>
  <si>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</si>
  <si>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875332</t>
  </si>
  <si>
    <t>POTRUBÍ DREN Z TRUB PLAST DN DO 150MM DĚROVANÝCH</t>
  </si>
  <si>
    <t>drenážní potrubí: 11,5m=11,500 [A]m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</si>
  <si>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</si>
  <si>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938445</t>
  </si>
  <si>
    <t>OČIŠTĚNÍ ZDIVA OTRYSKÁNÍM ABRAZIVNÍM VODNÍM PAPRSKEM</t>
  </si>
  <si>
    <t>DO 1500 BAR</t>
  </si>
  <si>
    <t>vtokové čelo: 12,0m2=12,000 [A]m2 
výtokové čelo: 4,4m2+1,6m2+0,8m2+1,6m2=8,400 [B]m2 
Celkem: A+B=20,400 [C]m2</t>
  </si>
  <si>
    <t>položka zahrnuje očištění předepsaným způsobem včetně odklizení vzniklého odpadu</t>
  </si>
  <si>
    <t>96613</t>
  </si>
  <si>
    <t>BOURÁNÍ KONSTRUKCÍ Z KAMENE NA MC</t>
  </si>
  <si>
    <t>KÁMEN BUDE VYUŽIT NA STAVBĚ</t>
  </si>
  <si>
    <t>opěry propustku: 0,5m*0,8m*11,5m*2ks=9,200 [A]m3 
plotová podezdívka: 0,8m*0,6m*3,0m=1,440 [B]m3 
Celkem: A+B=10,640 [C]m3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</si>
  <si>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</si>
  <si>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DEMONTÁŽ ZÁKRYTOVÝCH PÍSKOVCOVÝCH DESEK, DESKY BUDOU VYUŽITY NA STAVBĚ</t>
  </si>
  <si>
    <t>8,1m2*0,15m=1,215 [A]m3</t>
  </si>
  <si>
    <t>33</t>
  </si>
  <si>
    <t>966158</t>
  </si>
  <si>
    <t>BOURÁNÍ KONSTRUKCÍ Z PROST BETONU S ODVOZEM DO 20KM</t>
  </si>
  <si>
    <t>VČETNĚ ODVOZU MATERIÁLU DO RECYKLAČNÍHO STŘEDISKA, POPLATEK ZA SKLÁDKU UVEDEN V POLOŽCE 014102.c 
VČ. PŘÍPLATKU ZA ZTÍŽENÉ PODMÍNKY NA DOPRAVU - MALÁ TECHNIKA</t>
  </si>
  <si>
    <t>(2,5m2+1,75m2)*0,2m=0,850 [A]m3</t>
  </si>
  <si>
    <t>SO 207</t>
  </si>
  <si>
    <t>OPRAVA OPĚRNÝCH ZDÍ A PROPUSTKU U ČP. 78</t>
  </si>
  <si>
    <t>NAPLAVENINY, K FAKTURACI BUDOU DOLOŽENY VÁŽNÍ LÍSTKY ZE SKLÁDKY</t>
  </si>
  <si>
    <t>z pol. č. 12960: 8,0m3*2,5t/m3=20,000 [A]t</t>
  </si>
  <si>
    <t>11524</t>
  </si>
  <si>
    <t>PŘEVEDENÍ VODY POTRUBÍM DN 400 NEBO ŽLABY R.O. DO 1,4M</t>
  </si>
  <si>
    <t>PROVIZORNÍ ZATRUBNĚNÍ POTOKA</t>
  </si>
  <si>
    <t>VČ. PŘETŘÍDĚNÍ, NALOŽENÍ, ODVOZU A ULOŽENÍ NA SKLÁDKU, POPLATEK ZA SKLÁDKU UVEDEN V POL. Č. 014102.a 
VČ. PŘÍPLATKU ZA ZTÍŽENÉ PODMÍNKY NA DOPRAVU - MALÁ TECHNIKA</t>
  </si>
  <si>
    <t>odstranění naplavenin - odhad: 40,0m2*0,2m=8,000 [A]m3</t>
  </si>
  <si>
    <t>doplnění zdiva - předpoklad 30% z pol. č. 333215: 14,509m3*0,3=4,353 [A]m3</t>
  </si>
  <si>
    <t>333215</t>
  </si>
  <si>
    <t>PŘEZDĚNÍ OPĚR A KŘÍDEL Z KAMENNÉHO ZDIVA</t>
  </si>
  <si>
    <t>UŽITÝ KÁMEN ZE STAVBY, NA MC30</t>
  </si>
  <si>
    <t>lokální přezdění - předpoklad 15% 
kamenné opěrné zdi před propustkem: (2*1,8m*2,0m*0,5m)*0,15=0,540 [A]m3 
kamenné opěry propustku: (2*0,7m*4,6m*0,8m)*0,15=0,773 [B]m3 
kamenná klenba: (1,6m*4,6m*0,35m)*0,15=0,386 [C]m3 
kamenná nábřežní zeď vlevo: (2,0m*28,0m*0,7m)*0,15=5,880 [D]m3 
kamenná nábřežní zeď vpravo: (2,2m*30,0m*0,7m)*0,15=6,930 [E]m3 
Celkem: A+B+C+D+E=14,509 [F]m3</t>
  </si>
  <si>
    <t>položka zahrnuje rozebrání stávajícího zdiva, nezbytnou manipulaci s rozebraným materiálem (nakládání, doprava, složení, očištění, odvoz nepoužitelného materiálu a suti), vyzdění z tohoto materiálu (bez dodávky nového) včetně dodávky předepsaného materiálu pro výplň spar.</t>
  </si>
  <si>
    <t>kamenné opěrné zdi před propustkem: 2*1,8m*2,0m=7,200 [A]m2 
kamenné opěry propustku: 2*0,7m*4,6m=6,440 [B]m2 
kamenná klenba: 1,6m*4,6m+2*2,0m2=11,360 [C]m2 
kamenná nábřežní zeď vlevo: 2,0m*28,0m=56,000 [D]m2 
kamenná nábřežní zeď vpravo: 2,2m*30,0m=66,000 [E]m2 
Celkem: A+B+C+D+E=147,000 [F]m2</t>
  </si>
  <si>
    <t>SO 211.4</t>
  </si>
  <si>
    <t>VYZDĚNÍ NOVÉ PRAVOBŘEŽNÍ ZDI</t>
  </si>
  <si>
    <t>z pol. č. 17120.a: 17,1m3*2,0t/m3=34,200 [A]t</t>
  </si>
  <si>
    <t>014211</t>
  </si>
  <si>
    <t>POPLATKY ZA ZEMNÍK - ORNICE</t>
  </si>
  <si>
    <t>z pol. č. 12573: 2,25m3=2,250 [A]m3</t>
  </si>
  <si>
    <t>zahrnuje veškeré poplatky majiteli zemníku související s nákupem zeminy (nikoliv s otvírkou zemníku)</t>
  </si>
  <si>
    <t>OCHRANA STÁVAJÍCÍHO DŘEVĚNÉHO SLOUPU CETIN</t>
  </si>
  <si>
    <t>02760</t>
  </si>
  <si>
    <t>POMOC PRÁCE ZŘÍZ NEBO ZAJIŠŤ JÍMKY, STAV JÁMY A ŠACHTY</t>
  </si>
  <si>
    <t>PŘÍLOŽNÉ PAŽENÍ</t>
  </si>
  <si>
    <t>11525</t>
  </si>
  <si>
    <t>PŘEVEDENÍ VODY POTRUBÍM DN 600 NEBO ŽLABY R.O. DO 2,0M</t>
  </si>
  <si>
    <t>PROVIZORNÍ PŘEVEDENÍ VODY, DL. 22,0 M</t>
  </si>
  <si>
    <t>12573</t>
  </si>
  <si>
    <t>VYKOPÁVKY ZE ZEMNÍKŮ A SKLÁDEK TŘ. I</t>
  </si>
  <si>
    <t>natěžení a dovoz chybějící ornice 
dle pol. č. 18220: 2,25m3=2,250 [A]m3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</si>
  <si>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</si>
  <si>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132738</t>
  </si>
  <si>
    <t>HLOUBENÍ RÝH ŠÍŘ DO 2M PAŽ I NEPAŽ TŘ. I, ODVOZ DO 20KM</t>
  </si>
  <si>
    <t>výkopová rýha pro základový pas: 19,0m*1,0m*0,9m=17,100 [A]m3</t>
  </si>
  <si>
    <t>uložení zeminy na trvalou skládku 
z pol. č. 132738: 17,1m3=17,100 [A]m3</t>
  </si>
  <si>
    <t>ŠD FR. 0-63 MM</t>
  </si>
  <si>
    <t>zásyp za rubem zdi: (1,3m2+4,1m2)*19,0m=102,600 [A]m3</t>
  </si>
  <si>
    <t>17581</t>
  </si>
  <si>
    <t>OBSYP POTRUBÍ A OBJEKTŮ Z NAKUPOVANÝCH MATERIÁLŮ</t>
  </si>
  <si>
    <t>ŠD FR. 32-63 MM</t>
  </si>
  <si>
    <t>obsyp drenážního potrubí: 0,3m*0,5m*19,0m=2,850 [A]m3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</si>
  <si>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</si>
  <si>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ŠP FR. 0-16 MM</t>
  </si>
  <si>
    <t>ochranný obsyp u těsnící fólie tl. 150 mm 
za rubem zdi: 2,0m*19,0m*0,15m=5,700 [A]m3</t>
  </si>
  <si>
    <t>ŠP FR. 8-32 MM</t>
  </si>
  <si>
    <t>ochranný obsyp v rubu zdi: 0,3m*1,0m*19,0m=5,700 [A]m3</t>
  </si>
  <si>
    <t>provizorní těsnící hrázky: 3,0m3=3,000 [A]m3</t>
  </si>
  <si>
    <t>18220</t>
  </si>
  <si>
    <t>ROZPROSTŘENÍ ORNICE VE SVAHU</t>
  </si>
  <si>
    <t>digitálně odměřeno ze situace: 15,0m*1,0m*0,15m=2,250 [A]m3</t>
  </si>
  <si>
    <t>položka zahrnuje: 
nutné přemístění ornice z dočasných skládek vzdálených do 50m 
rozprostření ornice v předepsané tloušťce ve svahu přes 1:5</t>
  </si>
  <si>
    <t>18241</t>
  </si>
  <si>
    <t>ZALOŽENÍ TRÁVNÍKU RUČNÍM VÝSEVEM</t>
  </si>
  <si>
    <t>digitálně odměřeno ze situace 
15,0m*1,0m=15,000 [A]m2</t>
  </si>
  <si>
    <t>Zahrnuje dodání předepsané travní směsi, její výsev na ornici, zalévání, první pokosení, to vše  
bez ohledu na sklon terénu</t>
  </si>
  <si>
    <t>21361</t>
  </si>
  <si>
    <t>DRENÁŽNÍ VRSTVY Z GEOTEXTILIE</t>
  </si>
  <si>
    <t>GEOTEXTILIE 600 G/M2</t>
  </si>
  <si>
    <t>geotextilie pod a nad těsnící fólií  
za rubem opěry: 2,0m*19,0m*2vrstvy=76,000 [A]m2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</si>
  <si>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</si>
  <si>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272314</t>
  </si>
  <si>
    <t>ZÁKLADY Z PROSTÉHO BETONU DO C25/30</t>
  </si>
  <si>
    <t>základový pas: 1,4m*0,8m*18,0m=20,160 [A]m3</t>
  </si>
  <si>
    <t>dl. 2,3 m, D 20 mm: 2,3m*37ks*2,466kg/m/1000=0,210 [A]t</t>
  </si>
  <si>
    <t>28999</t>
  </si>
  <si>
    <t>OPLÁŠTĚNÍ (ZPEVNĚNÍ) Z FÓLIE</t>
  </si>
  <si>
    <t>TĚSNÍCÍ FÓLIE HDPE TL. 2 MM</t>
  </si>
  <si>
    <t>za rubem zdi: 2,0m*19,0m=38,000 [A]m2</t>
  </si>
  <si>
    <t>Položka zahrnuje: 
- dodávku předepsané fólie 
- úpravu, očištění a ochranu podkladu 
- přichycení k podkladu, případně zatížení 
- úpravy spojů a zajištění okrajů 
- úpravy pro odvodnění 
- nutné přesahy 
- mimostaveništní a vnitrostaveništní dopravu</t>
  </si>
  <si>
    <t>ZÁRUBNÍ ZEĎ Z BETONU C25/30-XF3 SE ZTRACENÝM BEDNĚNÍM Z ŘÁDKOVÉHO ZDIVA TL. 250 mm VYZDĚNÝM NA VAZBU BĚHOUN - VAZÁK,  
VČ. ALP + 2X ALN</t>
  </si>
  <si>
    <t>zárubní zeď: 2,0m2*18,0m=36,000 [A]m3</t>
  </si>
  <si>
    <t>položka zahrnuje osazení lomového kamene, jeho výběr a případnou úpravu, dodávku předepsané malty, spárování.</t>
  </si>
  <si>
    <t>327215</t>
  </si>
  <si>
    <t>PŘEZDĚNÍ ZDÍ Z KAMENNÉHO ZDIVA</t>
  </si>
  <si>
    <t>v místě napojení na stávající zeď - v dl. 1,2 m 
kamenná zárubní zeď: 1,2m*2,0m2=2,400 [A]m3</t>
  </si>
  <si>
    <t>pod drenáží: 0,3m*0,25m*19,0m=1,425 [A]m3 
v rubu zdi pod těsnící fólií: 0,3m2*19,0m=5,700 [B]m3 
Celkem: A+B=7,125 [C]m3</t>
  </si>
  <si>
    <t>451314</t>
  </si>
  <si>
    <t>PODKLADNÍ A VÝPLŇOVÉ VRSTVY Z PROSTÉHO BETONU C25/30</t>
  </si>
  <si>
    <t>pod odlážděním koryta:  
16,0m2*0,15m=2,400 [A]m3</t>
  </si>
  <si>
    <t>457314</t>
  </si>
  <si>
    <t>VYROVNÁVACÍ A SPÁDOVÝ PROSTÝ BETON C25/30</t>
  </si>
  <si>
    <t>vyrovnávací beton tl. 50 mm: 0,25m*4,8m*0,05m=0,060 [A]m3</t>
  </si>
  <si>
    <t>ŽULA TL. 200 MM</t>
  </si>
  <si>
    <t>odláždění koryta:  
16,0m2*0,2m=3,200 [A]m3</t>
  </si>
  <si>
    <t>467314</t>
  </si>
  <si>
    <t>STUPNĚ A PRAHY VODNÍCH KORYT Z PROSTÉHO BETONU C25/30</t>
  </si>
  <si>
    <t>C25/30-XF3</t>
  </si>
  <si>
    <t>zakončení dlažby bet. prahy 
0,5m*0,8m*0,75m=0,300 [A]m3 
0,4m*0,6m*0,9m=0,216 [B]m3 
Celkem: A+B=0,516 [C]m3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</si>
  <si>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</si>
  <si>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kamenná zárubní zeď: 3,0m2=3,000 [A]m2</t>
  </si>
  <si>
    <t>ochrana izolace geotextilií: 0,8m+0,2m+2,6m=3,600 [A]m2</t>
  </si>
  <si>
    <t>83444</t>
  </si>
  <si>
    <t>POTRUBÍ Z TRUB KAMENINOVÝCH DN DO 250MM</t>
  </si>
  <si>
    <t>výměna potrubí neznámého správce: 4,0m=4,000 [A]m</t>
  </si>
  <si>
    <t>vyústění drenáže: 2*1,0m=2,000 [A]m</t>
  </si>
  <si>
    <t>drenážní potrubí: 19,0m=19,000 [A]m</t>
  </si>
  <si>
    <t>SO 211.5</t>
  </si>
  <si>
    <t>OPRAVA LEVOBŘEŽNÍ ZDI OD PROPUSTKU K ZATRUBNĚNÉ ČÁSTI VODOTEČE</t>
  </si>
  <si>
    <t>z pol. č. 12960: 3,0m3*2,5t/m3=7,500 [A]t 
z pol. č. 96613: 6,0m3*2,5t/m3=15,000 [B]t 
Celkem: A+B=22,500 [C]t</t>
  </si>
  <si>
    <t>ODSTRANĚNÍ DOPRAVNĚ INŽENÝRSKÉHO OPATŘENÍ</t>
  </si>
  <si>
    <t>PROVIZORNÍ PŘEVEDENÍ VODY</t>
  </si>
  <si>
    <t>odstranění naplavenin z koryta vodoteče: 3,0m3=3,000 [A]m3</t>
  </si>
  <si>
    <t>ZÁRUBNÍ ZEĎ Z BETONU C25/30-XF3 SE ZTRACENÝM BEDNĚNÍM Z ŘÁDKOVÉHO ZDIVA TL. 250 mm VYZDĚNÝM NA VAZBU BĚHOUN - VAZÁK</t>
  </si>
  <si>
    <t>lokální dozdění zdiva: 3,0m3=3,000 [A]m3</t>
  </si>
  <si>
    <t>hloubkové přespárování: 2,0m*31,0m=62,000 [A]m2</t>
  </si>
  <si>
    <t>9111B1</t>
  </si>
  <si>
    <t>ZÁBRADLÍ SILNIČNÍ SE SVISLOU VÝPLNÍ - DODÁVKA A MONTÁŽ</t>
  </si>
  <si>
    <t>zábradlí: 6,8m=6,800 [A]m</t>
  </si>
  <si>
    <t>položka zahrnuje: 
- dodání zábradlí včetně předepsané povrchové úpravy 
- osazení sloupků zaberaněním nebo osazením do betonových bloků (včetně betonových bloků a nutných zemních prací) 
- případné bednění ( trubku) betonové patky v gabionové zdi</t>
  </si>
  <si>
    <t>93842</t>
  </si>
  <si>
    <t>OČIŠTĚNÍ ZDIVA OD VEGETACE</t>
  </si>
  <si>
    <t>očištění dříku levobřežní zdi: 2,0m*31,0m=62,000 [A]m2</t>
  </si>
  <si>
    <t>VČETNĚ NALOŽENÍ A ODVOZU MATERIÁLU DO RECYKLAČNÍHO STŘEDISKA, POPLATEK ZA SKLÁDKU UVEDEN V POLOŽCE 014102  
VČ. PŘÍPLATKU ZA ZTÍŽENÉ PODMÍNKY NA DOPRAVU - MALÁ TECHNIKA</t>
  </si>
  <si>
    <t>stávající kamenná zeď - odhad: 6,0m3=6,000 [A]m3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</si>
</sst>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/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/>
      <c r="C1" s="8"/>
      <c r="D1" s="8"/>
      <c r="E1" s="8"/>
    </row>
    <row r="2" spans="1:5" ht="12.75" customHeight="1" x14ac:dyDescent="0.2">
      <c r="A2" s="7"/>
      <c r="B2" s="6" t="s">
        <v>0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1</v>
      </c>
      <c r="C4" s="7"/>
      <c r="D4" s="7"/>
      <c r="E4" s="8"/>
    </row>
    <row r="5" spans="1:5" ht="12.75" customHeight="1" x14ac:dyDescent="0.2">
      <c r="A5" s="8"/>
      <c r="B5" s="7" t="s">
        <v>2</v>
      </c>
      <c r="C5" s="7"/>
      <c r="D5" s="7"/>
      <c r="E5" s="8"/>
    </row>
    <row r="6" spans="1:5" ht="12.75" customHeight="1" x14ac:dyDescent="0.2">
      <c r="A6" s="8"/>
      <c r="B6" s="10" t="s">
        <v>3</v>
      </c>
      <c r="C6" s="13">
        <f>SUM(C10:C16)</f>
        <v>0</v>
      </c>
      <c r="D6" s="8"/>
      <c r="E6" s="8"/>
    </row>
    <row r="7" spans="1:5" ht="12.75" customHeight="1" x14ac:dyDescent="0.2">
      <c r="A7" s="8"/>
      <c r="B7" s="10" t="s">
        <v>4</v>
      </c>
      <c r="C7" s="13">
        <f>SUM(E10:E16)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</row>
    <row r="10" spans="1:5" ht="12.75" customHeight="1" x14ac:dyDescent="0.2">
      <c r="A10" s="22" t="s">
        <v>23</v>
      </c>
      <c r="B10" s="22" t="s">
        <v>24</v>
      </c>
      <c r="C10" s="23">
        <f>'SO 000'!I3</f>
        <v>0</v>
      </c>
      <c r="D10" s="23">
        <f>'SO 000'!O2</f>
        <v>0</v>
      </c>
      <c r="E10" s="23">
        <f t="shared" ref="E10:E16" si="0">C10+D10</f>
        <v>0</v>
      </c>
    </row>
    <row r="11" spans="1:5" ht="12.75" customHeight="1" x14ac:dyDescent="0.2">
      <c r="A11" s="22" t="s">
        <v>76</v>
      </c>
      <c r="B11" s="22" t="s">
        <v>77</v>
      </c>
      <c r="C11" s="23">
        <f>'SO 102'!I3</f>
        <v>0</v>
      </c>
      <c r="D11" s="23">
        <f>'SO 102'!O2</f>
        <v>0</v>
      </c>
      <c r="E11" s="23">
        <f t="shared" si="0"/>
        <v>0</v>
      </c>
    </row>
    <row r="12" spans="1:5" ht="12.75" customHeight="1" x14ac:dyDescent="0.2">
      <c r="A12" s="22" t="s">
        <v>179</v>
      </c>
      <c r="B12" s="22" t="s">
        <v>180</v>
      </c>
      <c r="C12" s="23">
        <f>'SO 103'!I3</f>
        <v>0</v>
      </c>
      <c r="D12" s="23">
        <f>'SO 103'!O2</f>
        <v>0</v>
      </c>
      <c r="E12" s="23">
        <f t="shared" si="0"/>
        <v>0</v>
      </c>
    </row>
    <row r="13" spans="1:5" ht="12.75" customHeight="1" x14ac:dyDescent="0.2">
      <c r="A13" s="22" t="s">
        <v>278</v>
      </c>
      <c r="B13" s="22" t="s">
        <v>279</v>
      </c>
      <c r="C13" s="23">
        <f>'SO 103.1'!I3</f>
        <v>0</v>
      </c>
      <c r="D13" s="23">
        <f>'SO 103.1'!O2</f>
        <v>0</v>
      </c>
      <c r="E13" s="23">
        <f t="shared" si="0"/>
        <v>0</v>
      </c>
    </row>
    <row r="14" spans="1:5" ht="12.75" customHeight="1" x14ac:dyDescent="0.2">
      <c r="A14" s="22" t="s">
        <v>416</v>
      </c>
      <c r="B14" s="22" t="s">
        <v>417</v>
      </c>
      <c r="C14" s="23">
        <f>'SO 207'!I3</f>
        <v>0</v>
      </c>
      <c r="D14" s="23">
        <f>'SO 207'!O2</f>
        <v>0</v>
      </c>
      <c r="E14" s="23">
        <f t="shared" si="0"/>
        <v>0</v>
      </c>
    </row>
    <row r="15" spans="1:5" ht="12.75" customHeight="1" x14ac:dyDescent="0.2">
      <c r="A15" s="22" t="s">
        <v>432</v>
      </c>
      <c r="B15" s="22" t="s">
        <v>433</v>
      </c>
      <c r="C15" s="23">
        <f>'SO 211.4'!I3</f>
        <v>0</v>
      </c>
      <c r="D15" s="23">
        <f>'SO 211.4'!O2</f>
        <v>0</v>
      </c>
      <c r="E15" s="23">
        <f t="shared" si="0"/>
        <v>0</v>
      </c>
    </row>
    <row r="16" spans="1:5" ht="12.75" customHeight="1" x14ac:dyDescent="0.2">
      <c r="A16" s="22" t="s">
        <v>515</v>
      </c>
      <c r="B16" s="22" t="s">
        <v>516</v>
      </c>
      <c r="C16" s="23">
        <f>'SO 211.5'!I3</f>
        <v>0</v>
      </c>
      <c r="D16" s="23">
        <f>'SO 211.5'!O2</f>
        <v>0</v>
      </c>
      <c r="E16" s="23">
        <f t="shared" si="0"/>
        <v>0</v>
      </c>
    </row>
  </sheetData>
  <sheetProtection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23</v>
      </c>
      <c r="I3" s="38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23</v>
      </c>
      <c r="D4" s="2"/>
      <c r="E4" s="20" t="s">
        <v>24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x14ac:dyDescent="0.2">
      <c r="A9" s="24" t="s">
        <v>44</v>
      </c>
      <c r="B9" s="28" t="s">
        <v>28</v>
      </c>
      <c r="C9" s="28" t="s">
        <v>45</v>
      </c>
      <c r="D9" s="24" t="s">
        <v>46</v>
      </c>
      <c r="E9" s="29" t="s">
        <v>47</v>
      </c>
      <c r="F9" s="30" t="s">
        <v>48</v>
      </c>
      <c r="G9" s="31">
        <v>1</v>
      </c>
      <c r="H9" s="32">
        <v>0</v>
      </c>
      <c r="I9" s="33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34" t="s">
        <v>49</v>
      </c>
      <c r="E10" s="35" t="s">
        <v>50</v>
      </c>
    </row>
    <row r="11" spans="1:18" x14ac:dyDescent="0.2">
      <c r="A11" s="36" t="s">
        <v>51</v>
      </c>
      <c r="E11" s="37" t="s">
        <v>46</v>
      </c>
    </row>
    <row r="12" spans="1:18" ht="38.25" x14ac:dyDescent="0.2">
      <c r="A12" t="s">
        <v>52</v>
      </c>
      <c r="E12" s="35" t="s">
        <v>53</v>
      </c>
    </row>
    <row r="13" spans="1:18" x14ac:dyDescent="0.2">
      <c r="A13" s="24" t="s">
        <v>44</v>
      </c>
      <c r="B13" s="28" t="s">
        <v>22</v>
      </c>
      <c r="C13" s="28" t="s">
        <v>54</v>
      </c>
      <c r="D13" s="24" t="s">
        <v>46</v>
      </c>
      <c r="E13" s="29" t="s">
        <v>55</v>
      </c>
      <c r="F13" s="30" t="s">
        <v>48</v>
      </c>
      <c r="G13" s="31">
        <v>1</v>
      </c>
      <c r="H13" s="32">
        <v>0</v>
      </c>
      <c r="I13" s="33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34" t="s">
        <v>49</v>
      </c>
      <c r="E14" s="35" t="s">
        <v>56</v>
      </c>
    </row>
    <row r="15" spans="1:18" x14ac:dyDescent="0.2">
      <c r="A15" s="36" t="s">
        <v>51</v>
      </c>
      <c r="E15" s="37" t="s">
        <v>46</v>
      </c>
    </row>
    <row r="16" spans="1:18" x14ac:dyDescent="0.2">
      <c r="A16" t="s">
        <v>52</v>
      </c>
      <c r="E16" s="35" t="s">
        <v>57</v>
      </c>
    </row>
    <row r="17" spans="1:16" x14ac:dyDescent="0.2">
      <c r="A17" s="24" t="s">
        <v>44</v>
      </c>
      <c r="B17" s="28" t="s">
        <v>21</v>
      </c>
      <c r="C17" s="28" t="s">
        <v>58</v>
      </c>
      <c r="D17" s="24" t="s">
        <v>46</v>
      </c>
      <c r="E17" s="29" t="s">
        <v>59</v>
      </c>
      <c r="F17" s="30" t="s">
        <v>48</v>
      </c>
      <c r="G17" s="31">
        <v>1</v>
      </c>
      <c r="H17" s="32">
        <v>0</v>
      </c>
      <c r="I17" s="33">
        <f>ROUND(ROUND(H17,2)*ROUND(G17,3),2)</f>
        <v>0</v>
      </c>
      <c r="O17">
        <f>(I17*21)/100</f>
        <v>0</v>
      </c>
      <c r="P17" t="s">
        <v>22</v>
      </c>
    </row>
    <row r="18" spans="1:16" x14ac:dyDescent="0.2">
      <c r="A18" s="34" t="s">
        <v>49</v>
      </c>
      <c r="E18" s="35" t="s">
        <v>60</v>
      </c>
    </row>
    <row r="19" spans="1:16" x14ac:dyDescent="0.2">
      <c r="A19" s="36" t="s">
        <v>51</v>
      </c>
      <c r="E19" s="37" t="s">
        <v>46</v>
      </c>
    </row>
    <row r="20" spans="1:16" x14ac:dyDescent="0.2">
      <c r="A20" t="s">
        <v>52</v>
      </c>
      <c r="E20" s="35" t="s">
        <v>57</v>
      </c>
    </row>
    <row r="21" spans="1:16" x14ac:dyDescent="0.2">
      <c r="A21" s="24" t="s">
        <v>44</v>
      </c>
      <c r="B21" s="28" t="s">
        <v>32</v>
      </c>
      <c r="C21" s="28" t="s">
        <v>61</v>
      </c>
      <c r="D21" s="24" t="s">
        <v>46</v>
      </c>
      <c r="E21" s="29" t="s">
        <v>62</v>
      </c>
      <c r="F21" s="30" t="s">
        <v>48</v>
      </c>
      <c r="G21" s="31">
        <v>1</v>
      </c>
      <c r="H21" s="32">
        <v>0</v>
      </c>
      <c r="I21" s="33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34" t="s">
        <v>49</v>
      </c>
      <c r="E22" s="35" t="s">
        <v>63</v>
      </c>
    </row>
    <row r="23" spans="1:16" x14ac:dyDescent="0.2">
      <c r="A23" s="36" t="s">
        <v>51</v>
      </c>
      <c r="E23" s="37" t="s">
        <v>46</v>
      </c>
    </row>
    <row r="24" spans="1:16" x14ac:dyDescent="0.2">
      <c r="A24" t="s">
        <v>52</v>
      </c>
      <c r="E24" s="35" t="s">
        <v>57</v>
      </c>
    </row>
    <row r="25" spans="1:16" x14ac:dyDescent="0.2">
      <c r="A25" s="24" t="s">
        <v>44</v>
      </c>
      <c r="B25" s="28" t="s">
        <v>34</v>
      </c>
      <c r="C25" s="28" t="s">
        <v>64</v>
      </c>
      <c r="D25" s="24" t="s">
        <v>46</v>
      </c>
      <c r="E25" s="29" t="s">
        <v>65</v>
      </c>
      <c r="F25" s="30" t="s">
        <v>48</v>
      </c>
      <c r="G25" s="31">
        <v>1</v>
      </c>
      <c r="H25" s="32">
        <v>0</v>
      </c>
      <c r="I25" s="33">
        <f>ROUND(ROUND(H25,2)*ROUND(G25,3),2)</f>
        <v>0</v>
      </c>
      <c r="O25">
        <f>(I25*21)/100</f>
        <v>0</v>
      </c>
      <c r="P25" t="s">
        <v>22</v>
      </c>
    </row>
    <row r="26" spans="1:16" ht="102" x14ac:dyDescent="0.2">
      <c r="A26" s="34" t="s">
        <v>49</v>
      </c>
      <c r="E26" s="35" t="s">
        <v>66</v>
      </c>
    </row>
    <row r="27" spans="1:16" x14ac:dyDescent="0.2">
      <c r="A27" s="36" t="s">
        <v>51</v>
      </c>
      <c r="E27" s="37" t="s">
        <v>46</v>
      </c>
    </row>
    <row r="28" spans="1:16" ht="76.5" x14ac:dyDescent="0.2">
      <c r="A28" t="s">
        <v>52</v>
      </c>
      <c r="E28" s="35" t="s">
        <v>67</v>
      </c>
    </row>
    <row r="29" spans="1:16" x14ac:dyDescent="0.2">
      <c r="A29" s="24" t="s">
        <v>44</v>
      </c>
      <c r="B29" s="28" t="s">
        <v>36</v>
      </c>
      <c r="C29" s="28" t="s">
        <v>68</v>
      </c>
      <c r="D29" s="24" t="s">
        <v>46</v>
      </c>
      <c r="E29" s="29" t="s">
        <v>69</v>
      </c>
      <c r="F29" s="30" t="s">
        <v>48</v>
      </c>
      <c r="G29" s="31">
        <v>1</v>
      </c>
      <c r="H29" s="32">
        <v>0</v>
      </c>
      <c r="I29" s="33">
        <f>ROUND(ROUND(H29,2)*ROUND(G29,3),2)</f>
        <v>0</v>
      </c>
      <c r="O29">
        <f>(I29*21)/100</f>
        <v>0</v>
      </c>
      <c r="P29" t="s">
        <v>22</v>
      </c>
    </row>
    <row r="30" spans="1:16" x14ac:dyDescent="0.2">
      <c r="A30" s="34" t="s">
        <v>49</v>
      </c>
      <c r="E30" s="35" t="s">
        <v>70</v>
      </c>
    </row>
    <row r="31" spans="1:16" x14ac:dyDescent="0.2">
      <c r="A31" s="36" t="s">
        <v>51</v>
      </c>
      <c r="E31" s="37" t="s">
        <v>46</v>
      </c>
    </row>
    <row r="32" spans="1:16" ht="76.5" x14ac:dyDescent="0.2">
      <c r="A32" t="s">
        <v>52</v>
      </c>
      <c r="E32" s="35" t="s">
        <v>71</v>
      </c>
    </row>
    <row r="33" spans="1:16" x14ac:dyDescent="0.2">
      <c r="A33" s="24" t="s">
        <v>44</v>
      </c>
      <c r="B33" s="28" t="s">
        <v>72</v>
      </c>
      <c r="C33" s="28" t="s">
        <v>73</v>
      </c>
      <c r="D33" s="24" t="s">
        <v>46</v>
      </c>
      <c r="E33" s="29" t="s">
        <v>74</v>
      </c>
      <c r="F33" s="30" t="s">
        <v>48</v>
      </c>
      <c r="G33" s="31">
        <v>1</v>
      </c>
      <c r="H33" s="32">
        <v>0</v>
      </c>
      <c r="I33" s="33">
        <f>ROUND(ROUND(H33,2)*ROUND(G33,3),2)</f>
        <v>0</v>
      </c>
      <c r="O33">
        <f>(I33*21)/100</f>
        <v>0</v>
      </c>
      <c r="P33" t="s">
        <v>22</v>
      </c>
    </row>
    <row r="34" spans="1:16" ht="25.5" x14ac:dyDescent="0.2">
      <c r="A34" s="34" t="s">
        <v>49</v>
      </c>
      <c r="E34" s="35" t="s">
        <v>75</v>
      </c>
    </row>
    <row r="35" spans="1:16" x14ac:dyDescent="0.2">
      <c r="A35" s="36" t="s">
        <v>51</v>
      </c>
      <c r="E35" s="37" t="s">
        <v>46</v>
      </c>
    </row>
    <row r="36" spans="1:16" x14ac:dyDescent="0.2">
      <c r="A36" t="s">
        <v>52</v>
      </c>
      <c r="E36" s="35" t="s">
        <v>57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0+O8+O25+O50+O63+O80+O85+O90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76</v>
      </c>
      <c r="I3" s="38">
        <f>0+I8+I25+I50+I63+I80+I85+I90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76</v>
      </c>
      <c r="D4" s="2"/>
      <c r="E4" s="20" t="s">
        <v>77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24" t="s">
        <v>44</v>
      </c>
      <c r="B9" s="28" t="s">
        <v>28</v>
      </c>
      <c r="C9" s="28" t="s">
        <v>78</v>
      </c>
      <c r="D9" s="24" t="s">
        <v>79</v>
      </c>
      <c r="E9" s="29" t="s">
        <v>80</v>
      </c>
      <c r="F9" s="30" t="s">
        <v>81</v>
      </c>
      <c r="G9" s="31">
        <v>35.64</v>
      </c>
      <c r="H9" s="32">
        <v>0</v>
      </c>
      <c r="I9" s="33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34" t="s">
        <v>49</v>
      </c>
      <c r="E10" s="35" t="s">
        <v>82</v>
      </c>
    </row>
    <row r="11" spans="1:18" x14ac:dyDescent="0.2">
      <c r="A11" s="36" t="s">
        <v>51</v>
      </c>
      <c r="E11" s="37" t="s">
        <v>83</v>
      </c>
    </row>
    <row r="12" spans="1:18" ht="25.5" x14ac:dyDescent="0.2">
      <c r="A12" t="s">
        <v>52</v>
      </c>
      <c r="E12" s="35" t="s">
        <v>84</v>
      </c>
    </row>
    <row r="13" spans="1:18" x14ac:dyDescent="0.2">
      <c r="A13" s="24" t="s">
        <v>44</v>
      </c>
      <c r="B13" s="28" t="s">
        <v>22</v>
      </c>
      <c r="C13" s="28" t="s">
        <v>78</v>
      </c>
      <c r="D13" s="24" t="s">
        <v>85</v>
      </c>
      <c r="E13" s="29" t="s">
        <v>80</v>
      </c>
      <c r="F13" s="30" t="s">
        <v>81</v>
      </c>
      <c r="G13" s="31">
        <v>39.6</v>
      </c>
      <c r="H13" s="32">
        <v>0</v>
      </c>
      <c r="I13" s="33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34" t="s">
        <v>49</v>
      </c>
      <c r="E14" s="35" t="s">
        <v>86</v>
      </c>
    </row>
    <row r="15" spans="1:18" x14ac:dyDescent="0.2">
      <c r="A15" s="36" t="s">
        <v>51</v>
      </c>
      <c r="E15" s="37" t="s">
        <v>87</v>
      </c>
    </row>
    <row r="16" spans="1:18" ht="25.5" x14ac:dyDescent="0.2">
      <c r="A16" t="s">
        <v>52</v>
      </c>
      <c r="E16" s="35" t="s">
        <v>84</v>
      </c>
    </row>
    <row r="17" spans="1:18" x14ac:dyDescent="0.2">
      <c r="A17" s="24" t="s">
        <v>44</v>
      </c>
      <c r="B17" s="28" t="s">
        <v>21</v>
      </c>
      <c r="C17" s="28" t="s">
        <v>88</v>
      </c>
      <c r="D17" s="24" t="s">
        <v>46</v>
      </c>
      <c r="E17" s="29" t="s">
        <v>89</v>
      </c>
      <c r="F17" s="30" t="s">
        <v>48</v>
      </c>
      <c r="G17" s="31">
        <v>1</v>
      </c>
      <c r="H17" s="32">
        <v>0</v>
      </c>
      <c r="I17" s="33">
        <f>ROUND(ROUND(H17,2)*ROUND(G17,3),2)</f>
        <v>0</v>
      </c>
      <c r="O17">
        <f>(I17*21)/100</f>
        <v>0</v>
      </c>
      <c r="P17" t="s">
        <v>22</v>
      </c>
    </row>
    <row r="18" spans="1:18" x14ac:dyDescent="0.2">
      <c r="A18" s="34" t="s">
        <v>49</v>
      </c>
      <c r="E18" s="35" t="s">
        <v>46</v>
      </c>
    </row>
    <row r="19" spans="1:18" x14ac:dyDescent="0.2">
      <c r="A19" s="36" t="s">
        <v>51</v>
      </c>
      <c r="E19" s="37" t="s">
        <v>46</v>
      </c>
    </row>
    <row r="20" spans="1:18" x14ac:dyDescent="0.2">
      <c r="A20" t="s">
        <v>52</v>
      </c>
      <c r="E20" s="35" t="s">
        <v>90</v>
      </c>
    </row>
    <row r="21" spans="1:18" x14ac:dyDescent="0.2">
      <c r="A21" s="24" t="s">
        <v>44</v>
      </c>
      <c r="B21" s="28" t="s">
        <v>32</v>
      </c>
      <c r="C21" s="28" t="s">
        <v>91</v>
      </c>
      <c r="D21" s="24" t="s">
        <v>46</v>
      </c>
      <c r="E21" s="29" t="s">
        <v>92</v>
      </c>
      <c r="F21" s="30" t="s">
        <v>48</v>
      </c>
      <c r="G21" s="31">
        <v>1</v>
      </c>
      <c r="H21" s="32">
        <v>0</v>
      </c>
      <c r="I21" s="33">
        <f>ROUND(ROUND(H21,2)*ROUND(G21,3),2)</f>
        <v>0</v>
      </c>
      <c r="O21">
        <f>(I21*21)/100</f>
        <v>0</v>
      </c>
      <c r="P21" t="s">
        <v>22</v>
      </c>
    </row>
    <row r="22" spans="1:18" ht="25.5" x14ac:dyDescent="0.2">
      <c r="A22" s="34" t="s">
        <v>49</v>
      </c>
      <c r="E22" s="35" t="s">
        <v>93</v>
      </c>
    </row>
    <row r="23" spans="1:18" x14ac:dyDescent="0.2">
      <c r="A23" s="36" t="s">
        <v>51</v>
      </c>
      <c r="E23" s="37" t="s">
        <v>46</v>
      </c>
    </row>
    <row r="24" spans="1:18" x14ac:dyDescent="0.2">
      <c r="A24" t="s">
        <v>52</v>
      </c>
      <c r="E24" s="35" t="s">
        <v>57</v>
      </c>
    </row>
    <row r="25" spans="1:18" ht="12.75" customHeight="1" x14ac:dyDescent="0.2">
      <c r="A25" s="12" t="s">
        <v>42</v>
      </c>
      <c r="B25" s="12"/>
      <c r="C25" s="39" t="s">
        <v>28</v>
      </c>
      <c r="D25" s="12"/>
      <c r="E25" s="26" t="s">
        <v>94</v>
      </c>
      <c r="F25" s="12"/>
      <c r="G25" s="12"/>
      <c r="H25" s="12"/>
      <c r="I25" s="40">
        <f>0+Q25</f>
        <v>0</v>
      </c>
      <c r="O25">
        <f>0+R25</f>
        <v>0</v>
      </c>
      <c r="Q25">
        <f>0+I26+I30+I34+I38+I42+I46</f>
        <v>0</v>
      </c>
      <c r="R25">
        <f>0+O26+O30+O34+O38+O42+O46</f>
        <v>0</v>
      </c>
    </row>
    <row r="26" spans="1:18" x14ac:dyDescent="0.2">
      <c r="A26" s="24" t="s">
        <v>44</v>
      </c>
      <c r="B26" s="28" t="s">
        <v>34</v>
      </c>
      <c r="C26" s="28" t="s">
        <v>95</v>
      </c>
      <c r="D26" s="24" t="s">
        <v>46</v>
      </c>
      <c r="E26" s="29" t="s">
        <v>96</v>
      </c>
      <c r="F26" s="30" t="s">
        <v>97</v>
      </c>
      <c r="G26" s="31">
        <v>6.6</v>
      </c>
      <c r="H26" s="32">
        <v>0</v>
      </c>
      <c r="I26" s="33">
        <f>ROUND(ROUND(H26,2)*ROUND(G26,3),2)</f>
        <v>0</v>
      </c>
      <c r="O26">
        <f>(I26*21)/100</f>
        <v>0</v>
      </c>
      <c r="P26" t="s">
        <v>22</v>
      </c>
    </row>
    <row r="27" spans="1:18" ht="25.5" x14ac:dyDescent="0.2">
      <c r="A27" s="34" t="s">
        <v>49</v>
      </c>
      <c r="E27" s="35" t="s">
        <v>98</v>
      </c>
    </row>
    <row r="28" spans="1:18" ht="38.25" x14ac:dyDescent="0.2">
      <c r="A28" s="36" t="s">
        <v>51</v>
      </c>
      <c r="E28" s="37" t="s">
        <v>99</v>
      </c>
    </row>
    <row r="29" spans="1:18" ht="369.75" x14ac:dyDescent="0.2">
      <c r="A29" t="s">
        <v>52</v>
      </c>
      <c r="E29" s="35" t="s">
        <v>100</v>
      </c>
    </row>
    <row r="30" spans="1:18" x14ac:dyDescent="0.2">
      <c r="A30" s="24" t="s">
        <v>44</v>
      </c>
      <c r="B30" s="28" t="s">
        <v>36</v>
      </c>
      <c r="C30" s="28" t="s">
        <v>101</v>
      </c>
      <c r="D30" s="24" t="s">
        <v>79</v>
      </c>
      <c r="E30" s="29" t="s">
        <v>102</v>
      </c>
      <c r="F30" s="30" t="s">
        <v>97</v>
      </c>
      <c r="G30" s="31">
        <v>13.2</v>
      </c>
      <c r="H30" s="32">
        <v>0</v>
      </c>
      <c r="I30" s="33">
        <f>ROUND(ROUND(H30,2)*ROUND(G30,3),2)</f>
        <v>0</v>
      </c>
      <c r="O30">
        <f>(I30*21)/100</f>
        <v>0</v>
      </c>
      <c r="P30" t="s">
        <v>22</v>
      </c>
    </row>
    <row r="31" spans="1:18" ht="51" x14ac:dyDescent="0.2">
      <c r="A31" s="34" t="s">
        <v>49</v>
      </c>
      <c r="E31" s="35" t="s">
        <v>103</v>
      </c>
    </row>
    <row r="32" spans="1:18" ht="38.25" x14ac:dyDescent="0.2">
      <c r="A32" s="36" t="s">
        <v>51</v>
      </c>
      <c r="E32" s="37" t="s">
        <v>104</v>
      </c>
    </row>
    <row r="33" spans="1:16" ht="369.75" x14ac:dyDescent="0.2">
      <c r="A33" t="s">
        <v>52</v>
      </c>
      <c r="E33" s="35" t="s">
        <v>100</v>
      </c>
    </row>
    <row r="34" spans="1:16" x14ac:dyDescent="0.2">
      <c r="A34" s="24" t="s">
        <v>44</v>
      </c>
      <c r="B34" s="28" t="s">
        <v>72</v>
      </c>
      <c r="C34" s="28" t="s">
        <v>101</v>
      </c>
      <c r="D34" s="24" t="s">
        <v>85</v>
      </c>
      <c r="E34" s="29" t="s">
        <v>102</v>
      </c>
      <c r="F34" s="30" t="s">
        <v>97</v>
      </c>
      <c r="G34" s="31">
        <v>22</v>
      </c>
      <c r="H34" s="32">
        <v>0</v>
      </c>
      <c r="I34" s="33">
        <f>ROUND(ROUND(H34,2)*ROUND(G34,3),2)</f>
        <v>0</v>
      </c>
      <c r="O34">
        <f>(I34*21)/100</f>
        <v>0</v>
      </c>
      <c r="P34" t="s">
        <v>22</v>
      </c>
    </row>
    <row r="35" spans="1:16" ht="38.25" x14ac:dyDescent="0.2">
      <c r="A35" s="34" t="s">
        <v>49</v>
      </c>
      <c r="E35" s="35" t="s">
        <v>105</v>
      </c>
    </row>
    <row r="36" spans="1:16" ht="25.5" x14ac:dyDescent="0.2">
      <c r="A36" s="36" t="s">
        <v>51</v>
      </c>
      <c r="E36" s="37" t="s">
        <v>106</v>
      </c>
    </row>
    <row r="37" spans="1:16" ht="369.75" x14ac:dyDescent="0.2">
      <c r="A37" t="s">
        <v>52</v>
      </c>
      <c r="E37" s="35" t="s">
        <v>100</v>
      </c>
    </row>
    <row r="38" spans="1:16" x14ac:dyDescent="0.2">
      <c r="A38" s="24" t="s">
        <v>44</v>
      </c>
      <c r="B38" s="28" t="s">
        <v>107</v>
      </c>
      <c r="C38" s="28" t="s">
        <v>108</v>
      </c>
      <c r="D38" s="24" t="s">
        <v>79</v>
      </c>
      <c r="E38" s="29" t="s">
        <v>109</v>
      </c>
      <c r="F38" s="30" t="s">
        <v>97</v>
      </c>
      <c r="G38" s="31">
        <v>19.8</v>
      </c>
      <c r="H38" s="32">
        <v>0</v>
      </c>
      <c r="I38" s="33">
        <f>ROUND(ROUND(H38,2)*ROUND(G38,3),2)</f>
        <v>0</v>
      </c>
      <c r="O38">
        <f>(I38*21)/100</f>
        <v>0</v>
      </c>
      <c r="P38" t="s">
        <v>22</v>
      </c>
    </row>
    <row r="39" spans="1:16" x14ac:dyDescent="0.2">
      <c r="A39" s="34" t="s">
        <v>49</v>
      </c>
      <c r="E39" s="35" t="s">
        <v>46</v>
      </c>
    </row>
    <row r="40" spans="1:16" ht="51" x14ac:dyDescent="0.2">
      <c r="A40" s="36" t="s">
        <v>51</v>
      </c>
      <c r="E40" s="37" t="s">
        <v>110</v>
      </c>
    </row>
    <row r="41" spans="1:16" ht="191.25" x14ac:dyDescent="0.2">
      <c r="A41" t="s">
        <v>52</v>
      </c>
      <c r="E41" s="35" t="s">
        <v>111</v>
      </c>
    </row>
    <row r="42" spans="1:16" x14ac:dyDescent="0.2">
      <c r="A42" s="24" t="s">
        <v>44</v>
      </c>
      <c r="B42" s="28" t="s">
        <v>39</v>
      </c>
      <c r="C42" s="28" t="s">
        <v>108</v>
      </c>
      <c r="D42" s="24" t="s">
        <v>85</v>
      </c>
      <c r="E42" s="29" t="s">
        <v>109</v>
      </c>
      <c r="F42" s="30" t="s">
        <v>97</v>
      </c>
      <c r="G42" s="31">
        <v>22</v>
      </c>
      <c r="H42" s="32">
        <v>0</v>
      </c>
      <c r="I42" s="33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34" t="s">
        <v>49</v>
      </c>
      <c r="E43" s="35" t="s">
        <v>112</v>
      </c>
    </row>
    <row r="44" spans="1:16" ht="25.5" x14ac:dyDescent="0.2">
      <c r="A44" s="36" t="s">
        <v>51</v>
      </c>
      <c r="E44" s="37" t="s">
        <v>113</v>
      </c>
    </row>
    <row r="45" spans="1:16" ht="191.25" x14ac:dyDescent="0.2">
      <c r="A45" t="s">
        <v>52</v>
      </c>
      <c r="E45" s="35" t="s">
        <v>111</v>
      </c>
    </row>
    <row r="46" spans="1:16" x14ac:dyDescent="0.2">
      <c r="A46" s="24" t="s">
        <v>44</v>
      </c>
      <c r="B46" s="28" t="s">
        <v>41</v>
      </c>
      <c r="C46" s="28" t="s">
        <v>114</v>
      </c>
      <c r="D46" s="24" t="s">
        <v>46</v>
      </c>
      <c r="E46" s="29" t="s">
        <v>115</v>
      </c>
      <c r="F46" s="30" t="s">
        <v>116</v>
      </c>
      <c r="G46" s="31">
        <v>52.8</v>
      </c>
      <c r="H46" s="32">
        <v>0</v>
      </c>
      <c r="I46" s="33">
        <f>ROUND(ROUND(H46,2)*ROUND(G46,3),2)</f>
        <v>0</v>
      </c>
      <c r="O46">
        <f>(I46*21)/100</f>
        <v>0</v>
      </c>
      <c r="P46" t="s">
        <v>22</v>
      </c>
    </row>
    <row r="47" spans="1:16" x14ac:dyDescent="0.2">
      <c r="A47" s="34" t="s">
        <v>49</v>
      </c>
      <c r="E47" s="35" t="s">
        <v>46</v>
      </c>
    </row>
    <row r="48" spans="1:16" ht="25.5" x14ac:dyDescent="0.2">
      <c r="A48" s="36" t="s">
        <v>51</v>
      </c>
      <c r="E48" s="37" t="s">
        <v>117</v>
      </c>
    </row>
    <row r="49" spans="1:18" ht="25.5" x14ac:dyDescent="0.2">
      <c r="A49" t="s">
        <v>52</v>
      </c>
      <c r="E49" s="35" t="s">
        <v>118</v>
      </c>
    </row>
    <row r="50" spans="1:18" ht="12.75" customHeight="1" x14ac:dyDescent="0.2">
      <c r="A50" s="12" t="s">
        <v>42</v>
      </c>
      <c r="B50" s="12"/>
      <c r="C50" s="39" t="s">
        <v>22</v>
      </c>
      <c r="D50" s="12"/>
      <c r="E50" s="26" t="s">
        <v>119</v>
      </c>
      <c r="F50" s="12"/>
      <c r="G50" s="12"/>
      <c r="H50" s="12"/>
      <c r="I50" s="40">
        <f>0+Q50</f>
        <v>0</v>
      </c>
      <c r="O50">
        <f>0+R50</f>
        <v>0</v>
      </c>
      <c r="Q50">
        <f>0+I51+I55+I59</f>
        <v>0</v>
      </c>
      <c r="R50">
        <f>0+O51+O55+O59</f>
        <v>0</v>
      </c>
    </row>
    <row r="51" spans="1:18" x14ac:dyDescent="0.2">
      <c r="A51" s="24" t="s">
        <v>44</v>
      </c>
      <c r="B51" s="28" t="s">
        <v>120</v>
      </c>
      <c r="C51" s="28" t="s">
        <v>121</v>
      </c>
      <c r="D51" s="24" t="s">
        <v>46</v>
      </c>
      <c r="E51" s="29" t="s">
        <v>122</v>
      </c>
      <c r="F51" s="30" t="s">
        <v>97</v>
      </c>
      <c r="G51" s="31">
        <v>22</v>
      </c>
      <c r="H51" s="32">
        <v>0</v>
      </c>
      <c r="I51" s="33">
        <f>ROUND(ROUND(H51,2)*ROUND(G51,3),2)</f>
        <v>0</v>
      </c>
      <c r="O51">
        <f>(I51*21)/100</f>
        <v>0</v>
      </c>
      <c r="P51" t="s">
        <v>22</v>
      </c>
    </row>
    <row r="52" spans="1:18" ht="25.5" x14ac:dyDescent="0.2">
      <c r="A52" s="34" t="s">
        <v>49</v>
      </c>
      <c r="E52" s="35" t="s">
        <v>123</v>
      </c>
    </row>
    <row r="53" spans="1:18" ht="25.5" x14ac:dyDescent="0.2">
      <c r="A53" s="36" t="s">
        <v>51</v>
      </c>
      <c r="E53" s="37" t="s">
        <v>124</v>
      </c>
    </row>
    <row r="54" spans="1:18" ht="38.25" x14ac:dyDescent="0.2">
      <c r="A54" t="s">
        <v>52</v>
      </c>
      <c r="E54" s="35" t="s">
        <v>125</v>
      </c>
    </row>
    <row r="55" spans="1:18" x14ac:dyDescent="0.2">
      <c r="A55" s="24" t="s">
        <v>44</v>
      </c>
      <c r="B55" s="28" t="s">
        <v>126</v>
      </c>
      <c r="C55" s="28" t="s">
        <v>127</v>
      </c>
      <c r="D55" s="24" t="s">
        <v>46</v>
      </c>
      <c r="E55" s="29" t="s">
        <v>128</v>
      </c>
      <c r="F55" s="30" t="s">
        <v>116</v>
      </c>
      <c r="G55" s="31">
        <v>4.5</v>
      </c>
      <c r="H55" s="32">
        <v>0</v>
      </c>
      <c r="I55" s="33">
        <f>ROUND(ROUND(H55,2)*ROUND(G55,3),2)</f>
        <v>0</v>
      </c>
      <c r="O55">
        <f>(I55*21)/100</f>
        <v>0</v>
      </c>
      <c r="P55" t="s">
        <v>22</v>
      </c>
    </row>
    <row r="56" spans="1:18" x14ac:dyDescent="0.2">
      <c r="A56" s="34" t="s">
        <v>49</v>
      </c>
      <c r="E56" s="35" t="s">
        <v>46</v>
      </c>
    </row>
    <row r="57" spans="1:18" x14ac:dyDescent="0.2">
      <c r="A57" s="36" t="s">
        <v>51</v>
      </c>
      <c r="E57" s="37" t="s">
        <v>129</v>
      </c>
    </row>
    <row r="58" spans="1:18" ht="102" x14ac:dyDescent="0.2">
      <c r="A58" t="s">
        <v>52</v>
      </c>
      <c r="E58" s="35" t="s">
        <v>130</v>
      </c>
    </row>
    <row r="59" spans="1:18" x14ac:dyDescent="0.2">
      <c r="A59" s="24" t="s">
        <v>44</v>
      </c>
      <c r="B59" s="28" t="s">
        <v>131</v>
      </c>
      <c r="C59" s="28" t="s">
        <v>132</v>
      </c>
      <c r="D59" s="24" t="s">
        <v>46</v>
      </c>
      <c r="E59" s="29" t="s">
        <v>133</v>
      </c>
      <c r="F59" s="30" t="s">
        <v>116</v>
      </c>
      <c r="G59" s="31">
        <v>44</v>
      </c>
      <c r="H59" s="32">
        <v>0</v>
      </c>
      <c r="I59" s="33">
        <f>ROUND(ROUND(H59,2)*ROUND(G59,3),2)</f>
        <v>0</v>
      </c>
      <c r="O59">
        <f>(I59*21)/100</f>
        <v>0</v>
      </c>
      <c r="P59" t="s">
        <v>22</v>
      </c>
    </row>
    <row r="60" spans="1:18" x14ac:dyDescent="0.2">
      <c r="A60" s="34" t="s">
        <v>49</v>
      </c>
      <c r="E60" s="35" t="s">
        <v>112</v>
      </c>
    </row>
    <row r="61" spans="1:18" ht="25.5" x14ac:dyDescent="0.2">
      <c r="A61" s="36" t="s">
        <v>51</v>
      </c>
      <c r="E61" s="37" t="s">
        <v>134</v>
      </c>
    </row>
    <row r="62" spans="1:18" ht="102" x14ac:dyDescent="0.2">
      <c r="A62" t="s">
        <v>52</v>
      </c>
      <c r="E62" s="35" t="s">
        <v>130</v>
      </c>
    </row>
    <row r="63" spans="1:18" ht="12.75" customHeight="1" x14ac:dyDescent="0.2">
      <c r="A63" s="12" t="s">
        <v>42</v>
      </c>
      <c r="B63" s="12"/>
      <c r="C63" s="39" t="s">
        <v>34</v>
      </c>
      <c r="D63" s="12"/>
      <c r="E63" s="26" t="s">
        <v>135</v>
      </c>
      <c r="F63" s="12"/>
      <c r="G63" s="12"/>
      <c r="H63" s="12"/>
      <c r="I63" s="40">
        <f>0+Q63</f>
        <v>0</v>
      </c>
      <c r="O63">
        <f>0+R63</f>
        <v>0</v>
      </c>
      <c r="Q63">
        <f>0+I64+I68+I72+I76</f>
        <v>0</v>
      </c>
      <c r="R63">
        <f>0+O64+O68+O72+O76</f>
        <v>0</v>
      </c>
    </row>
    <row r="64" spans="1:18" x14ac:dyDescent="0.2">
      <c r="A64" s="24" t="s">
        <v>44</v>
      </c>
      <c r="B64" s="28" t="s">
        <v>136</v>
      </c>
      <c r="C64" s="28" t="s">
        <v>137</v>
      </c>
      <c r="D64" s="24" t="s">
        <v>46</v>
      </c>
      <c r="E64" s="29" t="s">
        <v>138</v>
      </c>
      <c r="F64" s="30" t="s">
        <v>116</v>
      </c>
      <c r="G64" s="31">
        <v>6.5</v>
      </c>
      <c r="H64" s="32">
        <v>0</v>
      </c>
      <c r="I64" s="33">
        <f>ROUND(ROUND(H64,2)*ROUND(G64,3),2)</f>
        <v>0</v>
      </c>
      <c r="O64">
        <f>(I64*21)/100</f>
        <v>0</v>
      </c>
      <c r="P64" t="s">
        <v>22</v>
      </c>
    </row>
    <row r="65" spans="1:18" x14ac:dyDescent="0.2">
      <c r="A65" s="34" t="s">
        <v>49</v>
      </c>
      <c r="E65" s="35" t="s">
        <v>139</v>
      </c>
    </row>
    <row r="66" spans="1:18" ht="38.25" x14ac:dyDescent="0.2">
      <c r="A66" s="36" t="s">
        <v>51</v>
      </c>
      <c r="E66" s="37" t="s">
        <v>140</v>
      </c>
    </row>
    <row r="67" spans="1:18" ht="51" x14ac:dyDescent="0.2">
      <c r="A67" t="s">
        <v>52</v>
      </c>
      <c r="E67" s="35" t="s">
        <v>141</v>
      </c>
    </row>
    <row r="68" spans="1:18" x14ac:dyDescent="0.2">
      <c r="A68" s="24" t="s">
        <v>44</v>
      </c>
      <c r="B68" s="28" t="s">
        <v>142</v>
      </c>
      <c r="C68" s="28" t="s">
        <v>143</v>
      </c>
      <c r="D68" s="24" t="s">
        <v>46</v>
      </c>
      <c r="E68" s="29" t="s">
        <v>144</v>
      </c>
      <c r="F68" s="30" t="s">
        <v>116</v>
      </c>
      <c r="G68" s="31">
        <v>59.3</v>
      </c>
      <c r="H68" s="32">
        <v>0</v>
      </c>
      <c r="I68" s="33">
        <f>ROUND(ROUND(H68,2)*ROUND(G68,3),2)</f>
        <v>0</v>
      </c>
      <c r="O68">
        <f>(I68*21)/100</f>
        <v>0</v>
      </c>
      <c r="P68" t="s">
        <v>22</v>
      </c>
    </row>
    <row r="69" spans="1:18" x14ac:dyDescent="0.2">
      <c r="A69" s="34" t="s">
        <v>49</v>
      </c>
      <c r="E69" s="35" t="s">
        <v>145</v>
      </c>
    </row>
    <row r="70" spans="1:18" ht="63.75" x14ac:dyDescent="0.2">
      <c r="A70" s="36" t="s">
        <v>51</v>
      </c>
      <c r="E70" s="37" t="s">
        <v>146</v>
      </c>
    </row>
    <row r="71" spans="1:18" ht="51" x14ac:dyDescent="0.2">
      <c r="A71" t="s">
        <v>52</v>
      </c>
      <c r="E71" s="35" t="s">
        <v>141</v>
      </c>
    </row>
    <row r="72" spans="1:18" x14ac:dyDescent="0.2">
      <c r="A72" s="24" t="s">
        <v>44</v>
      </c>
      <c r="B72" s="28" t="s">
        <v>147</v>
      </c>
      <c r="C72" s="28" t="s">
        <v>148</v>
      </c>
      <c r="D72" s="24" t="s">
        <v>46</v>
      </c>
      <c r="E72" s="29" t="s">
        <v>149</v>
      </c>
      <c r="F72" s="30" t="s">
        <v>116</v>
      </c>
      <c r="G72" s="31">
        <v>44</v>
      </c>
      <c r="H72" s="32">
        <v>0</v>
      </c>
      <c r="I72" s="33">
        <f>ROUND(ROUND(H72,2)*ROUND(G72,3),2)</f>
        <v>0</v>
      </c>
      <c r="O72">
        <f>(I72*21)/100</f>
        <v>0</v>
      </c>
      <c r="P72" t="s">
        <v>22</v>
      </c>
    </row>
    <row r="73" spans="1:18" ht="25.5" x14ac:dyDescent="0.2">
      <c r="A73" s="34" t="s">
        <v>49</v>
      </c>
      <c r="E73" s="35" t="s">
        <v>150</v>
      </c>
    </row>
    <row r="74" spans="1:18" ht="25.5" x14ac:dyDescent="0.2">
      <c r="A74" s="36" t="s">
        <v>51</v>
      </c>
      <c r="E74" s="37" t="s">
        <v>151</v>
      </c>
    </row>
    <row r="75" spans="1:18" ht="165.75" x14ac:dyDescent="0.2">
      <c r="A75" t="s">
        <v>52</v>
      </c>
      <c r="E75" s="35" t="s">
        <v>152</v>
      </c>
    </row>
    <row r="76" spans="1:18" x14ac:dyDescent="0.2">
      <c r="A76" s="24" t="s">
        <v>44</v>
      </c>
      <c r="B76" s="28" t="s">
        <v>153</v>
      </c>
      <c r="C76" s="28" t="s">
        <v>154</v>
      </c>
      <c r="D76" s="24" t="s">
        <v>46</v>
      </c>
      <c r="E76" s="29" t="s">
        <v>155</v>
      </c>
      <c r="F76" s="30" t="s">
        <v>116</v>
      </c>
      <c r="G76" s="31">
        <v>6.5</v>
      </c>
      <c r="H76" s="32">
        <v>0</v>
      </c>
      <c r="I76" s="33">
        <f>ROUND(ROUND(H76,2)*ROUND(G76,3),2)</f>
        <v>0</v>
      </c>
      <c r="O76">
        <f>(I76*21)/100</f>
        <v>0</v>
      </c>
      <c r="P76" t="s">
        <v>22</v>
      </c>
    </row>
    <row r="77" spans="1:18" x14ac:dyDescent="0.2">
      <c r="A77" s="34" t="s">
        <v>49</v>
      </c>
      <c r="E77" s="35" t="s">
        <v>156</v>
      </c>
    </row>
    <row r="78" spans="1:18" ht="25.5" x14ac:dyDescent="0.2">
      <c r="A78" s="36" t="s">
        <v>51</v>
      </c>
      <c r="E78" s="37" t="s">
        <v>157</v>
      </c>
    </row>
    <row r="79" spans="1:18" ht="102" x14ac:dyDescent="0.2">
      <c r="A79" t="s">
        <v>52</v>
      </c>
      <c r="E79" s="35" t="s">
        <v>158</v>
      </c>
    </row>
    <row r="80" spans="1:18" ht="12.75" customHeight="1" x14ac:dyDescent="0.2">
      <c r="A80" s="12" t="s">
        <v>42</v>
      </c>
      <c r="B80" s="12"/>
      <c r="C80" s="39" t="s">
        <v>36</v>
      </c>
      <c r="D80" s="12"/>
      <c r="E80" s="26" t="s">
        <v>159</v>
      </c>
      <c r="F80" s="12"/>
      <c r="G80" s="12"/>
      <c r="H80" s="12"/>
      <c r="I80" s="40">
        <f>0+Q80</f>
        <v>0</v>
      </c>
      <c r="O80">
        <f>0+R80</f>
        <v>0</v>
      </c>
      <c r="Q80">
        <f>0+I81</f>
        <v>0</v>
      </c>
      <c r="R80">
        <f>0+O81</f>
        <v>0</v>
      </c>
    </row>
    <row r="81" spans="1:18" x14ac:dyDescent="0.2">
      <c r="A81" s="24" t="s">
        <v>44</v>
      </c>
      <c r="B81" s="28" t="s">
        <v>160</v>
      </c>
      <c r="C81" s="28" t="s">
        <v>161</v>
      </c>
      <c r="D81" s="24" t="s">
        <v>46</v>
      </c>
      <c r="E81" s="29" t="s">
        <v>162</v>
      </c>
      <c r="F81" s="30" t="s">
        <v>116</v>
      </c>
      <c r="G81" s="31">
        <v>504</v>
      </c>
      <c r="H81" s="32">
        <v>0</v>
      </c>
      <c r="I81" s="33">
        <f>ROUND(ROUND(H81,2)*ROUND(G81,3),2)</f>
        <v>0</v>
      </c>
      <c r="O81">
        <f>(I81*21)/100</f>
        <v>0</v>
      </c>
      <c r="P81" t="s">
        <v>22</v>
      </c>
    </row>
    <row r="82" spans="1:18" x14ac:dyDescent="0.2">
      <c r="A82" s="34" t="s">
        <v>49</v>
      </c>
      <c r="E82" s="35" t="s">
        <v>163</v>
      </c>
    </row>
    <row r="83" spans="1:18" ht="25.5" x14ac:dyDescent="0.2">
      <c r="A83" s="36" t="s">
        <v>51</v>
      </c>
      <c r="E83" s="37" t="s">
        <v>164</v>
      </c>
    </row>
    <row r="84" spans="1:18" ht="89.25" x14ac:dyDescent="0.2">
      <c r="A84" t="s">
        <v>52</v>
      </c>
      <c r="E84" s="35" t="s">
        <v>165</v>
      </c>
    </row>
    <row r="85" spans="1:18" ht="12.75" customHeight="1" x14ac:dyDescent="0.2">
      <c r="A85" s="12" t="s">
        <v>42</v>
      </c>
      <c r="B85" s="12"/>
      <c r="C85" s="39" t="s">
        <v>72</v>
      </c>
      <c r="D85" s="12"/>
      <c r="E85" s="26" t="s">
        <v>166</v>
      </c>
      <c r="F85" s="12"/>
      <c r="G85" s="12"/>
      <c r="H85" s="12"/>
      <c r="I85" s="40">
        <f>0+Q85</f>
        <v>0</v>
      </c>
      <c r="O85">
        <f>0+R85</f>
        <v>0</v>
      </c>
      <c r="Q85">
        <f>0+I86</f>
        <v>0</v>
      </c>
      <c r="R85">
        <f>0+O86</f>
        <v>0</v>
      </c>
    </row>
    <row r="86" spans="1:18" x14ac:dyDescent="0.2">
      <c r="A86" s="24" t="s">
        <v>44</v>
      </c>
      <c r="B86" s="28" t="s">
        <v>167</v>
      </c>
      <c r="C86" s="28" t="s">
        <v>168</v>
      </c>
      <c r="D86" s="24" t="s">
        <v>46</v>
      </c>
      <c r="E86" s="29" t="s">
        <v>169</v>
      </c>
      <c r="F86" s="30" t="s">
        <v>116</v>
      </c>
      <c r="G86" s="31">
        <v>4.5</v>
      </c>
      <c r="H86" s="32">
        <v>0</v>
      </c>
      <c r="I86" s="33">
        <f>ROUND(ROUND(H86,2)*ROUND(G86,3),2)</f>
        <v>0</v>
      </c>
      <c r="O86">
        <f>(I86*21)/100</f>
        <v>0</v>
      </c>
      <c r="P86" t="s">
        <v>22</v>
      </c>
    </row>
    <row r="87" spans="1:18" ht="25.5" x14ac:dyDescent="0.2">
      <c r="A87" s="34" t="s">
        <v>49</v>
      </c>
      <c r="E87" s="35" t="s">
        <v>170</v>
      </c>
    </row>
    <row r="88" spans="1:18" x14ac:dyDescent="0.2">
      <c r="A88" s="36" t="s">
        <v>51</v>
      </c>
      <c r="E88" s="37" t="s">
        <v>129</v>
      </c>
    </row>
    <row r="89" spans="1:18" ht="38.25" x14ac:dyDescent="0.2">
      <c r="A89" t="s">
        <v>52</v>
      </c>
      <c r="E89" s="35" t="s">
        <v>171</v>
      </c>
    </row>
    <row r="90" spans="1:18" ht="12.75" customHeight="1" x14ac:dyDescent="0.2">
      <c r="A90" s="12" t="s">
        <v>42</v>
      </c>
      <c r="B90" s="12"/>
      <c r="C90" s="39" t="s">
        <v>39</v>
      </c>
      <c r="D90" s="12"/>
      <c r="E90" s="26" t="s">
        <v>172</v>
      </c>
      <c r="F90" s="12"/>
      <c r="G90" s="12"/>
      <c r="H90" s="12"/>
      <c r="I90" s="40">
        <f>0+Q90</f>
        <v>0</v>
      </c>
      <c r="O90">
        <f>0+R90</f>
        <v>0</v>
      </c>
      <c r="Q90">
        <f>0+I91</f>
        <v>0</v>
      </c>
      <c r="R90">
        <f>0+O91</f>
        <v>0</v>
      </c>
    </row>
    <row r="91" spans="1:18" x14ac:dyDescent="0.2">
      <c r="A91" s="24" t="s">
        <v>44</v>
      </c>
      <c r="B91" s="28" t="s">
        <v>173</v>
      </c>
      <c r="C91" s="28" t="s">
        <v>174</v>
      </c>
      <c r="D91" s="24" t="s">
        <v>46</v>
      </c>
      <c r="E91" s="29" t="s">
        <v>175</v>
      </c>
      <c r="F91" s="30" t="s">
        <v>176</v>
      </c>
      <c r="G91" s="31">
        <v>142.80000000000001</v>
      </c>
      <c r="H91" s="32">
        <v>0</v>
      </c>
      <c r="I91" s="33">
        <f>ROUND(ROUND(H91,2)*ROUND(G91,3),2)</f>
        <v>0</v>
      </c>
      <c r="O91">
        <f>(I91*21)/100</f>
        <v>0</v>
      </c>
      <c r="P91" t="s">
        <v>22</v>
      </c>
    </row>
    <row r="92" spans="1:18" x14ac:dyDescent="0.2">
      <c r="A92" s="34" t="s">
        <v>49</v>
      </c>
      <c r="E92" s="35" t="s">
        <v>46</v>
      </c>
    </row>
    <row r="93" spans="1:18" ht="38.25" x14ac:dyDescent="0.2">
      <c r="A93" s="36" t="s">
        <v>51</v>
      </c>
      <c r="E93" s="37" t="s">
        <v>177</v>
      </c>
    </row>
    <row r="94" spans="1:18" ht="38.25" x14ac:dyDescent="0.2">
      <c r="A94" t="s">
        <v>52</v>
      </c>
      <c r="E94" s="35" t="s">
        <v>178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0+O8+O33+O82+O103+O124+O129+O134+O139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179</v>
      </c>
      <c r="I3" s="38">
        <f>0+I8+I33+I82+I103+I124+I129+I134+I139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179</v>
      </c>
      <c r="D4" s="2"/>
      <c r="E4" s="20" t="s">
        <v>180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x14ac:dyDescent="0.2">
      <c r="A9" s="24" t="s">
        <v>44</v>
      </c>
      <c r="B9" s="28" t="s">
        <v>28</v>
      </c>
      <c r="C9" s="28" t="s">
        <v>78</v>
      </c>
      <c r="D9" s="24" t="s">
        <v>79</v>
      </c>
      <c r="E9" s="29" t="s">
        <v>80</v>
      </c>
      <c r="F9" s="30" t="s">
        <v>81</v>
      </c>
      <c r="G9" s="31">
        <v>100</v>
      </c>
      <c r="H9" s="32">
        <v>0</v>
      </c>
      <c r="I9" s="33">
        <f>ROUND(ROUND(H9,2)*ROUND(G9,3),2)</f>
        <v>0</v>
      </c>
      <c r="O9">
        <f>(I9*21)/100</f>
        <v>0</v>
      </c>
      <c r="P9" t="s">
        <v>22</v>
      </c>
    </row>
    <row r="10" spans="1:18" ht="25.5" x14ac:dyDescent="0.2">
      <c r="A10" s="34" t="s">
        <v>49</v>
      </c>
      <c r="E10" s="35" t="s">
        <v>181</v>
      </c>
    </row>
    <row r="11" spans="1:18" x14ac:dyDescent="0.2">
      <c r="A11" s="36" t="s">
        <v>51</v>
      </c>
      <c r="E11" s="37" t="s">
        <v>182</v>
      </c>
    </row>
    <row r="12" spans="1:18" ht="25.5" x14ac:dyDescent="0.2">
      <c r="A12" t="s">
        <v>52</v>
      </c>
      <c r="E12" s="35" t="s">
        <v>84</v>
      </c>
    </row>
    <row r="13" spans="1:18" x14ac:dyDescent="0.2">
      <c r="A13" s="24" t="s">
        <v>44</v>
      </c>
      <c r="B13" s="28" t="s">
        <v>22</v>
      </c>
      <c r="C13" s="28" t="s">
        <v>78</v>
      </c>
      <c r="D13" s="24" t="s">
        <v>85</v>
      </c>
      <c r="E13" s="29" t="s">
        <v>80</v>
      </c>
      <c r="F13" s="30" t="s">
        <v>81</v>
      </c>
      <c r="G13" s="31">
        <v>158</v>
      </c>
      <c r="H13" s="32">
        <v>0</v>
      </c>
      <c r="I13" s="33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34" t="s">
        <v>49</v>
      </c>
      <c r="E14" s="35" t="s">
        <v>86</v>
      </c>
    </row>
    <row r="15" spans="1:18" x14ac:dyDescent="0.2">
      <c r="A15" s="36" t="s">
        <v>51</v>
      </c>
      <c r="E15" s="37" t="s">
        <v>183</v>
      </c>
    </row>
    <row r="16" spans="1:18" ht="25.5" x14ac:dyDescent="0.2">
      <c r="A16" t="s">
        <v>52</v>
      </c>
      <c r="E16" s="35" t="s">
        <v>84</v>
      </c>
    </row>
    <row r="17" spans="1:16" x14ac:dyDescent="0.2">
      <c r="A17" s="24" t="s">
        <v>44</v>
      </c>
      <c r="B17" s="28" t="s">
        <v>21</v>
      </c>
      <c r="C17" s="28" t="s">
        <v>78</v>
      </c>
      <c r="D17" s="24" t="s">
        <v>184</v>
      </c>
      <c r="E17" s="29" t="s">
        <v>80</v>
      </c>
      <c r="F17" s="30" t="s">
        <v>81</v>
      </c>
      <c r="G17" s="31">
        <v>0.26400000000000001</v>
      </c>
      <c r="H17" s="32">
        <v>0</v>
      </c>
      <c r="I17" s="33">
        <f>ROUND(ROUND(H17,2)*ROUND(G17,3),2)</f>
        <v>0</v>
      </c>
      <c r="O17">
        <f>(I17*21)/100</f>
        <v>0</v>
      </c>
      <c r="P17" t="s">
        <v>22</v>
      </c>
    </row>
    <row r="18" spans="1:16" ht="25.5" x14ac:dyDescent="0.2">
      <c r="A18" s="34" t="s">
        <v>49</v>
      </c>
      <c r="E18" s="35" t="s">
        <v>185</v>
      </c>
    </row>
    <row r="19" spans="1:16" x14ac:dyDescent="0.2">
      <c r="A19" s="36" t="s">
        <v>51</v>
      </c>
      <c r="E19" s="37" t="s">
        <v>186</v>
      </c>
    </row>
    <row r="20" spans="1:16" ht="25.5" x14ac:dyDescent="0.2">
      <c r="A20" t="s">
        <v>52</v>
      </c>
      <c r="E20" s="35" t="s">
        <v>84</v>
      </c>
    </row>
    <row r="21" spans="1:16" x14ac:dyDescent="0.2">
      <c r="A21" s="24" t="s">
        <v>44</v>
      </c>
      <c r="B21" s="28" t="s">
        <v>32</v>
      </c>
      <c r="C21" s="28" t="s">
        <v>88</v>
      </c>
      <c r="D21" s="24" t="s">
        <v>46</v>
      </c>
      <c r="E21" s="29" t="s">
        <v>89</v>
      </c>
      <c r="F21" s="30" t="s">
        <v>48</v>
      </c>
      <c r="G21" s="31">
        <v>1</v>
      </c>
      <c r="H21" s="32">
        <v>0</v>
      </c>
      <c r="I21" s="33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34" t="s">
        <v>49</v>
      </c>
      <c r="E22" s="35" t="s">
        <v>46</v>
      </c>
    </row>
    <row r="23" spans="1:16" x14ac:dyDescent="0.2">
      <c r="A23" s="36" t="s">
        <v>51</v>
      </c>
      <c r="E23" s="37" t="s">
        <v>46</v>
      </c>
    </row>
    <row r="24" spans="1:16" x14ac:dyDescent="0.2">
      <c r="A24" t="s">
        <v>52</v>
      </c>
      <c r="E24" s="35" t="s">
        <v>90</v>
      </c>
    </row>
    <row r="25" spans="1:16" x14ac:dyDescent="0.2">
      <c r="A25" s="24" t="s">
        <v>44</v>
      </c>
      <c r="B25" s="28" t="s">
        <v>34</v>
      </c>
      <c r="C25" s="28" t="s">
        <v>187</v>
      </c>
      <c r="D25" s="24" t="s">
        <v>46</v>
      </c>
      <c r="E25" s="29" t="s">
        <v>188</v>
      </c>
      <c r="F25" s="30" t="s">
        <v>48</v>
      </c>
      <c r="G25" s="31">
        <v>1</v>
      </c>
      <c r="H25" s="32">
        <v>0</v>
      </c>
      <c r="I25" s="33">
        <f>ROUND(ROUND(H25,2)*ROUND(G25,3),2)</f>
        <v>0</v>
      </c>
      <c r="O25">
        <f>(I25*21)/100</f>
        <v>0</v>
      </c>
      <c r="P25" t="s">
        <v>22</v>
      </c>
    </row>
    <row r="26" spans="1:16" ht="38.25" x14ac:dyDescent="0.2">
      <c r="A26" s="34" t="s">
        <v>49</v>
      </c>
      <c r="E26" s="35" t="s">
        <v>189</v>
      </c>
    </row>
    <row r="27" spans="1:16" x14ac:dyDescent="0.2">
      <c r="A27" s="36" t="s">
        <v>51</v>
      </c>
      <c r="E27" s="37" t="s">
        <v>46</v>
      </c>
    </row>
    <row r="28" spans="1:16" x14ac:dyDescent="0.2">
      <c r="A28" t="s">
        <v>52</v>
      </c>
      <c r="E28" s="35" t="s">
        <v>90</v>
      </c>
    </row>
    <row r="29" spans="1:16" x14ac:dyDescent="0.2">
      <c r="A29" s="24" t="s">
        <v>44</v>
      </c>
      <c r="B29" s="28" t="s">
        <v>36</v>
      </c>
      <c r="C29" s="28" t="s">
        <v>91</v>
      </c>
      <c r="D29" s="24" t="s">
        <v>46</v>
      </c>
      <c r="E29" s="29" t="s">
        <v>92</v>
      </c>
      <c r="F29" s="30" t="s">
        <v>48</v>
      </c>
      <c r="G29" s="31">
        <v>1</v>
      </c>
      <c r="H29" s="32">
        <v>0</v>
      </c>
      <c r="I29" s="33">
        <f>ROUND(ROUND(H29,2)*ROUND(G29,3),2)</f>
        <v>0</v>
      </c>
      <c r="O29">
        <f>(I29*21)/100</f>
        <v>0</v>
      </c>
      <c r="P29" t="s">
        <v>22</v>
      </c>
    </row>
    <row r="30" spans="1:16" ht="25.5" x14ac:dyDescent="0.2">
      <c r="A30" s="34" t="s">
        <v>49</v>
      </c>
      <c r="E30" s="35" t="s">
        <v>93</v>
      </c>
    </row>
    <row r="31" spans="1:16" x14ac:dyDescent="0.2">
      <c r="A31" s="36" t="s">
        <v>51</v>
      </c>
      <c r="E31" s="37" t="s">
        <v>46</v>
      </c>
    </row>
    <row r="32" spans="1:16" x14ac:dyDescent="0.2">
      <c r="A32" t="s">
        <v>52</v>
      </c>
      <c r="E32" s="35" t="s">
        <v>57</v>
      </c>
    </row>
    <row r="33" spans="1:18" ht="12.75" customHeight="1" x14ac:dyDescent="0.2">
      <c r="A33" s="12" t="s">
        <v>42</v>
      </c>
      <c r="B33" s="12"/>
      <c r="C33" s="39" t="s">
        <v>28</v>
      </c>
      <c r="D33" s="12"/>
      <c r="E33" s="26" t="s">
        <v>94</v>
      </c>
      <c r="F33" s="12"/>
      <c r="G33" s="12"/>
      <c r="H33" s="12"/>
      <c r="I33" s="40">
        <f>0+Q33</f>
        <v>0</v>
      </c>
      <c r="O33">
        <f>0+R33</f>
        <v>0</v>
      </c>
      <c r="Q33">
        <f>0+I34+I38+I42+I46+I50+I54+I58+I62+I66+I70+I74+I78</f>
        <v>0</v>
      </c>
      <c r="R33">
        <f>0+O34+O38+O42+O46+O50+O54+O58+O62+O66+O70+O74+O78</f>
        <v>0</v>
      </c>
    </row>
    <row r="34" spans="1:18" x14ac:dyDescent="0.2">
      <c r="A34" s="24" t="s">
        <v>44</v>
      </c>
      <c r="B34" s="28" t="s">
        <v>72</v>
      </c>
      <c r="C34" s="28" t="s">
        <v>190</v>
      </c>
      <c r="D34" s="24" t="s">
        <v>46</v>
      </c>
      <c r="E34" s="29" t="s">
        <v>191</v>
      </c>
      <c r="F34" s="30" t="s">
        <v>97</v>
      </c>
      <c r="G34" s="31">
        <v>0.12</v>
      </c>
      <c r="H34" s="32">
        <v>0</v>
      </c>
      <c r="I34" s="33">
        <f>ROUND(ROUND(H34,2)*ROUND(G34,3),2)</f>
        <v>0</v>
      </c>
      <c r="O34">
        <f>(I34*21)/100</f>
        <v>0</v>
      </c>
      <c r="P34" t="s">
        <v>22</v>
      </c>
    </row>
    <row r="35" spans="1:18" ht="25.5" x14ac:dyDescent="0.2">
      <c r="A35" s="34" t="s">
        <v>49</v>
      </c>
      <c r="E35" s="35" t="s">
        <v>192</v>
      </c>
    </row>
    <row r="36" spans="1:18" ht="38.25" x14ac:dyDescent="0.2">
      <c r="A36" s="36" t="s">
        <v>51</v>
      </c>
      <c r="E36" s="37" t="s">
        <v>193</v>
      </c>
    </row>
    <row r="37" spans="1:18" ht="63.75" x14ac:dyDescent="0.2">
      <c r="A37" t="s">
        <v>52</v>
      </c>
      <c r="E37" s="35" t="s">
        <v>194</v>
      </c>
    </row>
    <row r="38" spans="1:18" x14ac:dyDescent="0.2">
      <c r="A38" s="24" t="s">
        <v>44</v>
      </c>
      <c r="B38" s="28" t="s">
        <v>107</v>
      </c>
      <c r="C38" s="28" t="s">
        <v>195</v>
      </c>
      <c r="D38" s="24" t="s">
        <v>46</v>
      </c>
      <c r="E38" s="29" t="s">
        <v>196</v>
      </c>
      <c r="F38" s="30" t="s">
        <v>97</v>
      </c>
      <c r="G38" s="31">
        <v>35.75</v>
      </c>
      <c r="H38" s="32">
        <v>0</v>
      </c>
      <c r="I38" s="33">
        <f>ROUND(ROUND(H38,2)*ROUND(G38,3),2)</f>
        <v>0</v>
      </c>
      <c r="O38">
        <f>(I38*21)/100</f>
        <v>0</v>
      </c>
      <c r="P38" t="s">
        <v>22</v>
      </c>
    </row>
    <row r="39" spans="1:18" ht="38.25" x14ac:dyDescent="0.2">
      <c r="A39" s="34" t="s">
        <v>49</v>
      </c>
      <c r="E39" s="35" t="s">
        <v>197</v>
      </c>
    </row>
    <row r="40" spans="1:18" ht="38.25" x14ac:dyDescent="0.2">
      <c r="A40" s="36" t="s">
        <v>51</v>
      </c>
      <c r="E40" s="37" t="s">
        <v>198</v>
      </c>
    </row>
    <row r="41" spans="1:18" ht="63.75" x14ac:dyDescent="0.2">
      <c r="A41" t="s">
        <v>52</v>
      </c>
      <c r="E41" s="35" t="s">
        <v>194</v>
      </c>
    </row>
    <row r="42" spans="1:18" x14ac:dyDescent="0.2">
      <c r="A42" s="24" t="s">
        <v>44</v>
      </c>
      <c r="B42" s="28" t="s">
        <v>39</v>
      </c>
      <c r="C42" s="28" t="s">
        <v>199</v>
      </c>
      <c r="D42" s="24" t="s">
        <v>46</v>
      </c>
      <c r="E42" s="29" t="s">
        <v>200</v>
      </c>
      <c r="F42" s="30" t="s">
        <v>97</v>
      </c>
      <c r="G42" s="31">
        <v>5.6</v>
      </c>
      <c r="H42" s="32">
        <v>0</v>
      </c>
      <c r="I42" s="33">
        <f>ROUND(ROUND(H42,2)*ROUND(G42,3),2)</f>
        <v>0</v>
      </c>
      <c r="O42">
        <f>(I42*21)/100</f>
        <v>0</v>
      </c>
      <c r="P42" t="s">
        <v>22</v>
      </c>
    </row>
    <row r="43" spans="1:18" ht="25.5" x14ac:dyDescent="0.2">
      <c r="A43" s="34" t="s">
        <v>49</v>
      </c>
      <c r="E43" s="35" t="s">
        <v>201</v>
      </c>
    </row>
    <row r="44" spans="1:18" ht="25.5" x14ac:dyDescent="0.2">
      <c r="A44" s="36" t="s">
        <v>51</v>
      </c>
      <c r="E44" s="37" t="s">
        <v>202</v>
      </c>
    </row>
    <row r="45" spans="1:18" ht="38.25" x14ac:dyDescent="0.2">
      <c r="A45" t="s">
        <v>52</v>
      </c>
      <c r="E45" s="35" t="s">
        <v>203</v>
      </c>
    </row>
    <row r="46" spans="1:18" x14ac:dyDescent="0.2">
      <c r="A46" s="24" t="s">
        <v>44</v>
      </c>
      <c r="B46" s="28" t="s">
        <v>41</v>
      </c>
      <c r="C46" s="28" t="s">
        <v>204</v>
      </c>
      <c r="D46" s="24" t="s">
        <v>79</v>
      </c>
      <c r="E46" s="29" t="s">
        <v>205</v>
      </c>
      <c r="F46" s="30" t="s">
        <v>97</v>
      </c>
      <c r="G46" s="31">
        <v>50</v>
      </c>
      <c r="H46" s="32">
        <v>0</v>
      </c>
      <c r="I46" s="33">
        <f>ROUND(ROUND(H46,2)*ROUND(G46,3),2)</f>
        <v>0</v>
      </c>
      <c r="O46">
        <f>(I46*21)/100</f>
        <v>0</v>
      </c>
      <c r="P46" t="s">
        <v>22</v>
      </c>
    </row>
    <row r="47" spans="1:18" ht="63.75" x14ac:dyDescent="0.2">
      <c r="A47" s="34" t="s">
        <v>49</v>
      </c>
      <c r="E47" s="35" t="s">
        <v>206</v>
      </c>
    </row>
    <row r="48" spans="1:18" ht="191.25" x14ac:dyDescent="0.2">
      <c r="A48" s="36" t="s">
        <v>51</v>
      </c>
      <c r="E48" s="37" t="s">
        <v>207</v>
      </c>
    </row>
    <row r="49" spans="1:16" ht="369.75" x14ac:dyDescent="0.2">
      <c r="A49" t="s">
        <v>52</v>
      </c>
      <c r="E49" s="35" t="s">
        <v>100</v>
      </c>
    </row>
    <row r="50" spans="1:16" x14ac:dyDescent="0.2">
      <c r="A50" s="24" t="s">
        <v>44</v>
      </c>
      <c r="B50" s="28" t="s">
        <v>120</v>
      </c>
      <c r="C50" s="28" t="s">
        <v>204</v>
      </c>
      <c r="D50" s="24" t="s">
        <v>85</v>
      </c>
      <c r="E50" s="29" t="s">
        <v>205</v>
      </c>
      <c r="F50" s="30" t="s">
        <v>97</v>
      </c>
      <c r="G50" s="31">
        <v>79</v>
      </c>
      <c r="H50" s="32">
        <v>0</v>
      </c>
      <c r="I50" s="33">
        <f>ROUND(ROUND(H50,2)*ROUND(G50,3),2)</f>
        <v>0</v>
      </c>
      <c r="O50">
        <f>(I50*21)/100</f>
        <v>0</v>
      </c>
      <c r="P50" t="s">
        <v>22</v>
      </c>
    </row>
    <row r="51" spans="1:16" ht="51" x14ac:dyDescent="0.2">
      <c r="A51" s="34" t="s">
        <v>49</v>
      </c>
      <c r="E51" s="35" t="s">
        <v>208</v>
      </c>
    </row>
    <row r="52" spans="1:16" ht="38.25" x14ac:dyDescent="0.2">
      <c r="A52" s="36" t="s">
        <v>51</v>
      </c>
      <c r="E52" s="37" t="s">
        <v>209</v>
      </c>
    </row>
    <row r="53" spans="1:16" ht="369.75" x14ac:dyDescent="0.2">
      <c r="A53" t="s">
        <v>52</v>
      </c>
      <c r="E53" s="35" t="s">
        <v>100</v>
      </c>
    </row>
    <row r="54" spans="1:16" x14ac:dyDescent="0.2">
      <c r="A54" s="24" t="s">
        <v>44</v>
      </c>
      <c r="B54" s="28" t="s">
        <v>126</v>
      </c>
      <c r="C54" s="28" t="s">
        <v>108</v>
      </c>
      <c r="D54" s="24" t="s">
        <v>79</v>
      </c>
      <c r="E54" s="29" t="s">
        <v>109</v>
      </c>
      <c r="F54" s="30" t="s">
        <v>97</v>
      </c>
      <c r="G54" s="31">
        <v>50</v>
      </c>
      <c r="H54" s="32">
        <v>0</v>
      </c>
      <c r="I54" s="33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34" t="s">
        <v>49</v>
      </c>
      <c r="E55" s="35" t="s">
        <v>46</v>
      </c>
    </row>
    <row r="56" spans="1:16" ht="25.5" x14ac:dyDescent="0.2">
      <c r="A56" s="36" t="s">
        <v>51</v>
      </c>
      <c r="E56" s="37" t="s">
        <v>210</v>
      </c>
    </row>
    <row r="57" spans="1:16" ht="191.25" x14ac:dyDescent="0.2">
      <c r="A57" t="s">
        <v>52</v>
      </c>
      <c r="E57" s="35" t="s">
        <v>111</v>
      </c>
    </row>
    <row r="58" spans="1:16" x14ac:dyDescent="0.2">
      <c r="A58" s="24" t="s">
        <v>44</v>
      </c>
      <c r="B58" s="28" t="s">
        <v>131</v>
      </c>
      <c r="C58" s="28" t="s">
        <v>108</v>
      </c>
      <c r="D58" s="24" t="s">
        <v>85</v>
      </c>
      <c r="E58" s="29" t="s">
        <v>109</v>
      </c>
      <c r="F58" s="30" t="s">
        <v>97</v>
      </c>
      <c r="G58" s="31">
        <v>79</v>
      </c>
      <c r="H58" s="32">
        <v>0</v>
      </c>
      <c r="I58" s="33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34" t="s">
        <v>49</v>
      </c>
      <c r="E59" s="35" t="s">
        <v>112</v>
      </c>
    </row>
    <row r="60" spans="1:16" ht="25.5" x14ac:dyDescent="0.2">
      <c r="A60" s="36" t="s">
        <v>51</v>
      </c>
      <c r="E60" s="37" t="s">
        <v>211</v>
      </c>
    </row>
    <row r="61" spans="1:16" ht="191.25" x14ac:dyDescent="0.2">
      <c r="A61" t="s">
        <v>52</v>
      </c>
      <c r="E61" s="35" t="s">
        <v>111</v>
      </c>
    </row>
    <row r="62" spans="1:16" x14ac:dyDescent="0.2">
      <c r="A62" s="24" t="s">
        <v>44</v>
      </c>
      <c r="B62" s="28" t="s">
        <v>136</v>
      </c>
      <c r="C62" s="28" t="s">
        <v>212</v>
      </c>
      <c r="D62" s="24" t="s">
        <v>46</v>
      </c>
      <c r="E62" s="29" t="s">
        <v>213</v>
      </c>
      <c r="F62" s="30" t="s">
        <v>97</v>
      </c>
      <c r="G62" s="31">
        <v>3.5</v>
      </c>
      <c r="H62" s="32">
        <v>0</v>
      </c>
      <c r="I62" s="33">
        <f>ROUND(ROUND(H62,2)*ROUND(G62,3),2)</f>
        <v>0</v>
      </c>
      <c r="O62">
        <f>(I62*21)/100</f>
        <v>0</v>
      </c>
      <c r="P62" t="s">
        <v>22</v>
      </c>
    </row>
    <row r="63" spans="1:16" x14ac:dyDescent="0.2">
      <c r="A63" s="34" t="s">
        <v>49</v>
      </c>
      <c r="E63" s="35" t="s">
        <v>214</v>
      </c>
    </row>
    <row r="64" spans="1:16" ht="25.5" x14ac:dyDescent="0.2">
      <c r="A64" s="36" t="s">
        <v>51</v>
      </c>
      <c r="E64" s="37" t="s">
        <v>215</v>
      </c>
    </row>
    <row r="65" spans="1:16" ht="242.25" x14ac:dyDescent="0.2">
      <c r="A65" t="s">
        <v>52</v>
      </c>
      <c r="E65" s="35" t="s">
        <v>216</v>
      </c>
    </row>
    <row r="66" spans="1:16" x14ac:dyDescent="0.2">
      <c r="A66" s="24" t="s">
        <v>44</v>
      </c>
      <c r="B66" s="28" t="s">
        <v>142</v>
      </c>
      <c r="C66" s="28" t="s">
        <v>114</v>
      </c>
      <c r="D66" s="24" t="s">
        <v>46</v>
      </c>
      <c r="E66" s="29" t="s">
        <v>115</v>
      </c>
      <c r="F66" s="30" t="s">
        <v>116</v>
      </c>
      <c r="G66" s="31">
        <v>191.4</v>
      </c>
      <c r="H66" s="32">
        <v>0</v>
      </c>
      <c r="I66" s="33">
        <f>ROUND(ROUND(H66,2)*ROUND(G66,3),2)</f>
        <v>0</v>
      </c>
      <c r="O66">
        <f>(I66*21)/100</f>
        <v>0</v>
      </c>
      <c r="P66" t="s">
        <v>22</v>
      </c>
    </row>
    <row r="67" spans="1:16" x14ac:dyDescent="0.2">
      <c r="A67" s="34" t="s">
        <v>49</v>
      </c>
      <c r="E67" s="35" t="s">
        <v>46</v>
      </c>
    </row>
    <row r="68" spans="1:16" ht="76.5" x14ac:dyDescent="0.2">
      <c r="A68" s="36" t="s">
        <v>51</v>
      </c>
      <c r="E68" s="37" t="s">
        <v>217</v>
      </c>
    </row>
    <row r="69" spans="1:16" ht="25.5" x14ac:dyDescent="0.2">
      <c r="A69" t="s">
        <v>52</v>
      </c>
      <c r="E69" s="35" t="s">
        <v>118</v>
      </c>
    </row>
    <row r="70" spans="1:16" x14ac:dyDescent="0.2">
      <c r="A70" s="24" t="s">
        <v>44</v>
      </c>
      <c r="B70" s="28" t="s">
        <v>147</v>
      </c>
      <c r="C70" s="28" t="s">
        <v>218</v>
      </c>
      <c r="D70" s="24" t="s">
        <v>46</v>
      </c>
      <c r="E70" s="29" t="s">
        <v>219</v>
      </c>
      <c r="F70" s="30" t="s">
        <v>97</v>
      </c>
      <c r="G70" s="31">
        <v>4.5999999999999996</v>
      </c>
      <c r="H70" s="32">
        <v>0</v>
      </c>
      <c r="I70" s="33">
        <f>ROUND(ROUND(H70,2)*ROUND(G70,3),2)</f>
        <v>0</v>
      </c>
      <c r="O70">
        <f>(I70*21)/100</f>
        <v>0</v>
      </c>
      <c r="P70" t="s">
        <v>22</v>
      </c>
    </row>
    <row r="71" spans="1:16" x14ac:dyDescent="0.2">
      <c r="A71" s="34" t="s">
        <v>49</v>
      </c>
      <c r="E71" s="35" t="s">
        <v>220</v>
      </c>
    </row>
    <row r="72" spans="1:16" x14ac:dyDescent="0.2">
      <c r="A72" s="36" t="s">
        <v>51</v>
      </c>
      <c r="E72" s="37" t="s">
        <v>221</v>
      </c>
    </row>
    <row r="73" spans="1:16" ht="38.25" x14ac:dyDescent="0.2">
      <c r="A73" t="s">
        <v>52</v>
      </c>
      <c r="E73" s="35" t="s">
        <v>222</v>
      </c>
    </row>
    <row r="74" spans="1:16" x14ac:dyDescent="0.2">
      <c r="A74" s="24" t="s">
        <v>44</v>
      </c>
      <c r="B74" s="28" t="s">
        <v>153</v>
      </c>
      <c r="C74" s="28" t="s">
        <v>223</v>
      </c>
      <c r="D74" s="24" t="s">
        <v>46</v>
      </c>
      <c r="E74" s="29" t="s">
        <v>224</v>
      </c>
      <c r="F74" s="30" t="s">
        <v>116</v>
      </c>
      <c r="G74" s="31">
        <v>46</v>
      </c>
      <c r="H74" s="32">
        <v>0</v>
      </c>
      <c r="I74" s="33">
        <f>ROUND(ROUND(H74,2)*ROUND(G74,3),2)</f>
        <v>0</v>
      </c>
      <c r="O74">
        <f>(I74*21)/100</f>
        <v>0</v>
      </c>
      <c r="P74" t="s">
        <v>22</v>
      </c>
    </row>
    <row r="75" spans="1:16" x14ac:dyDescent="0.2">
      <c r="A75" s="34" t="s">
        <v>49</v>
      </c>
      <c r="E75" s="35" t="s">
        <v>46</v>
      </c>
    </row>
    <row r="76" spans="1:16" ht="25.5" x14ac:dyDescent="0.2">
      <c r="A76" s="36" t="s">
        <v>51</v>
      </c>
      <c r="E76" s="37" t="s">
        <v>225</v>
      </c>
    </row>
    <row r="77" spans="1:16" ht="25.5" x14ac:dyDescent="0.2">
      <c r="A77" t="s">
        <v>52</v>
      </c>
      <c r="E77" s="35" t="s">
        <v>226</v>
      </c>
    </row>
    <row r="78" spans="1:16" x14ac:dyDescent="0.2">
      <c r="A78" s="24" t="s">
        <v>44</v>
      </c>
      <c r="B78" s="28" t="s">
        <v>160</v>
      </c>
      <c r="C78" s="28" t="s">
        <v>227</v>
      </c>
      <c r="D78" s="24" t="s">
        <v>46</v>
      </c>
      <c r="E78" s="29" t="s">
        <v>228</v>
      </c>
      <c r="F78" s="30" t="s">
        <v>97</v>
      </c>
      <c r="G78" s="31">
        <v>1.38</v>
      </c>
      <c r="H78" s="32">
        <v>0</v>
      </c>
      <c r="I78" s="33">
        <f>ROUND(ROUND(H78,2)*ROUND(G78,3),2)</f>
        <v>0</v>
      </c>
      <c r="O78">
        <f>(I78*21)/100</f>
        <v>0</v>
      </c>
      <c r="P78" t="s">
        <v>22</v>
      </c>
    </row>
    <row r="79" spans="1:16" x14ac:dyDescent="0.2">
      <c r="A79" s="34" t="s">
        <v>49</v>
      </c>
      <c r="E79" s="35" t="s">
        <v>46</v>
      </c>
    </row>
    <row r="80" spans="1:16" ht="38.25" x14ac:dyDescent="0.2">
      <c r="A80" s="36" t="s">
        <v>51</v>
      </c>
      <c r="E80" s="37" t="s">
        <v>229</v>
      </c>
    </row>
    <row r="81" spans="1:18" ht="38.25" x14ac:dyDescent="0.2">
      <c r="A81" t="s">
        <v>52</v>
      </c>
      <c r="E81" s="35" t="s">
        <v>230</v>
      </c>
    </row>
    <row r="82" spans="1:18" ht="12.75" customHeight="1" x14ac:dyDescent="0.2">
      <c r="A82" s="12" t="s">
        <v>42</v>
      </c>
      <c r="B82" s="12"/>
      <c r="C82" s="39" t="s">
        <v>22</v>
      </c>
      <c r="D82" s="12"/>
      <c r="E82" s="26" t="s">
        <v>119</v>
      </c>
      <c r="F82" s="12"/>
      <c r="G82" s="12"/>
      <c r="H82" s="12"/>
      <c r="I82" s="40">
        <f>0+Q82</f>
        <v>0</v>
      </c>
      <c r="O82">
        <f>0+R82</f>
        <v>0</v>
      </c>
      <c r="Q82">
        <f>0+I83+I87+I91+I95+I99</f>
        <v>0</v>
      </c>
      <c r="R82">
        <f>0+O83+O87+O91+O95+O99</f>
        <v>0</v>
      </c>
    </row>
    <row r="83" spans="1:18" x14ac:dyDescent="0.2">
      <c r="A83" s="24" t="s">
        <v>44</v>
      </c>
      <c r="B83" s="28" t="s">
        <v>167</v>
      </c>
      <c r="C83" s="28" t="s">
        <v>231</v>
      </c>
      <c r="D83" s="24" t="s">
        <v>46</v>
      </c>
      <c r="E83" s="29" t="s">
        <v>232</v>
      </c>
      <c r="F83" s="30" t="s">
        <v>116</v>
      </c>
      <c r="G83" s="31">
        <v>12.5</v>
      </c>
      <c r="H83" s="32">
        <v>0</v>
      </c>
      <c r="I83" s="33">
        <f>ROUND(ROUND(H83,2)*ROUND(G83,3),2)</f>
        <v>0</v>
      </c>
      <c r="O83">
        <f>(I83*21)/100</f>
        <v>0</v>
      </c>
      <c r="P83" t="s">
        <v>22</v>
      </c>
    </row>
    <row r="84" spans="1:18" ht="25.5" x14ac:dyDescent="0.2">
      <c r="A84" s="34" t="s">
        <v>49</v>
      </c>
      <c r="E84" s="35" t="s">
        <v>233</v>
      </c>
    </row>
    <row r="85" spans="1:18" ht="25.5" x14ac:dyDescent="0.2">
      <c r="A85" s="36" t="s">
        <v>51</v>
      </c>
      <c r="E85" s="37" t="s">
        <v>234</v>
      </c>
    </row>
    <row r="86" spans="1:18" ht="38.25" x14ac:dyDescent="0.2">
      <c r="A86" t="s">
        <v>52</v>
      </c>
      <c r="E86" s="35" t="s">
        <v>235</v>
      </c>
    </row>
    <row r="87" spans="1:18" x14ac:dyDescent="0.2">
      <c r="A87" s="24" t="s">
        <v>44</v>
      </c>
      <c r="B87" s="28" t="s">
        <v>173</v>
      </c>
      <c r="C87" s="28" t="s">
        <v>236</v>
      </c>
      <c r="D87" s="24" t="s">
        <v>46</v>
      </c>
      <c r="E87" s="29" t="s">
        <v>237</v>
      </c>
      <c r="F87" s="30" t="s">
        <v>176</v>
      </c>
      <c r="G87" s="31">
        <v>25</v>
      </c>
      <c r="H87" s="32">
        <v>0</v>
      </c>
      <c r="I87" s="33">
        <f>ROUND(ROUND(H87,2)*ROUND(G87,3),2)</f>
        <v>0</v>
      </c>
      <c r="O87">
        <f>(I87*21)/100</f>
        <v>0</v>
      </c>
      <c r="P87" t="s">
        <v>22</v>
      </c>
    </row>
    <row r="88" spans="1:18" ht="38.25" x14ac:dyDescent="0.2">
      <c r="A88" s="34" t="s">
        <v>49</v>
      </c>
      <c r="E88" s="35" t="s">
        <v>238</v>
      </c>
    </row>
    <row r="89" spans="1:18" ht="25.5" x14ac:dyDescent="0.2">
      <c r="A89" s="36" t="s">
        <v>51</v>
      </c>
      <c r="E89" s="37" t="s">
        <v>239</v>
      </c>
    </row>
    <row r="90" spans="1:18" ht="165.75" x14ac:dyDescent="0.2">
      <c r="A90" t="s">
        <v>52</v>
      </c>
      <c r="E90" s="35" t="s">
        <v>240</v>
      </c>
    </row>
    <row r="91" spans="1:18" x14ac:dyDescent="0.2">
      <c r="A91" s="24" t="s">
        <v>44</v>
      </c>
      <c r="B91" s="28" t="s">
        <v>241</v>
      </c>
      <c r="C91" s="28" t="s">
        <v>121</v>
      </c>
      <c r="D91" s="24" t="s">
        <v>46</v>
      </c>
      <c r="E91" s="29" t="s">
        <v>122</v>
      </c>
      <c r="F91" s="30" t="s">
        <v>97</v>
      </c>
      <c r="G91" s="31">
        <v>79.75</v>
      </c>
      <c r="H91" s="32">
        <v>0</v>
      </c>
      <c r="I91" s="33">
        <f>ROUND(ROUND(H91,2)*ROUND(G91,3),2)</f>
        <v>0</v>
      </c>
      <c r="O91">
        <f>(I91*21)/100</f>
        <v>0</v>
      </c>
      <c r="P91" t="s">
        <v>22</v>
      </c>
    </row>
    <row r="92" spans="1:18" ht="25.5" x14ac:dyDescent="0.2">
      <c r="A92" s="34" t="s">
        <v>49</v>
      </c>
      <c r="E92" s="35" t="s">
        <v>123</v>
      </c>
    </row>
    <row r="93" spans="1:18" ht="38.25" x14ac:dyDescent="0.2">
      <c r="A93" s="36" t="s">
        <v>51</v>
      </c>
      <c r="E93" s="37" t="s">
        <v>242</v>
      </c>
    </row>
    <row r="94" spans="1:18" ht="38.25" x14ac:dyDescent="0.2">
      <c r="A94" t="s">
        <v>52</v>
      </c>
      <c r="E94" s="35" t="s">
        <v>125</v>
      </c>
    </row>
    <row r="95" spans="1:18" x14ac:dyDescent="0.2">
      <c r="A95" s="24" t="s">
        <v>44</v>
      </c>
      <c r="B95" s="28" t="s">
        <v>243</v>
      </c>
      <c r="C95" s="28" t="s">
        <v>127</v>
      </c>
      <c r="D95" s="24" t="s">
        <v>46</v>
      </c>
      <c r="E95" s="29" t="s">
        <v>128</v>
      </c>
      <c r="F95" s="30" t="s">
        <v>116</v>
      </c>
      <c r="G95" s="31">
        <v>4.5</v>
      </c>
      <c r="H95" s="32">
        <v>0</v>
      </c>
      <c r="I95" s="33">
        <f>ROUND(ROUND(H95,2)*ROUND(G95,3),2)</f>
        <v>0</v>
      </c>
      <c r="O95">
        <f>(I95*21)/100</f>
        <v>0</v>
      </c>
      <c r="P95" t="s">
        <v>22</v>
      </c>
    </row>
    <row r="96" spans="1:18" x14ac:dyDescent="0.2">
      <c r="A96" s="34" t="s">
        <v>49</v>
      </c>
      <c r="E96" s="35" t="s">
        <v>46</v>
      </c>
    </row>
    <row r="97" spans="1:18" x14ac:dyDescent="0.2">
      <c r="A97" s="36" t="s">
        <v>51</v>
      </c>
      <c r="E97" s="37" t="s">
        <v>244</v>
      </c>
    </row>
    <row r="98" spans="1:18" ht="102" x14ac:dyDescent="0.2">
      <c r="A98" t="s">
        <v>52</v>
      </c>
      <c r="E98" s="35" t="s">
        <v>130</v>
      </c>
    </row>
    <row r="99" spans="1:18" x14ac:dyDescent="0.2">
      <c r="A99" s="24" t="s">
        <v>44</v>
      </c>
      <c r="B99" s="28" t="s">
        <v>245</v>
      </c>
      <c r="C99" s="28" t="s">
        <v>132</v>
      </c>
      <c r="D99" s="24" t="s">
        <v>46</v>
      </c>
      <c r="E99" s="29" t="s">
        <v>133</v>
      </c>
      <c r="F99" s="30" t="s">
        <v>116</v>
      </c>
      <c r="G99" s="31">
        <v>159.5</v>
      </c>
      <c r="H99" s="32">
        <v>0</v>
      </c>
      <c r="I99" s="33">
        <f>ROUND(ROUND(H99,2)*ROUND(G99,3),2)</f>
        <v>0</v>
      </c>
      <c r="O99">
        <f>(I99*21)/100</f>
        <v>0</v>
      </c>
      <c r="P99" t="s">
        <v>22</v>
      </c>
    </row>
    <row r="100" spans="1:18" x14ac:dyDescent="0.2">
      <c r="A100" s="34" t="s">
        <v>49</v>
      </c>
      <c r="E100" s="35" t="s">
        <v>112</v>
      </c>
    </row>
    <row r="101" spans="1:18" ht="38.25" x14ac:dyDescent="0.2">
      <c r="A101" s="36" t="s">
        <v>51</v>
      </c>
      <c r="E101" s="37" t="s">
        <v>246</v>
      </c>
    </row>
    <row r="102" spans="1:18" ht="102" x14ac:dyDescent="0.2">
      <c r="A102" t="s">
        <v>52</v>
      </c>
      <c r="E102" s="35" t="s">
        <v>130</v>
      </c>
    </row>
    <row r="103" spans="1:18" ht="12.75" customHeight="1" x14ac:dyDescent="0.2">
      <c r="A103" s="12" t="s">
        <v>42</v>
      </c>
      <c r="B103" s="12"/>
      <c r="C103" s="39" t="s">
        <v>34</v>
      </c>
      <c r="D103" s="12"/>
      <c r="E103" s="26" t="s">
        <v>135</v>
      </c>
      <c r="F103" s="12"/>
      <c r="G103" s="12"/>
      <c r="H103" s="12"/>
      <c r="I103" s="40">
        <f>0+Q103</f>
        <v>0</v>
      </c>
      <c r="O103">
        <f>0+R103</f>
        <v>0</v>
      </c>
      <c r="Q103">
        <f>0+I104+I108+I112+I116+I120</f>
        <v>0</v>
      </c>
      <c r="R103">
        <f>0+O104+O108+O112+O116+O120</f>
        <v>0</v>
      </c>
    </row>
    <row r="104" spans="1:18" x14ac:dyDescent="0.2">
      <c r="A104" s="24" t="s">
        <v>44</v>
      </c>
      <c r="B104" s="28" t="s">
        <v>247</v>
      </c>
      <c r="C104" s="28" t="s">
        <v>143</v>
      </c>
      <c r="D104" s="24" t="s">
        <v>46</v>
      </c>
      <c r="E104" s="29" t="s">
        <v>144</v>
      </c>
      <c r="F104" s="30" t="s">
        <v>116</v>
      </c>
      <c r="G104" s="31">
        <v>210.54</v>
      </c>
      <c r="H104" s="32">
        <v>0</v>
      </c>
      <c r="I104" s="33">
        <f>ROUND(ROUND(H104,2)*ROUND(G104,3),2)</f>
        <v>0</v>
      </c>
      <c r="O104">
        <f>(I104*21)/100</f>
        <v>0</v>
      </c>
      <c r="P104" t="s">
        <v>22</v>
      </c>
    </row>
    <row r="105" spans="1:18" x14ac:dyDescent="0.2">
      <c r="A105" s="34" t="s">
        <v>49</v>
      </c>
      <c r="E105" s="35" t="s">
        <v>145</v>
      </c>
    </row>
    <row r="106" spans="1:18" ht="89.25" x14ac:dyDescent="0.2">
      <c r="A106" s="36" t="s">
        <v>51</v>
      </c>
      <c r="E106" s="37" t="s">
        <v>248</v>
      </c>
    </row>
    <row r="107" spans="1:18" ht="51" x14ac:dyDescent="0.2">
      <c r="A107" t="s">
        <v>52</v>
      </c>
      <c r="E107" s="35" t="s">
        <v>141</v>
      </c>
    </row>
    <row r="108" spans="1:18" x14ac:dyDescent="0.2">
      <c r="A108" s="24" t="s">
        <v>44</v>
      </c>
      <c r="B108" s="28" t="s">
        <v>249</v>
      </c>
      <c r="C108" s="28" t="s">
        <v>250</v>
      </c>
      <c r="D108" s="24" t="s">
        <v>46</v>
      </c>
      <c r="E108" s="29" t="s">
        <v>251</v>
      </c>
      <c r="F108" s="30" t="s">
        <v>116</v>
      </c>
      <c r="G108" s="31">
        <v>14.3</v>
      </c>
      <c r="H108" s="32">
        <v>0</v>
      </c>
      <c r="I108" s="33">
        <f>ROUND(ROUND(H108,2)*ROUND(G108,3),2)</f>
        <v>0</v>
      </c>
      <c r="O108">
        <f>(I108*21)/100</f>
        <v>0</v>
      </c>
      <c r="P108" t="s">
        <v>22</v>
      </c>
    </row>
    <row r="109" spans="1:18" ht="51" x14ac:dyDescent="0.2">
      <c r="A109" s="34" t="s">
        <v>49</v>
      </c>
      <c r="E109" s="35" t="s">
        <v>252</v>
      </c>
    </row>
    <row r="110" spans="1:18" ht="38.25" x14ac:dyDescent="0.2">
      <c r="A110" s="36" t="s">
        <v>51</v>
      </c>
      <c r="E110" s="37" t="s">
        <v>253</v>
      </c>
    </row>
    <row r="111" spans="1:18" ht="165.75" x14ac:dyDescent="0.2">
      <c r="A111" t="s">
        <v>52</v>
      </c>
      <c r="E111" s="35" t="s">
        <v>254</v>
      </c>
    </row>
    <row r="112" spans="1:18" x14ac:dyDescent="0.2">
      <c r="A112" s="24" t="s">
        <v>44</v>
      </c>
      <c r="B112" s="28" t="s">
        <v>255</v>
      </c>
      <c r="C112" s="28" t="s">
        <v>148</v>
      </c>
      <c r="D112" s="24" t="s">
        <v>46</v>
      </c>
      <c r="E112" s="29" t="s">
        <v>149</v>
      </c>
      <c r="F112" s="30" t="s">
        <v>116</v>
      </c>
      <c r="G112" s="31">
        <v>31.2</v>
      </c>
      <c r="H112" s="32">
        <v>0</v>
      </c>
      <c r="I112" s="33">
        <f>ROUND(ROUND(H112,2)*ROUND(G112,3),2)</f>
        <v>0</v>
      </c>
      <c r="O112">
        <f>(I112*21)/100</f>
        <v>0</v>
      </c>
      <c r="P112" t="s">
        <v>22</v>
      </c>
    </row>
    <row r="113" spans="1:18" ht="51" x14ac:dyDescent="0.2">
      <c r="A113" s="34" t="s">
        <v>49</v>
      </c>
      <c r="E113" s="35" t="s">
        <v>256</v>
      </c>
    </row>
    <row r="114" spans="1:18" ht="89.25" x14ac:dyDescent="0.2">
      <c r="A114" s="36" t="s">
        <v>51</v>
      </c>
      <c r="E114" s="37" t="s">
        <v>257</v>
      </c>
    </row>
    <row r="115" spans="1:18" ht="165.75" x14ac:dyDescent="0.2">
      <c r="A115" t="s">
        <v>52</v>
      </c>
      <c r="E115" s="35" t="s">
        <v>152</v>
      </c>
    </row>
    <row r="116" spans="1:18" x14ac:dyDescent="0.2">
      <c r="A116" s="24" t="s">
        <v>44</v>
      </c>
      <c r="B116" s="28" t="s">
        <v>258</v>
      </c>
      <c r="C116" s="28" t="s">
        <v>259</v>
      </c>
      <c r="D116" s="24" t="s">
        <v>79</v>
      </c>
      <c r="E116" s="29" t="s">
        <v>260</v>
      </c>
      <c r="F116" s="30" t="s">
        <v>116</v>
      </c>
      <c r="G116" s="31">
        <v>21.5</v>
      </c>
      <c r="H116" s="32">
        <v>0</v>
      </c>
      <c r="I116" s="33">
        <f>ROUND(ROUND(H116,2)*ROUND(G116,3),2)</f>
        <v>0</v>
      </c>
      <c r="O116">
        <f>(I116*21)/100</f>
        <v>0</v>
      </c>
      <c r="P116" t="s">
        <v>22</v>
      </c>
    </row>
    <row r="117" spans="1:18" ht="25.5" x14ac:dyDescent="0.2">
      <c r="A117" s="34" t="s">
        <v>49</v>
      </c>
      <c r="E117" s="35" t="s">
        <v>261</v>
      </c>
    </row>
    <row r="118" spans="1:18" ht="25.5" x14ac:dyDescent="0.2">
      <c r="A118" s="36" t="s">
        <v>51</v>
      </c>
      <c r="E118" s="37" t="s">
        <v>262</v>
      </c>
    </row>
    <row r="119" spans="1:18" ht="102" x14ac:dyDescent="0.2">
      <c r="A119" t="s">
        <v>52</v>
      </c>
      <c r="E119" s="35" t="s">
        <v>158</v>
      </c>
    </row>
    <row r="120" spans="1:18" x14ac:dyDescent="0.2">
      <c r="A120" s="24" t="s">
        <v>44</v>
      </c>
      <c r="B120" s="28" t="s">
        <v>263</v>
      </c>
      <c r="C120" s="28" t="s">
        <v>259</v>
      </c>
      <c r="D120" s="24" t="s">
        <v>85</v>
      </c>
      <c r="E120" s="29" t="s">
        <v>260</v>
      </c>
      <c r="F120" s="30" t="s">
        <v>116</v>
      </c>
      <c r="G120" s="31">
        <v>143</v>
      </c>
      <c r="H120" s="32">
        <v>0</v>
      </c>
      <c r="I120" s="33">
        <f>ROUND(ROUND(H120,2)*ROUND(G120,3),2)</f>
        <v>0</v>
      </c>
      <c r="O120">
        <f>(I120*21)/100</f>
        <v>0</v>
      </c>
      <c r="P120" t="s">
        <v>22</v>
      </c>
    </row>
    <row r="121" spans="1:18" ht="51" x14ac:dyDescent="0.2">
      <c r="A121" s="34" t="s">
        <v>49</v>
      </c>
      <c r="E121" s="35" t="s">
        <v>252</v>
      </c>
    </row>
    <row r="122" spans="1:18" ht="38.25" x14ac:dyDescent="0.2">
      <c r="A122" s="36" t="s">
        <v>51</v>
      </c>
      <c r="E122" s="37" t="s">
        <v>264</v>
      </c>
    </row>
    <row r="123" spans="1:18" ht="102" x14ac:dyDescent="0.2">
      <c r="A123" t="s">
        <v>52</v>
      </c>
      <c r="E123" s="35" t="s">
        <v>158</v>
      </c>
    </row>
    <row r="124" spans="1:18" ht="12.75" customHeight="1" x14ac:dyDescent="0.2">
      <c r="A124" s="12" t="s">
        <v>42</v>
      </c>
      <c r="B124" s="12"/>
      <c r="C124" s="39" t="s">
        <v>36</v>
      </c>
      <c r="D124" s="12"/>
      <c r="E124" s="26" t="s">
        <v>159</v>
      </c>
      <c r="F124" s="12"/>
      <c r="G124" s="12"/>
      <c r="H124" s="12"/>
      <c r="I124" s="40">
        <f>0+Q124</f>
        <v>0</v>
      </c>
      <c r="O124">
        <f>0+R124</f>
        <v>0</v>
      </c>
      <c r="Q124">
        <f>0+I125</f>
        <v>0</v>
      </c>
      <c r="R124">
        <f>0+O125</f>
        <v>0</v>
      </c>
    </row>
    <row r="125" spans="1:18" x14ac:dyDescent="0.2">
      <c r="A125" s="24" t="s">
        <v>44</v>
      </c>
      <c r="B125" s="28" t="s">
        <v>265</v>
      </c>
      <c r="C125" s="28" t="s">
        <v>161</v>
      </c>
      <c r="D125" s="24" t="s">
        <v>46</v>
      </c>
      <c r="E125" s="29" t="s">
        <v>162</v>
      </c>
      <c r="F125" s="30" t="s">
        <v>116</v>
      </c>
      <c r="G125" s="31">
        <v>149.5</v>
      </c>
      <c r="H125" s="32">
        <v>0</v>
      </c>
      <c r="I125" s="33">
        <f>ROUND(ROUND(H125,2)*ROUND(G125,3),2)</f>
        <v>0</v>
      </c>
      <c r="O125">
        <f>(I125*21)/100</f>
        <v>0</v>
      </c>
      <c r="P125" t="s">
        <v>22</v>
      </c>
    </row>
    <row r="126" spans="1:18" x14ac:dyDescent="0.2">
      <c r="A126" s="34" t="s">
        <v>49</v>
      </c>
      <c r="E126" s="35" t="s">
        <v>163</v>
      </c>
    </row>
    <row r="127" spans="1:18" ht="51" x14ac:dyDescent="0.2">
      <c r="A127" s="36" t="s">
        <v>51</v>
      </c>
      <c r="E127" s="37" t="s">
        <v>266</v>
      </c>
    </row>
    <row r="128" spans="1:18" ht="89.25" x14ac:dyDescent="0.2">
      <c r="A128" t="s">
        <v>52</v>
      </c>
      <c r="E128" s="35" t="s">
        <v>165</v>
      </c>
    </row>
    <row r="129" spans="1:18" ht="12.75" customHeight="1" x14ac:dyDescent="0.2">
      <c r="A129" s="12" t="s">
        <v>42</v>
      </c>
      <c r="B129" s="12"/>
      <c r="C129" s="39" t="s">
        <v>72</v>
      </c>
      <c r="D129" s="12"/>
      <c r="E129" s="26" t="s">
        <v>166</v>
      </c>
      <c r="F129" s="12"/>
      <c r="G129" s="12"/>
      <c r="H129" s="12"/>
      <c r="I129" s="40">
        <f>0+Q129</f>
        <v>0</v>
      </c>
      <c r="O129">
        <f>0+R129</f>
        <v>0</v>
      </c>
      <c r="Q129">
        <f>0+I130</f>
        <v>0</v>
      </c>
      <c r="R129">
        <f>0+O130</f>
        <v>0</v>
      </c>
    </row>
    <row r="130" spans="1:18" x14ac:dyDescent="0.2">
      <c r="A130" s="24" t="s">
        <v>44</v>
      </c>
      <c r="B130" s="28" t="s">
        <v>267</v>
      </c>
      <c r="C130" s="28" t="s">
        <v>168</v>
      </c>
      <c r="D130" s="24" t="s">
        <v>46</v>
      </c>
      <c r="E130" s="29" t="s">
        <v>169</v>
      </c>
      <c r="F130" s="30" t="s">
        <v>116</v>
      </c>
      <c r="G130" s="31">
        <v>4.5</v>
      </c>
      <c r="H130" s="32">
        <v>0</v>
      </c>
      <c r="I130" s="33">
        <f>ROUND(ROUND(H130,2)*ROUND(G130,3),2)</f>
        <v>0</v>
      </c>
      <c r="O130">
        <f>(I130*21)/100</f>
        <v>0</v>
      </c>
      <c r="P130" t="s">
        <v>22</v>
      </c>
    </row>
    <row r="131" spans="1:18" ht="25.5" x14ac:dyDescent="0.2">
      <c r="A131" s="34" t="s">
        <v>49</v>
      </c>
      <c r="E131" s="35" t="s">
        <v>170</v>
      </c>
    </row>
    <row r="132" spans="1:18" x14ac:dyDescent="0.2">
      <c r="A132" s="36" t="s">
        <v>51</v>
      </c>
      <c r="E132" s="37" t="s">
        <v>244</v>
      </c>
    </row>
    <row r="133" spans="1:18" ht="38.25" x14ac:dyDescent="0.2">
      <c r="A133" t="s">
        <v>52</v>
      </c>
      <c r="E133" s="35" t="s">
        <v>171</v>
      </c>
    </row>
    <row r="134" spans="1:18" ht="12.75" customHeight="1" x14ac:dyDescent="0.2">
      <c r="A134" s="12" t="s">
        <v>42</v>
      </c>
      <c r="B134" s="12"/>
      <c r="C134" s="39" t="s">
        <v>107</v>
      </c>
      <c r="D134" s="12"/>
      <c r="E134" s="26" t="s">
        <v>268</v>
      </c>
      <c r="F134" s="12"/>
      <c r="G134" s="12"/>
      <c r="H134" s="12"/>
      <c r="I134" s="40">
        <f>0+Q134</f>
        <v>0</v>
      </c>
      <c r="O134">
        <f>0+R134</f>
        <v>0</v>
      </c>
      <c r="Q134">
        <f>0+I135</f>
        <v>0</v>
      </c>
      <c r="R134">
        <f>0+O135</f>
        <v>0</v>
      </c>
    </row>
    <row r="135" spans="1:18" x14ac:dyDescent="0.2">
      <c r="A135" s="24" t="s">
        <v>44</v>
      </c>
      <c r="B135" s="28" t="s">
        <v>269</v>
      </c>
      <c r="C135" s="28" t="s">
        <v>270</v>
      </c>
      <c r="D135" s="24" t="s">
        <v>46</v>
      </c>
      <c r="E135" s="29" t="s">
        <v>271</v>
      </c>
      <c r="F135" s="30" t="s">
        <v>176</v>
      </c>
      <c r="G135" s="31">
        <v>21</v>
      </c>
      <c r="H135" s="32">
        <v>0</v>
      </c>
      <c r="I135" s="33">
        <f>ROUND(ROUND(H135,2)*ROUND(G135,3),2)</f>
        <v>0</v>
      </c>
      <c r="O135">
        <f>(I135*21)/100</f>
        <v>0</v>
      </c>
      <c r="P135" t="s">
        <v>22</v>
      </c>
    </row>
    <row r="136" spans="1:18" ht="25.5" x14ac:dyDescent="0.2">
      <c r="A136" s="34" t="s">
        <v>49</v>
      </c>
      <c r="E136" s="35" t="s">
        <v>272</v>
      </c>
    </row>
    <row r="137" spans="1:18" x14ac:dyDescent="0.2">
      <c r="A137" s="36" t="s">
        <v>51</v>
      </c>
      <c r="E137" s="37" t="s">
        <v>273</v>
      </c>
    </row>
    <row r="138" spans="1:18" ht="255" x14ac:dyDescent="0.2">
      <c r="A138" t="s">
        <v>52</v>
      </c>
      <c r="E138" s="35" t="s">
        <v>274</v>
      </c>
    </row>
    <row r="139" spans="1:18" ht="12.75" customHeight="1" x14ac:dyDescent="0.2">
      <c r="A139" s="12" t="s">
        <v>42</v>
      </c>
      <c r="B139" s="12"/>
      <c r="C139" s="39" t="s">
        <v>39</v>
      </c>
      <c r="D139" s="12"/>
      <c r="E139" s="26" t="s">
        <v>172</v>
      </c>
      <c r="F139" s="12"/>
      <c r="G139" s="12"/>
      <c r="H139" s="12"/>
      <c r="I139" s="40">
        <f>0+Q139</f>
        <v>0</v>
      </c>
      <c r="O139">
        <f>0+R139</f>
        <v>0</v>
      </c>
      <c r="Q139">
        <f>0+I140</f>
        <v>0</v>
      </c>
      <c r="R139">
        <f>0+O140</f>
        <v>0</v>
      </c>
    </row>
    <row r="140" spans="1:18" x14ac:dyDescent="0.2">
      <c r="A140" s="24" t="s">
        <v>44</v>
      </c>
      <c r="B140" s="28" t="s">
        <v>275</v>
      </c>
      <c r="C140" s="28" t="s">
        <v>174</v>
      </c>
      <c r="D140" s="24" t="s">
        <v>46</v>
      </c>
      <c r="E140" s="29" t="s">
        <v>175</v>
      </c>
      <c r="F140" s="30" t="s">
        <v>176</v>
      </c>
      <c r="G140" s="31">
        <v>46.4</v>
      </c>
      <c r="H140" s="32">
        <v>0</v>
      </c>
      <c r="I140" s="33">
        <f>ROUND(ROUND(H140,2)*ROUND(G140,3),2)</f>
        <v>0</v>
      </c>
      <c r="O140">
        <f>(I140*21)/100</f>
        <v>0</v>
      </c>
      <c r="P140" t="s">
        <v>22</v>
      </c>
    </row>
    <row r="141" spans="1:18" x14ac:dyDescent="0.2">
      <c r="A141" s="34" t="s">
        <v>49</v>
      </c>
      <c r="E141" s="35" t="s">
        <v>276</v>
      </c>
    </row>
    <row r="142" spans="1:18" ht="102" x14ac:dyDescent="0.2">
      <c r="A142" s="36" t="s">
        <v>51</v>
      </c>
      <c r="E142" s="37" t="s">
        <v>277</v>
      </c>
    </row>
    <row r="143" spans="1:18" ht="38.25" x14ac:dyDescent="0.2">
      <c r="A143" t="s">
        <v>52</v>
      </c>
      <c r="E143" s="35" t="s">
        <v>178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0+O8+O21+O62+O79+O88+O109+O114+O123+O132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278</v>
      </c>
      <c r="I3" s="38">
        <f>0+I8+I21+I62+I79+I88+I109+I114+I123+I132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278</v>
      </c>
      <c r="D4" s="2"/>
      <c r="E4" s="20" t="s">
        <v>279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24" t="s">
        <v>44</v>
      </c>
      <c r="B9" s="28" t="s">
        <v>28</v>
      </c>
      <c r="C9" s="28" t="s">
        <v>78</v>
      </c>
      <c r="D9" s="24" t="s">
        <v>79</v>
      </c>
      <c r="E9" s="29" t="s">
        <v>80</v>
      </c>
      <c r="F9" s="30" t="s">
        <v>81</v>
      </c>
      <c r="G9" s="31">
        <v>179.01300000000001</v>
      </c>
      <c r="H9" s="32">
        <v>0</v>
      </c>
      <c r="I9" s="33">
        <f>ROUND(ROUND(H9,2)*ROUND(G9,3),2)</f>
        <v>0</v>
      </c>
      <c r="O9">
        <f>(I9*21)/100</f>
        <v>0</v>
      </c>
      <c r="P9" t="s">
        <v>22</v>
      </c>
    </row>
    <row r="10" spans="1:18" ht="25.5" x14ac:dyDescent="0.2">
      <c r="A10" s="34" t="s">
        <v>49</v>
      </c>
      <c r="E10" s="35" t="s">
        <v>181</v>
      </c>
    </row>
    <row r="11" spans="1:18" ht="51" x14ac:dyDescent="0.2">
      <c r="A11" s="36" t="s">
        <v>51</v>
      </c>
      <c r="E11" s="37" t="s">
        <v>280</v>
      </c>
    </row>
    <row r="12" spans="1:18" ht="25.5" x14ac:dyDescent="0.2">
      <c r="A12" t="s">
        <v>52</v>
      </c>
      <c r="E12" s="35" t="s">
        <v>84</v>
      </c>
    </row>
    <row r="13" spans="1:18" x14ac:dyDescent="0.2">
      <c r="A13" s="24" t="s">
        <v>44</v>
      </c>
      <c r="B13" s="28" t="s">
        <v>22</v>
      </c>
      <c r="C13" s="28" t="s">
        <v>78</v>
      </c>
      <c r="D13" s="24" t="s">
        <v>184</v>
      </c>
      <c r="E13" s="29" t="s">
        <v>80</v>
      </c>
      <c r="F13" s="30" t="s">
        <v>81</v>
      </c>
      <c r="G13" s="31">
        <v>1.87</v>
      </c>
      <c r="H13" s="32">
        <v>0</v>
      </c>
      <c r="I13" s="33">
        <f>ROUND(ROUND(H13,2)*ROUND(G13,3),2)</f>
        <v>0</v>
      </c>
      <c r="O13">
        <f>(I13*21)/100</f>
        <v>0</v>
      </c>
      <c r="P13" t="s">
        <v>22</v>
      </c>
    </row>
    <row r="14" spans="1:18" ht="25.5" x14ac:dyDescent="0.2">
      <c r="A14" s="34" t="s">
        <v>49</v>
      </c>
      <c r="E14" s="35" t="s">
        <v>185</v>
      </c>
    </row>
    <row r="15" spans="1:18" x14ac:dyDescent="0.2">
      <c r="A15" s="36" t="s">
        <v>51</v>
      </c>
      <c r="E15" s="37" t="s">
        <v>281</v>
      </c>
    </row>
    <row r="16" spans="1:18" ht="25.5" x14ac:dyDescent="0.2">
      <c r="A16" t="s">
        <v>52</v>
      </c>
      <c r="E16" s="35" t="s">
        <v>84</v>
      </c>
    </row>
    <row r="17" spans="1:18" x14ac:dyDescent="0.2">
      <c r="A17" s="24" t="s">
        <v>44</v>
      </c>
      <c r="B17" s="28" t="s">
        <v>21</v>
      </c>
      <c r="C17" s="28" t="s">
        <v>78</v>
      </c>
      <c r="D17" s="24" t="s">
        <v>282</v>
      </c>
      <c r="E17" s="29" t="s">
        <v>80</v>
      </c>
      <c r="F17" s="30" t="s">
        <v>81</v>
      </c>
      <c r="G17" s="31">
        <v>0.308</v>
      </c>
      <c r="H17" s="32">
        <v>0</v>
      </c>
      <c r="I17" s="33">
        <f>ROUND(ROUND(H17,2)*ROUND(G17,3),2)</f>
        <v>0</v>
      </c>
      <c r="O17">
        <f>(I17*21)/100</f>
        <v>0</v>
      </c>
      <c r="P17" t="s">
        <v>22</v>
      </c>
    </row>
    <row r="18" spans="1:18" x14ac:dyDescent="0.2">
      <c r="A18" s="34" t="s">
        <v>49</v>
      </c>
      <c r="E18" s="35" t="s">
        <v>283</v>
      </c>
    </row>
    <row r="19" spans="1:18" x14ac:dyDescent="0.2">
      <c r="A19" s="36" t="s">
        <v>51</v>
      </c>
      <c r="E19" s="37" t="s">
        <v>284</v>
      </c>
    </row>
    <row r="20" spans="1:18" ht="25.5" x14ac:dyDescent="0.2">
      <c r="A20" t="s">
        <v>52</v>
      </c>
      <c r="E20" s="35" t="s">
        <v>84</v>
      </c>
    </row>
    <row r="21" spans="1:18" ht="12.75" customHeight="1" x14ac:dyDescent="0.2">
      <c r="A21" s="12" t="s">
        <v>42</v>
      </c>
      <c r="B21" s="12"/>
      <c r="C21" s="39" t="s">
        <v>28</v>
      </c>
      <c r="D21" s="12"/>
      <c r="E21" s="26" t="s">
        <v>94</v>
      </c>
      <c r="F21" s="12"/>
      <c r="G21" s="12"/>
      <c r="H21" s="12"/>
      <c r="I21" s="40">
        <f>0+Q21</f>
        <v>0</v>
      </c>
      <c r="O21">
        <f>0+R21</f>
        <v>0</v>
      </c>
      <c r="Q21">
        <f>0+I22+I26+I30+I34+I38+I42+I46+I50+I54+I58</f>
        <v>0</v>
      </c>
      <c r="R21">
        <f>0+O22+O26+O30+O34+O38+O42+O46+O50+O54+O58</f>
        <v>0</v>
      </c>
    </row>
    <row r="22" spans="1:18" x14ac:dyDescent="0.2">
      <c r="A22" s="24" t="s">
        <v>44</v>
      </c>
      <c r="B22" s="28" t="s">
        <v>32</v>
      </c>
      <c r="C22" s="28" t="s">
        <v>285</v>
      </c>
      <c r="D22" s="24" t="s">
        <v>46</v>
      </c>
      <c r="E22" s="29" t="s">
        <v>286</v>
      </c>
      <c r="F22" s="30" t="s">
        <v>116</v>
      </c>
      <c r="G22" s="31">
        <v>18</v>
      </c>
      <c r="H22" s="32">
        <v>0</v>
      </c>
      <c r="I22" s="33">
        <f>ROUND(ROUND(H22,2)*ROUND(G22,3),2)</f>
        <v>0</v>
      </c>
      <c r="O22">
        <f>(I22*21)/100</f>
        <v>0</v>
      </c>
      <c r="P22" t="s">
        <v>22</v>
      </c>
    </row>
    <row r="23" spans="1:18" x14ac:dyDescent="0.2">
      <c r="A23" s="34" t="s">
        <v>49</v>
      </c>
      <c r="E23" s="35" t="s">
        <v>287</v>
      </c>
    </row>
    <row r="24" spans="1:18" x14ac:dyDescent="0.2">
      <c r="A24" s="36" t="s">
        <v>51</v>
      </c>
      <c r="E24" s="37" t="s">
        <v>288</v>
      </c>
    </row>
    <row r="25" spans="1:18" ht="38.25" x14ac:dyDescent="0.2">
      <c r="A25" t="s">
        <v>52</v>
      </c>
      <c r="E25" s="35" t="s">
        <v>289</v>
      </c>
    </row>
    <row r="26" spans="1:18" ht="25.5" x14ac:dyDescent="0.2">
      <c r="A26" s="24" t="s">
        <v>44</v>
      </c>
      <c r="B26" s="28" t="s">
        <v>34</v>
      </c>
      <c r="C26" s="28" t="s">
        <v>290</v>
      </c>
      <c r="D26" s="24" t="s">
        <v>46</v>
      </c>
      <c r="E26" s="29" t="s">
        <v>291</v>
      </c>
      <c r="F26" s="30" t="s">
        <v>97</v>
      </c>
      <c r="G26" s="31">
        <v>0.14000000000000001</v>
      </c>
      <c r="H26" s="32">
        <v>0</v>
      </c>
      <c r="I26" s="33">
        <f>ROUND(ROUND(H26,2)*ROUND(G26,3),2)</f>
        <v>0</v>
      </c>
      <c r="O26">
        <f>(I26*21)/100</f>
        <v>0</v>
      </c>
      <c r="P26" t="s">
        <v>22</v>
      </c>
    </row>
    <row r="27" spans="1:18" ht="25.5" x14ac:dyDescent="0.2">
      <c r="A27" s="34" t="s">
        <v>49</v>
      </c>
      <c r="E27" s="35" t="s">
        <v>292</v>
      </c>
    </row>
    <row r="28" spans="1:18" x14ac:dyDescent="0.2">
      <c r="A28" s="36" t="s">
        <v>51</v>
      </c>
      <c r="E28" s="37" t="s">
        <v>293</v>
      </c>
    </row>
    <row r="29" spans="1:18" ht="63.75" x14ac:dyDescent="0.2">
      <c r="A29" t="s">
        <v>52</v>
      </c>
      <c r="E29" s="35" t="s">
        <v>194</v>
      </c>
    </row>
    <row r="30" spans="1:18" x14ac:dyDescent="0.2">
      <c r="A30" s="24" t="s">
        <v>44</v>
      </c>
      <c r="B30" s="28" t="s">
        <v>36</v>
      </c>
      <c r="C30" s="28" t="s">
        <v>294</v>
      </c>
      <c r="D30" s="24" t="s">
        <v>46</v>
      </c>
      <c r="E30" s="29" t="s">
        <v>295</v>
      </c>
      <c r="F30" s="30" t="s">
        <v>296</v>
      </c>
      <c r="G30" s="31">
        <v>168</v>
      </c>
      <c r="H30" s="32">
        <v>0</v>
      </c>
      <c r="I30" s="33">
        <f>ROUND(ROUND(H30,2)*ROUND(G30,3),2)</f>
        <v>0</v>
      </c>
      <c r="O30">
        <f>(I30*21)/100</f>
        <v>0</v>
      </c>
      <c r="P30" t="s">
        <v>22</v>
      </c>
    </row>
    <row r="31" spans="1:18" x14ac:dyDescent="0.2">
      <c r="A31" s="34" t="s">
        <v>49</v>
      </c>
      <c r="E31" s="35" t="s">
        <v>46</v>
      </c>
    </row>
    <row r="32" spans="1:18" x14ac:dyDescent="0.2">
      <c r="A32" s="36" t="s">
        <v>51</v>
      </c>
      <c r="E32" s="37" t="s">
        <v>297</v>
      </c>
    </row>
    <row r="33" spans="1:16" ht="38.25" x14ac:dyDescent="0.2">
      <c r="A33" t="s">
        <v>52</v>
      </c>
      <c r="E33" s="35" t="s">
        <v>298</v>
      </c>
    </row>
    <row r="34" spans="1:16" x14ac:dyDescent="0.2">
      <c r="A34" s="24" t="s">
        <v>44</v>
      </c>
      <c r="B34" s="28" t="s">
        <v>72</v>
      </c>
      <c r="C34" s="28" t="s">
        <v>299</v>
      </c>
      <c r="D34" s="24" t="s">
        <v>46</v>
      </c>
      <c r="E34" s="29" t="s">
        <v>300</v>
      </c>
      <c r="F34" s="30" t="s">
        <v>301</v>
      </c>
      <c r="G34" s="31">
        <v>1</v>
      </c>
      <c r="H34" s="32">
        <v>0</v>
      </c>
      <c r="I34" s="33">
        <f>ROUND(ROUND(H34,2)*ROUND(G34,3),2)</f>
        <v>0</v>
      </c>
      <c r="O34">
        <f>(I34*21)/100</f>
        <v>0</v>
      </c>
      <c r="P34" t="s">
        <v>22</v>
      </c>
    </row>
    <row r="35" spans="1:16" ht="25.5" x14ac:dyDescent="0.2">
      <c r="A35" s="34" t="s">
        <v>49</v>
      </c>
      <c r="E35" s="35" t="s">
        <v>302</v>
      </c>
    </row>
    <row r="36" spans="1:16" x14ac:dyDescent="0.2">
      <c r="A36" s="36" t="s">
        <v>51</v>
      </c>
      <c r="E36" s="37" t="s">
        <v>46</v>
      </c>
    </row>
    <row r="37" spans="1:16" ht="38.25" x14ac:dyDescent="0.2">
      <c r="A37" t="s">
        <v>52</v>
      </c>
      <c r="E37" s="35" t="s">
        <v>303</v>
      </c>
    </row>
    <row r="38" spans="1:16" x14ac:dyDescent="0.2">
      <c r="A38" s="24" t="s">
        <v>44</v>
      </c>
      <c r="B38" s="28" t="s">
        <v>107</v>
      </c>
      <c r="C38" s="28" t="s">
        <v>304</v>
      </c>
      <c r="D38" s="24" t="s">
        <v>46</v>
      </c>
      <c r="E38" s="29" t="s">
        <v>305</v>
      </c>
      <c r="F38" s="30" t="s">
        <v>97</v>
      </c>
      <c r="G38" s="31">
        <v>3.105</v>
      </c>
      <c r="H38" s="32">
        <v>0</v>
      </c>
      <c r="I38" s="33">
        <f>ROUND(ROUND(H38,2)*ROUND(G38,3),2)</f>
        <v>0</v>
      </c>
      <c r="O38">
        <f>(I38*21)/100</f>
        <v>0</v>
      </c>
      <c r="P38" t="s">
        <v>22</v>
      </c>
    </row>
    <row r="39" spans="1:16" ht="38.25" x14ac:dyDescent="0.2">
      <c r="A39" s="34" t="s">
        <v>49</v>
      </c>
      <c r="E39" s="35" t="s">
        <v>306</v>
      </c>
    </row>
    <row r="40" spans="1:16" x14ac:dyDescent="0.2">
      <c r="A40" s="36" t="s">
        <v>51</v>
      </c>
      <c r="E40" s="37" t="s">
        <v>307</v>
      </c>
    </row>
    <row r="41" spans="1:16" ht="63.75" x14ac:dyDescent="0.2">
      <c r="A41" t="s">
        <v>52</v>
      </c>
      <c r="E41" s="35" t="s">
        <v>308</v>
      </c>
    </row>
    <row r="42" spans="1:16" x14ac:dyDescent="0.2">
      <c r="A42" s="24" t="s">
        <v>44</v>
      </c>
      <c r="B42" s="28" t="s">
        <v>39</v>
      </c>
      <c r="C42" s="28" t="s">
        <v>309</v>
      </c>
      <c r="D42" s="24" t="s">
        <v>46</v>
      </c>
      <c r="E42" s="29" t="s">
        <v>310</v>
      </c>
      <c r="F42" s="30" t="s">
        <v>97</v>
      </c>
      <c r="G42" s="31">
        <v>4.18</v>
      </c>
      <c r="H42" s="32">
        <v>0</v>
      </c>
      <c r="I42" s="33">
        <f>ROUND(ROUND(H42,2)*ROUND(G42,3),2)</f>
        <v>0</v>
      </c>
      <c r="O42">
        <f>(I42*21)/100</f>
        <v>0</v>
      </c>
      <c r="P42" t="s">
        <v>22</v>
      </c>
    </row>
    <row r="43" spans="1:16" ht="38.25" x14ac:dyDescent="0.2">
      <c r="A43" s="34" t="s">
        <v>49</v>
      </c>
      <c r="E43" s="35" t="s">
        <v>306</v>
      </c>
    </row>
    <row r="44" spans="1:16" ht="51" x14ac:dyDescent="0.2">
      <c r="A44" s="36" t="s">
        <v>51</v>
      </c>
      <c r="E44" s="37" t="s">
        <v>311</v>
      </c>
    </row>
    <row r="45" spans="1:16" ht="63.75" x14ac:dyDescent="0.2">
      <c r="A45" t="s">
        <v>52</v>
      </c>
      <c r="E45" s="35" t="s">
        <v>308</v>
      </c>
    </row>
    <row r="46" spans="1:16" x14ac:dyDescent="0.2">
      <c r="A46" s="24" t="s">
        <v>44</v>
      </c>
      <c r="B46" s="28" t="s">
        <v>41</v>
      </c>
      <c r="C46" s="28" t="s">
        <v>312</v>
      </c>
      <c r="D46" s="24" t="s">
        <v>46</v>
      </c>
      <c r="E46" s="29" t="s">
        <v>313</v>
      </c>
      <c r="F46" s="30" t="s">
        <v>97</v>
      </c>
      <c r="G46" s="31">
        <v>80.400000000000006</v>
      </c>
      <c r="H46" s="32">
        <v>0</v>
      </c>
      <c r="I46" s="33">
        <f>ROUND(ROUND(H46,2)*ROUND(G46,3),2)</f>
        <v>0</v>
      </c>
      <c r="O46">
        <f>(I46*21)/100</f>
        <v>0</v>
      </c>
      <c r="P46" t="s">
        <v>22</v>
      </c>
    </row>
    <row r="47" spans="1:16" ht="38.25" x14ac:dyDescent="0.2">
      <c r="A47" s="34" t="s">
        <v>49</v>
      </c>
      <c r="E47" s="35" t="s">
        <v>314</v>
      </c>
    </row>
    <row r="48" spans="1:16" x14ac:dyDescent="0.2">
      <c r="A48" s="36" t="s">
        <v>51</v>
      </c>
      <c r="E48" s="37" t="s">
        <v>315</v>
      </c>
    </row>
    <row r="49" spans="1:18" ht="318.75" x14ac:dyDescent="0.2">
      <c r="A49" t="s">
        <v>52</v>
      </c>
      <c r="E49" s="35" t="s">
        <v>316</v>
      </c>
    </row>
    <row r="50" spans="1:18" x14ac:dyDescent="0.2">
      <c r="A50" s="24" t="s">
        <v>44</v>
      </c>
      <c r="B50" s="28" t="s">
        <v>120</v>
      </c>
      <c r="C50" s="28" t="s">
        <v>108</v>
      </c>
      <c r="D50" s="24" t="s">
        <v>79</v>
      </c>
      <c r="E50" s="29" t="s">
        <v>109</v>
      </c>
      <c r="F50" s="30" t="s">
        <v>97</v>
      </c>
      <c r="G50" s="31">
        <v>80.400000000000006</v>
      </c>
      <c r="H50" s="32">
        <v>0</v>
      </c>
      <c r="I50" s="33">
        <f>ROUND(ROUND(H50,2)*ROUND(G50,3),2)</f>
        <v>0</v>
      </c>
      <c r="O50">
        <f>(I50*21)/100</f>
        <v>0</v>
      </c>
      <c r="P50" t="s">
        <v>22</v>
      </c>
    </row>
    <row r="51" spans="1:18" x14ac:dyDescent="0.2">
      <c r="A51" s="34" t="s">
        <v>49</v>
      </c>
      <c r="E51" s="35" t="s">
        <v>46</v>
      </c>
    </row>
    <row r="52" spans="1:18" ht="25.5" x14ac:dyDescent="0.2">
      <c r="A52" s="36" t="s">
        <v>51</v>
      </c>
      <c r="E52" s="37" t="s">
        <v>317</v>
      </c>
    </row>
    <row r="53" spans="1:18" ht="191.25" x14ac:dyDescent="0.2">
      <c r="A53" t="s">
        <v>52</v>
      </c>
      <c r="E53" s="35" t="s">
        <v>111</v>
      </c>
    </row>
    <row r="54" spans="1:18" x14ac:dyDescent="0.2">
      <c r="A54" s="24" t="s">
        <v>44</v>
      </c>
      <c r="B54" s="28" t="s">
        <v>126</v>
      </c>
      <c r="C54" s="28" t="s">
        <v>318</v>
      </c>
      <c r="D54" s="24" t="s">
        <v>46</v>
      </c>
      <c r="E54" s="29" t="s">
        <v>319</v>
      </c>
      <c r="F54" s="30" t="s">
        <v>97</v>
      </c>
      <c r="G54" s="31">
        <v>50.6</v>
      </c>
      <c r="H54" s="32">
        <v>0</v>
      </c>
      <c r="I54" s="33">
        <f>ROUND(ROUND(H54,2)*ROUND(G54,3),2)</f>
        <v>0</v>
      </c>
      <c r="O54">
        <f>(I54*21)/100</f>
        <v>0</v>
      </c>
      <c r="P54" t="s">
        <v>22</v>
      </c>
    </row>
    <row r="55" spans="1:18" x14ac:dyDescent="0.2">
      <c r="A55" s="34" t="s">
        <v>49</v>
      </c>
      <c r="E55" s="35" t="s">
        <v>320</v>
      </c>
    </row>
    <row r="56" spans="1:18" x14ac:dyDescent="0.2">
      <c r="A56" s="36" t="s">
        <v>51</v>
      </c>
      <c r="E56" s="37" t="s">
        <v>321</v>
      </c>
    </row>
    <row r="57" spans="1:18" ht="229.5" x14ac:dyDescent="0.2">
      <c r="A57" t="s">
        <v>52</v>
      </c>
      <c r="E57" s="35" t="s">
        <v>322</v>
      </c>
    </row>
    <row r="58" spans="1:18" x14ac:dyDescent="0.2">
      <c r="A58" s="24" t="s">
        <v>44</v>
      </c>
      <c r="B58" s="28" t="s">
        <v>131</v>
      </c>
      <c r="C58" s="28" t="s">
        <v>323</v>
      </c>
      <c r="D58" s="24" t="s">
        <v>46</v>
      </c>
      <c r="E58" s="29" t="s">
        <v>324</v>
      </c>
      <c r="F58" s="30" t="s">
        <v>97</v>
      </c>
      <c r="G58" s="31">
        <v>2</v>
      </c>
      <c r="H58" s="32">
        <v>0</v>
      </c>
      <c r="I58" s="33">
        <f>ROUND(ROUND(H58,2)*ROUND(G58,3),2)</f>
        <v>0</v>
      </c>
      <c r="O58">
        <f>(I58*21)/100</f>
        <v>0</v>
      </c>
      <c r="P58" t="s">
        <v>22</v>
      </c>
    </row>
    <row r="59" spans="1:18" x14ac:dyDescent="0.2">
      <c r="A59" s="34" t="s">
        <v>49</v>
      </c>
      <c r="E59" s="35" t="s">
        <v>325</v>
      </c>
    </row>
    <row r="60" spans="1:18" x14ac:dyDescent="0.2">
      <c r="A60" s="36" t="s">
        <v>51</v>
      </c>
      <c r="E60" s="37" t="s">
        <v>326</v>
      </c>
    </row>
    <row r="61" spans="1:18" ht="293.25" x14ac:dyDescent="0.2">
      <c r="A61" t="s">
        <v>52</v>
      </c>
      <c r="E61" s="35" t="s">
        <v>327</v>
      </c>
    </row>
    <row r="62" spans="1:18" ht="12.75" customHeight="1" x14ac:dyDescent="0.2">
      <c r="A62" s="12" t="s">
        <v>42</v>
      </c>
      <c r="B62" s="12"/>
      <c r="C62" s="39" t="s">
        <v>22</v>
      </c>
      <c r="D62" s="12"/>
      <c r="E62" s="26" t="s">
        <v>119</v>
      </c>
      <c r="F62" s="12"/>
      <c r="G62" s="12"/>
      <c r="H62" s="12"/>
      <c r="I62" s="40">
        <f>0+Q62</f>
        <v>0</v>
      </c>
      <c r="O62">
        <f>0+R62</f>
        <v>0</v>
      </c>
      <c r="Q62">
        <f>0+I63+I67+I71+I75</f>
        <v>0</v>
      </c>
      <c r="R62">
        <f>0+O63+O67+O71+O75</f>
        <v>0</v>
      </c>
    </row>
    <row r="63" spans="1:18" x14ac:dyDescent="0.2">
      <c r="A63" s="24" t="s">
        <v>44</v>
      </c>
      <c r="B63" s="28" t="s">
        <v>136</v>
      </c>
      <c r="C63" s="28" t="s">
        <v>328</v>
      </c>
      <c r="D63" s="24" t="s">
        <v>46</v>
      </c>
      <c r="E63" s="29" t="s">
        <v>329</v>
      </c>
      <c r="F63" s="30" t="s">
        <v>176</v>
      </c>
      <c r="G63" s="31">
        <v>20</v>
      </c>
      <c r="H63" s="32">
        <v>0</v>
      </c>
      <c r="I63" s="33">
        <f>ROUND(ROUND(H63,2)*ROUND(G63,3),2)</f>
        <v>0</v>
      </c>
      <c r="O63">
        <f>(I63*21)/100</f>
        <v>0</v>
      </c>
      <c r="P63" t="s">
        <v>22</v>
      </c>
    </row>
    <row r="64" spans="1:18" x14ac:dyDescent="0.2">
      <c r="A64" s="34" t="s">
        <v>49</v>
      </c>
      <c r="E64" s="35" t="s">
        <v>330</v>
      </c>
    </row>
    <row r="65" spans="1:18" x14ac:dyDescent="0.2">
      <c r="A65" s="36" t="s">
        <v>51</v>
      </c>
      <c r="E65" s="37" t="s">
        <v>331</v>
      </c>
    </row>
    <row r="66" spans="1:18" ht="165.75" x14ac:dyDescent="0.2">
      <c r="A66" t="s">
        <v>52</v>
      </c>
      <c r="E66" s="35" t="s">
        <v>240</v>
      </c>
    </row>
    <row r="67" spans="1:18" x14ac:dyDescent="0.2">
      <c r="A67" s="24" t="s">
        <v>44</v>
      </c>
      <c r="B67" s="28" t="s">
        <v>142</v>
      </c>
      <c r="C67" s="28" t="s">
        <v>121</v>
      </c>
      <c r="D67" s="24" t="s">
        <v>46</v>
      </c>
      <c r="E67" s="29" t="s">
        <v>122</v>
      </c>
      <c r="F67" s="30" t="s">
        <v>97</v>
      </c>
      <c r="G67" s="31">
        <v>6.36</v>
      </c>
      <c r="H67" s="32">
        <v>0</v>
      </c>
      <c r="I67" s="33">
        <f>ROUND(ROUND(H67,2)*ROUND(G67,3),2)</f>
        <v>0</v>
      </c>
      <c r="O67">
        <f>(I67*21)/100</f>
        <v>0</v>
      </c>
      <c r="P67" t="s">
        <v>22</v>
      </c>
    </row>
    <row r="68" spans="1:18" x14ac:dyDescent="0.2">
      <c r="A68" s="34" t="s">
        <v>49</v>
      </c>
      <c r="E68" s="35" t="s">
        <v>332</v>
      </c>
    </row>
    <row r="69" spans="1:18" x14ac:dyDescent="0.2">
      <c r="A69" s="36" t="s">
        <v>51</v>
      </c>
      <c r="E69" s="37" t="s">
        <v>333</v>
      </c>
    </row>
    <row r="70" spans="1:18" ht="38.25" x14ac:dyDescent="0.2">
      <c r="A70" t="s">
        <v>52</v>
      </c>
      <c r="E70" s="35" t="s">
        <v>334</v>
      </c>
    </row>
    <row r="71" spans="1:18" x14ac:dyDescent="0.2">
      <c r="A71" s="24" t="s">
        <v>44</v>
      </c>
      <c r="B71" s="28" t="s">
        <v>147</v>
      </c>
      <c r="C71" s="28" t="s">
        <v>335</v>
      </c>
      <c r="D71" s="24" t="s">
        <v>46</v>
      </c>
      <c r="E71" s="29" t="s">
        <v>336</v>
      </c>
      <c r="F71" s="30" t="s">
        <v>97</v>
      </c>
      <c r="G71" s="31">
        <v>10.53</v>
      </c>
      <c r="H71" s="32">
        <v>0</v>
      </c>
      <c r="I71" s="33">
        <f>ROUND(ROUND(H71,2)*ROUND(G71,3),2)</f>
        <v>0</v>
      </c>
      <c r="O71">
        <f>(I71*21)/100</f>
        <v>0</v>
      </c>
      <c r="P71" t="s">
        <v>22</v>
      </c>
    </row>
    <row r="72" spans="1:18" x14ac:dyDescent="0.2">
      <c r="A72" s="34" t="s">
        <v>49</v>
      </c>
      <c r="E72" s="35" t="s">
        <v>337</v>
      </c>
    </row>
    <row r="73" spans="1:18" x14ac:dyDescent="0.2">
      <c r="A73" s="36" t="s">
        <v>51</v>
      </c>
      <c r="E73" s="37" t="s">
        <v>338</v>
      </c>
    </row>
    <row r="74" spans="1:18" ht="369.75" x14ac:dyDescent="0.2">
      <c r="A74" t="s">
        <v>52</v>
      </c>
      <c r="E74" s="35" t="s">
        <v>339</v>
      </c>
    </row>
    <row r="75" spans="1:18" x14ac:dyDescent="0.2">
      <c r="A75" s="24" t="s">
        <v>44</v>
      </c>
      <c r="B75" s="28" t="s">
        <v>153</v>
      </c>
      <c r="C75" s="28" t="s">
        <v>340</v>
      </c>
      <c r="D75" s="24" t="s">
        <v>46</v>
      </c>
      <c r="E75" s="29" t="s">
        <v>341</v>
      </c>
      <c r="F75" s="30" t="s">
        <v>81</v>
      </c>
      <c r="G75" s="31">
        <v>1.3180000000000001</v>
      </c>
      <c r="H75" s="32">
        <v>0</v>
      </c>
      <c r="I75" s="33">
        <f>ROUND(ROUND(H75,2)*ROUND(G75,3),2)</f>
        <v>0</v>
      </c>
      <c r="O75">
        <f>(I75*21)/100</f>
        <v>0</v>
      </c>
      <c r="P75" t="s">
        <v>22</v>
      </c>
    </row>
    <row r="76" spans="1:18" x14ac:dyDescent="0.2">
      <c r="A76" s="34" t="s">
        <v>49</v>
      </c>
      <c r="E76" s="35" t="s">
        <v>342</v>
      </c>
    </row>
    <row r="77" spans="1:18" x14ac:dyDescent="0.2">
      <c r="A77" s="36" t="s">
        <v>51</v>
      </c>
      <c r="E77" s="37" t="s">
        <v>343</v>
      </c>
    </row>
    <row r="78" spans="1:18" ht="267.75" x14ac:dyDescent="0.2">
      <c r="A78" t="s">
        <v>52</v>
      </c>
      <c r="E78" s="35" t="s">
        <v>344</v>
      </c>
    </row>
    <row r="79" spans="1:18" ht="12.75" customHeight="1" x14ac:dyDescent="0.2">
      <c r="A79" s="12" t="s">
        <v>42</v>
      </c>
      <c r="B79" s="12"/>
      <c r="C79" s="39" t="s">
        <v>21</v>
      </c>
      <c r="D79" s="12"/>
      <c r="E79" s="26" t="s">
        <v>345</v>
      </c>
      <c r="F79" s="12"/>
      <c r="G79" s="12"/>
      <c r="H79" s="12"/>
      <c r="I79" s="40">
        <f>0+Q79</f>
        <v>0</v>
      </c>
      <c r="O79">
        <f>0+R79</f>
        <v>0</v>
      </c>
      <c r="Q79">
        <f>0+I80+I84</f>
        <v>0</v>
      </c>
      <c r="R79">
        <f>0+O80+O84</f>
        <v>0</v>
      </c>
    </row>
    <row r="80" spans="1:18" x14ac:dyDescent="0.2">
      <c r="A80" s="24" t="s">
        <v>44</v>
      </c>
      <c r="B80" s="28" t="s">
        <v>160</v>
      </c>
      <c r="C80" s="28" t="s">
        <v>346</v>
      </c>
      <c r="D80" s="24" t="s">
        <v>46</v>
      </c>
      <c r="E80" s="29" t="s">
        <v>347</v>
      </c>
      <c r="F80" s="30" t="s">
        <v>97</v>
      </c>
      <c r="G80" s="31">
        <v>1.44</v>
      </c>
      <c r="H80" s="32">
        <v>0</v>
      </c>
      <c r="I80" s="33">
        <f>ROUND(ROUND(H80,2)*ROUND(G80,3),2)</f>
        <v>0</v>
      </c>
      <c r="O80">
        <f>(I80*21)/100</f>
        <v>0</v>
      </c>
      <c r="P80" t="s">
        <v>22</v>
      </c>
    </row>
    <row r="81" spans="1:18" x14ac:dyDescent="0.2">
      <c r="A81" s="34" t="s">
        <v>49</v>
      </c>
      <c r="E81" s="35" t="s">
        <v>348</v>
      </c>
    </row>
    <row r="82" spans="1:18" x14ac:dyDescent="0.2">
      <c r="A82" s="36" t="s">
        <v>51</v>
      </c>
      <c r="E82" s="37" t="s">
        <v>349</v>
      </c>
    </row>
    <row r="83" spans="1:18" ht="25.5" x14ac:dyDescent="0.2">
      <c r="A83" t="s">
        <v>52</v>
      </c>
      <c r="E83" s="35" t="s">
        <v>350</v>
      </c>
    </row>
    <row r="84" spans="1:18" x14ac:dyDescent="0.2">
      <c r="A84" s="24" t="s">
        <v>44</v>
      </c>
      <c r="B84" s="28" t="s">
        <v>167</v>
      </c>
      <c r="C84" s="28" t="s">
        <v>351</v>
      </c>
      <c r="D84" s="24" t="s">
        <v>46</v>
      </c>
      <c r="E84" s="29" t="s">
        <v>352</v>
      </c>
      <c r="F84" s="30" t="s">
        <v>97</v>
      </c>
      <c r="G84" s="31">
        <v>9.1999999999999993</v>
      </c>
      <c r="H84" s="32">
        <v>0</v>
      </c>
      <c r="I84" s="33">
        <f>ROUND(ROUND(H84,2)*ROUND(G84,3),2)</f>
        <v>0</v>
      </c>
      <c r="O84">
        <f>(I84*21)/100</f>
        <v>0</v>
      </c>
      <c r="P84" t="s">
        <v>22</v>
      </c>
    </row>
    <row r="85" spans="1:18" x14ac:dyDescent="0.2">
      <c r="A85" s="34" t="s">
        <v>49</v>
      </c>
      <c r="E85" s="35" t="s">
        <v>348</v>
      </c>
    </row>
    <row r="86" spans="1:18" x14ac:dyDescent="0.2">
      <c r="A86" s="36" t="s">
        <v>51</v>
      </c>
      <c r="E86" s="37" t="s">
        <v>353</v>
      </c>
    </row>
    <row r="87" spans="1:18" ht="25.5" x14ac:dyDescent="0.2">
      <c r="A87" t="s">
        <v>52</v>
      </c>
      <c r="E87" s="35" t="s">
        <v>350</v>
      </c>
    </row>
    <row r="88" spans="1:18" ht="12.75" customHeight="1" x14ac:dyDescent="0.2">
      <c r="A88" s="12" t="s">
        <v>42</v>
      </c>
      <c r="B88" s="12"/>
      <c r="C88" s="39" t="s">
        <v>32</v>
      </c>
      <c r="D88" s="12"/>
      <c r="E88" s="26" t="s">
        <v>354</v>
      </c>
      <c r="F88" s="12"/>
      <c r="G88" s="12"/>
      <c r="H88" s="12"/>
      <c r="I88" s="40">
        <f>0+Q88</f>
        <v>0</v>
      </c>
      <c r="O88">
        <f>0+R88</f>
        <v>0</v>
      </c>
      <c r="Q88">
        <f>0+I89+I93+I97+I101+I105</f>
        <v>0</v>
      </c>
      <c r="R88">
        <f>0+O89+O93+O97+O101+O105</f>
        <v>0</v>
      </c>
    </row>
    <row r="89" spans="1:18" x14ac:dyDescent="0.2">
      <c r="A89" s="24" t="s">
        <v>44</v>
      </c>
      <c r="B89" s="28" t="s">
        <v>173</v>
      </c>
      <c r="C89" s="28" t="s">
        <v>355</v>
      </c>
      <c r="D89" s="24" t="s">
        <v>356</v>
      </c>
      <c r="E89" s="29" t="s">
        <v>357</v>
      </c>
      <c r="F89" s="30" t="s">
        <v>97</v>
      </c>
      <c r="G89" s="31">
        <v>1.05</v>
      </c>
      <c r="H89" s="32">
        <v>0</v>
      </c>
      <c r="I89" s="33">
        <f>ROUND(ROUND(H89,2)*ROUND(G89,3),2)</f>
        <v>0</v>
      </c>
      <c r="O89">
        <f>(I89*21)/100</f>
        <v>0</v>
      </c>
      <c r="P89" t="s">
        <v>22</v>
      </c>
    </row>
    <row r="90" spans="1:18" x14ac:dyDescent="0.2">
      <c r="A90" s="34" t="s">
        <v>49</v>
      </c>
      <c r="E90" s="35" t="s">
        <v>358</v>
      </c>
    </row>
    <row r="91" spans="1:18" x14ac:dyDescent="0.2">
      <c r="A91" s="36" t="s">
        <v>51</v>
      </c>
      <c r="E91" s="37" t="s">
        <v>359</v>
      </c>
    </row>
    <row r="92" spans="1:18" ht="204" x14ac:dyDescent="0.2">
      <c r="A92" t="s">
        <v>52</v>
      </c>
      <c r="E92" s="35" t="s">
        <v>360</v>
      </c>
    </row>
    <row r="93" spans="1:18" x14ac:dyDescent="0.2">
      <c r="A93" s="24" t="s">
        <v>44</v>
      </c>
      <c r="B93" s="28" t="s">
        <v>241</v>
      </c>
      <c r="C93" s="28" t="s">
        <v>361</v>
      </c>
      <c r="D93" s="24" t="s">
        <v>46</v>
      </c>
      <c r="E93" s="29" t="s">
        <v>362</v>
      </c>
      <c r="F93" s="30" t="s">
        <v>97</v>
      </c>
      <c r="G93" s="31">
        <v>0.69</v>
      </c>
      <c r="H93" s="32">
        <v>0</v>
      </c>
      <c r="I93" s="33">
        <f>ROUND(ROUND(H93,2)*ROUND(G93,3),2)</f>
        <v>0</v>
      </c>
      <c r="O93">
        <f>(I93*21)/100</f>
        <v>0</v>
      </c>
      <c r="P93" t="s">
        <v>22</v>
      </c>
    </row>
    <row r="94" spans="1:18" x14ac:dyDescent="0.2">
      <c r="A94" s="34" t="s">
        <v>49</v>
      </c>
      <c r="E94" s="35" t="s">
        <v>363</v>
      </c>
    </row>
    <row r="95" spans="1:18" x14ac:dyDescent="0.2">
      <c r="A95" s="36" t="s">
        <v>51</v>
      </c>
      <c r="E95" s="37" t="s">
        <v>364</v>
      </c>
    </row>
    <row r="96" spans="1:18" ht="369.75" x14ac:dyDescent="0.2">
      <c r="A96" t="s">
        <v>52</v>
      </c>
      <c r="E96" s="35" t="s">
        <v>365</v>
      </c>
    </row>
    <row r="97" spans="1:18" x14ac:dyDescent="0.2">
      <c r="A97" s="24" t="s">
        <v>44</v>
      </c>
      <c r="B97" s="28" t="s">
        <v>243</v>
      </c>
      <c r="C97" s="28" t="s">
        <v>366</v>
      </c>
      <c r="D97" s="24" t="s">
        <v>46</v>
      </c>
      <c r="E97" s="29" t="s">
        <v>367</v>
      </c>
      <c r="F97" s="30" t="s">
        <v>97</v>
      </c>
      <c r="G97" s="31">
        <v>0.91800000000000004</v>
      </c>
      <c r="H97" s="32">
        <v>0</v>
      </c>
      <c r="I97" s="33">
        <f>ROUND(ROUND(H97,2)*ROUND(G97,3),2)</f>
        <v>0</v>
      </c>
      <c r="O97">
        <f>(I97*21)/100</f>
        <v>0</v>
      </c>
      <c r="P97" t="s">
        <v>22</v>
      </c>
    </row>
    <row r="98" spans="1:18" x14ac:dyDescent="0.2">
      <c r="A98" s="34" t="s">
        <v>49</v>
      </c>
      <c r="E98" s="35" t="s">
        <v>368</v>
      </c>
    </row>
    <row r="99" spans="1:18" ht="38.25" x14ac:dyDescent="0.2">
      <c r="A99" s="36" t="s">
        <v>51</v>
      </c>
      <c r="E99" s="37" t="s">
        <v>369</v>
      </c>
    </row>
    <row r="100" spans="1:18" ht="369.75" x14ac:dyDescent="0.2">
      <c r="A100" t="s">
        <v>52</v>
      </c>
      <c r="E100" s="35" t="s">
        <v>365</v>
      </c>
    </row>
    <row r="101" spans="1:18" x14ac:dyDescent="0.2">
      <c r="A101" s="24" t="s">
        <v>44</v>
      </c>
      <c r="B101" s="28" t="s">
        <v>245</v>
      </c>
      <c r="C101" s="28" t="s">
        <v>370</v>
      </c>
      <c r="D101" s="24" t="s">
        <v>46</v>
      </c>
      <c r="E101" s="29" t="s">
        <v>371</v>
      </c>
      <c r="F101" s="30" t="s">
        <v>97</v>
      </c>
      <c r="G101" s="31">
        <v>1.835</v>
      </c>
      <c r="H101" s="32">
        <v>0</v>
      </c>
      <c r="I101" s="33">
        <f>ROUND(ROUND(H101,2)*ROUND(G101,3),2)</f>
        <v>0</v>
      </c>
      <c r="O101">
        <f>(I101*21)/100</f>
        <v>0</v>
      </c>
      <c r="P101" t="s">
        <v>22</v>
      </c>
    </row>
    <row r="102" spans="1:18" x14ac:dyDescent="0.2">
      <c r="A102" s="34" t="s">
        <v>49</v>
      </c>
      <c r="E102" s="35" t="s">
        <v>46</v>
      </c>
    </row>
    <row r="103" spans="1:18" ht="38.25" x14ac:dyDescent="0.2">
      <c r="A103" s="36" t="s">
        <v>51</v>
      </c>
      <c r="E103" s="37" t="s">
        <v>372</v>
      </c>
    </row>
    <row r="104" spans="1:18" ht="102" x14ac:dyDescent="0.2">
      <c r="A104" t="s">
        <v>52</v>
      </c>
      <c r="E104" s="35" t="s">
        <v>373</v>
      </c>
    </row>
    <row r="105" spans="1:18" x14ac:dyDescent="0.2">
      <c r="A105" s="24" t="s">
        <v>44</v>
      </c>
      <c r="B105" s="28" t="s">
        <v>247</v>
      </c>
      <c r="C105" s="28" t="s">
        <v>374</v>
      </c>
      <c r="D105" s="24" t="s">
        <v>46</v>
      </c>
      <c r="E105" s="29" t="s">
        <v>375</v>
      </c>
      <c r="F105" s="30" t="s">
        <v>97</v>
      </c>
      <c r="G105" s="31">
        <v>0.86</v>
      </c>
      <c r="H105" s="32">
        <v>0</v>
      </c>
      <c r="I105" s="33">
        <f>ROUND(ROUND(H105,2)*ROUND(G105,3),2)</f>
        <v>0</v>
      </c>
      <c r="O105">
        <f>(I105*21)/100</f>
        <v>0</v>
      </c>
      <c r="P105" t="s">
        <v>22</v>
      </c>
    </row>
    <row r="106" spans="1:18" x14ac:dyDescent="0.2">
      <c r="A106" s="34" t="s">
        <v>49</v>
      </c>
      <c r="E106" s="35" t="s">
        <v>376</v>
      </c>
    </row>
    <row r="107" spans="1:18" ht="51" x14ac:dyDescent="0.2">
      <c r="A107" s="36" t="s">
        <v>51</v>
      </c>
      <c r="E107" s="37" t="s">
        <v>377</v>
      </c>
    </row>
    <row r="108" spans="1:18" ht="382.5" x14ac:dyDescent="0.2">
      <c r="A108" t="s">
        <v>52</v>
      </c>
      <c r="E108" s="35" t="s">
        <v>378</v>
      </c>
    </row>
    <row r="109" spans="1:18" ht="12.75" customHeight="1" x14ac:dyDescent="0.2">
      <c r="A109" s="12" t="s">
        <v>42</v>
      </c>
      <c r="B109" s="12"/>
      <c r="C109" s="39" t="s">
        <v>36</v>
      </c>
      <c r="D109" s="12"/>
      <c r="E109" s="26" t="s">
        <v>159</v>
      </c>
      <c r="F109" s="12"/>
      <c r="G109" s="12"/>
      <c r="H109" s="12"/>
      <c r="I109" s="40">
        <f>0+Q109</f>
        <v>0</v>
      </c>
      <c r="O109">
        <f>0+R109</f>
        <v>0</v>
      </c>
      <c r="Q109">
        <f>0+I110</f>
        <v>0</v>
      </c>
      <c r="R109">
        <f>0+O110</f>
        <v>0</v>
      </c>
    </row>
    <row r="110" spans="1:18" x14ac:dyDescent="0.2">
      <c r="A110" s="24" t="s">
        <v>44</v>
      </c>
      <c r="B110" s="28" t="s">
        <v>249</v>
      </c>
      <c r="C110" s="28" t="s">
        <v>379</v>
      </c>
      <c r="D110" s="24" t="s">
        <v>46</v>
      </c>
      <c r="E110" s="29" t="s">
        <v>380</v>
      </c>
      <c r="F110" s="30" t="s">
        <v>116</v>
      </c>
      <c r="G110" s="31">
        <v>20.399999999999999</v>
      </c>
      <c r="H110" s="32">
        <v>0</v>
      </c>
      <c r="I110" s="33">
        <f>ROUND(ROUND(H110,2)*ROUND(G110,3),2)</f>
        <v>0</v>
      </c>
      <c r="O110">
        <f>(I110*21)/100</f>
        <v>0</v>
      </c>
      <c r="P110" t="s">
        <v>22</v>
      </c>
    </row>
    <row r="111" spans="1:18" x14ac:dyDescent="0.2">
      <c r="A111" s="34" t="s">
        <v>49</v>
      </c>
      <c r="E111" s="35" t="s">
        <v>46</v>
      </c>
    </row>
    <row r="112" spans="1:18" ht="38.25" x14ac:dyDescent="0.2">
      <c r="A112" s="36" t="s">
        <v>51</v>
      </c>
      <c r="E112" s="37" t="s">
        <v>381</v>
      </c>
    </row>
    <row r="113" spans="1:18" ht="89.25" x14ac:dyDescent="0.2">
      <c r="A113" t="s">
        <v>52</v>
      </c>
      <c r="E113" s="35" t="s">
        <v>165</v>
      </c>
    </row>
    <row r="114" spans="1:18" ht="12.75" customHeight="1" x14ac:dyDescent="0.2">
      <c r="A114" s="12" t="s">
        <v>42</v>
      </c>
      <c r="B114" s="12"/>
      <c r="C114" s="39" t="s">
        <v>72</v>
      </c>
      <c r="D114" s="12"/>
      <c r="E114" s="26" t="s">
        <v>166</v>
      </c>
      <c r="F114" s="12"/>
      <c r="G114" s="12"/>
      <c r="H114" s="12"/>
      <c r="I114" s="40">
        <f>0+Q114</f>
        <v>0</v>
      </c>
      <c r="O114">
        <f>0+R114</f>
        <v>0</v>
      </c>
      <c r="Q114">
        <f>0+I115+I119</f>
        <v>0</v>
      </c>
      <c r="R114">
        <f>0+O115+O119</f>
        <v>0</v>
      </c>
    </row>
    <row r="115" spans="1:18" x14ac:dyDescent="0.2">
      <c r="A115" s="24" t="s">
        <v>44</v>
      </c>
      <c r="B115" s="28" t="s">
        <v>255</v>
      </c>
      <c r="C115" s="28" t="s">
        <v>382</v>
      </c>
      <c r="D115" s="24" t="s">
        <v>46</v>
      </c>
      <c r="E115" s="29" t="s">
        <v>383</v>
      </c>
      <c r="F115" s="30" t="s">
        <v>116</v>
      </c>
      <c r="G115" s="31">
        <v>65</v>
      </c>
      <c r="H115" s="32">
        <v>0</v>
      </c>
      <c r="I115" s="33">
        <f>ROUND(ROUND(H115,2)*ROUND(G115,3),2)</f>
        <v>0</v>
      </c>
      <c r="O115">
        <f>(I115*21)/100</f>
        <v>0</v>
      </c>
      <c r="P115" t="s">
        <v>22</v>
      </c>
    </row>
    <row r="116" spans="1:18" x14ac:dyDescent="0.2">
      <c r="A116" s="34" t="s">
        <v>49</v>
      </c>
      <c r="E116" s="35" t="s">
        <v>384</v>
      </c>
    </row>
    <row r="117" spans="1:18" x14ac:dyDescent="0.2">
      <c r="A117" s="36" t="s">
        <v>51</v>
      </c>
      <c r="E117" s="37" t="s">
        <v>385</v>
      </c>
    </row>
    <row r="118" spans="1:18" ht="38.25" x14ac:dyDescent="0.2">
      <c r="A118" t="s">
        <v>52</v>
      </c>
      <c r="E118" s="35" t="s">
        <v>171</v>
      </c>
    </row>
    <row r="119" spans="1:18" x14ac:dyDescent="0.2">
      <c r="A119" s="24" t="s">
        <v>44</v>
      </c>
      <c r="B119" s="28" t="s">
        <v>258</v>
      </c>
      <c r="C119" s="28" t="s">
        <v>386</v>
      </c>
      <c r="D119" s="24" t="s">
        <v>356</v>
      </c>
      <c r="E119" s="29" t="s">
        <v>387</v>
      </c>
      <c r="F119" s="30" t="s">
        <v>116</v>
      </c>
      <c r="G119" s="31">
        <v>5.4</v>
      </c>
      <c r="H119" s="32">
        <v>0</v>
      </c>
      <c r="I119" s="33">
        <f>ROUND(ROUND(H119,2)*ROUND(G119,3),2)</f>
        <v>0</v>
      </c>
      <c r="O119">
        <f>(I119*21)/100</f>
        <v>0</v>
      </c>
      <c r="P119" t="s">
        <v>22</v>
      </c>
    </row>
    <row r="120" spans="1:18" x14ac:dyDescent="0.2">
      <c r="A120" s="34" t="s">
        <v>49</v>
      </c>
      <c r="E120" s="35" t="s">
        <v>46</v>
      </c>
    </row>
    <row r="121" spans="1:18" x14ac:dyDescent="0.2">
      <c r="A121" s="36" t="s">
        <v>51</v>
      </c>
      <c r="E121" s="37" t="s">
        <v>388</v>
      </c>
    </row>
    <row r="122" spans="1:18" x14ac:dyDescent="0.2">
      <c r="A122" t="s">
        <v>52</v>
      </c>
      <c r="E122" s="35" t="s">
        <v>389</v>
      </c>
    </row>
    <row r="123" spans="1:18" ht="12.75" customHeight="1" x14ac:dyDescent="0.2">
      <c r="A123" s="12" t="s">
        <v>42</v>
      </c>
      <c r="B123" s="12"/>
      <c r="C123" s="39" t="s">
        <v>107</v>
      </c>
      <c r="D123" s="12"/>
      <c r="E123" s="26" t="s">
        <v>268</v>
      </c>
      <c r="F123" s="12"/>
      <c r="G123" s="12"/>
      <c r="H123" s="12"/>
      <c r="I123" s="40">
        <f>0+Q123</f>
        <v>0</v>
      </c>
      <c r="O123">
        <f>0+R123</f>
        <v>0</v>
      </c>
      <c r="Q123">
        <f>0+I124+I128</f>
        <v>0</v>
      </c>
      <c r="R123">
        <f>0+O124+O128</f>
        <v>0</v>
      </c>
    </row>
    <row r="124" spans="1:18" x14ac:dyDescent="0.2">
      <c r="A124" s="24" t="s">
        <v>44</v>
      </c>
      <c r="B124" s="28" t="s">
        <v>263</v>
      </c>
      <c r="C124" s="28" t="s">
        <v>390</v>
      </c>
      <c r="D124" s="24" t="s">
        <v>46</v>
      </c>
      <c r="E124" s="29" t="s">
        <v>391</v>
      </c>
      <c r="F124" s="30" t="s">
        <v>176</v>
      </c>
      <c r="G124" s="31">
        <v>0.8</v>
      </c>
      <c r="H124" s="32">
        <v>0</v>
      </c>
      <c r="I124" s="33">
        <f>ROUND(ROUND(H124,2)*ROUND(G124,3),2)</f>
        <v>0</v>
      </c>
      <c r="O124">
        <f>(I124*21)/100</f>
        <v>0</v>
      </c>
      <c r="P124" t="s">
        <v>22</v>
      </c>
    </row>
    <row r="125" spans="1:18" x14ac:dyDescent="0.2">
      <c r="A125" s="34" t="s">
        <v>49</v>
      </c>
      <c r="E125" s="35" t="s">
        <v>392</v>
      </c>
    </row>
    <row r="126" spans="1:18" x14ac:dyDescent="0.2">
      <c r="A126" s="36" t="s">
        <v>51</v>
      </c>
      <c r="E126" s="37" t="s">
        <v>393</v>
      </c>
    </row>
    <row r="127" spans="1:18" ht="255" x14ac:dyDescent="0.2">
      <c r="A127" t="s">
        <v>52</v>
      </c>
      <c r="E127" s="35" t="s">
        <v>394</v>
      </c>
    </row>
    <row r="128" spans="1:18" x14ac:dyDescent="0.2">
      <c r="A128" s="24" t="s">
        <v>44</v>
      </c>
      <c r="B128" s="28" t="s">
        <v>265</v>
      </c>
      <c r="C128" s="28" t="s">
        <v>395</v>
      </c>
      <c r="D128" s="24" t="s">
        <v>46</v>
      </c>
      <c r="E128" s="29" t="s">
        <v>396</v>
      </c>
      <c r="F128" s="30" t="s">
        <v>176</v>
      </c>
      <c r="G128" s="31">
        <v>11.5</v>
      </c>
      <c r="H128" s="32">
        <v>0</v>
      </c>
      <c r="I128" s="33">
        <f>ROUND(ROUND(H128,2)*ROUND(G128,3),2)</f>
        <v>0</v>
      </c>
      <c r="O128">
        <f>(I128*21)/100</f>
        <v>0</v>
      </c>
      <c r="P128" t="s">
        <v>22</v>
      </c>
    </row>
    <row r="129" spans="1:18" x14ac:dyDescent="0.2">
      <c r="A129" s="34" t="s">
        <v>49</v>
      </c>
      <c r="E129" s="35" t="s">
        <v>46</v>
      </c>
    </row>
    <row r="130" spans="1:18" x14ac:dyDescent="0.2">
      <c r="A130" s="36" t="s">
        <v>51</v>
      </c>
      <c r="E130" s="37" t="s">
        <v>397</v>
      </c>
    </row>
    <row r="131" spans="1:18" ht="242.25" x14ac:dyDescent="0.2">
      <c r="A131" t="s">
        <v>52</v>
      </c>
      <c r="E131" s="35" t="s">
        <v>398</v>
      </c>
    </row>
    <row r="132" spans="1:18" ht="12.75" customHeight="1" x14ac:dyDescent="0.2">
      <c r="A132" s="12" t="s">
        <v>42</v>
      </c>
      <c r="B132" s="12"/>
      <c r="C132" s="39" t="s">
        <v>39</v>
      </c>
      <c r="D132" s="12"/>
      <c r="E132" s="26" t="s">
        <v>172</v>
      </c>
      <c r="F132" s="12"/>
      <c r="G132" s="12"/>
      <c r="H132" s="12"/>
      <c r="I132" s="40">
        <f>0+Q132</f>
        <v>0</v>
      </c>
      <c r="O132">
        <f>0+R132</f>
        <v>0</v>
      </c>
      <c r="Q132">
        <f>0+I133+I137+I141+I145</f>
        <v>0</v>
      </c>
      <c r="R132">
        <f>0+O133+O137+O141+O145</f>
        <v>0</v>
      </c>
    </row>
    <row r="133" spans="1:18" x14ac:dyDescent="0.2">
      <c r="A133" s="24" t="s">
        <v>44</v>
      </c>
      <c r="B133" s="28" t="s">
        <v>267</v>
      </c>
      <c r="C133" s="28" t="s">
        <v>399</v>
      </c>
      <c r="D133" s="24" t="s">
        <v>46</v>
      </c>
      <c r="E133" s="29" t="s">
        <v>400</v>
      </c>
      <c r="F133" s="30" t="s">
        <v>116</v>
      </c>
      <c r="G133" s="31">
        <v>20.399999999999999</v>
      </c>
      <c r="H133" s="32">
        <v>0</v>
      </c>
      <c r="I133" s="33">
        <f>ROUND(ROUND(H133,2)*ROUND(G133,3),2)</f>
        <v>0</v>
      </c>
      <c r="O133">
        <f>(I133*21)/100</f>
        <v>0</v>
      </c>
      <c r="P133" t="s">
        <v>22</v>
      </c>
    </row>
    <row r="134" spans="1:18" x14ac:dyDescent="0.2">
      <c r="A134" s="34" t="s">
        <v>49</v>
      </c>
      <c r="E134" s="35" t="s">
        <v>401</v>
      </c>
    </row>
    <row r="135" spans="1:18" ht="38.25" x14ac:dyDescent="0.2">
      <c r="A135" s="36" t="s">
        <v>51</v>
      </c>
      <c r="E135" s="37" t="s">
        <v>402</v>
      </c>
    </row>
    <row r="136" spans="1:18" ht="25.5" x14ac:dyDescent="0.2">
      <c r="A136" t="s">
        <v>52</v>
      </c>
      <c r="E136" s="35" t="s">
        <v>403</v>
      </c>
    </row>
    <row r="137" spans="1:18" x14ac:dyDescent="0.2">
      <c r="A137" s="24" t="s">
        <v>44</v>
      </c>
      <c r="B137" s="28" t="s">
        <v>269</v>
      </c>
      <c r="C137" s="28" t="s">
        <v>404</v>
      </c>
      <c r="D137" s="24" t="s">
        <v>79</v>
      </c>
      <c r="E137" s="29" t="s">
        <v>405</v>
      </c>
      <c r="F137" s="30" t="s">
        <v>97</v>
      </c>
      <c r="G137" s="31">
        <v>10.64</v>
      </c>
      <c r="H137" s="32">
        <v>0</v>
      </c>
      <c r="I137" s="33">
        <f>ROUND(ROUND(H137,2)*ROUND(G137,3),2)</f>
        <v>0</v>
      </c>
      <c r="O137">
        <f>(I137*21)/100</f>
        <v>0</v>
      </c>
      <c r="P137" t="s">
        <v>22</v>
      </c>
    </row>
    <row r="138" spans="1:18" x14ac:dyDescent="0.2">
      <c r="A138" s="34" t="s">
        <v>49</v>
      </c>
      <c r="E138" s="35" t="s">
        <v>406</v>
      </c>
    </row>
    <row r="139" spans="1:18" ht="38.25" x14ac:dyDescent="0.2">
      <c r="A139" s="36" t="s">
        <v>51</v>
      </c>
      <c r="E139" s="37" t="s">
        <v>407</v>
      </c>
    </row>
    <row r="140" spans="1:18" ht="114.75" x14ac:dyDescent="0.2">
      <c r="A140" t="s">
        <v>52</v>
      </c>
      <c r="E140" s="35" t="s">
        <v>408</v>
      </c>
    </row>
    <row r="141" spans="1:18" x14ac:dyDescent="0.2">
      <c r="A141" s="24" t="s">
        <v>44</v>
      </c>
      <c r="B141" s="28" t="s">
        <v>275</v>
      </c>
      <c r="C141" s="28" t="s">
        <v>404</v>
      </c>
      <c r="D141" s="24" t="s">
        <v>85</v>
      </c>
      <c r="E141" s="29" t="s">
        <v>405</v>
      </c>
      <c r="F141" s="30" t="s">
        <v>97</v>
      </c>
      <c r="G141" s="31">
        <v>1.2150000000000001</v>
      </c>
      <c r="H141" s="32">
        <v>0</v>
      </c>
      <c r="I141" s="33">
        <f>ROUND(ROUND(H141,2)*ROUND(G141,3),2)</f>
        <v>0</v>
      </c>
      <c r="O141">
        <f>(I141*21)/100</f>
        <v>0</v>
      </c>
      <c r="P141" t="s">
        <v>22</v>
      </c>
    </row>
    <row r="142" spans="1:18" ht="25.5" x14ac:dyDescent="0.2">
      <c r="A142" s="34" t="s">
        <v>49</v>
      </c>
      <c r="E142" s="35" t="s">
        <v>409</v>
      </c>
    </row>
    <row r="143" spans="1:18" x14ac:dyDescent="0.2">
      <c r="A143" s="36" t="s">
        <v>51</v>
      </c>
      <c r="E143" s="37" t="s">
        <v>410</v>
      </c>
    </row>
    <row r="144" spans="1:18" ht="114.75" x14ac:dyDescent="0.2">
      <c r="A144" t="s">
        <v>52</v>
      </c>
      <c r="E144" s="35" t="s">
        <v>408</v>
      </c>
    </row>
    <row r="145" spans="1:16" x14ac:dyDescent="0.2">
      <c r="A145" s="24" t="s">
        <v>44</v>
      </c>
      <c r="B145" s="28" t="s">
        <v>411</v>
      </c>
      <c r="C145" s="28" t="s">
        <v>412</v>
      </c>
      <c r="D145" s="24" t="s">
        <v>46</v>
      </c>
      <c r="E145" s="29" t="s">
        <v>413</v>
      </c>
      <c r="F145" s="30" t="s">
        <v>97</v>
      </c>
      <c r="G145" s="31">
        <v>0.85</v>
      </c>
      <c r="H145" s="32">
        <v>0</v>
      </c>
      <c r="I145" s="33">
        <f>ROUND(ROUND(H145,2)*ROUND(G145,3),2)</f>
        <v>0</v>
      </c>
      <c r="O145">
        <f>(I145*21)/100</f>
        <v>0</v>
      </c>
      <c r="P145" t="s">
        <v>22</v>
      </c>
    </row>
    <row r="146" spans="1:16" ht="38.25" x14ac:dyDescent="0.2">
      <c r="A146" s="34" t="s">
        <v>49</v>
      </c>
      <c r="E146" s="35" t="s">
        <v>414</v>
      </c>
    </row>
    <row r="147" spans="1:16" x14ac:dyDescent="0.2">
      <c r="A147" s="36" t="s">
        <v>51</v>
      </c>
      <c r="E147" s="37" t="s">
        <v>415</v>
      </c>
    </row>
    <row r="148" spans="1:16" ht="114.75" x14ac:dyDescent="0.2">
      <c r="A148" t="s">
        <v>52</v>
      </c>
      <c r="E148" s="35" t="s">
        <v>408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0+O8+O13+O22+O31+O36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416</v>
      </c>
      <c r="I3" s="38">
        <f>0+I8+I13+I22+I31+I36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416</v>
      </c>
      <c r="D4" s="2"/>
      <c r="E4" s="20" t="s">
        <v>417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4" t="s">
        <v>44</v>
      </c>
      <c r="B9" s="28" t="s">
        <v>28</v>
      </c>
      <c r="C9" s="28" t="s">
        <v>78</v>
      </c>
      <c r="D9" s="24" t="s">
        <v>79</v>
      </c>
      <c r="E9" s="29" t="s">
        <v>80</v>
      </c>
      <c r="F9" s="30" t="s">
        <v>81</v>
      </c>
      <c r="G9" s="31">
        <v>20</v>
      </c>
      <c r="H9" s="32">
        <v>0</v>
      </c>
      <c r="I9" s="33">
        <f>ROUND(ROUND(H9,2)*ROUND(G9,3),2)</f>
        <v>0</v>
      </c>
      <c r="O9">
        <f>(I9*21)/100</f>
        <v>0</v>
      </c>
      <c r="P9" t="s">
        <v>22</v>
      </c>
    </row>
    <row r="10" spans="1:18" ht="25.5" x14ac:dyDescent="0.2">
      <c r="A10" s="34" t="s">
        <v>49</v>
      </c>
      <c r="E10" s="35" t="s">
        <v>418</v>
      </c>
    </row>
    <row r="11" spans="1:18" x14ac:dyDescent="0.2">
      <c r="A11" s="36" t="s">
        <v>51</v>
      </c>
      <c r="E11" s="37" t="s">
        <v>419</v>
      </c>
    </row>
    <row r="12" spans="1:18" ht="25.5" x14ac:dyDescent="0.2">
      <c r="A12" t="s">
        <v>52</v>
      </c>
      <c r="E12" s="35" t="s">
        <v>84</v>
      </c>
    </row>
    <row r="13" spans="1:18" ht="12.75" customHeight="1" x14ac:dyDescent="0.2">
      <c r="A13" s="12" t="s">
        <v>42</v>
      </c>
      <c r="B13" s="12"/>
      <c r="C13" s="39" t="s">
        <v>28</v>
      </c>
      <c r="D13" s="12"/>
      <c r="E13" s="26" t="s">
        <v>94</v>
      </c>
      <c r="F13" s="12"/>
      <c r="G13" s="12"/>
      <c r="H13" s="12"/>
      <c r="I13" s="40">
        <f>0+Q13</f>
        <v>0</v>
      </c>
      <c r="O13">
        <f>0+R13</f>
        <v>0</v>
      </c>
      <c r="Q13">
        <f>0+I14+I18</f>
        <v>0</v>
      </c>
      <c r="R13">
        <f>0+O14+O18</f>
        <v>0</v>
      </c>
    </row>
    <row r="14" spans="1:18" x14ac:dyDescent="0.2">
      <c r="A14" s="24" t="s">
        <v>44</v>
      </c>
      <c r="B14" s="28" t="s">
        <v>22</v>
      </c>
      <c r="C14" s="28" t="s">
        <v>420</v>
      </c>
      <c r="D14" s="24" t="s">
        <v>46</v>
      </c>
      <c r="E14" s="29" t="s">
        <v>421</v>
      </c>
      <c r="F14" s="30" t="s">
        <v>301</v>
      </c>
      <c r="G14" s="31">
        <v>1</v>
      </c>
      <c r="H14" s="32">
        <v>0</v>
      </c>
      <c r="I14" s="33">
        <f>ROUND(ROUND(H14,2)*ROUND(G14,3),2)</f>
        <v>0</v>
      </c>
      <c r="O14">
        <f>(I14*21)/100</f>
        <v>0</v>
      </c>
      <c r="P14" t="s">
        <v>22</v>
      </c>
    </row>
    <row r="15" spans="1:18" x14ac:dyDescent="0.2">
      <c r="A15" s="34" t="s">
        <v>49</v>
      </c>
      <c r="E15" s="35" t="s">
        <v>422</v>
      </c>
    </row>
    <row r="16" spans="1:18" x14ac:dyDescent="0.2">
      <c r="A16" s="36" t="s">
        <v>51</v>
      </c>
      <c r="E16" s="37" t="s">
        <v>46</v>
      </c>
    </row>
    <row r="17" spans="1:18" ht="38.25" x14ac:dyDescent="0.2">
      <c r="A17" t="s">
        <v>52</v>
      </c>
      <c r="E17" s="35" t="s">
        <v>303</v>
      </c>
    </row>
    <row r="18" spans="1:18" x14ac:dyDescent="0.2">
      <c r="A18" s="24" t="s">
        <v>44</v>
      </c>
      <c r="B18" s="28" t="s">
        <v>21</v>
      </c>
      <c r="C18" s="28" t="s">
        <v>309</v>
      </c>
      <c r="D18" s="24" t="s">
        <v>46</v>
      </c>
      <c r="E18" s="29" t="s">
        <v>310</v>
      </c>
      <c r="F18" s="30" t="s">
        <v>97</v>
      </c>
      <c r="G18" s="31">
        <v>8</v>
      </c>
      <c r="H18" s="32">
        <v>0</v>
      </c>
      <c r="I18" s="33">
        <f>ROUND(ROUND(H18,2)*ROUND(G18,3),2)</f>
        <v>0</v>
      </c>
      <c r="O18">
        <f>(I18*21)/100</f>
        <v>0</v>
      </c>
      <c r="P18" t="s">
        <v>22</v>
      </c>
    </row>
    <row r="19" spans="1:18" ht="38.25" x14ac:dyDescent="0.2">
      <c r="A19" s="34" t="s">
        <v>49</v>
      </c>
      <c r="E19" s="35" t="s">
        <v>423</v>
      </c>
    </row>
    <row r="20" spans="1:18" x14ac:dyDescent="0.2">
      <c r="A20" s="36" t="s">
        <v>51</v>
      </c>
      <c r="E20" s="37" t="s">
        <v>424</v>
      </c>
    </row>
    <row r="21" spans="1:18" ht="63.75" x14ac:dyDescent="0.2">
      <c r="A21" t="s">
        <v>52</v>
      </c>
      <c r="E21" s="35" t="s">
        <v>308</v>
      </c>
    </row>
    <row r="22" spans="1:18" ht="12.75" customHeight="1" x14ac:dyDescent="0.2">
      <c r="A22" s="12" t="s">
        <v>42</v>
      </c>
      <c r="B22" s="12"/>
      <c r="C22" s="39" t="s">
        <v>21</v>
      </c>
      <c r="D22" s="12"/>
      <c r="E22" s="26" t="s">
        <v>345</v>
      </c>
      <c r="F22" s="12"/>
      <c r="G22" s="12"/>
      <c r="H22" s="12"/>
      <c r="I22" s="40">
        <f>0+Q22</f>
        <v>0</v>
      </c>
      <c r="O22">
        <f>0+R22</f>
        <v>0</v>
      </c>
      <c r="Q22">
        <f>0+I23+I27</f>
        <v>0</v>
      </c>
      <c r="R22">
        <f>0+O23+O27</f>
        <v>0</v>
      </c>
    </row>
    <row r="23" spans="1:18" x14ac:dyDescent="0.2">
      <c r="A23" s="24" t="s">
        <v>44</v>
      </c>
      <c r="B23" s="28" t="s">
        <v>32</v>
      </c>
      <c r="C23" s="28" t="s">
        <v>346</v>
      </c>
      <c r="D23" s="24" t="s">
        <v>46</v>
      </c>
      <c r="E23" s="29" t="s">
        <v>347</v>
      </c>
      <c r="F23" s="30" t="s">
        <v>97</v>
      </c>
      <c r="G23" s="31">
        <v>4.3529999999999998</v>
      </c>
      <c r="H23" s="32">
        <v>0</v>
      </c>
      <c r="I23" s="33">
        <f>ROUND(ROUND(H23,2)*ROUND(G23,3),2)</f>
        <v>0</v>
      </c>
      <c r="O23">
        <f>(I23*21)/100</f>
        <v>0</v>
      </c>
      <c r="P23" t="s">
        <v>22</v>
      </c>
    </row>
    <row r="24" spans="1:18" x14ac:dyDescent="0.2">
      <c r="A24" s="34" t="s">
        <v>49</v>
      </c>
      <c r="E24" s="35" t="s">
        <v>46</v>
      </c>
    </row>
    <row r="25" spans="1:18" x14ac:dyDescent="0.2">
      <c r="A25" s="36" t="s">
        <v>51</v>
      </c>
      <c r="E25" s="37" t="s">
        <v>425</v>
      </c>
    </row>
    <row r="26" spans="1:18" ht="25.5" x14ac:dyDescent="0.2">
      <c r="A26" t="s">
        <v>52</v>
      </c>
      <c r="E26" s="35" t="s">
        <v>350</v>
      </c>
    </row>
    <row r="27" spans="1:18" x14ac:dyDescent="0.2">
      <c r="A27" s="24" t="s">
        <v>44</v>
      </c>
      <c r="B27" s="28" t="s">
        <v>34</v>
      </c>
      <c r="C27" s="28" t="s">
        <v>426</v>
      </c>
      <c r="D27" s="24" t="s">
        <v>46</v>
      </c>
      <c r="E27" s="29" t="s">
        <v>427</v>
      </c>
      <c r="F27" s="30" t="s">
        <v>97</v>
      </c>
      <c r="G27" s="31">
        <v>14.509</v>
      </c>
      <c r="H27" s="32">
        <v>0</v>
      </c>
      <c r="I27" s="33">
        <f>ROUND(ROUND(H27,2)*ROUND(G27,3),2)</f>
        <v>0</v>
      </c>
      <c r="O27">
        <f>(I27*21)/100</f>
        <v>0</v>
      </c>
      <c r="P27" t="s">
        <v>22</v>
      </c>
    </row>
    <row r="28" spans="1:18" x14ac:dyDescent="0.2">
      <c r="A28" s="34" t="s">
        <v>49</v>
      </c>
      <c r="E28" s="35" t="s">
        <v>428</v>
      </c>
    </row>
    <row r="29" spans="1:18" ht="89.25" x14ac:dyDescent="0.2">
      <c r="A29" s="36" t="s">
        <v>51</v>
      </c>
      <c r="E29" s="37" t="s">
        <v>429</v>
      </c>
    </row>
    <row r="30" spans="1:18" ht="51" x14ac:dyDescent="0.2">
      <c r="A30" t="s">
        <v>52</v>
      </c>
      <c r="E30" s="35" t="s">
        <v>430</v>
      </c>
    </row>
    <row r="31" spans="1:18" ht="12.75" customHeight="1" x14ac:dyDescent="0.2">
      <c r="A31" s="12" t="s">
        <v>42</v>
      </c>
      <c r="B31" s="12"/>
      <c r="C31" s="39" t="s">
        <v>36</v>
      </c>
      <c r="D31" s="12"/>
      <c r="E31" s="26" t="s">
        <v>159</v>
      </c>
      <c r="F31" s="12"/>
      <c r="G31" s="12"/>
      <c r="H31" s="12"/>
      <c r="I31" s="40">
        <f>0+Q31</f>
        <v>0</v>
      </c>
      <c r="O31">
        <f>0+R31</f>
        <v>0</v>
      </c>
      <c r="Q31">
        <f>0+I32</f>
        <v>0</v>
      </c>
      <c r="R31">
        <f>0+O32</f>
        <v>0</v>
      </c>
    </row>
    <row r="32" spans="1:18" x14ac:dyDescent="0.2">
      <c r="A32" s="24" t="s">
        <v>44</v>
      </c>
      <c r="B32" s="28" t="s">
        <v>36</v>
      </c>
      <c r="C32" s="28" t="s">
        <v>379</v>
      </c>
      <c r="D32" s="24" t="s">
        <v>46</v>
      </c>
      <c r="E32" s="29" t="s">
        <v>380</v>
      </c>
      <c r="F32" s="30" t="s">
        <v>116</v>
      </c>
      <c r="G32" s="31">
        <v>147</v>
      </c>
      <c r="H32" s="32">
        <v>0</v>
      </c>
      <c r="I32" s="33">
        <f>ROUND(ROUND(H32,2)*ROUND(G32,3),2)</f>
        <v>0</v>
      </c>
      <c r="O32">
        <f>(I32*21)/100</f>
        <v>0</v>
      </c>
      <c r="P32" t="s">
        <v>22</v>
      </c>
    </row>
    <row r="33" spans="1:18" x14ac:dyDescent="0.2">
      <c r="A33" s="34" t="s">
        <v>49</v>
      </c>
      <c r="E33" s="35" t="s">
        <v>46</v>
      </c>
    </row>
    <row r="34" spans="1:18" ht="76.5" x14ac:dyDescent="0.2">
      <c r="A34" s="36" t="s">
        <v>51</v>
      </c>
      <c r="E34" s="37" t="s">
        <v>431</v>
      </c>
    </row>
    <row r="35" spans="1:18" ht="89.25" x14ac:dyDescent="0.2">
      <c r="A35" t="s">
        <v>52</v>
      </c>
      <c r="E35" s="35" t="s">
        <v>165</v>
      </c>
    </row>
    <row r="36" spans="1:18" ht="12.75" customHeight="1" x14ac:dyDescent="0.2">
      <c r="A36" s="12" t="s">
        <v>42</v>
      </c>
      <c r="B36" s="12"/>
      <c r="C36" s="39" t="s">
        <v>39</v>
      </c>
      <c r="D36" s="12"/>
      <c r="E36" s="26" t="s">
        <v>172</v>
      </c>
      <c r="F36" s="12"/>
      <c r="G36" s="12"/>
      <c r="H36" s="12"/>
      <c r="I36" s="40">
        <f>0+Q36</f>
        <v>0</v>
      </c>
      <c r="O36">
        <f>0+R36</f>
        <v>0</v>
      </c>
      <c r="Q36">
        <f>0+I37</f>
        <v>0</v>
      </c>
      <c r="R36">
        <f>0+O37</f>
        <v>0</v>
      </c>
    </row>
    <row r="37" spans="1:18" x14ac:dyDescent="0.2">
      <c r="A37" s="24" t="s">
        <v>44</v>
      </c>
      <c r="B37" s="28" t="s">
        <v>72</v>
      </c>
      <c r="C37" s="28" t="s">
        <v>399</v>
      </c>
      <c r="D37" s="24" t="s">
        <v>46</v>
      </c>
      <c r="E37" s="29" t="s">
        <v>400</v>
      </c>
      <c r="F37" s="30" t="s">
        <v>116</v>
      </c>
      <c r="G37" s="31">
        <v>147</v>
      </c>
      <c r="H37" s="32">
        <v>0</v>
      </c>
      <c r="I37" s="33">
        <f>ROUND(ROUND(H37,2)*ROUND(G37,3),2)</f>
        <v>0</v>
      </c>
      <c r="O37">
        <f>(I37*21)/100</f>
        <v>0</v>
      </c>
      <c r="P37" t="s">
        <v>22</v>
      </c>
    </row>
    <row r="38" spans="1:18" x14ac:dyDescent="0.2">
      <c r="A38" s="34" t="s">
        <v>49</v>
      </c>
      <c r="E38" s="35" t="s">
        <v>46</v>
      </c>
    </row>
    <row r="39" spans="1:18" ht="76.5" x14ac:dyDescent="0.2">
      <c r="A39" s="36" t="s">
        <v>51</v>
      </c>
      <c r="E39" s="37" t="s">
        <v>431</v>
      </c>
    </row>
    <row r="40" spans="1:18" ht="25.5" x14ac:dyDescent="0.2">
      <c r="A40" t="s">
        <v>52</v>
      </c>
      <c r="E40" s="35" t="s">
        <v>403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0+O8+O25+O70+O87+O96+O117+O122+O127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432</v>
      </c>
      <c r="I3" s="38">
        <f>0+I8+I25+I70+I87+I96+I117+I122+I127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432</v>
      </c>
      <c r="D4" s="2"/>
      <c r="E4" s="20" t="s">
        <v>433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24" t="s">
        <v>44</v>
      </c>
      <c r="B9" s="28" t="s">
        <v>28</v>
      </c>
      <c r="C9" s="28" t="s">
        <v>78</v>
      </c>
      <c r="D9" s="24" t="s">
        <v>79</v>
      </c>
      <c r="E9" s="29" t="s">
        <v>80</v>
      </c>
      <c r="F9" s="30" t="s">
        <v>81</v>
      </c>
      <c r="G9" s="31">
        <v>34.200000000000003</v>
      </c>
      <c r="H9" s="32">
        <v>0</v>
      </c>
      <c r="I9" s="33">
        <f>ROUND(ROUND(H9,2)*ROUND(G9,3),2)</f>
        <v>0</v>
      </c>
      <c r="O9">
        <f>(I9*21)/100</f>
        <v>0</v>
      </c>
      <c r="P9" t="s">
        <v>22</v>
      </c>
    </row>
    <row r="10" spans="1:18" ht="25.5" x14ac:dyDescent="0.2">
      <c r="A10" s="34" t="s">
        <v>49</v>
      </c>
      <c r="E10" s="35" t="s">
        <v>181</v>
      </c>
    </row>
    <row r="11" spans="1:18" x14ac:dyDescent="0.2">
      <c r="A11" s="36" t="s">
        <v>51</v>
      </c>
      <c r="E11" s="37" t="s">
        <v>434</v>
      </c>
    </row>
    <row r="12" spans="1:18" ht="25.5" x14ac:dyDescent="0.2">
      <c r="A12" t="s">
        <v>52</v>
      </c>
      <c r="E12" s="35" t="s">
        <v>84</v>
      </c>
    </row>
    <row r="13" spans="1:18" x14ac:dyDescent="0.2">
      <c r="A13" s="24" t="s">
        <v>44</v>
      </c>
      <c r="B13" s="28" t="s">
        <v>22</v>
      </c>
      <c r="C13" s="28" t="s">
        <v>435</v>
      </c>
      <c r="D13" s="24" t="s">
        <v>46</v>
      </c>
      <c r="E13" s="29" t="s">
        <v>436</v>
      </c>
      <c r="F13" s="30" t="s">
        <v>97</v>
      </c>
      <c r="G13" s="31">
        <v>2.25</v>
      </c>
      <c r="H13" s="32">
        <v>0</v>
      </c>
      <c r="I13" s="33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34" t="s">
        <v>49</v>
      </c>
      <c r="E14" s="35" t="s">
        <v>46</v>
      </c>
    </row>
    <row r="15" spans="1:18" x14ac:dyDescent="0.2">
      <c r="A15" s="36" t="s">
        <v>51</v>
      </c>
      <c r="E15" s="37" t="s">
        <v>437</v>
      </c>
    </row>
    <row r="16" spans="1:18" ht="25.5" x14ac:dyDescent="0.2">
      <c r="A16" t="s">
        <v>52</v>
      </c>
      <c r="E16" s="35" t="s">
        <v>438</v>
      </c>
    </row>
    <row r="17" spans="1:18" x14ac:dyDescent="0.2">
      <c r="A17" s="24" t="s">
        <v>44</v>
      </c>
      <c r="B17" s="28" t="s">
        <v>21</v>
      </c>
      <c r="C17" s="28" t="s">
        <v>187</v>
      </c>
      <c r="D17" s="24" t="s">
        <v>46</v>
      </c>
      <c r="E17" s="29" t="s">
        <v>188</v>
      </c>
      <c r="F17" s="30" t="s">
        <v>301</v>
      </c>
      <c r="G17" s="31">
        <v>1</v>
      </c>
      <c r="H17" s="32">
        <v>0</v>
      </c>
      <c r="I17" s="33">
        <f>ROUND(ROUND(H17,2)*ROUND(G17,3),2)</f>
        <v>0</v>
      </c>
      <c r="O17">
        <f>(I17*21)/100</f>
        <v>0</v>
      </c>
      <c r="P17" t="s">
        <v>22</v>
      </c>
    </row>
    <row r="18" spans="1:18" x14ac:dyDescent="0.2">
      <c r="A18" s="34" t="s">
        <v>49</v>
      </c>
      <c r="E18" s="35" t="s">
        <v>439</v>
      </c>
    </row>
    <row r="19" spans="1:18" x14ac:dyDescent="0.2">
      <c r="A19" s="36" t="s">
        <v>51</v>
      </c>
      <c r="E19" s="37" t="s">
        <v>46</v>
      </c>
    </row>
    <row r="20" spans="1:18" x14ac:dyDescent="0.2">
      <c r="A20" t="s">
        <v>52</v>
      </c>
      <c r="E20" s="35" t="s">
        <v>90</v>
      </c>
    </row>
    <row r="21" spans="1:18" x14ac:dyDescent="0.2">
      <c r="A21" s="24" t="s">
        <v>44</v>
      </c>
      <c r="B21" s="28" t="s">
        <v>32</v>
      </c>
      <c r="C21" s="28" t="s">
        <v>440</v>
      </c>
      <c r="D21" s="24" t="s">
        <v>46</v>
      </c>
      <c r="E21" s="29" t="s">
        <v>441</v>
      </c>
      <c r="F21" s="30" t="s">
        <v>301</v>
      </c>
      <c r="G21" s="31">
        <v>1</v>
      </c>
      <c r="H21" s="32">
        <v>0</v>
      </c>
      <c r="I21" s="33">
        <f>ROUND(ROUND(H21,2)*ROUND(G21,3),2)</f>
        <v>0</v>
      </c>
      <c r="O21">
        <f>(I21*21)/100</f>
        <v>0</v>
      </c>
      <c r="P21" t="s">
        <v>22</v>
      </c>
    </row>
    <row r="22" spans="1:18" x14ac:dyDescent="0.2">
      <c r="A22" s="34" t="s">
        <v>49</v>
      </c>
      <c r="E22" s="35" t="s">
        <v>442</v>
      </c>
    </row>
    <row r="23" spans="1:18" x14ac:dyDescent="0.2">
      <c r="A23" s="36" t="s">
        <v>51</v>
      </c>
      <c r="E23" s="37" t="s">
        <v>46</v>
      </c>
    </row>
    <row r="24" spans="1:18" x14ac:dyDescent="0.2">
      <c r="A24" t="s">
        <v>52</v>
      </c>
      <c r="E24" s="35" t="s">
        <v>90</v>
      </c>
    </row>
    <row r="25" spans="1:18" ht="12.75" customHeight="1" x14ac:dyDescent="0.2">
      <c r="A25" s="12" t="s">
        <v>42</v>
      </c>
      <c r="B25" s="12"/>
      <c r="C25" s="39" t="s">
        <v>28</v>
      </c>
      <c r="D25" s="12"/>
      <c r="E25" s="26" t="s">
        <v>94</v>
      </c>
      <c r="F25" s="12"/>
      <c r="G25" s="12"/>
      <c r="H25" s="12"/>
      <c r="I25" s="40">
        <f>0+Q25</f>
        <v>0</v>
      </c>
      <c r="O25">
        <f>0+R25</f>
        <v>0</v>
      </c>
      <c r="Q25">
        <f>0+I26+I30+I34+I38+I42+I46+I50+I54+I58+I62+I66</f>
        <v>0</v>
      </c>
      <c r="R25">
        <f>0+O26+O30+O34+O38+O42+O46+O50+O54+O58+O62+O66</f>
        <v>0</v>
      </c>
    </row>
    <row r="26" spans="1:18" x14ac:dyDescent="0.2">
      <c r="A26" s="24" t="s">
        <v>44</v>
      </c>
      <c r="B26" s="28" t="s">
        <v>34</v>
      </c>
      <c r="C26" s="28" t="s">
        <v>443</v>
      </c>
      <c r="D26" s="24" t="s">
        <v>46</v>
      </c>
      <c r="E26" s="29" t="s">
        <v>444</v>
      </c>
      <c r="F26" s="30" t="s">
        <v>301</v>
      </c>
      <c r="G26" s="31">
        <v>1</v>
      </c>
      <c r="H26" s="32">
        <v>0</v>
      </c>
      <c r="I26" s="33">
        <f>ROUND(ROUND(H26,2)*ROUND(G26,3),2)</f>
        <v>0</v>
      </c>
      <c r="O26">
        <f>(I26*21)/100</f>
        <v>0</v>
      </c>
      <c r="P26" t="s">
        <v>22</v>
      </c>
    </row>
    <row r="27" spans="1:18" x14ac:dyDescent="0.2">
      <c r="A27" s="34" t="s">
        <v>49</v>
      </c>
      <c r="E27" s="35" t="s">
        <v>445</v>
      </c>
    </row>
    <row r="28" spans="1:18" x14ac:dyDescent="0.2">
      <c r="A28" s="36" t="s">
        <v>51</v>
      </c>
      <c r="E28" s="37" t="s">
        <v>46</v>
      </c>
    </row>
    <row r="29" spans="1:18" ht="38.25" x14ac:dyDescent="0.2">
      <c r="A29" t="s">
        <v>52</v>
      </c>
      <c r="E29" s="35" t="s">
        <v>303</v>
      </c>
    </row>
    <row r="30" spans="1:18" x14ac:dyDescent="0.2">
      <c r="A30" s="24" t="s">
        <v>44</v>
      </c>
      <c r="B30" s="28" t="s">
        <v>36</v>
      </c>
      <c r="C30" s="28" t="s">
        <v>446</v>
      </c>
      <c r="D30" s="24" t="s">
        <v>46</v>
      </c>
      <c r="E30" s="29" t="s">
        <v>447</v>
      </c>
      <c r="F30" s="30" t="s">
        <v>97</v>
      </c>
      <c r="G30" s="31">
        <v>2.25</v>
      </c>
      <c r="H30" s="32">
        <v>0</v>
      </c>
      <c r="I30" s="33">
        <f>ROUND(ROUND(H30,2)*ROUND(G30,3),2)</f>
        <v>0</v>
      </c>
      <c r="O30">
        <f>(I30*21)/100</f>
        <v>0</v>
      </c>
      <c r="P30" t="s">
        <v>22</v>
      </c>
    </row>
    <row r="31" spans="1:18" x14ac:dyDescent="0.2">
      <c r="A31" s="34" t="s">
        <v>49</v>
      </c>
      <c r="E31" s="35" t="s">
        <v>46</v>
      </c>
    </row>
    <row r="32" spans="1:18" ht="25.5" x14ac:dyDescent="0.2">
      <c r="A32" s="36" t="s">
        <v>51</v>
      </c>
      <c r="E32" s="37" t="s">
        <v>448</v>
      </c>
    </row>
    <row r="33" spans="1:16" ht="306" x14ac:dyDescent="0.2">
      <c r="A33" t="s">
        <v>52</v>
      </c>
      <c r="E33" s="35" t="s">
        <v>449</v>
      </c>
    </row>
    <row r="34" spans="1:16" x14ac:dyDescent="0.2">
      <c r="A34" s="24" t="s">
        <v>44</v>
      </c>
      <c r="B34" s="28" t="s">
        <v>72</v>
      </c>
      <c r="C34" s="28" t="s">
        <v>450</v>
      </c>
      <c r="D34" s="24" t="s">
        <v>46</v>
      </c>
      <c r="E34" s="29" t="s">
        <v>451</v>
      </c>
      <c r="F34" s="30" t="s">
        <v>97</v>
      </c>
      <c r="G34" s="31">
        <v>17.100000000000001</v>
      </c>
      <c r="H34" s="32">
        <v>0</v>
      </c>
      <c r="I34" s="33">
        <f>ROUND(ROUND(H34,2)*ROUND(G34,3),2)</f>
        <v>0</v>
      </c>
      <c r="O34">
        <f>(I34*21)/100</f>
        <v>0</v>
      </c>
      <c r="P34" t="s">
        <v>22</v>
      </c>
    </row>
    <row r="35" spans="1:16" ht="38.25" x14ac:dyDescent="0.2">
      <c r="A35" s="34" t="s">
        <v>49</v>
      </c>
      <c r="E35" s="35" t="s">
        <v>314</v>
      </c>
    </row>
    <row r="36" spans="1:16" x14ac:dyDescent="0.2">
      <c r="A36" s="36" t="s">
        <v>51</v>
      </c>
      <c r="E36" s="37" t="s">
        <v>452</v>
      </c>
    </row>
    <row r="37" spans="1:16" ht="318.75" x14ac:dyDescent="0.2">
      <c r="A37" t="s">
        <v>52</v>
      </c>
      <c r="E37" s="35" t="s">
        <v>316</v>
      </c>
    </row>
    <row r="38" spans="1:16" x14ac:dyDescent="0.2">
      <c r="A38" s="24" t="s">
        <v>44</v>
      </c>
      <c r="B38" s="28" t="s">
        <v>107</v>
      </c>
      <c r="C38" s="28" t="s">
        <v>108</v>
      </c>
      <c r="D38" s="24" t="s">
        <v>79</v>
      </c>
      <c r="E38" s="29" t="s">
        <v>109</v>
      </c>
      <c r="F38" s="30" t="s">
        <v>97</v>
      </c>
      <c r="G38" s="31">
        <v>17.100000000000001</v>
      </c>
      <c r="H38" s="32">
        <v>0</v>
      </c>
      <c r="I38" s="33">
        <f>ROUND(ROUND(H38,2)*ROUND(G38,3),2)</f>
        <v>0</v>
      </c>
      <c r="O38">
        <f>(I38*21)/100</f>
        <v>0</v>
      </c>
      <c r="P38" t="s">
        <v>22</v>
      </c>
    </row>
    <row r="39" spans="1:16" x14ac:dyDescent="0.2">
      <c r="A39" s="34" t="s">
        <v>49</v>
      </c>
      <c r="E39" s="35" t="s">
        <v>46</v>
      </c>
    </row>
    <row r="40" spans="1:16" ht="25.5" x14ac:dyDescent="0.2">
      <c r="A40" s="36" t="s">
        <v>51</v>
      </c>
      <c r="E40" s="37" t="s">
        <v>453</v>
      </c>
    </row>
    <row r="41" spans="1:16" ht="191.25" x14ac:dyDescent="0.2">
      <c r="A41" t="s">
        <v>52</v>
      </c>
      <c r="E41" s="35" t="s">
        <v>111</v>
      </c>
    </row>
    <row r="42" spans="1:16" x14ac:dyDescent="0.2">
      <c r="A42" s="24" t="s">
        <v>44</v>
      </c>
      <c r="B42" s="28" t="s">
        <v>39</v>
      </c>
      <c r="C42" s="28" t="s">
        <v>318</v>
      </c>
      <c r="D42" s="24" t="s">
        <v>46</v>
      </c>
      <c r="E42" s="29" t="s">
        <v>319</v>
      </c>
      <c r="F42" s="30" t="s">
        <v>97</v>
      </c>
      <c r="G42" s="31">
        <v>102.6</v>
      </c>
      <c r="H42" s="32">
        <v>0</v>
      </c>
      <c r="I42" s="33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34" t="s">
        <v>49</v>
      </c>
      <c r="E43" s="35" t="s">
        <v>454</v>
      </c>
    </row>
    <row r="44" spans="1:16" x14ac:dyDescent="0.2">
      <c r="A44" s="36" t="s">
        <v>51</v>
      </c>
      <c r="E44" s="37" t="s">
        <v>455</v>
      </c>
    </row>
    <row r="45" spans="1:16" ht="229.5" x14ac:dyDescent="0.2">
      <c r="A45" t="s">
        <v>52</v>
      </c>
      <c r="E45" s="35" t="s">
        <v>322</v>
      </c>
    </row>
    <row r="46" spans="1:16" x14ac:dyDescent="0.2">
      <c r="A46" s="24" t="s">
        <v>44</v>
      </c>
      <c r="B46" s="28" t="s">
        <v>41</v>
      </c>
      <c r="C46" s="28" t="s">
        <v>456</v>
      </c>
      <c r="D46" s="24" t="s">
        <v>79</v>
      </c>
      <c r="E46" s="29" t="s">
        <v>457</v>
      </c>
      <c r="F46" s="30" t="s">
        <v>97</v>
      </c>
      <c r="G46" s="31">
        <v>2.85</v>
      </c>
      <c r="H46" s="32">
        <v>0</v>
      </c>
      <c r="I46" s="33">
        <f>ROUND(ROUND(H46,2)*ROUND(G46,3),2)</f>
        <v>0</v>
      </c>
      <c r="O46">
        <f>(I46*21)/100</f>
        <v>0</v>
      </c>
      <c r="P46" t="s">
        <v>22</v>
      </c>
    </row>
    <row r="47" spans="1:16" x14ac:dyDescent="0.2">
      <c r="A47" s="34" t="s">
        <v>49</v>
      </c>
      <c r="E47" s="35" t="s">
        <v>458</v>
      </c>
    </row>
    <row r="48" spans="1:16" x14ac:dyDescent="0.2">
      <c r="A48" s="36" t="s">
        <v>51</v>
      </c>
      <c r="E48" s="37" t="s">
        <v>459</v>
      </c>
    </row>
    <row r="49" spans="1:16" ht="293.25" x14ac:dyDescent="0.2">
      <c r="A49" t="s">
        <v>52</v>
      </c>
      <c r="E49" s="35" t="s">
        <v>460</v>
      </c>
    </row>
    <row r="50" spans="1:16" x14ac:dyDescent="0.2">
      <c r="A50" s="24" t="s">
        <v>44</v>
      </c>
      <c r="B50" s="28" t="s">
        <v>120</v>
      </c>
      <c r="C50" s="28" t="s">
        <v>456</v>
      </c>
      <c r="D50" s="24" t="s">
        <v>85</v>
      </c>
      <c r="E50" s="29" t="s">
        <v>457</v>
      </c>
      <c r="F50" s="30" t="s">
        <v>97</v>
      </c>
      <c r="G50" s="31">
        <v>5.7</v>
      </c>
      <c r="H50" s="32">
        <v>0</v>
      </c>
      <c r="I50" s="33">
        <f>ROUND(ROUND(H50,2)*ROUND(G50,3),2)</f>
        <v>0</v>
      </c>
      <c r="O50">
        <f>(I50*21)/100</f>
        <v>0</v>
      </c>
      <c r="P50" t="s">
        <v>22</v>
      </c>
    </row>
    <row r="51" spans="1:16" x14ac:dyDescent="0.2">
      <c r="A51" s="34" t="s">
        <v>49</v>
      </c>
      <c r="E51" s="35" t="s">
        <v>461</v>
      </c>
    </row>
    <row r="52" spans="1:16" ht="25.5" x14ac:dyDescent="0.2">
      <c r="A52" s="36" t="s">
        <v>51</v>
      </c>
      <c r="E52" s="37" t="s">
        <v>462</v>
      </c>
    </row>
    <row r="53" spans="1:16" ht="293.25" x14ac:dyDescent="0.2">
      <c r="A53" t="s">
        <v>52</v>
      </c>
      <c r="E53" s="35" t="s">
        <v>460</v>
      </c>
    </row>
    <row r="54" spans="1:16" x14ac:dyDescent="0.2">
      <c r="A54" s="24" t="s">
        <v>44</v>
      </c>
      <c r="B54" s="28" t="s">
        <v>126</v>
      </c>
      <c r="C54" s="28" t="s">
        <v>456</v>
      </c>
      <c r="D54" s="24" t="s">
        <v>184</v>
      </c>
      <c r="E54" s="29" t="s">
        <v>457</v>
      </c>
      <c r="F54" s="30" t="s">
        <v>97</v>
      </c>
      <c r="G54" s="31">
        <v>5.7</v>
      </c>
      <c r="H54" s="32">
        <v>0</v>
      </c>
      <c r="I54" s="33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34" t="s">
        <v>49</v>
      </c>
      <c r="E55" s="35" t="s">
        <v>463</v>
      </c>
    </row>
    <row r="56" spans="1:16" x14ac:dyDescent="0.2">
      <c r="A56" s="36" t="s">
        <v>51</v>
      </c>
      <c r="E56" s="37" t="s">
        <v>464</v>
      </c>
    </row>
    <row r="57" spans="1:16" ht="293.25" x14ac:dyDescent="0.2">
      <c r="A57" t="s">
        <v>52</v>
      </c>
      <c r="E57" s="35" t="s">
        <v>460</v>
      </c>
    </row>
    <row r="58" spans="1:16" x14ac:dyDescent="0.2">
      <c r="A58" s="24" t="s">
        <v>44</v>
      </c>
      <c r="B58" s="28" t="s">
        <v>131</v>
      </c>
      <c r="C58" s="28" t="s">
        <v>323</v>
      </c>
      <c r="D58" s="24" t="s">
        <v>46</v>
      </c>
      <c r="E58" s="29" t="s">
        <v>324</v>
      </c>
      <c r="F58" s="30" t="s">
        <v>97</v>
      </c>
      <c r="G58" s="31">
        <v>3</v>
      </c>
      <c r="H58" s="32">
        <v>0</v>
      </c>
      <c r="I58" s="33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34" t="s">
        <v>49</v>
      </c>
      <c r="E59" s="35" t="s">
        <v>325</v>
      </c>
    </row>
    <row r="60" spans="1:16" x14ac:dyDescent="0.2">
      <c r="A60" s="36" t="s">
        <v>51</v>
      </c>
      <c r="E60" s="37" t="s">
        <v>465</v>
      </c>
    </row>
    <row r="61" spans="1:16" ht="293.25" x14ac:dyDescent="0.2">
      <c r="A61" t="s">
        <v>52</v>
      </c>
      <c r="E61" s="35" t="s">
        <v>327</v>
      </c>
    </row>
    <row r="62" spans="1:16" x14ac:dyDescent="0.2">
      <c r="A62" s="24" t="s">
        <v>44</v>
      </c>
      <c r="B62" s="28" t="s">
        <v>136</v>
      </c>
      <c r="C62" s="28" t="s">
        <v>466</v>
      </c>
      <c r="D62" s="24" t="s">
        <v>46</v>
      </c>
      <c r="E62" s="29" t="s">
        <v>467</v>
      </c>
      <c r="F62" s="30" t="s">
        <v>97</v>
      </c>
      <c r="G62" s="31">
        <v>2.25</v>
      </c>
      <c r="H62" s="32">
        <v>0</v>
      </c>
      <c r="I62" s="33">
        <f>ROUND(ROUND(H62,2)*ROUND(G62,3),2)</f>
        <v>0</v>
      </c>
      <c r="O62">
        <f>(I62*21)/100</f>
        <v>0</v>
      </c>
      <c r="P62" t="s">
        <v>22</v>
      </c>
    </row>
    <row r="63" spans="1:16" x14ac:dyDescent="0.2">
      <c r="A63" s="34" t="s">
        <v>49</v>
      </c>
      <c r="E63" s="35" t="s">
        <v>46</v>
      </c>
    </row>
    <row r="64" spans="1:16" x14ac:dyDescent="0.2">
      <c r="A64" s="36" t="s">
        <v>51</v>
      </c>
      <c r="E64" s="37" t="s">
        <v>468</v>
      </c>
    </row>
    <row r="65" spans="1:18" ht="38.25" x14ac:dyDescent="0.2">
      <c r="A65" t="s">
        <v>52</v>
      </c>
      <c r="E65" s="35" t="s">
        <v>469</v>
      </c>
    </row>
    <row r="66" spans="1:18" x14ac:dyDescent="0.2">
      <c r="A66" s="24" t="s">
        <v>44</v>
      </c>
      <c r="B66" s="28" t="s">
        <v>142</v>
      </c>
      <c r="C66" s="28" t="s">
        <v>470</v>
      </c>
      <c r="D66" s="24" t="s">
        <v>46</v>
      </c>
      <c r="E66" s="29" t="s">
        <v>471</v>
      </c>
      <c r="F66" s="30" t="s">
        <v>116</v>
      </c>
      <c r="G66" s="31">
        <v>15</v>
      </c>
      <c r="H66" s="32">
        <v>0</v>
      </c>
      <c r="I66" s="33">
        <f>ROUND(ROUND(H66,2)*ROUND(G66,3),2)</f>
        <v>0</v>
      </c>
      <c r="O66">
        <f>(I66*21)/100</f>
        <v>0</v>
      </c>
      <c r="P66" t="s">
        <v>22</v>
      </c>
    </row>
    <row r="67" spans="1:18" x14ac:dyDescent="0.2">
      <c r="A67" s="34" t="s">
        <v>49</v>
      </c>
      <c r="E67" s="35" t="s">
        <v>46</v>
      </c>
    </row>
    <row r="68" spans="1:18" ht="25.5" x14ac:dyDescent="0.2">
      <c r="A68" s="36" t="s">
        <v>51</v>
      </c>
      <c r="E68" s="37" t="s">
        <v>472</v>
      </c>
    </row>
    <row r="69" spans="1:18" ht="38.25" x14ac:dyDescent="0.2">
      <c r="A69" t="s">
        <v>52</v>
      </c>
      <c r="E69" s="35" t="s">
        <v>473</v>
      </c>
    </row>
    <row r="70" spans="1:18" ht="12.75" customHeight="1" x14ac:dyDescent="0.2">
      <c r="A70" s="12" t="s">
        <v>42</v>
      </c>
      <c r="B70" s="12"/>
      <c r="C70" s="39" t="s">
        <v>22</v>
      </c>
      <c r="D70" s="12"/>
      <c r="E70" s="26" t="s">
        <v>119</v>
      </c>
      <c r="F70" s="12"/>
      <c r="G70" s="12"/>
      <c r="H70" s="12"/>
      <c r="I70" s="40">
        <f>0+Q70</f>
        <v>0</v>
      </c>
      <c r="O70">
        <f>0+R70</f>
        <v>0</v>
      </c>
      <c r="Q70">
        <f>0+I71+I75+I79+I83</f>
        <v>0</v>
      </c>
      <c r="R70">
        <f>0+O71+O75+O79+O83</f>
        <v>0</v>
      </c>
    </row>
    <row r="71" spans="1:18" x14ac:dyDescent="0.2">
      <c r="A71" s="24" t="s">
        <v>44</v>
      </c>
      <c r="B71" s="28" t="s">
        <v>147</v>
      </c>
      <c r="C71" s="28" t="s">
        <v>474</v>
      </c>
      <c r="D71" s="24" t="s">
        <v>46</v>
      </c>
      <c r="E71" s="29" t="s">
        <v>475</v>
      </c>
      <c r="F71" s="30" t="s">
        <v>116</v>
      </c>
      <c r="G71" s="31">
        <v>76</v>
      </c>
      <c r="H71" s="32">
        <v>0</v>
      </c>
      <c r="I71" s="33">
        <f>ROUND(ROUND(H71,2)*ROUND(G71,3),2)</f>
        <v>0</v>
      </c>
      <c r="O71">
        <f>(I71*21)/100</f>
        <v>0</v>
      </c>
      <c r="P71" t="s">
        <v>22</v>
      </c>
    </row>
    <row r="72" spans="1:18" x14ac:dyDescent="0.2">
      <c r="A72" s="34" t="s">
        <v>49</v>
      </c>
      <c r="E72" s="35" t="s">
        <v>476</v>
      </c>
    </row>
    <row r="73" spans="1:18" ht="25.5" x14ac:dyDescent="0.2">
      <c r="A73" s="36" t="s">
        <v>51</v>
      </c>
      <c r="E73" s="37" t="s">
        <v>477</v>
      </c>
    </row>
    <row r="74" spans="1:18" ht="51" x14ac:dyDescent="0.2">
      <c r="A74" t="s">
        <v>52</v>
      </c>
      <c r="E74" s="35" t="s">
        <v>478</v>
      </c>
    </row>
    <row r="75" spans="1:18" x14ac:dyDescent="0.2">
      <c r="A75" s="24" t="s">
        <v>44</v>
      </c>
      <c r="B75" s="28" t="s">
        <v>153</v>
      </c>
      <c r="C75" s="28" t="s">
        <v>479</v>
      </c>
      <c r="D75" s="24" t="s">
        <v>46</v>
      </c>
      <c r="E75" s="29" t="s">
        <v>480</v>
      </c>
      <c r="F75" s="30" t="s">
        <v>97</v>
      </c>
      <c r="G75" s="31">
        <v>20.16</v>
      </c>
      <c r="H75" s="32">
        <v>0</v>
      </c>
      <c r="I75" s="33">
        <f>ROUND(ROUND(H75,2)*ROUND(G75,3),2)</f>
        <v>0</v>
      </c>
      <c r="O75">
        <f>(I75*21)/100</f>
        <v>0</v>
      </c>
      <c r="P75" t="s">
        <v>22</v>
      </c>
    </row>
    <row r="76" spans="1:18" x14ac:dyDescent="0.2">
      <c r="A76" s="34" t="s">
        <v>49</v>
      </c>
      <c r="E76" s="35" t="s">
        <v>46</v>
      </c>
    </row>
    <row r="77" spans="1:18" x14ac:dyDescent="0.2">
      <c r="A77" s="36" t="s">
        <v>51</v>
      </c>
      <c r="E77" s="37" t="s">
        <v>481</v>
      </c>
    </row>
    <row r="78" spans="1:18" ht="369.75" x14ac:dyDescent="0.2">
      <c r="A78" t="s">
        <v>52</v>
      </c>
      <c r="E78" s="35" t="s">
        <v>339</v>
      </c>
    </row>
    <row r="79" spans="1:18" x14ac:dyDescent="0.2">
      <c r="A79" s="24" t="s">
        <v>44</v>
      </c>
      <c r="B79" s="28" t="s">
        <v>160</v>
      </c>
      <c r="C79" s="28" t="s">
        <v>340</v>
      </c>
      <c r="D79" s="24" t="s">
        <v>46</v>
      </c>
      <c r="E79" s="29" t="s">
        <v>341</v>
      </c>
      <c r="F79" s="30" t="s">
        <v>81</v>
      </c>
      <c r="G79" s="31">
        <v>0.21</v>
      </c>
      <c r="H79" s="32">
        <v>0</v>
      </c>
      <c r="I79" s="33">
        <f>ROUND(ROUND(H79,2)*ROUND(G79,3),2)</f>
        <v>0</v>
      </c>
      <c r="O79">
        <f>(I79*21)/100</f>
        <v>0</v>
      </c>
      <c r="P79" t="s">
        <v>22</v>
      </c>
    </row>
    <row r="80" spans="1:18" x14ac:dyDescent="0.2">
      <c r="A80" s="34" t="s">
        <v>49</v>
      </c>
      <c r="E80" s="35" t="s">
        <v>46</v>
      </c>
    </row>
    <row r="81" spans="1:18" x14ac:dyDescent="0.2">
      <c r="A81" s="36" t="s">
        <v>51</v>
      </c>
      <c r="E81" s="37" t="s">
        <v>482</v>
      </c>
    </row>
    <row r="82" spans="1:18" ht="267.75" x14ac:dyDescent="0.2">
      <c r="A82" t="s">
        <v>52</v>
      </c>
      <c r="E82" s="35" t="s">
        <v>344</v>
      </c>
    </row>
    <row r="83" spans="1:18" x14ac:dyDescent="0.2">
      <c r="A83" s="24" t="s">
        <v>44</v>
      </c>
      <c r="B83" s="28" t="s">
        <v>167</v>
      </c>
      <c r="C83" s="28" t="s">
        <v>483</v>
      </c>
      <c r="D83" s="24" t="s">
        <v>46</v>
      </c>
      <c r="E83" s="29" t="s">
        <v>484</v>
      </c>
      <c r="F83" s="30" t="s">
        <v>116</v>
      </c>
      <c r="G83" s="31">
        <v>38</v>
      </c>
      <c r="H83" s="32">
        <v>0</v>
      </c>
      <c r="I83" s="33">
        <f>ROUND(ROUND(H83,2)*ROUND(G83,3),2)</f>
        <v>0</v>
      </c>
      <c r="O83">
        <f>(I83*21)/100</f>
        <v>0</v>
      </c>
      <c r="P83" t="s">
        <v>22</v>
      </c>
    </row>
    <row r="84" spans="1:18" x14ac:dyDescent="0.2">
      <c r="A84" s="34" t="s">
        <v>49</v>
      </c>
      <c r="E84" s="35" t="s">
        <v>485</v>
      </c>
    </row>
    <row r="85" spans="1:18" x14ac:dyDescent="0.2">
      <c r="A85" s="36" t="s">
        <v>51</v>
      </c>
      <c r="E85" s="37" t="s">
        <v>486</v>
      </c>
    </row>
    <row r="86" spans="1:18" ht="102" x14ac:dyDescent="0.2">
      <c r="A86" t="s">
        <v>52</v>
      </c>
      <c r="E86" s="35" t="s">
        <v>487</v>
      </c>
    </row>
    <row r="87" spans="1:18" ht="12.75" customHeight="1" x14ac:dyDescent="0.2">
      <c r="A87" s="12" t="s">
        <v>42</v>
      </c>
      <c r="B87" s="12"/>
      <c r="C87" s="39" t="s">
        <v>21</v>
      </c>
      <c r="D87" s="12"/>
      <c r="E87" s="26" t="s">
        <v>345</v>
      </c>
      <c r="F87" s="12"/>
      <c r="G87" s="12"/>
      <c r="H87" s="12"/>
      <c r="I87" s="40">
        <f>0+Q87</f>
        <v>0</v>
      </c>
      <c r="O87">
        <f>0+R87</f>
        <v>0</v>
      </c>
      <c r="Q87">
        <f>0+I88+I92</f>
        <v>0</v>
      </c>
      <c r="R87">
        <f>0+O88+O92</f>
        <v>0</v>
      </c>
    </row>
    <row r="88" spans="1:18" x14ac:dyDescent="0.2">
      <c r="A88" s="24" t="s">
        <v>44</v>
      </c>
      <c r="B88" s="28" t="s">
        <v>173</v>
      </c>
      <c r="C88" s="28" t="s">
        <v>346</v>
      </c>
      <c r="D88" s="24" t="s">
        <v>46</v>
      </c>
      <c r="E88" s="29" t="s">
        <v>347</v>
      </c>
      <c r="F88" s="30" t="s">
        <v>97</v>
      </c>
      <c r="G88" s="31">
        <v>36</v>
      </c>
      <c r="H88" s="32">
        <v>0</v>
      </c>
      <c r="I88" s="33">
        <f>ROUND(ROUND(H88,2)*ROUND(G88,3),2)</f>
        <v>0</v>
      </c>
      <c r="O88">
        <f>(I88*21)/100</f>
        <v>0</v>
      </c>
      <c r="P88" t="s">
        <v>22</v>
      </c>
    </row>
    <row r="89" spans="1:18" ht="38.25" x14ac:dyDescent="0.2">
      <c r="A89" s="34" t="s">
        <v>49</v>
      </c>
      <c r="E89" s="35" t="s">
        <v>488</v>
      </c>
    </row>
    <row r="90" spans="1:18" x14ac:dyDescent="0.2">
      <c r="A90" s="36" t="s">
        <v>51</v>
      </c>
      <c r="E90" s="37" t="s">
        <v>489</v>
      </c>
    </row>
    <row r="91" spans="1:18" ht="25.5" x14ac:dyDescent="0.2">
      <c r="A91" t="s">
        <v>52</v>
      </c>
      <c r="E91" s="35" t="s">
        <v>490</v>
      </c>
    </row>
    <row r="92" spans="1:18" x14ac:dyDescent="0.2">
      <c r="A92" s="24" t="s">
        <v>44</v>
      </c>
      <c r="B92" s="28" t="s">
        <v>241</v>
      </c>
      <c r="C92" s="28" t="s">
        <v>491</v>
      </c>
      <c r="D92" s="24" t="s">
        <v>46</v>
      </c>
      <c r="E92" s="29" t="s">
        <v>492</v>
      </c>
      <c r="F92" s="30" t="s">
        <v>97</v>
      </c>
      <c r="G92" s="31">
        <v>2.4</v>
      </c>
      <c r="H92" s="32">
        <v>0</v>
      </c>
      <c r="I92" s="33">
        <f>ROUND(ROUND(H92,2)*ROUND(G92,3),2)</f>
        <v>0</v>
      </c>
      <c r="O92">
        <f>(I92*21)/100</f>
        <v>0</v>
      </c>
      <c r="P92" t="s">
        <v>22</v>
      </c>
    </row>
    <row r="93" spans="1:18" x14ac:dyDescent="0.2">
      <c r="A93" s="34" t="s">
        <v>49</v>
      </c>
      <c r="E93" s="35" t="s">
        <v>46</v>
      </c>
    </row>
    <row r="94" spans="1:18" ht="25.5" x14ac:dyDescent="0.2">
      <c r="A94" s="36" t="s">
        <v>51</v>
      </c>
      <c r="E94" s="37" t="s">
        <v>493</v>
      </c>
    </row>
    <row r="95" spans="1:18" ht="51" x14ac:dyDescent="0.2">
      <c r="A95" t="s">
        <v>52</v>
      </c>
      <c r="E95" s="35" t="s">
        <v>430</v>
      </c>
    </row>
    <row r="96" spans="1:18" ht="12.75" customHeight="1" x14ac:dyDescent="0.2">
      <c r="A96" s="12" t="s">
        <v>42</v>
      </c>
      <c r="B96" s="12"/>
      <c r="C96" s="39" t="s">
        <v>32</v>
      </c>
      <c r="D96" s="12"/>
      <c r="E96" s="26" t="s">
        <v>354</v>
      </c>
      <c r="F96" s="12"/>
      <c r="G96" s="12"/>
      <c r="H96" s="12"/>
      <c r="I96" s="40">
        <f>0+Q96</f>
        <v>0</v>
      </c>
      <c r="O96">
        <f>0+R96</f>
        <v>0</v>
      </c>
      <c r="Q96">
        <f>0+I97+I101+I105+I109+I113</f>
        <v>0</v>
      </c>
      <c r="R96">
        <f>0+O97+O101+O105+O109+O113</f>
        <v>0</v>
      </c>
    </row>
    <row r="97" spans="1:16" x14ac:dyDescent="0.2">
      <c r="A97" s="24" t="s">
        <v>44</v>
      </c>
      <c r="B97" s="28" t="s">
        <v>243</v>
      </c>
      <c r="C97" s="28" t="s">
        <v>361</v>
      </c>
      <c r="D97" s="24" t="s">
        <v>46</v>
      </c>
      <c r="E97" s="29" t="s">
        <v>362</v>
      </c>
      <c r="F97" s="30" t="s">
        <v>97</v>
      </c>
      <c r="G97" s="31">
        <v>7.125</v>
      </c>
      <c r="H97" s="32">
        <v>0</v>
      </c>
      <c r="I97" s="33">
        <f>ROUND(ROUND(H97,2)*ROUND(G97,3),2)</f>
        <v>0</v>
      </c>
      <c r="O97">
        <f>(I97*21)/100</f>
        <v>0</v>
      </c>
      <c r="P97" t="s">
        <v>22</v>
      </c>
    </row>
    <row r="98" spans="1:16" x14ac:dyDescent="0.2">
      <c r="A98" s="34" t="s">
        <v>49</v>
      </c>
      <c r="E98" s="35" t="s">
        <v>46</v>
      </c>
    </row>
    <row r="99" spans="1:16" ht="38.25" x14ac:dyDescent="0.2">
      <c r="A99" s="36" t="s">
        <v>51</v>
      </c>
      <c r="E99" s="37" t="s">
        <v>494</v>
      </c>
    </row>
    <row r="100" spans="1:16" ht="369.75" x14ac:dyDescent="0.2">
      <c r="A100" t="s">
        <v>52</v>
      </c>
      <c r="E100" s="35" t="s">
        <v>365</v>
      </c>
    </row>
    <row r="101" spans="1:16" x14ac:dyDescent="0.2">
      <c r="A101" s="24" t="s">
        <v>44</v>
      </c>
      <c r="B101" s="28" t="s">
        <v>245</v>
      </c>
      <c r="C101" s="28" t="s">
        <v>495</v>
      </c>
      <c r="D101" s="24" t="s">
        <v>46</v>
      </c>
      <c r="E101" s="29" t="s">
        <v>496</v>
      </c>
      <c r="F101" s="30" t="s">
        <v>97</v>
      </c>
      <c r="G101" s="31">
        <v>2.4</v>
      </c>
      <c r="H101" s="32">
        <v>0</v>
      </c>
      <c r="I101" s="33">
        <f>ROUND(ROUND(H101,2)*ROUND(G101,3),2)</f>
        <v>0</v>
      </c>
      <c r="O101">
        <f>(I101*21)/100</f>
        <v>0</v>
      </c>
      <c r="P101" t="s">
        <v>22</v>
      </c>
    </row>
    <row r="102" spans="1:16" x14ac:dyDescent="0.2">
      <c r="A102" s="34" t="s">
        <v>49</v>
      </c>
      <c r="E102" s="35" t="s">
        <v>46</v>
      </c>
    </row>
    <row r="103" spans="1:16" ht="25.5" x14ac:dyDescent="0.2">
      <c r="A103" s="36" t="s">
        <v>51</v>
      </c>
      <c r="E103" s="37" t="s">
        <v>497</v>
      </c>
    </row>
    <row r="104" spans="1:16" ht="369.75" x14ac:dyDescent="0.2">
      <c r="A104" t="s">
        <v>52</v>
      </c>
      <c r="E104" s="35" t="s">
        <v>365</v>
      </c>
    </row>
    <row r="105" spans="1:16" x14ac:dyDescent="0.2">
      <c r="A105" s="24" t="s">
        <v>44</v>
      </c>
      <c r="B105" s="28" t="s">
        <v>247</v>
      </c>
      <c r="C105" s="28" t="s">
        <v>498</v>
      </c>
      <c r="D105" s="24" t="s">
        <v>46</v>
      </c>
      <c r="E105" s="29" t="s">
        <v>499</v>
      </c>
      <c r="F105" s="30" t="s">
        <v>97</v>
      </c>
      <c r="G105" s="31">
        <v>0.06</v>
      </c>
      <c r="H105" s="32">
        <v>0</v>
      </c>
      <c r="I105" s="33">
        <f>ROUND(ROUND(H105,2)*ROUND(G105,3),2)</f>
        <v>0</v>
      </c>
      <c r="O105">
        <f>(I105*21)/100</f>
        <v>0</v>
      </c>
      <c r="P105" t="s">
        <v>22</v>
      </c>
    </row>
    <row r="106" spans="1:16" x14ac:dyDescent="0.2">
      <c r="A106" s="34" t="s">
        <v>49</v>
      </c>
      <c r="E106" s="35" t="s">
        <v>46</v>
      </c>
    </row>
    <row r="107" spans="1:16" x14ac:dyDescent="0.2">
      <c r="A107" s="36" t="s">
        <v>51</v>
      </c>
      <c r="E107" s="37" t="s">
        <v>500</v>
      </c>
    </row>
    <row r="108" spans="1:16" ht="369.75" x14ac:dyDescent="0.2">
      <c r="A108" t="s">
        <v>52</v>
      </c>
      <c r="E108" s="35" t="s">
        <v>365</v>
      </c>
    </row>
    <row r="109" spans="1:16" x14ac:dyDescent="0.2">
      <c r="A109" s="24" t="s">
        <v>44</v>
      </c>
      <c r="B109" s="28" t="s">
        <v>249</v>
      </c>
      <c r="C109" s="28" t="s">
        <v>370</v>
      </c>
      <c r="D109" s="24" t="s">
        <v>46</v>
      </c>
      <c r="E109" s="29" t="s">
        <v>371</v>
      </c>
      <c r="F109" s="30" t="s">
        <v>97</v>
      </c>
      <c r="G109" s="31">
        <v>3.2</v>
      </c>
      <c r="H109" s="32">
        <v>0</v>
      </c>
      <c r="I109" s="33">
        <f>ROUND(ROUND(H109,2)*ROUND(G109,3),2)</f>
        <v>0</v>
      </c>
      <c r="O109">
        <f>(I109*21)/100</f>
        <v>0</v>
      </c>
      <c r="P109" t="s">
        <v>22</v>
      </c>
    </row>
    <row r="110" spans="1:16" x14ac:dyDescent="0.2">
      <c r="A110" s="34" t="s">
        <v>49</v>
      </c>
      <c r="E110" s="35" t="s">
        <v>501</v>
      </c>
    </row>
    <row r="111" spans="1:16" ht="25.5" x14ac:dyDescent="0.2">
      <c r="A111" s="36" t="s">
        <v>51</v>
      </c>
      <c r="E111" s="37" t="s">
        <v>502</v>
      </c>
    </row>
    <row r="112" spans="1:16" ht="102" x14ac:dyDescent="0.2">
      <c r="A112" t="s">
        <v>52</v>
      </c>
      <c r="E112" s="35" t="s">
        <v>373</v>
      </c>
    </row>
    <row r="113" spans="1:18" x14ac:dyDescent="0.2">
      <c r="A113" s="24" t="s">
        <v>44</v>
      </c>
      <c r="B113" s="28" t="s">
        <v>255</v>
      </c>
      <c r="C113" s="28" t="s">
        <v>503</v>
      </c>
      <c r="D113" s="24" t="s">
        <v>46</v>
      </c>
      <c r="E113" s="29" t="s">
        <v>504</v>
      </c>
      <c r="F113" s="30" t="s">
        <v>97</v>
      </c>
      <c r="G113" s="31">
        <v>0.51600000000000001</v>
      </c>
      <c r="H113" s="32">
        <v>0</v>
      </c>
      <c r="I113" s="33">
        <f>ROUND(ROUND(H113,2)*ROUND(G113,3),2)</f>
        <v>0</v>
      </c>
      <c r="O113">
        <f>(I113*21)/100</f>
        <v>0</v>
      </c>
      <c r="P113" t="s">
        <v>22</v>
      </c>
    </row>
    <row r="114" spans="1:18" x14ac:dyDescent="0.2">
      <c r="A114" s="34" t="s">
        <v>49</v>
      </c>
      <c r="E114" s="35" t="s">
        <v>505</v>
      </c>
    </row>
    <row r="115" spans="1:18" ht="51" x14ac:dyDescent="0.2">
      <c r="A115" s="36" t="s">
        <v>51</v>
      </c>
      <c r="E115" s="37" t="s">
        <v>506</v>
      </c>
    </row>
    <row r="116" spans="1:18" ht="357" x14ac:dyDescent="0.2">
      <c r="A116" t="s">
        <v>52</v>
      </c>
      <c r="E116" s="35" t="s">
        <v>507</v>
      </c>
    </row>
    <row r="117" spans="1:18" ht="12.75" customHeight="1" x14ac:dyDescent="0.2">
      <c r="A117" s="12" t="s">
        <v>42</v>
      </c>
      <c r="B117" s="12"/>
      <c r="C117" s="39" t="s">
        <v>36</v>
      </c>
      <c r="D117" s="12"/>
      <c r="E117" s="26" t="s">
        <v>159</v>
      </c>
      <c r="F117" s="12"/>
      <c r="G117" s="12"/>
      <c r="H117" s="12"/>
      <c r="I117" s="40">
        <f>0+Q117</f>
        <v>0</v>
      </c>
      <c r="O117">
        <f>0+R117</f>
        <v>0</v>
      </c>
      <c r="Q117">
        <f>0+I118</f>
        <v>0</v>
      </c>
      <c r="R117">
        <f>0+O118</f>
        <v>0</v>
      </c>
    </row>
    <row r="118" spans="1:18" x14ac:dyDescent="0.2">
      <c r="A118" s="24" t="s">
        <v>44</v>
      </c>
      <c r="B118" s="28" t="s">
        <v>258</v>
      </c>
      <c r="C118" s="28" t="s">
        <v>379</v>
      </c>
      <c r="D118" s="24" t="s">
        <v>46</v>
      </c>
      <c r="E118" s="29" t="s">
        <v>380</v>
      </c>
      <c r="F118" s="30" t="s">
        <v>116</v>
      </c>
      <c r="G118" s="31">
        <v>3</v>
      </c>
      <c r="H118" s="32">
        <v>0</v>
      </c>
      <c r="I118" s="33">
        <f>ROUND(ROUND(H118,2)*ROUND(G118,3),2)</f>
        <v>0</v>
      </c>
      <c r="O118">
        <f>(I118*21)/100</f>
        <v>0</v>
      </c>
      <c r="P118" t="s">
        <v>22</v>
      </c>
    </row>
    <row r="119" spans="1:18" x14ac:dyDescent="0.2">
      <c r="A119" s="34" t="s">
        <v>49</v>
      </c>
      <c r="E119" s="35" t="s">
        <v>46</v>
      </c>
    </row>
    <row r="120" spans="1:18" x14ac:dyDescent="0.2">
      <c r="A120" s="36" t="s">
        <v>51</v>
      </c>
      <c r="E120" s="37" t="s">
        <v>508</v>
      </c>
    </row>
    <row r="121" spans="1:18" ht="89.25" x14ac:dyDescent="0.2">
      <c r="A121" t="s">
        <v>52</v>
      </c>
      <c r="E121" s="35" t="s">
        <v>165</v>
      </c>
    </row>
    <row r="122" spans="1:18" ht="12.75" customHeight="1" x14ac:dyDescent="0.2">
      <c r="A122" s="12" t="s">
        <v>42</v>
      </c>
      <c r="B122" s="12"/>
      <c r="C122" s="39" t="s">
        <v>72</v>
      </c>
      <c r="D122" s="12"/>
      <c r="E122" s="26" t="s">
        <v>166</v>
      </c>
      <c r="F122" s="12"/>
      <c r="G122" s="12"/>
      <c r="H122" s="12"/>
      <c r="I122" s="40">
        <f>0+Q122</f>
        <v>0</v>
      </c>
      <c r="O122">
        <f>0+R122</f>
        <v>0</v>
      </c>
      <c r="Q122">
        <f>0+I123</f>
        <v>0</v>
      </c>
      <c r="R122">
        <f>0+O123</f>
        <v>0</v>
      </c>
    </row>
    <row r="123" spans="1:18" x14ac:dyDescent="0.2">
      <c r="A123" s="24" t="s">
        <v>44</v>
      </c>
      <c r="B123" s="28" t="s">
        <v>263</v>
      </c>
      <c r="C123" s="28" t="s">
        <v>382</v>
      </c>
      <c r="D123" s="24" t="s">
        <v>46</v>
      </c>
      <c r="E123" s="29" t="s">
        <v>383</v>
      </c>
      <c r="F123" s="30" t="s">
        <v>116</v>
      </c>
      <c r="G123" s="31">
        <v>3.6</v>
      </c>
      <c r="H123" s="32">
        <v>0</v>
      </c>
      <c r="I123" s="33">
        <f>ROUND(ROUND(H123,2)*ROUND(G123,3),2)</f>
        <v>0</v>
      </c>
      <c r="O123">
        <f>(I123*21)/100</f>
        <v>0</v>
      </c>
      <c r="P123" t="s">
        <v>22</v>
      </c>
    </row>
    <row r="124" spans="1:18" x14ac:dyDescent="0.2">
      <c r="A124" s="34" t="s">
        <v>49</v>
      </c>
      <c r="E124" s="35" t="s">
        <v>46</v>
      </c>
    </row>
    <row r="125" spans="1:18" x14ac:dyDescent="0.2">
      <c r="A125" s="36" t="s">
        <v>51</v>
      </c>
      <c r="E125" s="37" t="s">
        <v>509</v>
      </c>
    </row>
    <row r="126" spans="1:18" ht="38.25" x14ac:dyDescent="0.2">
      <c r="A126" t="s">
        <v>52</v>
      </c>
      <c r="E126" s="35" t="s">
        <v>171</v>
      </c>
    </row>
    <row r="127" spans="1:18" ht="12.75" customHeight="1" x14ac:dyDescent="0.2">
      <c r="A127" s="12" t="s">
        <v>42</v>
      </c>
      <c r="B127" s="12"/>
      <c r="C127" s="39" t="s">
        <v>107</v>
      </c>
      <c r="D127" s="12"/>
      <c r="E127" s="26" t="s">
        <v>268</v>
      </c>
      <c r="F127" s="12"/>
      <c r="G127" s="12"/>
      <c r="H127" s="12"/>
      <c r="I127" s="40">
        <f>0+Q127</f>
        <v>0</v>
      </c>
      <c r="O127">
        <f>0+R127</f>
        <v>0</v>
      </c>
      <c r="Q127">
        <f>0+I128+I132+I136</f>
        <v>0</v>
      </c>
      <c r="R127">
        <f>0+O128+O132+O136</f>
        <v>0</v>
      </c>
    </row>
    <row r="128" spans="1:18" x14ac:dyDescent="0.2">
      <c r="A128" s="24" t="s">
        <v>44</v>
      </c>
      <c r="B128" s="28" t="s">
        <v>265</v>
      </c>
      <c r="C128" s="28" t="s">
        <v>510</v>
      </c>
      <c r="D128" s="24" t="s">
        <v>46</v>
      </c>
      <c r="E128" s="29" t="s">
        <v>511</v>
      </c>
      <c r="F128" s="30" t="s">
        <v>176</v>
      </c>
      <c r="G128" s="31">
        <v>4</v>
      </c>
      <c r="H128" s="32">
        <v>0</v>
      </c>
      <c r="I128" s="33">
        <f>ROUND(ROUND(H128,2)*ROUND(G128,3),2)</f>
        <v>0</v>
      </c>
      <c r="O128">
        <f>(I128*21)/100</f>
        <v>0</v>
      </c>
      <c r="P128" t="s">
        <v>22</v>
      </c>
    </row>
    <row r="129" spans="1:16" x14ac:dyDescent="0.2">
      <c r="A129" s="34" t="s">
        <v>49</v>
      </c>
      <c r="E129" s="35" t="s">
        <v>46</v>
      </c>
    </row>
    <row r="130" spans="1:16" x14ac:dyDescent="0.2">
      <c r="A130" s="36" t="s">
        <v>51</v>
      </c>
      <c r="E130" s="37" t="s">
        <v>512</v>
      </c>
    </row>
    <row r="131" spans="1:16" ht="255" x14ac:dyDescent="0.2">
      <c r="A131" t="s">
        <v>52</v>
      </c>
      <c r="E131" s="35" t="s">
        <v>394</v>
      </c>
    </row>
    <row r="132" spans="1:16" x14ac:dyDescent="0.2">
      <c r="A132" s="24" t="s">
        <v>44</v>
      </c>
      <c r="B132" s="28" t="s">
        <v>267</v>
      </c>
      <c r="C132" s="28" t="s">
        <v>390</v>
      </c>
      <c r="D132" s="24" t="s">
        <v>46</v>
      </c>
      <c r="E132" s="29" t="s">
        <v>391</v>
      </c>
      <c r="F132" s="30" t="s">
        <v>176</v>
      </c>
      <c r="G132" s="31">
        <v>2</v>
      </c>
      <c r="H132" s="32">
        <v>0</v>
      </c>
      <c r="I132" s="33">
        <f>ROUND(ROUND(H132,2)*ROUND(G132,3),2)</f>
        <v>0</v>
      </c>
      <c r="O132">
        <f>(I132*21)/100</f>
        <v>0</v>
      </c>
      <c r="P132" t="s">
        <v>22</v>
      </c>
    </row>
    <row r="133" spans="1:16" x14ac:dyDescent="0.2">
      <c r="A133" s="34" t="s">
        <v>49</v>
      </c>
      <c r="E133" s="35" t="s">
        <v>46</v>
      </c>
    </row>
    <row r="134" spans="1:16" x14ac:dyDescent="0.2">
      <c r="A134" s="36" t="s">
        <v>51</v>
      </c>
      <c r="E134" s="37" t="s">
        <v>513</v>
      </c>
    </row>
    <row r="135" spans="1:16" ht="255" x14ac:dyDescent="0.2">
      <c r="A135" t="s">
        <v>52</v>
      </c>
      <c r="E135" s="35" t="s">
        <v>394</v>
      </c>
    </row>
    <row r="136" spans="1:16" x14ac:dyDescent="0.2">
      <c r="A136" s="24" t="s">
        <v>44</v>
      </c>
      <c r="B136" s="28" t="s">
        <v>269</v>
      </c>
      <c r="C136" s="28" t="s">
        <v>395</v>
      </c>
      <c r="D136" s="24" t="s">
        <v>46</v>
      </c>
      <c r="E136" s="29" t="s">
        <v>396</v>
      </c>
      <c r="F136" s="30" t="s">
        <v>176</v>
      </c>
      <c r="G136" s="31">
        <v>19</v>
      </c>
      <c r="H136" s="32">
        <v>0</v>
      </c>
      <c r="I136" s="33">
        <f>ROUND(ROUND(H136,2)*ROUND(G136,3),2)</f>
        <v>0</v>
      </c>
      <c r="O136">
        <f>(I136*21)/100</f>
        <v>0</v>
      </c>
      <c r="P136" t="s">
        <v>22</v>
      </c>
    </row>
    <row r="137" spans="1:16" x14ac:dyDescent="0.2">
      <c r="A137" s="34" t="s">
        <v>49</v>
      </c>
      <c r="E137" s="35" t="s">
        <v>46</v>
      </c>
    </row>
    <row r="138" spans="1:16" x14ac:dyDescent="0.2">
      <c r="A138" s="36" t="s">
        <v>51</v>
      </c>
      <c r="E138" s="37" t="s">
        <v>514</v>
      </c>
    </row>
    <row r="139" spans="1:16" ht="242.25" x14ac:dyDescent="0.2">
      <c r="A139" t="s">
        <v>52</v>
      </c>
      <c r="E139" s="35" t="s">
        <v>398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workbookViewId="0">
      <pane ySplit="7" topLeftCell="A8" activePane="bottomLeft" state="frozen"/>
      <selection pane="bottomLeft" activeCell="E11" sqref="E11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0+O8+O17+O26+O31+O36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515</v>
      </c>
      <c r="I3" s="38">
        <f>0+I8+I17+I26+I31+I36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515</v>
      </c>
      <c r="D4" s="2"/>
      <c r="E4" s="20" t="s">
        <v>516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24" t="s">
        <v>44</v>
      </c>
      <c r="B9" s="28" t="s">
        <v>28</v>
      </c>
      <c r="C9" s="28" t="s">
        <v>78</v>
      </c>
      <c r="D9" s="24" t="s">
        <v>79</v>
      </c>
      <c r="E9" s="29" t="s">
        <v>80</v>
      </c>
      <c r="F9" s="30" t="s">
        <v>81</v>
      </c>
      <c r="G9" s="31">
        <v>22.5</v>
      </c>
      <c r="H9" s="32">
        <v>0</v>
      </c>
      <c r="I9" s="33">
        <f>ROUND(ROUND(H9,2)*ROUND(G9,3),2)</f>
        <v>0</v>
      </c>
      <c r="O9">
        <f>(I9*21)/100</f>
        <v>0</v>
      </c>
      <c r="P9" t="s">
        <v>22</v>
      </c>
    </row>
    <row r="10" spans="1:18" ht="25.5" x14ac:dyDescent="0.2">
      <c r="A10" s="34" t="s">
        <v>49</v>
      </c>
      <c r="E10" s="35" t="s">
        <v>181</v>
      </c>
    </row>
    <row r="11" spans="1:18" ht="38.25" x14ac:dyDescent="0.2">
      <c r="A11" s="36" t="s">
        <v>51</v>
      </c>
      <c r="E11" s="37" t="s">
        <v>517</v>
      </c>
    </row>
    <row r="12" spans="1:18" ht="25.5" x14ac:dyDescent="0.2">
      <c r="A12" t="s">
        <v>52</v>
      </c>
      <c r="E12" s="35" t="s">
        <v>84</v>
      </c>
    </row>
    <row r="13" spans="1:18" x14ac:dyDescent="0.2">
      <c r="A13" s="24" t="s">
        <v>44</v>
      </c>
      <c r="B13" s="28" t="s">
        <v>22</v>
      </c>
      <c r="C13" s="28" t="s">
        <v>88</v>
      </c>
      <c r="D13" s="24" t="s">
        <v>46</v>
      </c>
      <c r="E13" s="29" t="s">
        <v>89</v>
      </c>
      <c r="F13" s="30" t="s">
        <v>48</v>
      </c>
      <c r="G13" s="31">
        <v>1</v>
      </c>
      <c r="H13" s="32">
        <v>0</v>
      </c>
      <c r="I13" s="33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34" t="s">
        <v>49</v>
      </c>
      <c r="E14" s="35" t="s">
        <v>518</v>
      </c>
    </row>
    <row r="15" spans="1:18" x14ac:dyDescent="0.2">
      <c r="A15" s="36" t="s">
        <v>51</v>
      </c>
      <c r="E15" s="37" t="s">
        <v>46</v>
      </c>
    </row>
    <row r="16" spans="1:18" x14ac:dyDescent="0.2">
      <c r="A16" t="s">
        <v>52</v>
      </c>
      <c r="E16" s="35" t="s">
        <v>90</v>
      </c>
    </row>
    <row r="17" spans="1:18" ht="12.75" customHeight="1" x14ac:dyDescent="0.2">
      <c r="A17" s="12" t="s">
        <v>42</v>
      </c>
      <c r="B17" s="12"/>
      <c r="C17" s="39" t="s">
        <v>28</v>
      </c>
      <c r="D17" s="12"/>
      <c r="E17" s="26" t="s">
        <v>94</v>
      </c>
      <c r="F17" s="12"/>
      <c r="G17" s="12"/>
      <c r="H17" s="12"/>
      <c r="I17" s="40">
        <f>0+Q17</f>
        <v>0</v>
      </c>
      <c r="O17">
        <f>0+R17</f>
        <v>0</v>
      </c>
      <c r="Q17">
        <f>0+I18+I22</f>
        <v>0</v>
      </c>
      <c r="R17">
        <f>0+O18+O22</f>
        <v>0</v>
      </c>
    </row>
    <row r="18" spans="1:18" x14ac:dyDescent="0.2">
      <c r="A18" s="24" t="s">
        <v>44</v>
      </c>
      <c r="B18" s="28" t="s">
        <v>21</v>
      </c>
      <c r="C18" s="28" t="s">
        <v>443</v>
      </c>
      <c r="D18" s="24" t="s">
        <v>46</v>
      </c>
      <c r="E18" s="29" t="s">
        <v>444</v>
      </c>
      <c r="F18" s="30" t="s">
        <v>301</v>
      </c>
      <c r="G18" s="31">
        <v>1</v>
      </c>
      <c r="H18" s="32">
        <v>0</v>
      </c>
      <c r="I18" s="33">
        <f>ROUND(ROUND(H18,2)*ROUND(G18,3),2)</f>
        <v>0</v>
      </c>
      <c r="O18">
        <f>(I18*21)/100</f>
        <v>0</v>
      </c>
      <c r="P18" t="s">
        <v>22</v>
      </c>
    </row>
    <row r="19" spans="1:18" x14ac:dyDescent="0.2">
      <c r="A19" s="34" t="s">
        <v>49</v>
      </c>
      <c r="E19" s="35" t="s">
        <v>519</v>
      </c>
    </row>
    <row r="20" spans="1:18" x14ac:dyDescent="0.2">
      <c r="A20" s="36" t="s">
        <v>51</v>
      </c>
      <c r="E20" s="37" t="s">
        <v>46</v>
      </c>
    </row>
    <row r="21" spans="1:18" ht="38.25" x14ac:dyDescent="0.2">
      <c r="A21" t="s">
        <v>52</v>
      </c>
      <c r="E21" s="35" t="s">
        <v>303</v>
      </c>
    </row>
    <row r="22" spans="1:18" x14ac:dyDescent="0.2">
      <c r="A22" s="24" t="s">
        <v>44</v>
      </c>
      <c r="B22" s="28" t="s">
        <v>32</v>
      </c>
      <c r="C22" s="28" t="s">
        <v>309</v>
      </c>
      <c r="D22" s="24" t="s">
        <v>46</v>
      </c>
      <c r="E22" s="29" t="s">
        <v>310</v>
      </c>
      <c r="F22" s="30" t="s">
        <v>97</v>
      </c>
      <c r="G22" s="31">
        <v>3</v>
      </c>
      <c r="H22" s="32">
        <v>0</v>
      </c>
      <c r="I22" s="33">
        <f>ROUND(ROUND(H22,2)*ROUND(G22,3),2)</f>
        <v>0</v>
      </c>
      <c r="O22">
        <f>(I22*21)/100</f>
        <v>0</v>
      </c>
      <c r="P22" t="s">
        <v>22</v>
      </c>
    </row>
    <row r="23" spans="1:18" ht="38.25" x14ac:dyDescent="0.2">
      <c r="A23" s="34" t="s">
        <v>49</v>
      </c>
      <c r="E23" s="35" t="s">
        <v>423</v>
      </c>
    </row>
    <row r="24" spans="1:18" x14ac:dyDescent="0.2">
      <c r="A24" s="36" t="s">
        <v>51</v>
      </c>
      <c r="E24" s="37" t="s">
        <v>520</v>
      </c>
    </row>
    <row r="25" spans="1:18" ht="63.75" x14ac:dyDescent="0.2">
      <c r="A25" t="s">
        <v>52</v>
      </c>
      <c r="E25" s="35" t="s">
        <v>308</v>
      </c>
    </row>
    <row r="26" spans="1:18" ht="12.75" customHeight="1" x14ac:dyDescent="0.2">
      <c r="A26" s="12" t="s">
        <v>42</v>
      </c>
      <c r="B26" s="12"/>
      <c r="C26" s="39" t="s">
        <v>21</v>
      </c>
      <c r="D26" s="12"/>
      <c r="E26" s="26" t="s">
        <v>345</v>
      </c>
      <c r="F26" s="12"/>
      <c r="G26" s="12"/>
      <c r="H26" s="12"/>
      <c r="I26" s="40">
        <f>0+Q26</f>
        <v>0</v>
      </c>
      <c r="O26">
        <f>0+R26</f>
        <v>0</v>
      </c>
      <c r="Q26">
        <f>0+I27</f>
        <v>0</v>
      </c>
      <c r="R26">
        <f>0+O27</f>
        <v>0</v>
      </c>
    </row>
    <row r="27" spans="1:18" x14ac:dyDescent="0.2">
      <c r="A27" s="24" t="s">
        <v>44</v>
      </c>
      <c r="B27" s="28" t="s">
        <v>34</v>
      </c>
      <c r="C27" s="28" t="s">
        <v>346</v>
      </c>
      <c r="D27" s="24" t="s">
        <v>46</v>
      </c>
      <c r="E27" s="29" t="s">
        <v>347</v>
      </c>
      <c r="F27" s="30" t="s">
        <v>97</v>
      </c>
      <c r="G27" s="31">
        <v>3</v>
      </c>
      <c r="H27" s="32">
        <v>0</v>
      </c>
      <c r="I27" s="33">
        <f>ROUND(ROUND(H27,2)*ROUND(G27,3),2)</f>
        <v>0</v>
      </c>
      <c r="O27">
        <f>(I27*21)/100</f>
        <v>0</v>
      </c>
      <c r="P27" t="s">
        <v>22</v>
      </c>
    </row>
    <row r="28" spans="1:18" ht="25.5" x14ac:dyDescent="0.2">
      <c r="A28" s="34" t="s">
        <v>49</v>
      </c>
      <c r="E28" s="35" t="s">
        <v>521</v>
      </c>
    </row>
    <row r="29" spans="1:18" x14ac:dyDescent="0.2">
      <c r="A29" s="36" t="s">
        <v>51</v>
      </c>
      <c r="E29" s="37" t="s">
        <v>522</v>
      </c>
    </row>
    <row r="30" spans="1:18" ht="25.5" x14ac:dyDescent="0.2">
      <c r="A30" t="s">
        <v>52</v>
      </c>
      <c r="E30" s="35" t="s">
        <v>490</v>
      </c>
    </row>
    <row r="31" spans="1:18" ht="12.75" customHeight="1" x14ac:dyDescent="0.2">
      <c r="A31" s="12" t="s">
        <v>42</v>
      </c>
      <c r="B31" s="12"/>
      <c r="C31" s="39" t="s">
        <v>36</v>
      </c>
      <c r="D31" s="12"/>
      <c r="E31" s="26" t="s">
        <v>159</v>
      </c>
      <c r="F31" s="12"/>
      <c r="G31" s="12"/>
      <c r="H31" s="12"/>
      <c r="I31" s="40">
        <f>0+Q31</f>
        <v>0</v>
      </c>
      <c r="O31">
        <f>0+R31</f>
        <v>0</v>
      </c>
      <c r="Q31">
        <f>0+I32</f>
        <v>0</v>
      </c>
      <c r="R31">
        <f>0+O32</f>
        <v>0</v>
      </c>
    </row>
    <row r="32" spans="1:18" x14ac:dyDescent="0.2">
      <c r="A32" s="24" t="s">
        <v>44</v>
      </c>
      <c r="B32" s="28" t="s">
        <v>36</v>
      </c>
      <c r="C32" s="28" t="s">
        <v>379</v>
      </c>
      <c r="D32" s="24" t="s">
        <v>46</v>
      </c>
      <c r="E32" s="29" t="s">
        <v>380</v>
      </c>
      <c r="F32" s="30" t="s">
        <v>116</v>
      </c>
      <c r="G32" s="31">
        <v>62</v>
      </c>
      <c r="H32" s="32">
        <v>0</v>
      </c>
      <c r="I32" s="33">
        <f>ROUND(ROUND(H32,2)*ROUND(G32,3),2)</f>
        <v>0</v>
      </c>
      <c r="O32">
        <f>(I32*21)/100</f>
        <v>0</v>
      </c>
      <c r="P32" t="s">
        <v>22</v>
      </c>
    </row>
    <row r="33" spans="1:18" x14ac:dyDescent="0.2">
      <c r="A33" s="34" t="s">
        <v>49</v>
      </c>
      <c r="E33" s="35" t="s">
        <v>46</v>
      </c>
    </row>
    <row r="34" spans="1:18" x14ac:dyDescent="0.2">
      <c r="A34" s="36" t="s">
        <v>51</v>
      </c>
      <c r="E34" s="37" t="s">
        <v>523</v>
      </c>
    </row>
    <row r="35" spans="1:18" ht="89.25" x14ac:dyDescent="0.2">
      <c r="A35" t="s">
        <v>52</v>
      </c>
      <c r="E35" s="35" t="s">
        <v>165</v>
      </c>
    </row>
    <row r="36" spans="1:18" ht="12.75" customHeight="1" x14ac:dyDescent="0.2">
      <c r="A36" s="12" t="s">
        <v>42</v>
      </c>
      <c r="B36" s="12"/>
      <c r="C36" s="39" t="s">
        <v>39</v>
      </c>
      <c r="D36" s="12"/>
      <c r="E36" s="26" t="s">
        <v>172</v>
      </c>
      <c r="F36" s="12"/>
      <c r="G36" s="12"/>
      <c r="H36" s="12"/>
      <c r="I36" s="40">
        <f>0+Q36</f>
        <v>0</v>
      </c>
      <c r="O36">
        <f>0+R36</f>
        <v>0</v>
      </c>
      <c r="Q36">
        <f>0+I37+I41+I45+I49</f>
        <v>0</v>
      </c>
      <c r="R36">
        <f>0+O37+O41+O45+O49</f>
        <v>0</v>
      </c>
    </row>
    <row r="37" spans="1:18" x14ac:dyDescent="0.2">
      <c r="A37" s="24" t="s">
        <v>44</v>
      </c>
      <c r="B37" s="28" t="s">
        <v>72</v>
      </c>
      <c r="C37" s="28" t="s">
        <v>524</v>
      </c>
      <c r="D37" s="24" t="s">
        <v>46</v>
      </c>
      <c r="E37" s="29" t="s">
        <v>525</v>
      </c>
      <c r="F37" s="30" t="s">
        <v>176</v>
      </c>
      <c r="G37" s="31">
        <v>6.8</v>
      </c>
      <c r="H37" s="32">
        <v>0</v>
      </c>
      <c r="I37" s="33">
        <f>ROUND(ROUND(H37,2)*ROUND(G37,3),2)</f>
        <v>0</v>
      </c>
      <c r="O37">
        <f>(I37*21)/100</f>
        <v>0</v>
      </c>
      <c r="P37" t="s">
        <v>22</v>
      </c>
    </row>
    <row r="38" spans="1:18" x14ac:dyDescent="0.2">
      <c r="A38" s="34" t="s">
        <v>49</v>
      </c>
      <c r="E38" s="35" t="s">
        <v>46</v>
      </c>
    </row>
    <row r="39" spans="1:18" x14ac:dyDescent="0.2">
      <c r="A39" s="36" t="s">
        <v>51</v>
      </c>
      <c r="E39" s="37" t="s">
        <v>526</v>
      </c>
    </row>
    <row r="40" spans="1:18" ht="63.75" x14ac:dyDescent="0.2">
      <c r="A40" t="s">
        <v>52</v>
      </c>
      <c r="E40" s="35" t="s">
        <v>527</v>
      </c>
    </row>
    <row r="41" spans="1:18" x14ac:dyDescent="0.2">
      <c r="A41" s="24" t="s">
        <v>44</v>
      </c>
      <c r="B41" s="28" t="s">
        <v>107</v>
      </c>
      <c r="C41" s="28" t="s">
        <v>528</v>
      </c>
      <c r="D41" s="24" t="s">
        <v>46</v>
      </c>
      <c r="E41" s="29" t="s">
        <v>529</v>
      </c>
      <c r="F41" s="30" t="s">
        <v>116</v>
      </c>
      <c r="G41" s="31">
        <v>62</v>
      </c>
      <c r="H41" s="32">
        <v>0</v>
      </c>
      <c r="I41" s="33">
        <f>ROUND(ROUND(H41,2)*ROUND(G41,3),2)</f>
        <v>0</v>
      </c>
      <c r="O41">
        <f>(I41*21)/100</f>
        <v>0</v>
      </c>
      <c r="P41" t="s">
        <v>22</v>
      </c>
    </row>
    <row r="42" spans="1:18" x14ac:dyDescent="0.2">
      <c r="A42" s="34" t="s">
        <v>49</v>
      </c>
      <c r="E42" s="35" t="s">
        <v>46</v>
      </c>
    </row>
    <row r="43" spans="1:18" x14ac:dyDescent="0.2">
      <c r="A43" s="36" t="s">
        <v>51</v>
      </c>
      <c r="E43" s="37" t="s">
        <v>530</v>
      </c>
    </row>
    <row r="44" spans="1:18" ht="25.5" x14ac:dyDescent="0.2">
      <c r="A44" t="s">
        <v>52</v>
      </c>
      <c r="E44" s="35" t="s">
        <v>403</v>
      </c>
    </row>
    <row r="45" spans="1:18" x14ac:dyDescent="0.2">
      <c r="A45" s="24" t="s">
        <v>44</v>
      </c>
      <c r="B45" s="28" t="s">
        <v>39</v>
      </c>
      <c r="C45" s="28" t="s">
        <v>399</v>
      </c>
      <c r="D45" s="24" t="s">
        <v>46</v>
      </c>
      <c r="E45" s="29" t="s">
        <v>400</v>
      </c>
      <c r="F45" s="30" t="s">
        <v>116</v>
      </c>
      <c r="G45" s="31">
        <v>62</v>
      </c>
      <c r="H45" s="32">
        <v>0</v>
      </c>
      <c r="I45" s="33">
        <f>ROUND(ROUND(H45,2)*ROUND(G45,3),2)</f>
        <v>0</v>
      </c>
      <c r="O45">
        <f>(I45*21)/100</f>
        <v>0</v>
      </c>
      <c r="P45" t="s">
        <v>22</v>
      </c>
    </row>
    <row r="46" spans="1:18" x14ac:dyDescent="0.2">
      <c r="A46" s="34" t="s">
        <v>49</v>
      </c>
      <c r="E46" s="35" t="s">
        <v>46</v>
      </c>
    </row>
    <row r="47" spans="1:18" x14ac:dyDescent="0.2">
      <c r="A47" s="36" t="s">
        <v>51</v>
      </c>
      <c r="E47" s="37" t="s">
        <v>530</v>
      </c>
    </row>
    <row r="48" spans="1:18" ht="25.5" x14ac:dyDescent="0.2">
      <c r="A48" t="s">
        <v>52</v>
      </c>
      <c r="E48" s="35" t="s">
        <v>403</v>
      </c>
    </row>
    <row r="49" spans="1:16" x14ac:dyDescent="0.2">
      <c r="A49" s="24" t="s">
        <v>44</v>
      </c>
      <c r="B49" s="28" t="s">
        <v>41</v>
      </c>
      <c r="C49" s="28" t="s">
        <v>404</v>
      </c>
      <c r="D49" s="24" t="s">
        <v>46</v>
      </c>
      <c r="E49" s="29" t="s">
        <v>405</v>
      </c>
      <c r="F49" s="30" t="s">
        <v>97</v>
      </c>
      <c r="G49" s="31">
        <v>6</v>
      </c>
      <c r="H49" s="32">
        <v>0</v>
      </c>
      <c r="I49" s="33">
        <f>ROUND(ROUND(H49,2)*ROUND(G49,3),2)</f>
        <v>0</v>
      </c>
      <c r="O49">
        <f>(I49*21)/100</f>
        <v>0</v>
      </c>
      <c r="P49" t="s">
        <v>22</v>
      </c>
    </row>
    <row r="50" spans="1:16" ht="38.25" x14ac:dyDescent="0.2">
      <c r="A50" s="34" t="s">
        <v>49</v>
      </c>
      <c r="E50" s="35" t="s">
        <v>531</v>
      </c>
    </row>
    <row r="51" spans="1:16" x14ac:dyDescent="0.2">
      <c r="A51" s="36" t="s">
        <v>51</v>
      </c>
      <c r="E51" s="37" t="s">
        <v>532</v>
      </c>
    </row>
    <row r="52" spans="1:16" ht="114.75" x14ac:dyDescent="0.2">
      <c r="A52" t="s">
        <v>52</v>
      </c>
      <c r="E52" s="35" t="s">
        <v>408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Rekapitulace</vt:lpstr>
      <vt:lpstr>SO 000</vt:lpstr>
      <vt:lpstr>SO 102</vt:lpstr>
      <vt:lpstr>SO 103</vt:lpstr>
      <vt:lpstr>SO 103.1</vt:lpstr>
      <vt:lpstr>SO 207</vt:lpstr>
      <vt:lpstr>SO 211.4</vt:lpstr>
      <vt:lpstr>SO 211.5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Šivrová Petra</dc:creator>
  <cp:lastModifiedBy>Šivrová Petra</cp:lastModifiedBy>
  <dcterms:created xsi:type="dcterms:W3CDTF">2023-01-23T15:14:27Z</dcterms:created>
  <dcterms:modified xsi:type="dcterms:W3CDTF">2023-01-23T15:14:28Z</dcterms:modified>
</cp:coreProperties>
</file>