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bazant\Desktop\kros - excel\"/>
    </mc:Choice>
  </mc:AlternateContent>
  <bookViews>
    <workbookView xWindow="0" yWindow="0" windowWidth="0" windowHeight="0"/>
  </bookViews>
  <sheets>
    <sheet name="Rekapitulace stavby" sheetId="1" r:id="rId1"/>
    <sheet name="7 - SO 01 - interiery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'7 - SO 01 - interiery'!$C$120:$K$182</definedName>
    <definedName name="_xlnm.Print_Area" localSheetId="1">'7 - SO 01 - interiery'!$C$82:$J$102,'7 - SO 01 - interiery'!$C$108:$K$182</definedName>
    <definedName name="_xlnm.Print_Titles" localSheetId="1">'7 - SO 01 - interiery'!$120:$120</definedName>
  </definedNames>
  <calcPr/>
</workbook>
</file>

<file path=xl/calcChain.xml><?xml version="1.0" encoding="utf-8"?>
<calcChain xmlns="http://schemas.openxmlformats.org/spreadsheetml/2006/main">
  <c i="2" l="1" r="J37"/>
  <c r="J36"/>
  <c i="1" r="AY95"/>
  <c i="2" r="J35"/>
  <c i="1" r="AX95"/>
  <c i="2" r="BI182"/>
  <c r="BH182"/>
  <c r="BG182"/>
  <c r="BF182"/>
  <c r="T182"/>
  <c r="T181"/>
  <c r="T180"/>
  <c r="R182"/>
  <c r="R181"/>
  <c r="R180"/>
  <c r="P182"/>
  <c r="P181"/>
  <c r="P180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F115"/>
  <c r="E113"/>
  <c r="F89"/>
  <c r="E87"/>
  <c r="J24"/>
  <c r="E24"/>
  <c r="J92"/>
  <c r="J23"/>
  <c r="J21"/>
  <c r="E21"/>
  <c r="J117"/>
  <c r="J20"/>
  <c r="J18"/>
  <c r="E18"/>
  <c r="F92"/>
  <c r="J17"/>
  <c r="J15"/>
  <c r="E15"/>
  <c r="F117"/>
  <c r="J14"/>
  <c r="J12"/>
  <c r="J115"/>
  <c r="E7"/>
  <c r="E111"/>
  <c i="1" r="L90"/>
  <c r="AM90"/>
  <c r="AM89"/>
  <c r="L89"/>
  <c r="AM87"/>
  <c r="L87"/>
  <c r="L85"/>
  <c r="L84"/>
  <c i="2" r="BK152"/>
  <c r="J146"/>
  <c r="J140"/>
  <c r="J133"/>
  <c r="BK124"/>
  <c r="BK178"/>
  <c r="J162"/>
  <c r="J159"/>
  <c r="BK148"/>
  <c r="BK138"/>
  <c r="BK133"/>
  <c r="J127"/>
  <c r="J182"/>
  <c r="J164"/>
  <c r="BK160"/>
  <c r="J157"/>
  <c r="J150"/>
  <c r="J141"/>
  <c r="J132"/>
  <c r="J128"/>
  <c r="BK146"/>
  <c r="J126"/>
  <c r="BK150"/>
  <c r="J143"/>
  <c r="BK139"/>
  <c r="J136"/>
  <c r="BK126"/>
  <c r="BK182"/>
  <c r="J161"/>
  <c r="J158"/>
  <c r="BK151"/>
  <c r="BK144"/>
  <c r="BK134"/>
  <c r="BK128"/>
  <c i="1" r="AS94"/>
  <c i="2" r="BK176"/>
  <c r="BK162"/>
  <c r="BK158"/>
  <c r="J152"/>
  <c r="BK142"/>
  <c r="J134"/>
  <c r="J129"/>
  <c r="BK157"/>
  <c r="J147"/>
  <c r="BK136"/>
  <c r="J125"/>
  <c r="J151"/>
  <c r="J148"/>
  <c r="J142"/>
  <c r="J138"/>
  <c r="BK132"/>
  <c r="BK179"/>
  <c r="BK164"/>
  <c r="J155"/>
  <c r="BK143"/>
  <c r="BK135"/>
  <c r="BK129"/>
  <c r="J123"/>
  <c r="J178"/>
  <c r="J163"/>
  <c r="BK159"/>
  <c r="BK155"/>
  <c r="BK147"/>
  <c r="BK137"/>
  <c r="BK130"/>
  <c r="J153"/>
  <c r="BK141"/>
  <c r="BK127"/>
  <c r="BK149"/>
  <c r="J144"/>
  <c r="J137"/>
  <c r="J130"/>
  <c r="BK123"/>
  <c r="J176"/>
  <c r="J160"/>
  <c r="BK153"/>
  <c r="J145"/>
  <c r="J139"/>
  <c r="J131"/>
  <c r="BK125"/>
  <c r="J179"/>
  <c r="BK163"/>
  <c r="BK161"/>
  <c r="J154"/>
  <c r="J149"/>
  <c r="BK140"/>
  <c r="BK131"/>
  <c r="J124"/>
  <c r="BK154"/>
  <c r="BK145"/>
  <c r="J135"/>
  <c l="1" r="P122"/>
  <c r="R156"/>
  <c r="BK177"/>
  <c r="J177"/>
  <c r="J99"/>
  <c r="R122"/>
  <c r="R121"/>
  <c r="P156"/>
  <c r="R177"/>
  <c r="BK122"/>
  <c r="J122"/>
  <c r="J97"/>
  <c r="BK156"/>
  <c r="J156"/>
  <c r="J98"/>
  <c r="T177"/>
  <c r="T122"/>
  <c r="T121"/>
  <c r="T156"/>
  <c r="P177"/>
  <c r="BK181"/>
  <c r="J181"/>
  <c r="J101"/>
  <c r="E85"/>
  <c r="F118"/>
  <c r="BE129"/>
  <c r="BE132"/>
  <c r="BE137"/>
  <c r="BE138"/>
  <c r="BE147"/>
  <c r="BE151"/>
  <c r="BE153"/>
  <c r="BE160"/>
  <c r="BE162"/>
  <c r="J89"/>
  <c r="J118"/>
  <c r="BE123"/>
  <c r="BE124"/>
  <c r="BE125"/>
  <c r="BE131"/>
  <c r="BE134"/>
  <c r="BE135"/>
  <c r="BE141"/>
  <c r="BE143"/>
  <c r="BE144"/>
  <c r="BE145"/>
  <c r="BE158"/>
  <c r="BE164"/>
  <c r="BE176"/>
  <c r="BE179"/>
  <c r="F91"/>
  <c r="BE130"/>
  <c r="BE136"/>
  <c r="BE139"/>
  <c r="BE140"/>
  <c r="BE148"/>
  <c r="BE149"/>
  <c r="BE150"/>
  <c r="BE152"/>
  <c r="BE157"/>
  <c r="BE159"/>
  <c r="BE161"/>
  <c r="BE163"/>
  <c r="BE178"/>
  <c r="BE182"/>
  <c r="J91"/>
  <c r="BE126"/>
  <c r="BE127"/>
  <c r="BE128"/>
  <c r="BE133"/>
  <c r="BE142"/>
  <c r="BE146"/>
  <c r="BE154"/>
  <c r="BE155"/>
  <c r="F34"/>
  <c i="1" r="BA95"/>
  <c r="BA94"/>
  <c r="W30"/>
  <c i="2" r="F37"/>
  <c i="1" r="BD95"/>
  <c r="BD94"/>
  <c r="W33"/>
  <c i="2" r="F36"/>
  <c i="1" r="BC95"/>
  <c r="BC94"/>
  <c r="W32"/>
  <c i="2" r="J34"/>
  <c i="1" r="AW95"/>
  <c i="2" r="F35"/>
  <c i="1" r="BB95"/>
  <c r="BB94"/>
  <c r="W31"/>
  <c i="2" l="1" r="P121"/>
  <c i="1" r="AU95"/>
  <c i="2" r="BK180"/>
  <c r="J180"/>
  <c r="J100"/>
  <c i="1" r="AU94"/>
  <c r="AY94"/>
  <c r="AW94"/>
  <c r="AK30"/>
  <c i="2" r="J33"/>
  <c i="1" r="AV95"/>
  <c r="AT95"/>
  <c r="AX94"/>
  <c i="2" r="F33"/>
  <c i="1" r="AZ95"/>
  <c r="AZ94"/>
  <c r="W29"/>
  <c i="2" l="1" r="BK121"/>
  <c r="J121"/>
  <c r="J30"/>
  <c i="1" r="AG95"/>
  <c r="AG94"/>
  <c r="AK26"/>
  <c r="AV94"/>
  <c r="AK29"/>
  <c r="AK35"/>
  <c i="2" l="1" r="J39"/>
  <c r="J96"/>
  <c i="1" r="AN9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<sst xmlns="http://schemas.openxmlformats.org/spreadsheetml/2006/main">
  <si>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</si>
  <si>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</si>
  <si>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</si>
  <si>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</si>
  <si>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</si>
  <si>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{2db582c6-82b5-41e1-b7c2-a7e7e15369f4}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</si>
  <si>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</si>
  <si>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</si>
  <si>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</si>
  <si>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</si>
  <si>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</si>
  <si>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</si>
  <si>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</si>
  <si>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</si>
  <si>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20FBC606E-II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</si>
  <si>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</si>
  <si>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</si>
  <si>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DZR-R-interier-22092021</t>
  </si>
  <si>
    <t>KSO:</t>
  </si>
  <si>
    <t>CC-CZ:</t>
  </si>
  <si>
    <t>Místo:</t>
  </si>
  <si>
    <t xml:space="preserve"> </t>
  </si>
  <si>
    <t>Datum:</t>
  </si>
  <si>
    <t>20. 7. 2022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</si>
  <si>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</si>
  <si>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</si>
  <si>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</si>
  <si>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</si>
  <si>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</si>
  <si>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</si>
  <si>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</si>
  <si>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</si>
  <si>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</si>
  <si>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</si>
  <si>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</si>
  <si>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</si>
  <si>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</si>
  <si>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</si>
  <si>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</si>
  <si>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</si>
  <si>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</si>
  <si>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</si>
  <si>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</si>
  <si>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</si>
  <si>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</si>
  <si>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</si>
  <si>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</si>
  <si>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</si>
  <si>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</si>
  <si>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</si>
  <si>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</si>
  <si>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</si>
  <si>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</si>
  <si>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</si>
  <si>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</si>
  <si>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</si>
  <si>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</si>
  <si>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</si>
  <si>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</si>
  <si>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</si>
  <si>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</si>
  <si>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</si>
  <si>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</si>
  <si>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</si>
  <si>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</si>
  <si>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</si>
  <si>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</si>
  <si>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</si>
  <si>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</si>
  <si>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</si>
  <si>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</si>
  <si>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</si>
  <si>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</si>
  <si>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</si>
  <si>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</si>
  <si>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</si>
  <si>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</si>
  <si>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</si>
  <si>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7</t>
  </si>
  <si>
    <t>SO 01 - interiery</t>
  </si>
  <si>
    <t>STA</t>
  </si>
  <si>
    <t>1</t>
  </si>
  <si>
    <t>{6935736b-5911-4b7c-ad4a-b38d328d2cd5}</t>
  </si>
  <si>
    <t>2</t>
  </si>
  <si>
    <t>KRYCÍ LIST SOUPISU PRACÍ</t>
  </si>
  <si>
    <t>Objekt:</t>
  </si>
  <si>
    <t>7 - SO 01 - interiery</t>
  </si>
  <si>
    <t>REKAPITULACE ČLENĚNÍ SOUPISU PRACÍ</t>
  </si>
  <si>
    <t>Kód dílu - Popis</t>
  </si>
  <si>
    <t>Cena celkem [CZK]</t>
  </si>
  <si>
    <t>Náklady ze soupisu prací</t>
  </si>
  <si>
    <t>-1</t>
  </si>
  <si>
    <t>D1 - Atypický nábytek</t>
  </si>
  <si>
    <t>D2 - Typový nábytek</t>
  </si>
  <si>
    <t>D 8 - Montáž a doprava nábytku</t>
  </si>
  <si>
    <t>PSV - PSV</t>
  </si>
  <si>
    <t xml:space="preserve">    725 - Zdravotechnika - zařizovací předměty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</si>
  <si>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</si>
  <si>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</si>
  <si>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</si>
  <si>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</si>
  <si>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</si>
  <si>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</si>
  <si>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</si>
  <si>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</si>
  <si>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</si>
  <si>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</si>
  <si>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</si>
  <si>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</si>
  <si>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</si>
  <si>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D1</t>
  </si>
  <si>
    <t>Atypický nábytek</t>
  </si>
  <si>
    <t>ROZPOCET</t>
  </si>
  <si>
    <t>K</t>
  </si>
  <si>
    <t>sn1</t>
  </si>
  <si>
    <t>skříň nízká na šanovy SN1</t>
  </si>
  <si>
    <t>ks</t>
  </si>
  <si>
    <t>4</t>
  </si>
  <si>
    <t>sn2</t>
  </si>
  <si>
    <t>skříň nízká na šanovy SN2</t>
  </si>
  <si>
    <t>sn3</t>
  </si>
  <si>
    <t>skříň nízká na šanovy SN3</t>
  </si>
  <si>
    <t>6</t>
  </si>
  <si>
    <t>sn4</t>
  </si>
  <si>
    <t>skříň nízká na šanovy SN4</t>
  </si>
  <si>
    <t>8</t>
  </si>
  <si>
    <t>sn5</t>
  </si>
  <si>
    <t>skříň nízká na šanovy SN5</t>
  </si>
  <si>
    <t>10</t>
  </si>
  <si>
    <t>sn6</t>
  </si>
  <si>
    <t>skříň nízká na šanovy SN6</t>
  </si>
  <si>
    <t>12</t>
  </si>
  <si>
    <t>sv1</t>
  </si>
  <si>
    <t>skříň šatní vysoká SV1</t>
  </si>
  <si>
    <t>14</t>
  </si>
  <si>
    <t>sv2</t>
  </si>
  <si>
    <t>skříň šatní vysoká SV2</t>
  </si>
  <si>
    <t>16</t>
  </si>
  <si>
    <t>sv3</t>
  </si>
  <si>
    <t>skříň šatní vysoká SV3</t>
  </si>
  <si>
    <t>18</t>
  </si>
  <si>
    <t>sv4</t>
  </si>
  <si>
    <t>skříň šatní vysoká SV4</t>
  </si>
  <si>
    <t>20</t>
  </si>
  <si>
    <t>sv6</t>
  </si>
  <si>
    <t>skříň šatní vysoká SV6</t>
  </si>
  <si>
    <t>22</t>
  </si>
  <si>
    <t>sv7</t>
  </si>
  <si>
    <t>skříň šatní vysoká SV7</t>
  </si>
  <si>
    <t>24</t>
  </si>
  <si>
    <t>ks1</t>
  </si>
  <si>
    <t>konferenční stolek KS1</t>
  </si>
  <si>
    <t>26</t>
  </si>
  <si>
    <t>ks2</t>
  </si>
  <si>
    <t>konferenční stolek KS2</t>
  </si>
  <si>
    <t>28</t>
  </si>
  <si>
    <t>ds1</t>
  </si>
  <si>
    <t>dílenský stůl DS1</t>
  </si>
  <si>
    <t>30</t>
  </si>
  <si>
    <t>ds2</t>
  </si>
  <si>
    <t>dílenský stůl DS2</t>
  </si>
  <si>
    <t>32</t>
  </si>
  <si>
    <t>ds3</t>
  </si>
  <si>
    <t>dílenský stůl DS3</t>
  </si>
  <si>
    <t>34</t>
  </si>
  <si>
    <t>js1</t>
  </si>
  <si>
    <t>jídelní stůl JS1</t>
  </si>
  <si>
    <t>36</t>
  </si>
  <si>
    <t>js2</t>
  </si>
  <si>
    <t>jídelní stůl JS2</t>
  </si>
  <si>
    <t>38</t>
  </si>
  <si>
    <t>js3</t>
  </si>
  <si>
    <t>jídelní stůl JS3</t>
  </si>
  <si>
    <t>40</t>
  </si>
  <si>
    <t>js4</t>
  </si>
  <si>
    <t>jídelní stůl JS4</t>
  </si>
  <si>
    <t>42</t>
  </si>
  <si>
    <t>js5</t>
  </si>
  <si>
    <t>jídelní stůl JS5</t>
  </si>
  <si>
    <t>44</t>
  </si>
  <si>
    <t>js6</t>
  </si>
  <si>
    <t>jídelní stůl JS6</t>
  </si>
  <si>
    <t>46</t>
  </si>
  <si>
    <t>k01</t>
  </si>
  <si>
    <t>kontejner - noční stolek KO1</t>
  </si>
  <si>
    <t>48</t>
  </si>
  <si>
    <t>ps1</t>
  </si>
  <si>
    <t>pracovní stůl PS1</t>
  </si>
  <si>
    <t>50</t>
  </si>
  <si>
    <t>ps2</t>
  </si>
  <si>
    <t>pracovní stůl PS2</t>
  </si>
  <si>
    <t>52</t>
  </si>
  <si>
    <t>ps3</t>
  </si>
  <si>
    <t>pracovní stůl PS3</t>
  </si>
  <si>
    <t>54</t>
  </si>
  <si>
    <t>ps4</t>
  </si>
  <si>
    <t>pracovní stůl PS4</t>
  </si>
  <si>
    <t>56</t>
  </si>
  <si>
    <t>ps5</t>
  </si>
  <si>
    <t>pracovní stůl PS5</t>
  </si>
  <si>
    <t>58</t>
  </si>
  <si>
    <t>k03</t>
  </si>
  <si>
    <t>kontejner K03</t>
  </si>
  <si>
    <t>60</t>
  </si>
  <si>
    <t>k04</t>
  </si>
  <si>
    <t>kontejner K04</t>
  </si>
  <si>
    <t>62</t>
  </si>
  <si>
    <t>ss1</t>
  </si>
  <si>
    <t>sklopný stolek SS1</t>
  </si>
  <si>
    <t>64</t>
  </si>
  <si>
    <t>ss2</t>
  </si>
  <si>
    <t>sklopný stolek SS2</t>
  </si>
  <si>
    <t>66</t>
  </si>
  <si>
    <t>D2</t>
  </si>
  <si>
    <t>Typový nábytek</t>
  </si>
  <si>
    <t>Pol176</t>
  </si>
  <si>
    <t>terapeutické polohovatelné lehátko</t>
  </si>
  <si>
    <t>70</t>
  </si>
  <si>
    <t>Pol177</t>
  </si>
  <si>
    <t>zdravotní židle</t>
  </si>
  <si>
    <t>72</t>
  </si>
  <si>
    <t>Pol178</t>
  </si>
  <si>
    <t>zdravotní křesla</t>
  </si>
  <si>
    <t>74</t>
  </si>
  <si>
    <t>Pol179</t>
  </si>
  <si>
    <t>zdravotní 2-křesla</t>
  </si>
  <si>
    <t>76</t>
  </si>
  <si>
    <t>ls1</t>
  </si>
  <si>
    <t>lavice dl. 1,0m</t>
  </si>
  <si>
    <t>78</t>
  </si>
  <si>
    <t>ls2</t>
  </si>
  <si>
    <t>lavice dl. 1,5m</t>
  </si>
  <si>
    <t>80</t>
  </si>
  <si>
    <t>ls3</t>
  </si>
  <si>
    <t>lavice dl. 2,0m</t>
  </si>
  <si>
    <t>82</t>
  </si>
  <si>
    <t>Pol180</t>
  </si>
  <si>
    <t>židle kancelášské</t>
  </si>
  <si>
    <t>84</t>
  </si>
  <si>
    <t>VV</t>
  </si>
  <si>
    <t xml:space="preserve">  - nosnost min.130 kg,</t>
  </si>
  <si>
    <t xml:space="preserve">  - 5-ramenný AL-kříž (min.A 670mm), kolečka na tvrdé povrchy brzděná v záv.na zatíž. (dle DIN EN 12529, min.A 60mm),</t>
  </si>
  <si>
    <t xml:space="preserve">  - plynový výškově stavitelný píst s odpružením dosedu pro v.sedáku 410-530mm,</t>
  </si>
  <si>
    <t xml:space="preserve"> - synchronní mechanika s možností aretace,</t>
  </si>
  <si>
    <t xml:space="preserve"> - sedák/opěrák čalouněný do pružné odolné látky s odolností min.80 000 cyklů, sedák se zaoblenou přední hranou,</t>
  </si>
  <si>
    <t>- opěrák výškově stavitelný s aretací, bederní opěrka,</t>
  </si>
  <si>
    <t>- výškově stavitelné područky plast,</t>
  </si>
  <si>
    <t xml:space="preserve"> - poskytnutá záruka min.3 roky,</t>
  </si>
  <si>
    <t xml:space="preserve"> - výrobek splňující rozměrové a bezp.předpisy dle EN 1335</t>
  </si>
  <si>
    <t>13</t>
  </si>
  <si>
    <t>Součet</t>
  </si>
  <si>
    <t>Pol181</t>
  </si>
  <si>
    <t>regály celkem</t>
  </si>
  <si>
    <t>86</t>
  </si>
  <si>
    <t>D 8</t>
  </si>
  <si>
    <t>Montáž a doprava nábytku</t>
  </si>
  <si>
    <t>Pol182</t>
  </si>
  <si>
    <t>Montáž nábytku</t>
  </si>
  <si>
    <t>88</t>
  </si>
  <si>
    <t>Pol183</t>
  </si>
  <si>
    <t>Doprava nábytku na místo montáže</t>
  </si>
  <si>
    <t>90</t>
  </si>
  <si>
    <t>PSV</t>
  </si>
  <si>
    <t>725</t>
  </si>
  <si>
    <t>Zdravotechnika - zařizovací předměty</t>
  </si>
  <si>
    <t>Pol6</t>
  </si>
  <si>
    <t>vana pro asistované koupání</t>
  </si>
  <si>
    <t>92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</si>
</sst>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6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26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28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28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26</v>
      </c>
      <c r="AL14" s="22"/>
      <c r="AM14" s="22"/>
      <c r="AN14" s="34" t="s">
        <v>28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21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26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30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31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21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26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30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32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33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34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35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36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37</v>
      </c>
      <c r="E29" s="47"/>
      <c r="F29" s="32" t="s">
        <v>38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39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40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41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42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43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44</v>
      </c>
      <c r="U35" s="54"/>
      <c r="V35" s="54"/>
      <c r="W35" s="54"/>
      <c r="X35" s="56" t="s">
        <v>45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46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47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48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49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48</v>
      </c>
      <c r="AI60" s="42"/>
      <c r="AJ60" s="42"/>
      <c r="AK60" s="42"/>
      <c r="AL60" s="42"/>
      <c r="AM60" s="64" t="s">
        <v>49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50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51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48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49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48</v>
      </c>
      <c r="AI75" s="42"/>
      <c r="AJ75" s="42"/>
      <c r="AK75" s="42"/>
      <c r="AL75" s="42"/>
      <c r="AM75" s="64" t="s">
        <v>49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52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20FBC606E-II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DZR-R-interier-22092021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 xml:space="preserve"> 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20. 7. 2022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 xml:space="preserve"> 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29</v>
      </c>
      <c r="AJ89" s="40"/>
      <c r="AK89" s="40"/>
      <c r="AL89" s="40"/>
      <c r="AM89" s="80" t="str">
        <f>IF(E17="","",E17)</f>
        <v xml:space="preserve"> </v>
      </c>
      <c r="AN89" s="71"/>
      <c r="AO89" s="71"/>
      <c r="AP89" s="71"/>
      <c r="AQ89" s="40"/>
      <c r="AR89" s="44"/>
      <c r="AS89" s="81" t="s">
        <v>53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27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31</v>
      </c>
      <c r="AJ90" s="40"/>
      <c r="AK90" s="40"/>
      <c r="AL90" s="40"/>
      <c r="AM90" s="80" t="str">
        <f>IF(E20="","",E20)</f>
        <v xml:space="preserve"> 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54</v>
      </c>
      <c r="D92" s="94"/>
      <c r="E92" s="94"/>
      <c r="F92" s="94"/>
      <c r="G92" s="94"/>
      <c r="H92" s="95"/>
      <c r="I92" s="96" t="s">
        <v>55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56</v>
      </c>
      <c r="AH92" s="94"/>
      <c r="AI92" s="94"/>
      <c r="AJ92" s="94"/>
      <c r="AK92" s="94"/>
      <c r="AL92" s="94"/>
      <c r="AM92" s="94"/>
      <c r="AN92" s="96" t="s">
        <v>57</v>
      </c>
      <c r="AO92" s="94"/>
      <c r="AP92" s="98"/>
      <c r="AQ92" s="99" t="s">
        <v>58</v>
      </c>
      <c r="AR92" s="44"/>
      <c r="AS92" s="100" t="s">
        <v>59</v>
      </c>
      <c r="AT92" s="101" t="s">
        <v>60</v>
      </c>
      <c r="AU92" s="101" t="s">
        <v>61</v>
      </c>
      <c r="AV92" s="101" t="s">
        <v>62</v>
      </c>
      <c r="AW92" s="101" t="s">
        <v>63</v>
      </c>
      <c r="AX92" s="101" t="s">
        <v>64</v>
      </c>
      <c r="AY92" s="101" t="s">
        <v>65</v>
      </c>
      <c r="AZ92" s="101" t="s">
        <v>66</v>
      </c>
      <c r="BA92" s="101" t="s">
        <v>67</v>
      </c>
      <c r="BB92" s="101" t="s">
        <v>68</v>
      </c>
      <c r="BC92" s="101" t="s">
        <v>69</v>
      </c>
      <c r="BD92" s="102" t="s">
        <v>70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71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ROUND(AS95,2)</f>
        <v>0</v>
      </c>
      <c r="AT94" s="114">
        <f>ROUND(SUM(AV94:AW94),2)</f>
        <v>0</v>
      </c>
      <c r="AU94" s="115">
        <f>ROUND(AU95,5)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ROUND(AZ95,2)</f>
        <v>0</v>
      </c>
      <c r="BA94" s="114">
        <f>ROUND(BA95,2)</f>
        <v>0</v>
      </c>
      <c r="BB94" s="114">
        <f>ROUND(BB95,2)</f>
        <v>0</v>
      </c>
      <c r="BC94" s="114">
        <f>ROUND(BC95,2)</f>
        <v>0</v>
      </c>
      <c r="BD94" s="116">
        <f>ROUND(BD95,2)</f>
        <v>0</v>
      </c>
      <c r="BE94" s="6"/>
      <c r="BS94" s="117" t="s">
        <v>72</v>
      </c>
      <c r="BT94" s="117" t="s">
        <v>73</v>
      </c>
      <c r="BU94" s="118" t="s">
        <v>74</v>
      </c>
      <c r="BV94" s="117" t="s">
        <v>75</v>
      </c>
      <c r="BW94" s="117" t="s">
        <v>5</v>
      </c>
      <c r="BX94" s="117" t="s">
        <v>76</v>
      </c>
      <c r="CL94" s="117" t="s">
        <v>1</v>
      </c>
    </row>
    <row r="95" s="7" customFormat="1" ht="16.5" customHeight="1">
      <c r="A95" s="119" t="s">
        <v>77</v>
      </c>
      <c r="B95" s="120"/>
      <c r="C95" s="121"/>
      <c r="D95" s="122" t="s">
        <v>78</v>
      </c>
      <c r="E95" s="122"/>
      <c r="F95" s="122"/>
      <c r="G95" s="122"/>
      <c r="H95" s="122"/>
      <c r="I95" s="123"/>
      <c r="J95" s="122" t="s">
        <v>79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'7 - SO 01 - interiery'!J30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80</v>
      </c>
      <c r="AR95" s="126"/>
      <c r="AS95" s="127">
        <v>0</v>
      </c>
      <c r="AT95" s="128">
        <f>ROUND(SUM(AV95:AW95),2)</f>
        <v>0</v>
      </c>
      <c r="AU95" s="129">
        <f>'7 - SO 01 - interiery'!P121</f>
        <v>0</v>
      </c>
      <c r="AV95" s="128">
        <f>'7 - SO 01 - interiery'!J33</f>
        <v>0</v>
      </c>
      <c r="AW95" s="128">
        <f>'7 - SO 01 - interiery'!J34</f>
        <v>0</v>
      </c>
      <c r="AX95" s="128">
        <f>'7 - SO 01 - interiery'!J35</f>
        <v>0</v>
      </c>
      <c r="AY95" s="128">
        <f>'7 - SO 01 - interiery'!J36</f>
        <v>0</v>
      </c>
      <c r="AZ95" s="128">
        <f>'7 - SO 01 - interiery'!F33</f>
        <v>0</v>
      </c>
      <c r="BA95" s="128">
        <f>'7 - SO 01 - interiery'!F34</f>
        <v>0</v>
      </c>
      <c r="BB95" s="128">
        <f>'7 - SO 01 - interiery'!F35</f>
        <v>0</v>
      </c>
      <c r="BC95" s="128">
        <f>'7 - SO 01 - interiery'!F36</f>
        <v>0</v>
      </c>
      <c r="BD95" s="130">
        <f>'7 - SO 01 - interiery'!F37</f>
        <v>0</v>
      </c>
      <c r="BE95" s="7"/>
      <c r="BT95" s="131" t="s">
        <v>81</v>
      </c>
      <c r="BV95" s="131" t="s">
        <v>75</v>
      </c>
      <c r="BW95" s="131" t="s">
        <v>82</v>
      </c>
      <c r="BX95" s="131" t="s">
        <v>5</v>
      </c>
      <c r="CL95" s="131" t="s">
        <v>1</v>
      </c>
      <c r="CM95" s="131" t="s">
        <v>83</v>
      </c>
    </row>
    <row r="96" s="2" customFormat="1" ht="30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4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</row>
    <row r="97" s="2" customFormat="1" ht="6.96" customHeight="1">
      <c r="A97" s="38"/>
      <c r="B97" s="66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</sheetData>
  <sheetProtection sheet="1" formatColumns="0" formatRows="0" objects="1" scenarios="1" spinCount="100000" saltValue="M+edOWn9NzTl9rshROOwAlLqSxMufp4627Q4vhYlFeLgoKGbYKLwLPIEbOYIYzNU7nHQHl+K7pHp6EoGuko4iw==" hashValue="oo5n7LvrdnQqtXgD8taTvA08FU9KmZE44unQgxHBTyxuJZn53gGGPFecmY/aBWvKWnvr91gbuhK/D8qSZCiMzQ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7 - SO 01 - interiery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82</v>
      </c>
    </row>
    <row r="3" hidden="1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0"/>
      <c r="AT3" s="17" t="s">
        <v>83</v>
      </c>
    </row>
    <row r="4" hidden="1" s="1" customFormat="1" ht="24.96" customHeight="1">
      <c r="B4" s="20"/>
      <c r="D4" s="134" t="s">
        <v>84</v>
      </c>
      <c r="L4" s="20"/>
      <c r="M4" s="135" t="s">
        <v>10</v>
      </c>
      <c r="AT4" s="17" t="s">
        <v>4</v>
      </c>
    </row>
    <row r="5" hidden="1" s="1" customFormat="1" ht="6.96" customHeight="1">
      <c r="B5" s="20"/>
      <c r="L5" s="20"/>
    </row>
    <row r="6" hidden="1" s="1" customFormat="1" ht="12" customHeight="1">
      <c r="B6" s="20"/>
      <c r="D6" s="136" t="s">
        <v>16</v>
      </c>
      <c r="L6" s="20"/>
    </row>
    <row r="7" hidden="1" s="1" customFormat="1" ht="16.5" customHeight="1">
      <c r="B7" s="20"/>
      <c r="E7" s="137" t="str">
        <f>'Rekapitulace stavby'!K6</f>
        <v>DZR-R-interier-22092021</v>
      </c>
      <c r="F7" s="136"/>
      <c r="G7" s="136"/>
      <c r="H7" s="136"/>
      <c r="L7" s="20"/>
    </row>
    <row r="8" hidden="1" s="2" customFormat="1" ht="12" customHeight="1">
      <c r="A8" s="38"/>
      <c r="B8" s="44"/>
      <c r="C8" s="38"/>
      <c r="D8" s="136" t="s">
        <v>85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hidden="1" s="2" customFormat="1" ht="16.5" customHeight="1">
      <c r="A9" s="38"/>
      <c r="B9" s="44"/>
      <c r="C9" s="38"/>
      <c r="D9" s="38"/>
      <c r="E9" s="138" t="s">
        <v>86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2" customHeight="1">
      <c r="A11" s="38"/>
      <c r="B11" s="44"/>
      <c r="C11" s="38"/>
      <c r="D11" s="136" t="s">
        <v>18</v>
      </c>
      <c r="E11" s="38"/>
      <c r="F11" s="139" t="s">
        <v>1</v>
      </c>
      <c r="G11" s="38"/>
      <c r="H11" s="38"/>
      <c r="I11" s="136" t="s">
        <v>19</v>
      </c>
      <c r="J11" s="139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 ht="12" customHeight="1">
      <c r="A12" s="38"/>
      <c r="B12" s="44"/>
      <c r="C12" s="38"/>
      <c r="D12" s="136" t="s">
        <v>20</v>
      </c>
      <c r="E12" s="38"/>
      <c r="F12" s="139" t="s">
        <v>21</v>
      </c>
      <c r="G12" s="38"/>
      <c r="H12" s="38"/>
      <c r="I12" s="136" t="s">
        <v>22</v>
      </c>
      <c r="J12" s="140" t="str">
        <f>'Rekapitulace stavby'!AN8</f>
        <v>20. 7. 2022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44"/>
      <c r="C14" s="38"/>
      <c r="D14" s="136" t="s">
        <v>24</v>
      </c>
      <c r="E14" s="38"/>
      <c r="F14" s="38"/>
      <c r="G14" s="38"/>
      <c r="H14" s="38"/>
      <c r="I14" s="136" t="s">
        <v>25</v>
      </c>
      <c r="J14" s="139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8" customHeight="1">
      <c r="A15" s="38"/>
      <c r="B15" s="44"/>
      <c r="C15" s="38"/>
      <c r="D15" s="38"/>
      <c r="E15" s="139" t="str">
        <f>IF('Rekapitulace stavby'!E11="","",'Rekapitulace stavby'!E11)</f>
        <v xml:space="preserve"> </v>
      </c>
      <c r="F15" s="38"/>
      <c r="G15" s="38"/>
      <c r="H15" s="38"/>
      <c r="I15" s="136" t="s">
        <v>26</v>
      </c>
      <c r="J15" s="139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2" customHeight="1">
      <c r="A17" s="38"/>
      <c r="B17" s="44"/>
      <c r="C17" s="38"/>
      <c r="D17" s="136" t="s">
        <v>27</v>
      </c>
      <c r="E17" s="38"/>
      <c r="F17" s="38"/>
      <c r="G17" s="38"/>
      <c r="H17" s="38"/>
      <c r="I17" s="136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9"/>
      <c r="G18" s="139"/>
      <c r="H18" s="139"/>
      <c r="I18" s="136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2" customHeight="1">
      <c r="A20" s="38"/>
      <c r="B20" s="44"/>
      <c r="C20" s="38"/>
      <c r="D20" s="136" t="s">
        <v>29</v>
      </c>
      <c r="E20" s="38"/>
      <c r="F20" s="38"/>
      <c r="G20" s="38"/>
      <c r="H20" s="38"/>
      <c r="I20" s="136" t="s">
        <v>25</v>
      </c>
      <c r="J20" s="139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18" customHeight="1">
      <c r="A21" s="38"/>
      <c r="B21" s="44"/>
      <c r="C21" s="38"/>
      <c r="D21" s="38"/>
      <c r="E21" s="139" t="str">
        <f>IF('Rekapitulace stavby'!E17="","",'Rekapitulace stavby'!E17)</f>
        <v xml:space="preserve"> </v>
      </c>
      <c r="F21" s="38"/>
      <c r="G21" s="38"/>
      <c r="H21" s="38"/>
      <c r="I21" s="136" t="s">
        <v>26</v>
      </c>
      <c r="J21" s="139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2" customHeight="1">
      <c r="A23" s="38"/>
      <c r="B23" s="44"/>
      <c r="C23" s="38"/>
      <c r="D23" s="136" t="s">
        <v>31</v>
      </c>
      <c r="E23" s="38"/>
      <c r="F23" s="38"/>
      <c r="G23" s="38"/>
      <c r="H23" s="38"/>
      <c r="I23" s="136" t="s">
        <v>25</v>
      </c>
      <c r="J23" s="139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18" customHeight="1">
      <c r="A24" s="38"/>
      <c r="B24" s="44"/>
      <c r="C24" s="38"/>
      <c r="D24" s="38"/>
      <c r="E24" s="139" t="str">
        <f>IF('Rekapitulace stavby'!E20="","",'Rekapitulace stavby'!E20)</f>
        <v xml:space="preserve"> </v>
      </c>
      <c r="F24" s="38"/>
      <c r="G24" s="38"/>
      <c r="H24" s="38"/>
      <c r="I24" s="136" t="s">
        <v>26</v>
      </c>
      <c r="J24" s="139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2" customHeight="1">
      <c r="A26" s="38"/>
      <c r="B26" s="44"/>
      <c r="C26" s="38"/>
      <c r="D26" s="136" t="s">
        <v>32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8" customFormat="1" ht="16.5" customHeight="1">
      <c r="A27" s="141"/>
      <c r="B27" s="142"/>
      <c r="C27" s="141"/>
      <c r="D27" s="141"/>
      <c r="E27" s="143" t="s">
        <v>1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hidden="1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2" customFormat="1" ht="6.96" customHeight="1">
      <c r="A29" s="38"/>
      <c r="B29" s="44"/>
      <c r="C29" s="38"/>
      <c r="D29" s="145"/>
      <c r="E29" s="145"/>
      <c r="F29" s="145"/>
      <c r="G29" s="145"/>
      <c r="H29" s="145"/>
      <c r="I29" s="145"/>
      <c r="J29" s="145"/>
      <c r="K29" s="145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hidden="1" s="2" customFormat="1" ht="25.44" customHeight="1">
      <c r="A30" s="38"/>
      <c r="B30" s="44"/>
      <c r="C30" s="38"/>
      <c r="D30" s="146" t="s">
        <v>33</v>
      </c>
      <c r="E30" s="38"/>
      <c r="F30" s="38"/>
      <c r="G30" s="38"/>
      <c r="H30" s="38"/>
      <c r="I30" s="38"/>
      <c r="J30" s="147">
        <f>ROUND(J121,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44"/>
      <c r="C31" s="38"/>
      <c r="D31" s="145"/>
      <c r="E31" s="145"/>
      <c r="F31" s="145"/>
      <c r="G31" s="145"/>
      <c r="H31" s="145"/>
      <c r="I31" s="145"/>
      <c r="J31" s="145"/>
      <c r="K31" s="145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14.4" customHeight="1">
      <c r="A32" s="38"/>
      <c r="B32" s="44"/>
      <c r="C32" s="38"/>
      <c r="D32" s="38"/>
      <c r="E32" s="38"/>
      <c r="F32" s="148" t="s">
        <v>35</v>
      </c>
      <c r="G32" s="38"/>
      <c r="H32" s="38"/>
      <c r="I32" s="148" t="s">
        <v>34</v>
      </c>
      <c r="J32" s="148" t="s">
        <v>36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149" t="s">
        <v>37</v>
      </c>
      <c r="E33" s="136" t="s">
        <v>38</v>
      </c>
      <c r="F33" s="150">
        <f>ROUND((SUM(BE121:BE182)),  2)</f>
        <v>0</v>
      </c>
      <c r="G33" s="38"/>
      <c r="H33" s="38"/>
      <c r="I33" s="151">
        <v>0.20999999999999999</v>
      </c>
      <c r="J33" s="150">
        <f>ROUND(((SUM(BE121:BE182))*I33),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36" t="s">
        <v>39</v>
      </c>
      <c r="F34" s="150">
        <f>ROUND((SUM(BF121:BF182)),  2)</f>
        <v>0</v>
      </c>
      <c r="G34" s="38"/>
      <c r="H34" s="38"/>
      <c r="I34" s="151">
        <v>0.14999999999999999</v>
      </c>
      <c r="J34" s="150">
        <f>ROUND(((SUM(BF121:BF182))*I34),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6" t="s">
        <v>40</v>
      </c>
      <c r="F35" s="150">
        <f>ROUND((SUM(BG121:BG182)),  2)</f>
        <v>0</v>
      </c>
      <c r="G35" s="38"/>
      <c r="H35" s="38"/>
      <c r="I35" s="151">
        <v>0.20999999999999999</v>
      </c>
      <c r="J35" s="150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6" t="s">
        <v>41</v>
      </c>
      <c r="F36" s="150">
        <f>ROUND((SUM(BH121:BH182)),  2)</f>
        <v>0</v>
      </c>
      <c r="G36" s="38"/>
      <c r="H36" s="38"/>
      <c r="I36" s="151">
        <v>0.14999999999999999</v>
      </c>
      <c r="J36" s="150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6" t="s">
        <v>42</v>
      </c>
      <c r="F37" s="150">
        <f>ROUND((SUM(BI121:BI182)),  2)</f>
        <v>0</v>
      </c>
      <c r="G37" s="38"/>
      <c r="H37" s="38"/>
      <c r="I37" s="151">
        <v>0</v>
      </c>
      <c r="J37" s="150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25.44" customHeight="1">
      <c r="A39" s="38"/>
      <c r="B39" s="44"/>
      <c r="C39" s="152"/>
      <c r="D39" s="153" t="s">
        <v>43</v>
      </c>
      <c r="E39" s="154"/>
      <c r="F39" s="154"/>
      <c r="G39" s="155" t="s">
        <v>44</v>
      </c>
      <c r="H39" s="156" t="s">
        <v>45</v>
      </c>
      <c r="I39" s="154"/>
      <c r="J39" s="157">
        <f>SUM(J30:J37)</f>
        <v>0</v>
      </c>
      <c r="K39" s="15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1" customFormat="1" ht="14.4" customHeight="1">
      <c r="B41" s="20"/>
      <c r="L41" s="20"/>
    </row>
    <row r="42" hidden="1" s="1" customFormat="1" ht="14.4" customHeight="1">
      <c r="B42" s="20"/>
      <c r="L42" s="20"/>
    </row>
    <row r="43" hidden="1" s="1" customFormat="1" ht="14.4" customHeight="1">
      <c r="B43" s="20"/>
      <c r="L43" s="20"/>
    </row>
    <row r="44" hidden="1" s="1" customFormat="1" ht="14.4" customHeight="1">
      <c r="B44" s="20"/>
      <c r="L44" s="20"/>
    </row>
    <row r="45" hidden="1" s="1" customFormat="1" ht="14.4" customHeight="1">
      <c r="B45" s="20"/>
      <c r="L45" s="20"/>
    </row>
    <row r="46" hidden="1" s="1" customFormat="1" ht="14.4" customHeight="1">
      <c r="B46" s="20"/>
      <c r="L46" s="20"/>
    </row>
    <row r="47" hidden="1" s="1" customFormat="1" ht="14.4" customHeight="1">
      <c r="B47" s="20"/>
      <c r="L47" s="20"/>
    </row>
    <row r="48" hidden="1" s="1" customFormat="1" ht="14.4" customHeight="1">
      <c r="B48" s="20"/>
      <c r="L48" s="20"/>
    </row>
    <row r="49" hidden="1" s="1" customFormat="1" ht="14.4" customHeight="1">
      <c r="B49" s="20"/>
      <c r="L49" s="20"/>
    </row>
    <row r="50" hidden="1" s="2" customFormat="1" ht="14.4" customHeight="1">
      <c r="B50" s="63"/>
      <c r="D50" s="159" t="s">
        <v>46</v>
      </c>
      <c r="E50" s="160"/>
      <c r="F50" s="160"/>
      <c r="G50" s="159" t="s">
        <v>47</v>
      </c>
      <c r="H50" s="160"/>
      <c r="I50" s="160"/>
      <c r="J50" s="160"/>
      <c r="K50" s="160"/>
      <c r="L50" s="63"/>
    </row>
    <row r="51" hidden="1">
      <c r="B51" s="20"/>
      <c r="L51" s="20"/>
    </row>
    <row r="52" hidden="1">
      <c r="B52" s="20"/>
      <c r="L52" s="20"/>
    </row>
    <row r="53" hidden="1">
      <c r="B53" s="20"/>
      <c r="L53" s="20"/>
    </row>
    <row r="54" hidden="1">
      <c r="B54" s="20"/>
      <c r="L54" s="20"/>
    </row>
    <row r="55" hidden="1">
      <c r="B55" s="20"/>
      <c r="L55" s="20"/>
    </row>
    <row r="56" hidden="1">
      <c r="B56" s="20"/>
      <c r="L56" s="20"/>
    </row>
    <row r="57" hidden="1">
      <c r="B57" s="20"/>
      <c r="L57" s="20"/>
    </row>
    <row r="58" hidden="1">
      <c r="B58" s="20"/>
      <c r="L58" s="20"/>
    </row>
    <row r="59" hidden="1">
      <c r="B59" s="20"/>
      <c r="L59" s="20"/>
    </row>
    <row r="60" hidden="1">
      <c r="B60" s="20"/>
      <c r="L60" s="20"/>
    </row>
    <row r="61" hidden="1" s="2" customFormat="1">
      <c r="A61" s="38"/>
      <c r="B61" s="44"/>
      <c r="C61" s="38"/>
      <c r="D61" s="161" t="s">
        <v>48</v>
      </c>
      <c r="E61" s="162"/>
      <c r="F61" s="163" t="s">
        <v>49</v>
      </c>
      <c r="G61" s="161" t="s">
        <v>48</v>
      </c>
      <c r="H61" s="162"/>
      <c r="I61" s="162"/>
      <c r="J61" s="164" t="s">
        <v>49</v>
      </c>
      <c r="K61" s="162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hidden="1">
      <c r="B62" s="20"/>
      <c r="L62" s="20"/>
    </row>
    <row r="63" hidden="1">
      <c r="B63" s="20"/>
      <c r="L63" s="20"/>
    </row>
    <row r="64" hidden="1">
      <c r="B64" s="20"/>
      <c r="L64" s="20"/>
    </row>
    <row r="65" hidden="1" s="2" customFormat="1">
      <c r="A65" s="38"/>
      <c r="B65" s="44"/>
      <c r="C65" s="38"/>
      <c r="D65" s="159" t="s">
        <v>50</v>
      </c>
      <c r="E65" s="165"/>
      <c r="F65" s="165"/>
      <c r="G65" s="159" t="s">
        <v>51</v>
      </c>
      <c r="H65" s="165"/>
      <c r="I65" s="165"/>
      <c r="J65" s="165"/>
      <c r="K65" s="165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hidden="1">
      <c r="B66" s="20"/>
      <c r="L66" s="20"/>
    </row>
    <row r="67" hidden="1">
      <c r="B67" s="20"/>
      <c r="L67" s="20"/>
    </row>
    <row r="68" hidden="1">
      <c r="B68" s="20"/>
      <c r="L68" s="20"/>
    </row>
    <row r="69" hidden="1">
      <c r="B69" s="20"/>
      <c r="L69" s="20"/>
    </row>
    <row r="70" hidden="1">
      <c r="B70" s="20"/>
      <c r="L70" s="20"/>
    </row>
    <row r="71" hidden="1">
      <c r="B71" s="20"/>
      <c r="L71" s="20"/>
    </row>
    <row r="72" hidden="1">
      <c r="B72" s="20"/>
      <c r="L72" s="20"/>
    </row>
    <row r="73" hidden="1">
      <c r="B73" s="20"/>
      <c r="L73" s="20"/>
    </row>
    <row r="74" hidden="1">
      <c r="B74" s="20"/>
      <c r="L74" s="20"/>
    </row>
    <row r="75" hidden="1">
      <c r="B75" s="20"/>
      <c r="L75" s="20"/>
    </row>
    <row r="76" hidden="1" s="2" customFormat="1">
      <c r="A76" s="38"/>
      <c r="B76" s="44"/>
      <c r="C76" s="38"/>
      <c r="D76" s="161" t="s">
        <v>48</v>
      </c>
      <c r="E76" s="162"/>
      <c r="F76" s="163" t="s">
        <v>49</v>
      </c>
      <c r="G76" s="161" t="s">
        <v>48</v>
      </c>
      <c r="H76" s="162"/>
      <c r="I76" s="162"/>
      <c r="J76" s="164" t="s">
        <v>49</v>
      </c>
      <c r="K76" s="162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hidden="1" s="2" customFormat="1" ht="14.4" customHeight="1">
      <c r="A77" s="38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hidden="1"/>
    <row r="79" hidden="1"/>
    <row r="80" hidden="1"/>
    <row r="81" s="2" customFormat="1" ht="6.96" customHeight="1">
      <c r="A81" s="38"/>
      <c r="B81" s="168"/>
      <c r="C81" s="169"/>
      <c r="D81" s="169"/>
      <c r="E81" s="169"/>
      <c r="F81" s="169"/>
      <c r="G81" s="169"/>
      <c r="H81" s="169"/>
      <c r="I81" s="169"/>
      <c r="J81" s="169"/>
      <c r="K81" s="169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87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0" t="str">
        <f>E7</f>
        <v>DZR-R-interier-22092021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85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7 - SO 01 - interiery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20. 7. 2022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29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32" t="s">
        <v>31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1" t="s">
        <v>88</v>
      </c>
      <c r="D94" s="172"/>
      <c r="E94" s="172"/>
      <c r="F94" s="172"/>
      <c r="G94" s="172"/>
      <c r="H94" s="172"/>
      <c r="I94" s="172"/>
      <c r="J94" s="173" t="s">
        <v>89</v>
      </c>
      <c r="K94" s="172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4" t="s">
        <v>90</v>
      </c>
      <c r="D96" s="40"/>
      <c r="E96" s="40"/>
      <c r="F96" s="40"/>
      <c r="G96" s="40"/>
      <c r="H96" s="40"/>
      <c r="I96" s="40"/>
      <c r="J96" s="110">
        <f>J121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91</v>
      </c>
    </row>
    <row r="97" s="9" customFormat="1" ht="24.96" customHeight="1">
      <c r="A97" s="9"/>
      <c r="B97" s="175"/>
      <c r="C97" s="176"/>
      <c r="D97" s="177" t="s">
        <v>92</v>
      </c>
      <c r="E97" s="178"/>
      <c r="F97" s="178"/>
      <c r="G97" s="178"/>
      <c r="H97" s="178"/>
      <c r="I97" s="178"/>
      <c r="J97" s="179">
        <f>J122</f>
        <v>0</v>
      </c>
      <c r="K97" s="176"/>
      <c r="L97" s="18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5"/>
      <c r="C98" s="176"/>
      <c r="D98" s="177" t="s">
        <v>93</v>
      </c>
      <c r="E98" s="178"/>
      <c r="F98" s="178"/>
      <c r="G98" s="178"/>
      <c r="H98" s="178"/>
      <c r="I98" s="178"/>
      <c r="J98" s="179">
        <f>J156</f>
        <v>0</v>
      </c>
      <c r="K98" s="176"/>
      <c r="L98" s="180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5"/>
      <c r="C99" s="176"/>
      <c r="D99" s="177" t="s">
        <v>94</v>
      </c>
      <c r="E99" s="178"/>
      <c r="F99" s="178"/>
      <c r="G99" s="178"/>
      <c r="H99" s="178"/>
      <c r="I99" s="178"/>
      <c r="J99" s="179">
        <f>J177</f>
        <v>0</v>
      </c>
      <c r="K99" s="176"/>
      <c r="L99" s="180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5"/>
      <c r="C100" s="176"/>
      <c r="D100" s="177" t="s">
        <v>95</v>
      </c>
      <c r="E100" s="178"/>
      <c r="F100" s="178"/>
      <c r="G100" s="178"/>
      <c r="H100" s="178"/>
      <c r="I100" s="178"/>
      <c r="J100" s="179">
        <f>J180</f>
        <v>0</v>
      </c>
      <c r="K100" s="176"/>
      <c r="L100" s="180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81"/>
      <c r="C101" s="182"/>
      <c r="D101" s="183" t="s">
        <v>96</v>
      </c>
      <c r="E101" s="184"/>
      <c r="F101" s="184"/>
      <c r="G101" s="184"/>
      <c r="H101" s="184"/>
      <c r="I101" s="184"/>
      <c r="J101" s="185">
        <f>J181</f>
        <v>0</v>
      </c>
      <c r="K101" s="182"/>
      <c r="L101" s="18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8"/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6"/>
      <c r="C103" s="67"/>
      <c r="D103" s="67"/>
      <c r="E103" s="67"/>
      <c r="F103" s="67"/>
      <c r="G103" s="67"/>
      <c r="H103" s="67"/>
      <c r="I103" s="67"/>
      <c r="J103" s="67"/>
      <c r="K103" s="67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97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40"/>
      <c r="D111" s="40"/>
      <c r="E111" s="170" t="str">
        <f>E7</f>
        <v>DZR-R-interier-22092021</v>
      </c>
      <c r="F111" s="32"/>
      <c r="G111" s="32"/>
      <c r="H111" s="32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85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76" t="str">
        <f>E9</f>
        <v>7 - SO 01 - interiery</v>
      </c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20</v>
      </c>
      <c r="D115" s="40"/>
      <c r="E115" s="40"/>
      <c r="F115" s="27" t="str">
        <f>F12</f>
        <v xml:space="preserve"> </v>
      </c>
      <c r="G115" s="40"/>
      <c r="H115" s="40"/>
      <c r="I115" s="32" t="s">
        <v>22</v>
      </c>
      <c r="J115" s="79" t="str">
        <f>IF(J12="","",J12)</f>
        <v>20. 7. 2022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24</v>
      </c>
      <c r="D117" s="40"/>
      <c r="E117" s="40"/>
      <c r="F117" s="27" t="str">
        <f>E15</f>
        <v xml:space="preserve"> </v>
      </c>
      <c r="G117" s="40"/>
      <c r="H117" s="40"/>
      <c r="I117" s="32" t="s">
        <v>29</v>
      </c>
      <c r="J117" s="36" t="str">
        <f>E21</f>
        <v xml:space="preserve"> 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27</v>
      </c>
      <c r="D118" s="40"/>
      <c r="E118" s="40"/>
      <c r="F118" s="27" t="str">
        <f>IF(E18="","",E18)</f>
        <v>Vyplň údaj</v>
      </c>
      <c r="G118" s="40"/>
      <c r="H118" s="40"/>
      <c r="I118" s="32" t="s">
        <v>31</v>
      </c>
      <c r="J118" s="36" t="str">
        <f>E24</f>
        <v xml:space="preserve"> 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0.32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1" customFormat="1" ht="29.28" customHeight="1">
      <c r="A120" s="187"/>
      <c r="B120" s="188"/>
      <c r="C120" s="189" t="s">
        <v>98</v>
      </c>
      <c r="D120" s="190" t="s">
        <v>58</v>
      </c>
      <c r="E120" s="190" t="s">
        <v>54</v>
      </c>
      <c r="F120" s="190" t="s">
        <v>55</v>
      </c>
      <c r="G120" s="190" t="s">
        <v>99</v>
      </c>
      <c r="H120" s="190" t="s">
        <v>100</v>
      </c>
      <c r="I120" s="190" t="s">
        <v>101</v>
      </c>
      <c r="J120" s="190" t="s">
        <v>89</v>
      </c>
      <c r="K120" s="191" t="s">
        <v>102</v>
      </c>
      <c r="L120" s="192"/>
      <c r="M120" s="100" t="s">
        <v>1</v>
      </c>
      <c r="N120" s="101" t="s">
        <v>37</v>
      </c>
      <c r="O120" s="101" t="s">
        <v>103</v>
      </c>
      <c r="P120" s="101" t="s">
        <v>104</v>
      </c>
      <c r="Q120" s="101" t="s">
        <v>105</v>
      </c>
      <c r="R120" s="101" t="s">
        <v>106</v>
      </c>
      <c r="S120" s="101" t="s">
        <v>107</v>
      </c>
      <c r="T120" s="102" t="s">
        <v>108</v>
      </c>
      <c r="U120" s="187"/>
      <c r="V120" s="187"/>
      <c r="W120" s="187"/>
      <c r="X120" s="187"/>
      <c r="Y120" s="187"/>
      <c r="Z120" s="187"/>
      <c r="AA120" s="187"/>
      <c r="AB120" s="187"/>
      <c r="AC120" s="187"/>
      <c r="AD120" s="187"/>
      <c r="AE120" s="187"/>
    </row>
    <row r="121" s="2" customFormat="1" ht="22.8" customHeight="1">
      <c r="A121" s="38"/>
      <c r="B121" s="39"/>
      <c r="C121" s="107" t="s">
        <v>109</v>
      </c>
      <c r="D121" s="40"/>
      <c r="E121" s="40"/>
      <c r="F121" s="40"/>
      <c r="G121" s="40"/>
      <c r="H121" s="40"/>
      <c r="I121" s="40"/>
      <c r="J121" s="193">
        <f>BK121</f>
        <v>0</v>
      </c>
      <c r="K121" s="40"/>
      <c r="L121" s="44"/>
      <c r="M121" s="103"/>
      <c r="N121" s="194"/>
      <c r="O121" s="104"/>
      <c r="P121" s="195">
        <f>P122+P156+P177+P180</f>
        <v>0</v>
      </c>
      <c r="Q121" s="104"/>
      <c r="R121" s="195">
        <f>R122+R156+R177+R180</f>
        <v>0</v>
      </c>
      <c r="S121" s="104"/>
      <c r="T121" s="196">
        <f>T122+T156+T177+T180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72</v>
      </c>
      <c r="AU121" s="17" t="s">
        <v>91</v>
      </c>
      <c r="BK121" s="197">
        <f>BK122+BK156+BK177+BK180</f>
        <v>0</v>
      </c>
    </row>
    <row r="122" s="12" customFormat="1" ht="25.92" customHeight="1">
      <c r="A122" s="12"/>
      <c r="B122" s="198"/>
      <c r="C122" s="199"/>
      <c r="D122" s="200" t="s">
        <v>72</v>
      </c>
      <c r="E122" s="201" t="s">
        <v>110</v>
      </c>
      <c r="F122" s="201" t="s">
        <v>111</v>
      </c>
      <c r="G122" s="199"/>
      <c r="H122" s="199"/>
      <c r="I122" s="202"/>
      <c r="J122" s="203">
        <f>BK122</f>
        <v>0</v>
      </c>
      <c r="K122" s="199"/>
      <c r="L122" s="204"/>
      <c r="M122" s="205"/>
      <c r="N122" s="206"/>
      <c r="O122" s="206"/>
      <c r="P122" s="207">
        <f>SUM(P123:P155)</f>
        <v>0</v>
      </c>
      <c r="Q122" s="206"/>
      <c r="R122" s="207">
        <f>SUM(R123:R155)</f>
        <v>0</v>
      </c>
      <c r="S122" s="206"/>
      <c r="T122" s="208">
        <f>SUM(T123:T155)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9" t="s">
        <v>81</v>
      </c>
      <c r="AT122" s="210" t="s">
        <v>72</v>
      </c>
      <c r="AU122" s="210" t="s">
        <v>73</v>
      </c>
      <c r="AY122" s="209" t="s">
        <v>112</v>
      </c>
      <c r="BK122" s="211">
        <f>SUM(BK123:BK155)</f>
        <v>0</v>
      </c>
    </row>
    <row r="123" s="2" customFormat="1" ht="16.5" customHeight="1">
      <c r="A123" s="38"/>
      <c r="B123" s="39"/>
      <c r="C123" s="212" t="s">
        <v>73</v>
      </c>
      <c r="D123" s="212" t="s">
        <v>113</v>
      </c>
      <c r="E123" s="213" t="s">
        <v>114</v>
      </c>
      <c r="F123" s="214" t="s">
        <v>115</v>
      </c>
      <c r="G123" s="215" t="s">
        <v>116</v>
      </c>
      <c r="H123" s="216">
        <v>3</v>
      </c>
      <c r="I123" s="217"/>
      <c r="J123" s="218">
        <f>ROUND(I123*H123,2)</f>
        <v>0</v>
      </c>
      <c r="K123" s="214" t="s">
        <v>1</v>
      </c>
      <c r="L123" s="44"/>
      <c r="M123" s="219" t="s">
        <v>1</v>
      </c>
      <c r="N123" s="220" t="s">
        <v>38</v>
      </c>
      <c r="O123" s="91"/>
      <c r="P123" s="221">
        <f>O123*H123</f>
        <v>0</v>
      </c>
      <c r="Q123" s="221">
        <v>0</v>
      </c>
      <c r="R123" s="221">
        <f>Q123*H123</f>
        <v>0</v>
      </c>
      <c r="S123" s="221">
        <v>0</v>
      </c>
      <c r="T123" s="222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3" t="s">
        <v>117</v>
      </c>
      <c r="AT123" s="223" t="s">
        <v>113</v>
      </c>
      <c r="AU123" s="223" t="s">
        <v>81</v>
      </c>
      <c r="AY123" s="17" t="s">
        <v>112</v>
      </c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17" t="s">
        <v>81</v>
      </c>
      <c r="BK123" s="224">
        <f>ROUND(I123*H123,2)</f>
        <v>0</v>
      </c>
      <c r="BL123" s="17" t="s">
        <v>117</v>
      </c>
      <c r="BM123" s="223" t="s">
        <v>83</v>
      </c>
    </row>
    <row r="124" s="2" customFormat="1" ht="16.5" customHeight="1">
      <c r="A124" s="38"/>
      <c r="B124" s="39"/>
      <c r="C124" s="212" t="s">
        <v>73</v>
      </c>
      <c r="D124" s="212" t="s">
        <v>113</v>
      </c>
      <c r="E124" s="213" t="s">
        <v>118</v>
      </c>
      <c r="F124" s="214" t="s">
        <v>119</v>
      </c>
      <c r="G124" s="215" t="s">
        <v>116</v>
      </c>
      <c r="H124" s="216">
        <v>4</v>
      </c>
      <c r="I124" s="217"/>
      <c r="J124" s="218">
        <f>ROUND(I124*H124,2)</f>
        <v>0</v>
      </c>
      <c r="K124" s="214" t="s">
        <v>1</v>
      </c>
      <c r="L124" s="44"/>
      <c r="M124" s="219" t="s">
        <v>1</v>
      </c>
      <c r="N124" s="220" t="s">
        <v>38</v>
      </c>
      <c r="O124" s="91"/>
      <c r="P124" s="221">
        <f>O124*H124</f>
        <v>0</v>
      </c>
      <c r="Q124" s="221">
        <v>0</v>
      </c>
      <c r="R124" s="221">
        <f>Q124*H124</f>
        <v>0</v>
      </c>
      <c r="S124" s="221">
        <v>0</v>
      </c>
      <c r="T124" s="222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3" t="s">
        <v>117</v>
      </c>
      <c r="AT124" s="223" t="s">
        <v>113</v>
      </c>
      <c r="AU124" s="223" t="s">
        <v>81</v>
      </c>
      <c r="AY124" s="17" t="s">
        <v>112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7" t="s">
        <v>81</v>
      </c>
      <c r="BK124" s="224">
        <f>ROUND(I124*H124,2)</f>
        <v>0</v>
      </c>
      <c r="BL124" s="17" t="s">
        <v>117</v>
      </c>
      <c r="BM124" s="223" t="s">
        <v>117</v>
      </c>
    </row>
    <row r="125" s="2" customFormat="1" ht="16.5" customHeight="1">
      <c r="A125" s="38"/>
      <c r="B125" s="39"/>
      <c r="C125" s="212" t="s">
        <v>73</v>
      </c>
      <c r="D125" s="212" t="s">
        <v>113</v>
      </c>
      <c r="E125" s="213" t="s">
        <v>120</v>
      </c>
      <c r="F125" s="214" t="s">
        <v>121</v>
      </c>
      <c r="G125" s="215" t="s">
        <v>116</v>
      </c>
      <c r="H125" s="216">
        <v>3</v>
      </c>
      <c r="I125" s="217"/>
      <c r="J125" s="218">
        <f>ROUND(I125*H125,2)</f>
        <v>0</v>
      </c>
      <c r="K125" s="214" t="s">
        <v>1</v>
      </c>
      <c r="L125" s="44"/>
      <c r="M125" s="219" t="s">
        <v>1</v>
      </c>
      <c r="N125" s="220" t="s">
        <v>38</v>
      </c>
      <c r="O125" s="91"/>
      <c r="P125" s="221">
        <f>O125*H125</f>
        <v>0</v>
      </c>
      <c r="Q125" s="221">
        <v>0</v>
      </c>
      <c r="R125" s="221">
        <f>Q125*H125</f>
        <v>0</v>
      </c>
      <c r="S125" s="221">
        <v>0</v>
      </c>
      <c r="T125" s="222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3" t="s">
        <v>117</v>
      </c>
      <c r="AT125" s="223" t="s">
        <v>113</v>
      </c>
      <c r="AU125" s="223" t="s">
        <v>81</v>
      </c>
      <c r="AY125" s="17" t="s">
        <v>112</v>
      </c>
      <c r="BE125" s="224">
        <f>IF(N125="základní",J125,0)</f>
        <v>0</v>
      </c>
      <c r="BF125" s="224">
        <f>IF(N125="snížená",J125,0)</f>
        <v>0</v>
      </c>
      <c r="BG125" s="224">
        <f>IF(N125="zákl. přenesená",J125,0)</f>
        <v>0</v>
      </c>
      <c r="BH125" s="224">
        <f>IF(N125="sníž. přenesená",J125,0)</f>
        <v>0</v>
      </c>
      <c r="BI125" s="224">
        <f>IF(N125="nulová",J125,0)</f>
        <v>0</v>
      </c>
      <c r="BJ125" s="17" t="s">
        <v>81</v>
      </c>
      <c r="BK125" s="224">
        <f>ROUND(I125*H125,2)</f>
        <v>0</v>
      </c>
      <c r="BL125" s="17" t="s">
        <v>117</v>
      </c>
      <c r="BM125" s="223" t="s">
        <v>122</v>
      </c>
    </row>
    <row r="126" s="2" customFormat="1" ht="16.5" customHeight="1">
      <c r="A126" s="38"/>
      <c r="B126" s="39"/>
      <c r="C126" s="212" t="s">
        <v>73</v>
      </c>
      <c r="D126" s="212" t="s">
        <v>113</v>
      </c>
      <c r="E126" s="213" t="s">
        <v>123</v>
      </c>
      <c r="F126" s="214" t="s">
        <v>124</v>
      </c>
      <c r="G126" s="215" t="s">
        <v>116</v>
      </c>
      <c r="H126" s="216">
        <v>3</v>
      </c>
      <c r="I126" s="217"/>
      <c r="J126" s="218">
        <f>ROUND(I126*H126,2)</f>
        <v>0</v>
      </c>
      <c r="K126" s="214" t="s">
        <v>1</v>
      </c>
      <c r="L126" s="44"/>
      <c r="M126" s="219" t="s">
        <v>1</v>
      </c>
      <c r="N126" s="220" t="s">
        <v>38</v>
      </c>
      <c r="O126" s="91"/>
      <c r="P126" s="221">
        <f>O126*H126</f>
        <v>0</v>
      </c>
      <c r="Q126" s="221">
        <v>0</v>
      </c>
      <c r="R126" s="221">
        <f>Q126*H126</f>
        <v>0</v>
      </c>
      <c r="S126" s="221">
        <v>0</v>
      </c>
      <c r="T126" s="222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3" t="s">
        <v>117</v>
      </c>
      <c r="AT126" s="223" t="s">
        <v>113</v>
      </c>
      <c r="AU126" s="223" t="s">
        <v>81</v>
      </c>
      <c r="AY126" s="17" t="s">
        <v>112</v>
      </c>
      <c r="BE126" s="224">
        <f>IF(N126="základní",J126,0)</f>
        <v>0</v>
      </c>
      <c r="BF126" s="224">
        <f>IF(N126="snížená",J126,0)</f>
        <v>0</v>
      </c>
      <c r="BG126" s="224">
        <f>IF(N126="zákl. přenesená",J126,0)</f>
        <v>0</v>
      </c>
      <c r="BH126" s="224">
        <f>IF(N126="sníž. přenesená",J126,0)</f>
        <v>0</v>
      </c>
      <c r="BI126" s="224">
        <f>IF(N126="nulová",J126,0)</f>
        <v>0</v>
      </c>
      <c r="BJ126" s="17" t="s">
        <v>81</v>
      </c>
      <c r="BK126" s="224">
        <f>ROUND(I126*H126,2)</f>
        <v>0</v>
      </c>
      <c r="BL126" s="17" t="s">
        <v>117</v>
      </c>
      <c r="BM126" s="223" t="s">
        <v>125</v>
      </c>
    </row>
    <row r="127" s="2" customFormat="1" ht="16.5" customHeight="1">
      <c r="A127" s="38"/>
      <c r="B127" s="39"/>
      <c r="C127" s="212" t="s">
        <v>73</v>
      </c>
      <c r="D127" s="212" t="s">
        <v>113</v>
      </c>
      <c r="E127" s="213" t="s">
        <v>126</v>
      </c>
      <c r="F127" s="214" t="s">
        <v>127</v>
      </c>
      <c r="G127" s="215" t="s">
        <v>116</v>
      </c>
      <c r="H127" s="216">
        <v>1</v>
      </c>
      <c r="I127" s="217"/>
      <c r="J127" s="218">
        <f>ROUND(I127*H127,2)</f>
        <v>0</v>
      </c>
      <c r="K127" s="214" t="s">
        <v>1</v>
      </c>
      <c r="L127" s="44"/>
      <c r="M127" s="219" t="s">
        <v>1</v>
      </c>
      <c r="N127" s="220" t="s">
        <v>38</v>
      </c>
      <c r="O127" s="91"/>
      <c r="P127" s="221">
        <f>O127*H127</f>
        <v>0</v>
      </c>
      <c r="Q127" s="221">
        <v>0</v>
      </c>
      <c r="R127" s="221">
        <f>Q127*H127</f>
        <v>0</v>
      </c>
      <c r="S127" s="221">
        <v>0</v>
      </c>
      <c r="T127" s="22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3" t="s">
        <v>117</v>
      </c>
      <c r="AT127" s="223" t="s">
        <v>113</v>
      </c>
      <c r="AU127" s="223" t="s">
        <v>81</v>
      </c>
      <c r="AY127" s="17" t="s">
        <v>112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17" t="s">
        <v>81</v>
      </c>
      <c r="BK127" s="224">
        <f>ROUND(I127*H127,2)</f>
        <v>0</v>
      </c>
      <c r="BL127" s="17" t="s">
        <v>117</v>
      </c>
      <c r="BM127" s="223" t="s">
        <v>128</v>
      </c>
    </row>
    <row r="128" s="2" customFormat="1" ht="16.5" customHeight="1">
      <c r="A128" s="38"/>
      <c r="B128" s="39"/>
      <c r="C128" s="212" t="s">
        <v>73</v>
      </c>
      <c r="D128" s="212" t="s">
        <v>113</v>
      </c>
      <c r="E128" s="213" t="s">
        <v>129</v>
      </c>
      <c r="F128" s="214" t="s">
        <v>130</v>
      </c>
      <c r="G128" s="215" t="s">
        <v>116</v>
      </c>
      <c r="H128" s="216">
        <v>1</v>
      </c>
      <c r="I128" s="217"/>
      <c r="J128" s="218">
        <f>ROUND(I128*H128,2)</f>
        <v>0</v>
      </c>
      <c r="K128" s="214" t="s">
        <v>1</v>
      </c>
      <c r="L128" s="44"/>
      <c r="M128" s="219" t="s">
        <v>1</v>
      </c>
      <c r="N128" s="220" t="s">
        <v>38</v>
      </c>
      <c r="O128" s="91"/>
      <c r="P128" s="221">
        <f>O128*H128</f>
        <v>0</v>
      </c>
      <c r="Q128" s="221">
        <v>0</v>
      </c>
      <c r="R128" s="221">
        <f>Q128*H128</f>
        <v>0</v>
      </c>
      <c r="S128" s="221">
        <v>0</v>
      </c>
      <c r="T128" s="22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3" t="s">
        <v>117</v>
      </c>
      <c r="AT128" s="223" t="s">
        <v>113</v>
      </c>
      <c r="AU128" s="223" t="s">
        <v>81</v>
      </c>
      <c r="AY128" s="17" t="s">
        <v>112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17" t="s">
        <v>81</v>
      </c>
      <c r="BK128" s="224">
        <f>ROUND(I128*H128,2)</f>
        <v>0</v>
      </c>
      <c r="BL128" s="17" t="s">
        <v>117</v>
      </c>
      <c r="BM128" s="223" t="s">
        <v>131</v>
      </c>
    </row>
    <row r="129" s="2" customFormat="1" ht="16.5" customHeight="1">
      <c r="A129" s="38"/>
      <c r="B129" s="39"/>
      <c r="C129" s="212" t="s">
        <v>73</v>
      </c>
      <c r="D129" s="212" t="s">
        <v>113</v>
      </c>
      <c r="E129" s="213" t="s">
        <v>132</v>
      </c>
      <c r="F129" s="214" t="s">
        <v>133</v>
      </c>
      <c r="G129" s="215" t="s">
        <v>116</v>
      </c>
      <c r="H129" s="216">
        <v>42</v>
      </c>
      <c r="I129" s="217"/>
      <c r="J129" s="218">
        <f>ROUND(I129*H129,2)</f>
        <v>0</v>
      </c>
      <c r="K129" s="214" t="s">
        <v>1</v>
      </c>
      <c r="L129" s="44"/>
      <c r="M129" s="219" t="s">
        <v>1</v>
      </c>
      <c r="N129" s="220" t="s">
        <v>38</v>
      </c>
      <c r="O129" s="91"/>
      <c r="P129" s="221">
        <f>O129*H129</f>
        <v>0</v>
      </c>
      <c r="Q129" s="221">
        <v>0</v>
      </c>
      <c r="R129" s="221">
        <f>Q129*H129</f>
        <v>0</v>
      </c>
      <c r="S129" s="221">
        <v>0</v>
      </c>
      <c r="T129" s="222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3" t="s">
        <v>117</v>
      </c>
      <c r="AT129" s="223" t="s">
        <v>113</v>
      </c>
      <c r="AU129" s="223" t="s">
        <v>81</v>
      </c>
      <c r="AY129" s="17" t="s">
        <v>112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17" t="s">
        <v>81</v>
      </c>
      <c r="BK129" s="224">
        <f>ROUND(I129*H129,2)</f>
        <v>0</v>
      </c>
      <c r="BL129" s="17" t="s">
        <v>117</v>
      </c>
      <c r="BM129" s="223" t="s">
        <v>134</v>
      </c>
    </row>
    <row r="130" s="2" customFormat="1" ht="16.5" customHeight="1">
      <c r="A130" s="38"/>
      <c r="B130" s="39"/>
      <c r="C130" s="212" t="s">
        <v>73</v>
      </c>
      <c r="D130" s="212" t="s">
        <v>113</v>
      </c>
      <c r="E130" s="213" t="s">
        <v>135</v>
      </c>
      <c r="F130" s="214" t="s">
        <v>136</v>
      </c>
      <c r="G130" s="215" t="s">
        <v>116</v>
      </c>
      <c r="H130" s="216">
        <v>7</v>
      </c>
      <c r="I130" s="217"/>
      <c r="J130" s="218">
        <f>ROUND(I130*H130,2)</f>
        <v>0</v>
      </c>
      <c r="K130" s="214" t="s">
        <v>1</v>
      </c>
      <c r="L130" s="44"/>
      <c r="M130" s="219" t="s">
        <v>1</v>
      </c>
      <c r="N130" s="220" t="s">
        <v>38</v>
      </c>
      <c r="O130" s="91"/>
      <c r="P130" s="221">
        <f>O130*H130</f>
        <v>0</v>
      </c>
      <c r="Q130" s="221">
        <v>0</v>
      </c>
      <c r="R130" s="221">
        <f>Q130*H130</f>
        <v>0</v>
      </c>
      <c r="S130" s="221">
        <v>0</v>
      </c>
      <c r="T130" s="22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3" t="s">
        <v>117</v>
      </c>
      <c r="AT130" s="223" t="s">
        <v>113</v>
      </c>
      <c r="AU130" s="223" t="s">
        <v>81</v>
      </c>
      <c r="AY130" s="17" t="s">
        <v>112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7" t="s">
        <v>81</v>
      </c>
      <c r="BK130" s="224">
        <f>ROUND(I130*H130,2)</f>
        <v>0</v>
      </c>
      <c r="BL130" s="17" t="s">
        <v>117</v>
      </c>
      <c r="BM130" s="223" t="s">
        <v>137</v>
      </c>
    </row>
    <row r="131" s="2" customFormat="1" ht="16.5" customHeight="1">
      <c r="A131" s="38"/>
      <c r="B131" s="39"/>
      <c r="C131" s="212" t="s">
        <v>73</v>
      </c>
      <c r="D131" s="212" t="s">
        <v>113</v>
      </c>
      <c r="E131" s="213" t="s">
        <v>138</v>
      </c>
      <c r="F131" s="214" t="s">
        <v>139</v>
      </c>
      <c r="G131" s="215" t="s">
        <v>116</v>
      </c>
      <c r="H131" s="216">
        <v>2</v>
      </c>
      <c r="I131" s="217"/>
      <c r="J131" s="218">
        <f>ROUND(I131*H131,2)</f>
        <v>0</v>
      </c>
      <c r="K131" s="214" t="s">
        <v>1</v>
      </c>
      <c r="L131" s="44"/>
      <c r="M131" s="219" t="s">
        <v>1</v>
      </c>
      <c r="N131" s="220" t="s">
        <v>38</v>
      </c>
      <c r="O131" s="91"/>
      <c r="P131" s="221">
        <f>O131*H131</f>
        <v>0</v>
      </c>
      <c r="Q131" s="221">
        <v>0</v>
      </c>
      <c r="R131" s="221">
        <f>Q131*H131</f>
        <v>0</v>
      </c>
      <c r="S131" s="221">
        <v>0</v>
      </c>
      <c r="T131" s="22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3" t="s">
        <v>117</v>
      </c>
      <c r="AT131" s="223" t="s">
        <v>113</v>
      </c>
      <c r="AU131" s="223" t="s">
        <v>81</v>
      </c>
      <c r="AY131" s="17" t="s">
        <v>112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17" t="s">
        <v>81</v>
      </c>
      <c r="BK131" s="224">
        <f>ROUND(I131*H131,2)</f>
        <v>0</v>
      </c>
      <c r="BL131" s="17" t="s">
        <v>117</v>
      </c>
      <c r="BM131" s="223" t="s">
        <v>140</v>
      </c>
    </row>
    <row r="132" s="2" customFormat="1" ht="16.5" customHeight="1">
      <c r="A132" s="38"/>
      <c r="B132" s="39"/>
      <c r="C132" s="212" t="s">
        <v>73</v>
      </c>
      <c r="D132" s="212" t="s">
        <v>113</v>
      </c>
      <c r="E132" s="213" t="s">
        <v>141</v>
      </c>
      <c r="F132" s="214" t="s">
        <v>142</v>
      </c>
      <c r="G132" s="215" t="s">
        <v>116</v>
      </c>
      <c r="H132" s="216">
        <v>1</v>
      </c>
      <c r="I132" s="217"/>
      <c r="J132" s="218">
        <f>ROUND(I132*H132,2)</f>
        <v>0</v>
      </c>
      <c r="K132" s="214" t="s">
        <v>1</v>
      </c>
      <c r="L132" s="44"/>
      <c r="M132" s="219" t="s">
        <v>1</v>
      </c>
      <c r="N132" s="220" t="s">
        <v>38</v>
      </c>
      <c r="O132" s="91"/>
      <c r="P132" s="221">
        <f>O132*H132</f>
        <v>0</v>
      </c>
      <c r="Q132" s="221">
        <v>0</v>
      </c>
      <c r="R132" s="221">
        <f>Q132*H132</f>
        <v>0</v>
      </c>
      <c r="S132" s="221">
        <v>0</v>
      </c>
      <c r="T132" s="22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3" t="s">
        <v>117</v>
      </c>
      <c r="AT132" s="223" t="s">
        <v>113</v>
      </c>
      <c r="AU132" s="223" t="s">
        <v>81</v>
      </c>
      <c r="AY132" s="17" t="s">
        <v>112</v>
      </c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17" t="s">
        <v>81</v>
      </c>
      <c r="BK132" s="224">
        <f>ROUND(I132*H132,2)</f>
        <v>0</v>
      </c>
      <c r="BL132" s="17" t="s">
        <v>117</v>
      </c>
      <c r="BM132" s="223" t="s">
        <v>143</v>
      </c>
    </row>
    <row r="133" s="2" customFormat="1" ht="16.5" customHeight="1">
      <c r="A133" s="38"/>
      <c r="B133" s="39"/>
      <c r="C133" s="212" t="s">
        <v>73</v>
      </c>
      <c r="D133" s="212" t="s">
        <v>113</v>
      </c>
      <c r="E133" s="213" t="s">
        <v>144</v>
      </c>
      <c r="F133" s="214" t="s">
        <v>145</v>
      </c>
      <c r="G133" s="215" t="s">
        <v>116</v>
      </c>
      <c r="H133" s="216">
        <v>38</v>
      </c>
      <c r="I133" s="217"/>
      <c r="J133" s="218">
        <f>ROUND(I133*H133,2)</f>
        <v>0</v>
      </c>
      <c r="K133" s="214" t="s">
        <v>1</v>
      </c>
      <c r="L133" s="44"/>
      <c r="M133" s="219" t="s">
        <v>1</v>
      </c>
      <c r="N133" s="220" t="s">
        <v>38</v>
      </c>
      <c r="O133" s="91"/>
      <c r="P133" s="221">
        <f>O133*H133</f>
        <v>0</v>
      </c>
      <c r="Q133" s="221">
        <v>0</v>
      </c>
      <c r="R133" s="221">
        <f>Q133*H133</f>
        <v>0</v>
      </c>
      <c r="S133" s="221">
        <v>0</v>
      </c>
      <c r="T133" s="22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3" t="s">
        <v>117</v>
      </c>
      <c r="AT133" s="223" t="s">
        <v>113</v>
      </c>
      <c r="AU133" s="223" t="s">
        <v>81</v>
      </c>
      <c r="AY133" s="17" t="s">
        <v>112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7" t="s">
        <v>81</v>
      </c>
      <c r="BK133" s="224">
        <f>ROUND(I133*H133,2)</f>
        <v>0</v>
      </c>
      <c r="BL133" s="17" t="s">
        <v>117</v>
      </c>
      <c r="BM133" s="223" t="s">
        <v>146</v>
      </c>
    </row>
    <row r="134" s="2" customFormat="1" ht="16.5" customHeight="1">
      <c r="A134" s="38"/>
      <c r="B134" s="39"/>
      <c r="C134" s="212" t="s">
        <v>73</v>
      </c>
      <c r="D134" s="212" t="s">
        <v>113</v>
      </c>
      <c r="E134" s="213" t="s">
        <v>147</v>
      </c>
      <c r="F134" s="214" t="s">
        <v>148</v>
      </c>
      <c r="G134" s="215" t="s">
        <v>116</v>
      </c>
      <c r="H134" s="216">
        <v>10</v>
      </c>
      <c r="I134" s="217"/>
      <c r="J134" s="218">
        <f>ROUND(I134*H134,2)</f>
        <v>0</v>
      </c>
      <c r="K134" s="214" t="s">
        <v>1</v>
      </c>
      <c r="L134" s="44"/>
      <c r="M134" s="219" t="s">
        <v>1</v>
      </c>
      <c r="N134" s="220" t="s">
        <v>38</v>
      </c>
      <c r="O134" s="91"/>
      <c r="P134" s="221">
        <f>O134*H134</f>
        <v>0</v>
      </c>
      <c r="Q134" s="221">
        <v>0</v>
      </c>
      <c r="R134" s="221">
        <f>Q134*H134</f>
        <v>0</v>
      </c>
      <c r="S134" s="221">
        <v>0</v>
      </c>
      <c r="T134" s="22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3" t="s">
        <v>117</v>
      </c>
      <c r="AT134" s="223" t="s">
        <v>113</v>
      </c>
      <c r="AU134" s="223" t="s">
        <v>81</v>
      </c>
      <c r="AY134" s="17" t="s">
        <v>112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17" t="s">
        <v>81</v>
      </c>
      <c r="BK134" s="224">
        <f>ROUND(I134*H134,2)</f>
        <v>0</v>
      </c>
      <c r="BL134" s="17" t="s">
        <v>117</v>
      </c>
      <c r="BM134" s="223" t="s">
        <v>149</v>
      </c>
    </row>
    <row r="135" s="2" customFormat="1" ht="16.5" customHeight="1">
      <c r="A135" s="38"/>
      <c r="B135" s="39"/>
      <c r="C135" s="212" t="s">
        <v>73</v>
      </c>
      <c r="D135" s="212" t="s">
        <v>113</v>
      </c>
      <c r="E135" s="213" t="s">
        <v>150</v>
      </c>
      <c r="F135" s="214" t="s">
        <v>151</v>
      </c>
      <c r="G135" s="215" t="s">
        <v>116</v>
      </c>
      <c r="H135" s="216">
        <v>3</v>
      </c>
      <c r="I135" s="217"/>
      <c r="J135" s="218">
        <f>ROUND(I135*H135,2)</f>
        <v>0</v>
      </c>
      <c r="K135" s="214" t="s">
        <v>1</v>
      </c>
      <c r="L135" s="44"/>
      <c r="M135" s="219" t="s">
        <v>1</v>
      </c>
      <c r="N135" s="220" t="s">
        <v>38</v>
      </c>
      <c r="O135" s="91"/>
      <c r="P135" s="221">
        <f>O135*H135</f>
        <v>0</v>
      </c>
      <c r="Q135" s="221">
        <v>0</v>
      </c>
      <c r="R135" s="221">
        <f>Q135*H135</f>
        <v>0</v>
      </c>
      <c r="S135" s="221">
        <v>0</v>
      </c>
      <c r="T135" s="22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3" t="s">
        <v>117</v>
      </c>
      <c r="AT135" s="223" t="s">
        <v>113</v>
      </c>
      <c r="AU135" s="223" t="s">
        <v>81</v>
      </c>
      <c r="AY135" s="17" t="s">
        <v>112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7" t="s">
        <v>81</v>
      </c>
      <c r="BK135" s="224">
        <f>ROUND(I135*H135,2)</f>
        <v>0</v>
      </c>
      <c r="BL135" s="17" t="s">
        <v>117</v>
      </c>
      <c r="BM135" s="223" t="s">
        <v>152</v>
      </c>
    </row>
    <row r="136" s="2" customFormat="1" ht="16.5" customHeight="1">
      <c r="A136" s="38"/>
      <c r="B136" s="39"/>
      <c r="C136" s="212" t="s">
        <v>73</v>
      </c>
      <c r="D136" s="212" t="s">
        <v>113</v>
      </c>
      <c r="E136" s="213" t="s">
        <v>153</v>
      </c>
      <c r="F136" s="214" t="s">
        <v>154</v>
      </c>
      <c r="G136" s="215" t="s">
        <v>116</v>
      </c>
      <c r="H136" s="216">
        <v>1</v>
      </c>
      <c r="I136" s="217"/>
      <c r="J136" s="218">
        <f>ROUND(I136*H136,2)</f>
        <v>0</v>
      </c>
      <c r="K136" s="214" t="s">
        <v>1</v>
      </c>
      <c r="L136" s="44"/>
      <c r="M136" s="219" t="s">
        <v>1</v>
      </c>
      <c r="N136" s="220" t="s">
        <v>38</v>
      </c>
      <c r="O136" s="91"/>
      <c r="P136" s="221">
        <f>O136*H136</f>
        <v>0</v>
      </c>
      <c r="Q136" s="221">
        <v>0</v>
      </c>
      <c r="R136" s="221">
        <f>Q136*H136</f>
        <v>0</v>
      </c>
      <c r="S136" s="221">
        <v>0</v>
      </c>
      <c r="T136" s="22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3" t="s">
        <v>117</v>
      </c>
      <c r="AT136" s="223" t="s">
        <v>113</v>
      </c>
      <c r="AU136" s="223" t="s">
        <v>81</v>
      </c>
      <c r="AY136" s="17" t="s">
        <v>112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7" t="s">
        <v>81</v>
      </c>
      <c r="BK136" s="224">
        <f>ROUND(I136*H136,2)</f>
        <v>0</v>
      </c>
      <c r="BL136" s="17" t="s">
        <v>117</v>
      </c>
      <c r="BM136" s="223" t="s">
        <v>155</v>
      </c>
    </row>
    <row r="137" s="2" customFormat="1" ht="16.5" customHeight="1">
      <c r="A137" s="38"/>
      <c r="B137" s="39"/>
      <c r="C137" s="212" t="s">
        <v>73</v>
      </c>
      <c r="D137" s="212" t="s">
        <v>113</v>
      </c>
      <c r="E137" s="213" t="s">
        <v>156</v>
      </c>
      <c r="F137" s="214" t="s">
        <v>157</v>
      </c>
      <c r="G137" s="215" t="s">
        <v>116</v>
      </c>
      <c r="H137" s="216">
        <v>2</v>
      </c>
      <c r="I137" s="217"/>
      <c r="J137" s="218">
        <f>ROUND(I137*H137,2)</f>
        <v>0</v>
      </c>
      <c r="K137" s="214" t="s">
        <v>1</v>
      </c>
      <c r="L137" s="44"/>
      <c r="M137" s="219" t="s">
        <v>1</v>
      </c>
      <c r="N137" s="220" t="s">
        <v>38</v>
      </c>
      <c r="O137" s="91"/>
      <c r="P137" s="221">
        <f>O137*H137</f>
        <v>0</v>
      </c>
      <c r="Q137" s="221">
        <v>0</v>
      </c>
      <c r="R137" s="221">
        <f>Q137*H137</f>
        <v>0</v>
      </c>
      <c r="S137" s="221">
        <v>0</v>
      </c>
      <c r="T137" s="22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3" t="s">
        <v>117</v>
      </c>
      <c r="AT137" s="223" t="s">
        <v>113</v>
      </c>
      <c r="AU137" s="223" t="s">
        <v>81</v>
      </c>
      <c r="AY137" s="17" t="s">
        <v>112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17" t="s">
        <v>81</v>
      </c>
      <c r="BK137" s="224">
        <f>ROUND(I137*H137,2)</f>
        <v>0</v>
      </c>
      <c r="BL137" s="17" t="s">
        <v>117</v>
      </c>
      <c r="BM137" s="223" t="s">
        <v>158</v>
      </c>
    </row>
    <row r="138" s="2" customFormat="1" ht="16.5" customHeight="1">
      <c r="A138" s="38"/>
      <c r="B138" s="39"/>
      <c r="C138" s="212" t="s">
        <v>73</v>
      </c>
      <c r="D138" s="212" t="s">
        <v>113</v>
      </c>
      <c r="E138" s="213" t="s">
        <v>159</v>
      </c>
      <c r="F138" s="214" t="s">
        <v>160</v>
      </c>
      <c r="G138" s="215" t="s">
        <v>116</v>
      </c>
      <c r="H138" s="216">
        <v>2</v>
      </c>
      <c r="I138" s="217"/>
      <c r="J138" s="218">
        <f>ROUND(I138*H138,2)</f>
        <v>0</v>
      </c>
      <c r="K138" s="214" t="s">
        <v>1</v>
      </c>
      <c r="L138" s="44"/>
      <c r="M138" s="219" t="s">
        <v>1</v>
      </c>
      <c r="N138" s="220" t="s">
        <v>38</v>
      </c>
      <c r="O138" s="91"/>
      <c r="P138" s="221">
        <f>O138*H138</f>
        <v>0</v>
      </c>
      <c r="Q138" s="221">
        <v>0</v>
      </c>
      <c r="R138" s="221">
        <f>Q138*H138</f>
        <v>0</v>
      </c>
      <c r="S138" s="221">
        <v>0</v>
      </c>
      <c r="T138" s="22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3" t="s">
        <v>117</v>
      </c>
      <c r="AT138" s="223" t="s">
        <v>113</v>
      </c>
      <c r="AU138" s="223" t="s">
        <v>81</v>
      </c>
      <c r="AY138" s="17" t="s">
        <v>112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81</v>
      </c>
      <c r="BK138" s="224">
        <f>ROUND(I138*H138,2)</f>
        <v>0</v>
      </c>
      <c r="BL138" s="17" t="s">
        <v>117</v>
      </c>
      <c r="BM138" s="223" t="s">
        <v>161</v>
      </c>
    </row>
    <row r="139" s="2" customFormat="1" ht="16.5" customHeight="1">
      <c r="A139" s="38"/>
      <c r="B139" s="39"/>
      <c r="C139" s="212" t="s">
        <v>73</v>
      </c>
      <c r="D139" s="212" t="s">
        <v>113</v>
      </c>
      <c r="E139" s="213" t="s">
        <v>162</v>
      </c>
      <c r="F139" s="214" t="s">
        <v>163</v>
      </c>
      <c r="G139" s="215" t="s">
        <v>116</v>
      </c>
      <c r="H139" s="216">
        <v>1</v>
      </c>
      <c r="I139" s="217"/>
      <c r="J139" s="218">
        <f>ROUND(I139*H139,2)</f>
        <v>0</v>
      </c>
      <c r="K139" s="214" t="s">
        <v>1</v>
      </c>
      <c r="L139" s="44"/>
      <c r="M139" s="219" t="s">
        <v>1</v>
      </c>
      <c r="N139" s="220" t="s">
        <v>38</v>
      </c>
      <c r="O139" s="91"/>
      <c r="P139" s="221">
        <f>O139*H139</f>
        <v>0</v>
      </c>
      <c r="Q139" s="221">
        <v>0</v>
      </c>
      <c r="R139" s="221">
        <f>Q139*H139</f>
        <v>0</v>
      </c>
      <c r="S139" s="221">
        <v>0</v>
      </c>
      <c r="T139" s="22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3" t="s">
        <v>117</v>
      </c>
      <c r="AT139" s="223" t="s">
        <v>113</v>
      </c>
      <c r="AU139" s="223" t="s">
        <v>81</v>
      </c>
      <c r="AY139" s="17" t="s">
        <v>112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7" t="s">
        <v>81</v>
      </c>
      <c r="BK139" s="224">
        <f>ROUND(I139*H139,2)</f>
        <v>0</v>
      </c>
      <c r="BL139" s="17" t="s">
        <v>117</v>
      </c>
      <c r="BM139" s="223" t="s">
        <v>164</v>
      </c>
    </row>
    <row r="140" s="2" customFormat="1" ht="16.5" customHeight="1">
      <c r="A140" s="38"/>
      <c r="B140" s="39"/>
      <c r="C140" s="212" t="s">
        <v>73</v>
      </c>
      <c r="D140" s="212" t="s">
        <v>113</v>
      </c>
      <c r="E140" s="213" t="s">
        <v>165</v>
      </c>
      <c r="F140" s="214" t="s">
        <v>166</v>
      </c>
      <c r="G140" s="215" t="s">
        <v>116</v>
      </c>
      <c r="H140" s="216">
        <v>19</v>
      </c>
      <c r="I140" s="217"/>
      <c r="J140" s="218">
        <f>ROUND(I140*H140,2)</f>
        <v>0</v>
      </c>
      <c r="K140" s="214" t="s">
        <v>1</v>
      </c>
      <c r="L140" s="44"/>
      <c r="M140" s="219" t="s">
        <v>1</v>
      </c>
      <c r="N140" s="220" t="s">
        <v>38</v>
      </c>
      <c r="O140" s="91"/>
      <c r="P140" s="221">
        <f>O140*H140</f>
        <v>0</v>
      </c>
      <c r="Q140" s="221">
        <v>0</v>
      </c>
      <c r="R140" s="221">
        <f>Q140*H140</f>
        <v>0</v>
      </c>
      <c r="S140" s="221">
        <v>0</v>
      </c>
      <c r="T140" s="22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3" t="s">
        <v>117</v>
      </c>
      <c r="AT140" s="223" t="s">
        <v>113</v>
      </c>
      <c r="AU140" s="223" t="s">
        <v>81</v>
      </c>
      <c r="AY140" s="17" t="s">
        <v>112</v>
      </c>
      <c r="BE140" s="224">
        <f>IF(N140="základní",J140,0)</f>
        <v>0</v>
      </c>
      <c r="BF140" s="224">
        <f>IF(N140="snížená",J140,0)</f>
        <v>0</v>
      </c>
      <c r="BG140" s="224">
        <f>IF(N140="zákl. přenesená",J140,0)</f>
        <v>0</v>
      </c>
      <c r="BH140" s="224">
        <f>IF(N140="sníž. přenesená",J140,0)</f>
        <v>0</v>
      </c>
      <c r="BI140" s="224">
        <f>IF(N140="nulová",J140,0)</f>
        <v>0</v>
      </c>
      <c r="BJ140" s="17" t="s">
        <v>81</v>
      </c>
      <c r="BK140" s="224">
        <f>ROUND(I140*H140,2)</f>
        <v>0</v>
      </c>
      <c r="BL140" s="17" t="s">
        <v>117</v>
      </c>
      <c r="BM140" s="223" t="s">
        <v>167</v>
      </c>
    </row>
    <row r="141" s="2" customFormat="1" ht="16.5" customHeight="1">
      <c r="A141" s="38"/>
      <c r="B141" s="39"/>
      <c r="C141" s="212" t="s">
        <v>73</v>
      </c>
      <c r="D141" s="212" t="s">
        <v>113</v>
      </c>
      <c r="E141" s="213" t="s">
        <v>168</v>
      </c>
      <c r="F141" s="214" t="s">
        <v>169</v>
      </c>
      <c r="G141" s="215" t="s">
        <v>116</v>
      </c>
      <c r="H141" s="216">
        <v>1</v>
      </c>
      <c r="I141" s="217"/>
      <c r="J141" s="218">
        <f>ROUND(I141*H141,2)</f>
        <v>0</v>
      </c>
      <c r="K141" s="214" t="s">
        <v>1</v>
      </c>
      <c r="L141" s="44"/>
      <c r="M141" s="219" t="s">
        <v>1</v>
      </c>
      <c r="N141" s="220" t="s">
        <v>38</v>
      </c>
      <c r="O141" s="91"/>
      <c r="P141" s="221">
        <f>O141*H141</f>
        <v>0</v>
      </c>
      <c r="Q141" s="221">
        <v>0</v>
      </c>
      <c r="R141" s="221">
        <f>Q141*H141</f>
        <v>0</v>
      </c>
      <c r="S141" s="221">
        <v>0</v>
      </c>
      <c r="T141" s="22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3" t="s">
        <v>117</v>
      </c>
      <c r="AT141" s="223" t="s">
        <v>113</v>
      </c>
      <c r="AU141" s="223" t="s">
        <v>81</v>
      </c>
      <c r="AY141" s="17" t="s">
        <v>112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7" t="s">
        <v>81</v>
      </c>
      <c r="BK141" s="224">
        <f>ROUND(I141*H141,2)</f>
        <v>0</v>
      </c>
      <c r="BL141" s="17" t="s">
        <v>117</v>
      </c>
      <c r="BM141" s="223" t="s">
        <v>170</v>
      </c>
    </row>
    <row r="142" s="2" customFormat="1" ht="16.5" customHeight="1">
      <c r="A142" s="38"/>
      <c r="B142" s="39"/>
      <c r="C142" s="212" t="s">
        <v>73</v>
      </c>
      <c r="D142" s="212" t="s">
        <v>113</v>
      </c>
      <c r="E142" s="213" t="s">
        <v>171</v>
      </c>
      <c r="F142" s="214" t="s">
        <v>172</v>
      </c>
      <c r="G142" s="215" t="s">
        <v>116</v>
      </c>
      <c r="H142" s="216">
        <v>8</v>
      </c>
      <c r="I142" s="217"/>
      <c r="J142" s="218">
        <f>ROUND(I142*H142,2)</f>
        <v>0</v>
      </c>
      <c r="K142" s="214" t="s">
        <v>1</v>
      </c>
      <c r="L142" s="44"/>
      <c r="M142" s="219" t="s">
        <v>1</v>
      </c>
      <c r="N142" s="220" t="s">
        <v>38</v>
      </c>
      <c r="O142" s="91"/>
      <c r="P142" s="221">
        <f>O142*H142</f>
        <v>0</v>
      </c>
      <c r="Q142" s="221">
        <v>0</v>
      </c>
      <c r="R142" s="221">
        <f>Q142*H142</f>
        <v>0</v>
      </c>
      <c r="S142" s="221">
        <v>0</v>
      </c>
      <c r="T142" s="22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3" t="s">
        <v>117</v>
      </c>
      <c r="AT142" s="223" t="s">
        <v>113</v>
      </c>
      <c r="AU142" s="223" t="s">
        <v>81</v>
      </c>
      <c r="AY142" s="17" t="s">
        <v>112</v>
      </c>
      <c r="BE142" s="224">
        <f>IF(N142="základní",J142,0)</f>
        <v>0</v>
      </c>
      <c r="BF142" s="224">
        <f>IF(N142="snížená",J142,0)</f>
        <v>0</v>
      </c>
      <c r="BG142" s="224">
        <f>IF(N142="zákl. přenesená",J142,0)</f>
        <v>0</v>
      </c>
      <c r="BH142" s="224">
        <f>IF(N142="sníž. přenesená",J142,0)</f>
        <v>0</v>
      </c>
      <c r="BI142" s="224">
        <f>IF(N142="nulová",J142,0)</f>
        <v>0</v>
      </c>
      <c r="BJ142" s="17" t="s">
        <v>81</v>
      </c>
      <c r="BK142" s="224">
        <f>ROUND(I142*H142,2)</f>
        <v>0</v>
      </c>
      <c r="BL142" s="17" t="s">
        <v>117</v>
      </c>
      <c r="BM142" s="223" t="s">
        <v>173</v>
      </c>
    </row>
    <row r="143" s="2" customFormat="1" ht="16.5" customHeight="1">
      <c r="A143" s="38"/>
      <c r="B143" s="39"/>
      <c r="C143" s="212" t="s">
        <v>73</v>
      </c>
      <c r="D143" s="212" t="s">
        <v>113</v>
      </c>
      <c r="E143" s="213" t="s">
        <v>174</v>
      </c>
      <c r="F143" s="214" t="s">
        <v>175</v>
      </c>
      <c r="G143" s="215" t="s">
        <v>116</v>
      </c>
      <c r="H143" s="216">
        <v>1</v>
      </c>
      <c r="I143" s="217"/>
      <c r="J143" s="218">
        <f>ROUND(I143*H143,2)</f>
        <v>0</v>
      </c>
      <c r="K143" s="214" t="s">
        <v>1</v>
      </c>
      <c r="L143" s="44"/>
      <c r="M143" s="219" t="s">
        <v>1</v>
      </c>
      <c r="N143" s="220" t="s">
        <v>38</v>
      </c>
      <c r="O143" s="91"/>
      <c r="P143" s="221">
        <f>O143*H143</f>
        <v>0</v>
      </c>
      <c r="Q143" s="221">
        <v>0</v>
      </c>
      <c r="R143" s="221">
        <f>Q143*H143</f>
        <v>0</v>
      </c>
      <c r="S143" s="221">
        <v>0</v>
      </c>
      <c r="T143" s="22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3" t="s">
        <v>117</v>
      </c>
      <c r="AT143" s="223" t="s">
        <v>113</v>
      </c>
      <c r="AU143" s="223" t="s">
        <v>81</v>
      </c>
      <c r="AY143" s="17" t="s">
        <v>112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7" t="s">
        <v>81</v>
      </c>
      <c r="BK143" s="224">
        <f>ROUND(I143*H143,2)</f>
        <v>0</v>
      </c>
      <c r="BL143" s="17" t="s">
        <v>117</v>
      </c>
      <c r="BM143" s="223" t="s">
        <v>176</v>
      </c>
    </row>
    <row r="144" s="2" customFormat="1" ht="16.5" customHeight="1">
      <c r="A144" s="38"/>
      <c r="B144" s="39"/>
      <c r="C144" s="212" t="s">
        <v>73</v>
      </c>
      <c r="D144" s="212" t="s">
        <v>113</v>
      </c>
      <c r="E144" s="213" t="s">
        <v>177</v>
      </c>
      <c r="F144" s="214" t="s">
        <v>178</v>
      </c>
      <c r="G144" s="215" t="s">
        <v>116</v>
      </c>
      <c r="H144" s="216">
        <v>20</v>
      </c>
      <c r="I144" s="217"/>
      <c r="J144" s="218">
        <f>ROUND(I144*H144,2)</f>
        <v>0</v>
      </c>
      <c r="K144" s="214" t="s">
        <v>1</v>
      </c>
      <c r="L144" s="44"/>
      <c r="M144" s="219" t="s">
        <v>1</v>
      </c>
      <c r="N144" s="220" t="s">
        <v>38</v>
      </c>
      <c r="O144" s="91"/>
      <c r="P144" s="221">
        <f>O144*H144</f>
        <v>0</v>
      </c>
      <c r="Q144" s="221">
        <v>0</v>
      </c>
      <c r="R144" s="221">
        <f>Q144*H144</f>
        <v>0</v>
      </c>
      <c r="S144" s="221">
        <v>0</v>
      </c>
      <c r="T144" s="22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3" t="s">
        <v>117</v>
      </c>
      <c r="AT144" s="223" t="s">
        <v>113</v>
      </c>
      <c r="AU144" s="223" t="s">
        <v>81</v>
      </c>
      <c r="AY144" s="17" t="s">
        <v>112</v>
      </c>
      <c r="BE144" s="224">
        <f>IF(N144="základní",J144,0)</f>
        <v>0</v>
      </c>
      <c r="BF144" s="224">
        <f>IF(N144="snížená",J144,0)</f>
        <v>0</v>
      </c>
      <c r="BG144" s="224">
        <f>IF(N144="zákl. přenesená",J144,0)</f>
        <v>0</v>
      </c>
      <c r="BH144" s="224">
        <f>IF(N144="sníž. přenesená",J144,0)</f>
        <v>0</v>
      </c>
      <c r="BI144" s="224">
        <f>IF(N144="nulová",J144,0)</f>
        <v>0</v>
      </c>
      <c r="BJ144" s="17" t="s">
        <v>81</v>
      </c>
      <c r="BK144" s="224">
        <f>ROUND(I144*H144,2)</f>
        <v>0</v>
      </c>
      <c r="BL144" s="17" t="s">
        <v>117</v>
      </c>
      <c r="BM144" s="223" t="s">
        <v>179</v>
      </c>
    </row>
    <row r="145" s="2" customFormat="1" ht="16.5" customHeight="1">
      <c r="A145" s="38"/>
      <c r="B145" s="39"/>
      <c r="C145" s="212" t="s">
        <v>73</v>
      </c>
      <c r="D145" s="212" t="s">
        <v>113</v>
      </c>
      <c r="E145" s="213" t="s">
        <v>180</v>
      </c>
      <c r="F145" s="214" t="s">
        <v>181</v>
      </c>
      <c r="G145" s="215" t="s">
        <v>116</v>
      </c>
      <c r="H145" s="216">
        <v>1</v>
      </c>
      <c r="I145" s="217"/>
      <c r="J145" s="218">
        <f>ROUND(I145*H145,2)</f>
        <v>0</v>
      </c>
      <c r="K145" s="214" t="s">
        <v>1</v>
      </c>
      <c r="L145" s="44"/>
      <c r="M145" s="219" t="s">
        <v>1</v>
      </c>
      <c r="N145" s="220" t="s">
        <v>38</v>
      </c>
      <c r="O145" s="91"/>
      <c r="P145" s="221">
        <f>O145*H145</f>
        <v>0</v>
      </c>
      <c r="Q145" s="221">
        <v>0</v>
      </c>
      <c r="R145" s="221">
        <f>Q145*H145</f>
        <v>0</v>
      </c>
      <c r="S145" s="221">
        <v>0</v>
      </c>
      <c r="T145" s="22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3" t="s">
        <v>117</v>
      </c>
      <c r="AT145" s="223" t="s">
        <v>113</v>
      </c>
      <c r="AU145" s="223" t="s">
        <v>81</v>
      </c>
      <c r="AY145" s="17" t="s">
        <v>112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17" t="s">
        <v>81</v>
      </c>
      <c r="BK145" s="224">
        <f>ROUND(I145*H145,2)</f>
        <v>0</v>
      </c>
      <c r="BL145" s="17" t="s">
        <v>117</v>
      </c>
      <c r="BM145" s="223" t="s">
        <v>182</v>
      </c>
    </row>
    <row r="146" s="2" customFormat="1" ht="16.5" customHeight="1">
      <c r="A146" s="38"/>
      <c r="B146" s="39"/>
      <c r="C146" s="212" t="s">
        <v>73</v>
      </c>
      <c r="D146" s="212" t="s">
        <v>113</v>
      </c>
      <c r="E146" s="213" t="s">
        <v>183</v>
      </c>
      <c r="F146" s="214" t="s">
        <v>184</v>
      </c>
      <c r="G146" s="215" t="s">
        <v>116</v>
      </c>
      <c r="H146" s="216">
        <v>42</v>
      </c>
      <c r="I146" s="217"/>
      <c r="J146" s="218">
        <f>ROUND(I146*H146,2)</f>
        <v>0</v>
      </c>
      <c r="K146" s="214" t="s">
        <v>1</v>
      </c>
      <c r="L146" s="44"/>
      <c r="M146" s="219" t="s">
        <v>1</v>
      </c>
      <c r="N146" s="220" t="s">
        <v>38</v>
      </c>
      <c r="O146" s="91"/>
      <c r="P146" s="221">
        <f>O146*H146</f>
        <v>0</v>
      </c>
      <c r="Q146" s="221">
        <v>0</v>
      </c>
      <c r="R146" s="221">
        <f>Q146*H146</f>
        <v>0</v>
      </c>
      <c r="S146" s="221">
        <v>0</v>
      </c>
      <c r="T146" s="22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3" t="s">
        <v>117</v>
      </c>
      <c r="AT146" s="223" t="s">
        <v>113</v>
      </c>
      <c r="AU146" s="223" t="s">
        <v>81</v>
      </c>
      <c r="AY146" s="17" t="s">
        <v>112</v>
      </c>
      <c r="BE146" s="224">
        <f>IF(N146="základní",J146,0)</f>
        <v>0</v>
      </c>
      <c r="BF146" s="224">
        <f>IF(N146="snížená",J146,0)</f>
        <v>0</v>
      </c>
      <c r="BG146" s="224">
        <f>IF(N146="zákl. přenesená",J146,0)</f>
        <v>0</v>
      </c>
      <c r="BH146" s="224">
        <f>IF(N146="sníž. přenesená",J146,0)</f>
        <v>0</v>
      </c>
      <c r="BI146" s="224">
        <f>IF(N146="nulová",J146,0)</f>
        <v>0</v>
      </c>
      <c r="BJ146" s="17" t="s">
        <v>81</v>
      </c>
      <c r="BK146" s="224">
        <f>ROUND(I146*H146,2)</f>
        <v>0</v>
      </c>
      <c r="BL146" s="17" t="s">
        <v>117</v>
      </c>
      <c r="BM146" s="223" t="s">
        <v>185</v>
      </c>
    </row>
    <row r="147" s="2" customFormat="1" ht="16.5" customHeight="1">
      <c r="A147" s="38"/>
      <c r="B147" s="39"/>
      <c r="C147" s="212" t="s">
        <v>73</v>
      </c>
      <c r="D147" s="212" t="s">
        <v>113</v>
      </c>
      <c r="E147" s="213" t="s">
        <v>186</v>
      </c>
      <c r="F147" s="214" t="s">
        <v>187</v>
      </c>
      <c r="G147" s="215" t="s">
        <v>116</v>
      </c>
      <c r="H147" s="216">
        <v>1</v>
      </c>
      <c r="I147" s="217"/>
      <c r="J147" s="218">
        <f>ROUND(I147*H147,2)</f>
        <v>0</v>
      </c>
      <c r="K147" s="214" t="s">
        <v>1</v>
      </c>
      <c r="L147" s="44"/>
      <c r="M147" s="219" t="s">
        <v>1</v>
      </c>
      <c r="N147" s="220" t="s">
        <v>38</v>
      </c>
      <c r="O147" s="91"/>
      <c r="P147" s="221">
        <f>O147*H147</f>
        <v>0</v>
      </c>
      <c r="Q147" s="221">
        <v>0</v>
      </c>
      <c r="R147" s="221">
        <f>Q147*H147</f>
        <v>0</v>
      </c>
      <c r="S147" s="221">
        <v>0</v>
      </c>
      <c r="T147" s="22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3" t="s">
        <v>117</v>
      </c>
      <c r="AT147" s="223" t="s">
        <v>113</v>
      </c>
      <c r="AU147" s="223" t="s">
        <v>81</v>
      </c>
      <c r="AY147" s="17" t="s">
        <v>112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7" t="s">
        <v>81</v>
      </c>
      <c r="BK147" s="224">
        <f>ROUND(I147*H147,2)</f>
        <v>0</v>
      </c>
      <c r="BL147" s="17" t="s">
        <v>117</v>
      </c>
      <c r="BM147" s="223" t="s">
        <v>188</v>
      </c>
    </row>
    <row r="148" s="2" customFormat="1" ht="16.5" customHeight="1">
      <c r="A148" s="38"/>
      <c r="B148" s="39"/>
      <c r="C148" s="212" t="s">
        <v>73</v>
      </c>
      <c r="D148" s="212" t="s">
        <v>113</v>
      </c>
      <c r="E148" s="213" t="s">
        <v>189</v>
      </c>
      <c r="F148" s="214" t="s">
        <v>190</v>
      </c>
      <c r="G148" s="215" t="s">
        <v>116</v>
      </c>
      <c r="H148" s="216">
        <v>6</v>
      </c>
      <c r="I148" s="217"/>
      <c r="J148" s="218">
        <f>ROUND(I148*H148,2)</f>
        <v>0</v>
      </c>
      <c r="K148" s="214" t="s">
        <v>1</v>
      </c>
      <c r="L148" s="44"/>
      <c r="M148" s="219" t="s">
        <v>1</v>
      </c>
      <c r="N148" s="220" t="s">
        <v>38</v>
      </c>
      <c r="O148" s="91"/>
      <c r="P148" s="221">
        <f>O148*H148</f>
        <v>0</v>
      </c>
      <c r="Q148" s="221">
        <v>0</v>
      </c>
      <c r="R148" s="221">
        <f>Q148*H148</f>
        <v>0</v>
      </c>
      <c r="S148" s="221">
        <v>0</v>
      </c>
      <c r="T148" s="22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3" t="s">
        <v>117</v>
      </c>
      <c r="AT148" s="223" t="s">
        <v>113</v>
      </c>
      <c r="AU148" s="223" t="s">
        <v>81</v>
      </c>
      <c r="AY148" s="17" t="s">
        <v>112</v>
      </c>
      <c r="BE148" s="224">
        <f>IF(N148="základní",J148,0)</f>
        <v>0</v>
      </c>
      <c r="BF148" s="224">
        <f>IF(N148="snížená",J148,0)</f>
        <v>0</v>
      </c>
      <c r="BG148" s="224">
        <f>IF(N148="zákl. přenesená",J148,0)</f>
        <v>0</v>
      </c>
      <c r="BH148" s="224">
        <f>IF(N148="sníž. přenesená",J148,0)</f>
        <v>0</v>
      </c>
      <c r="BI148" s="224">
        <f>IF(N148="nulová",J148,0)</f>
        <v>0</v>
      </c>
      <c r="BJ148" s="17" t="s">
        <v>81</v>
      </c>
      <c r="BK148" s="224">
        <f>ROUND(I148*H148,2)</f>
        <v>0</v>
      </c>
      <c r="BL148" s="17" t="s">
        <v>117</v>
      </c>
      <c r="BM148" s="223" t="s">
        <v>191</v>
      </c>
    </row>
    <row r="149" s="2" customFormat="1" ht="16.5" customHeight="1">
      <c r="A149" s="38"/>
      <c r="B149" s="39"/>
      <c r="C149" s="212" t="s">
        <v>73</v>
      </c>
      <c r="D149" s="212" t="s">
        <v>113</v>
      </c>
      <c r="E149" s="213" t="s">
        <v>192</v>
      </c>
      <c r="F149" s="214" t="s">
        <v>193</v>
      </c>
      <c r="G149" s="215" t="s">
        <v>116</v>
      </c>
      <c r="H149" s="216">
        <v>3</v>
      </c>
      <c r="I149" s="217"/>
      <c r="J149" s="218">
        <f>ROUND(I149*H149,2)</f>
        <v>0</v>
      </c>
      <c r="K149" s="214" t="s">
        <v>1</v>
      </c>
      <c r="L149" s="44"/>
      <c r="M149" s="219" t="s">
        <v>1</v>
      </c>
      <c r="N149" s="220" t="s">
        <v>38</v>
      </c>
      <c r="O149" s="91"/>
      <c r="P149" s="221">
        <f>O149*H149</f>
        <v>0</v>
      </c>
      <c r="Q149" s="221">
        <v>0</v>
      </c>
      <c r="R149" s="221">
        <f>Q149*H149</f>
        <v>0</v>
      </c>
      <c r="S149" s="221">
        <v>0</v>
      </c>
      <c r="T149" s="22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3" t="s">
        <v>117</v>
      </c>
      <c r="AT149" s="223" t="s">
        <v>113</v>
      </c>
      <c r="AU149" s="223" t="s">
        <v>81</v>
      </c>
      <c r="AY149" s="17" t="s">
        <v>112</v>
      </c>
      <c r="BE149" s="224">
        <f>IF(N149="základní",J149,0)</f>
        <v>0</v>
      </c>
      <c r="BF149" s="224">
        <f>IF(N149="snížená",J149,0)</f>
        <v>0</v>
      </c>
      <c r="BG149" s="224">
        <f>IF(N149="zákl. přenesená",J149,0)</f>
        <v>0</v>
      </c>
      <c r="BH149" s="224">
        <f>IF(N149="sníž. přenesená",J149,0)</f>
        <v>0</v>
      </c>
      <c r="BI149" s="224">
        <f>IF(N149="nulová",J149,0)</f>
        <v>0</v>
      </c>
      <c r="BJ149" s="17" t="s">
        <v>81</v>
      </c>
      <c r="BK149" s="224">
        <f>ROUND(I149*H149,2)</f>
        <v>0</v>
      </c>
      <c r="BL149" s="17" t="s">
        <v>117</v>
      </c>
      <c r="BM149" s="223" t="s">
        <v>194</v>
      </c>
    </row>
    <row r="150" s="2" customFormat="1" ht="16.5" customHeight="1">
      <c r="A150" s="38"/>
      <c r="B150" s="39"/>
      <c r="C150" s="212" t="s">
        <v>73</v>
      </c>
      <c r="D150" s="212" t="s">
        <v>113</v>
      </c>
      <c r="E150" s="213" t="s">
        <v>195</v>
      </c>
      <c r="F150" s="214" t="s">
        <v>196</v>
      </c>
      <c r="G150" s="215" t="s">
        <v>116</v>
      </c>
      <c r="H150" s="216">
        <v>2</v>
      </c>
      <c r="I150" s="217"/>
      <c r="J150" s="218">
        <f>ROUND(I150*H150,2)</f>
        <v>0</v>
      </c>
      <c r="K150" s="214" t="s">
        <v>1</v>
      </c>
      <c r="L150" s="44"/>
      <c r="M150" s="219" t="s">
        <v>1</v>
      </c>
      <c r="N150" s="220" t="s">
        <v>38</v>
      </c>
      <c r="O150" s="91"/>
      <c r="P150" s="221">
        <f>O150*H150</f>
        <v>0</v>
      </c>
      <c r="Q150" s="221">
        <v>0</v>
      </c>
      <c r="R150" s="221">
        <f>Q150*H150</f>
        <v>0</v>
      </c>
      <c r="S150" s="221">
        <v>0</v>
      </c>
      <c r="T150" s="22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3" t="s">
        <v>117</v>
      </c>
      <c r="AT150" s="223" t="s">
        <v>113</v>
      </c>
      <c r="AU150" s="223" t="s">
        <v>81</v>
      </c>
      <c r="AY150" s="17" t="s">
        <v>112</v>
      </c>
      <c r="BE150" s="224">
        <f>IF(N150="základní",J150,0)</f>
        <v>0</v>
      </c>
      <c r="BF150" s="224">
        <f>IF(N150="snížená",J150,0)</f>
        <v>0</v>
      </c>
      <c r="BG150" s="224">
        <f>IF(N150="zákl. přenesená",J150,0)</f>
        <v>0</v>
      </c>
      <c r="BH150" s="224">
        <f>IF(N150="sníž. přenesená",J150,0)</f>
        <v>0</v>
      </c>
      <c r="BI150" s="224">
        <f>IF(N150="nulová",J150,0)</f>
        <v>0</v>
      </c>
      <c r="BJ150" s="17" t="s">
        <v>81</v>
      </c>
      <c r="BK150" s="224">
        <f>ROUND(I150*H150,2)</f>
        <v>0</v>
      </c>
      <c r="BL150" s="17" t="s">
        <v>117</v>
      </c>
      <c r="BM150" s="223" t="s">
        <v>197</v>
      </c>
    </row>
    <row r="151" s="2" customFormat="1" ht="16.5" customHeight="1">
      <c r="A151" s="38"/>
      <c r="B151" s="39"/>
      <c r="C151" s="212" t="s">
        <v>73</v>
      </c>
      <c r="D151" s="212" t="s">
        <v>113</v>
      </c>
      <c r="E151" s="213" t="s">
        <v>198</v>
      </c>
      <c r="F151" s="214" t="s">
        <v>199</v>
      </c>
      <c r="G151" s="215" t="s">
        <v>116</v>
      </c>
      <c r="H151" s="216">
        <v>1</v>
      </c>
      <c r="I151" s="217"/>
      <c r="J151" s="218">
        <f>ROUND(I151*H151,2)</f>
        <v>0</v>
      </c>
      <c r="K151" s="214" t="s">
        <v>1</v>
      </c>
      <c r="L151" s="44"/>
      <c r="M151" s="219" t="s">
        <v>1</v>
      </c>
      <c r="N151" s="220" t="s">
        <v>38</v>
      </c>
      <c r="O151" s="91"/>
      <c r="P151" s="221">
        <f>O151*H151</f>
        <v>0</v>
      </c>
      <c r="Q151" s="221">
        <v>0</v>
      </c>
      <c r="R151" s="221">
        <f>Q151*H151</f>
        <v>0</v>
      </c>
      <c r="S151" s="221">
        <v>0</v>
      </c>
      <c r="T151" s="22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3" t="s">
        <v>117</v>
      </c>
      <c r="AT151" s="223" t="s">
        <v>113</v>
      </c>
      <c r="AU151" s="223" t="s">
        <v>81</v>
      </c>
      <c r="AY151" s="17" t="s">
        <v>112</v>
      </c>
      <c r="BE151" s="224">
        <f>IF(N151="základní",J151,0)</f>
        <v>0</v>
      </c>
      <c r="BF151" s="224">
        <f>IF(N151="snížená",J151,0)</f>
        <v>0</v>
      </c>
      <c r="BG151" s="224">
        <f>IF(N151="zákl. přenesená",J151,0)</f>
        <v>0</v>
      </c>
      <c r="BH151" s="224">
        <f>IF(N151="sníž. přenesená",J151,0)</f>
        <v>0</v>
      </c>
      <c r="BI151" s="224">
        <f>IF(N151="nulová",J151,0)</f>
        <v>0</v>
      </c>
      <c r="BJ151" s="17" t="s">
        <v>81</v>
      </c>
      <c r="BK151" s="224">
        <f>ROUND(I151*H151,2)</f>
        <v>0</v>
      </c>
      <c r="BL151" s="17" t="s">
        <v>117</v>
      </c>
      <c r="BM151" s="223" t="s">
        <v>200</v>
      </c>
    </row>
    <row r="152" s="2" customFormat="1" ht="16.5" customHeight="1">
      <c r="A152" s="38"/>
      <c r="B152" s="39"/>
      <c r="C152" s="212" t="s">
        <v>73</v>
      </c>
      <c r="D152" s="212" t="s">
        <v>113</v>
      </c>
      <c r="E152" s="213" t="s">
        <v>201</v>
      </c>
      <c r="F152" s="214" t="s">
        <v>202</v>
      </c>
      <c r="G152" s="215" t="s">
        <v>116</v>
      </c>
      <c r="H152" s="216">
        <v>4</v>
      </c>
      <c r="I152" s="217"/>
      <c r="J152" s="218">
        <f>ROUND(I152*H152,2)</f>
        <v>0</v>
      </c>
      <c r="K152" s="214" t="s">
        <v>1</v>
      </c>
      <c r="L152" s="44"/>
      <c r="M152" s="219" t="s">
        <v>1</v>
      </c>
      <c r="N152" s="220" t="s">
        <v>38</v>
      </c>
      <c r="O152" s="91"/>
      <c r="P152" s="221">
        <f>O152*H152</f>
        <v>0</v>
      </c>
      <c r="Q152" s="221">
        <v>0</v>
      </c>
      <c r="R152" s="221">
        <f>Q152*H152</f>
        <v>0</v>
      </c>
      <c r="S152" s="221">
        <v>0</v>
      </c>
      <c r="T152" s="22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3" t="s">
        <v>117</v>
      </c>
      <c r="AT152" s="223" t="s">
        <v>113</v>
      </c>
      <c r="AU152" s="223" t="s">
        <v>81</v>
      </c>
      <c r="AY152" s="17" t="s">
        <v>112</v>
      </c>
      <c r="BE152" s="224">
        <f>IF(N152="základní",J152,0)</f>
        <v>0</v>
      </c>
      <c r="BF152" s="224">
        <f>IF(N152="snížená",J152,0)</f>
        <v>0</v>
      </c>
      <c r="BG152" s="224">
        <f>IF(N152="zákl. přenesená",J152,0)</f>
        <v>0</v>
      </c>
      <c r="BH152" s="224">
        <f>IF(N152="sníž. přenesená",J152,0)</f>
        <v>0</v>
      </c>
      <c r="BI152" s="224">
        <f>IF(N152="nulová",J152,0)</f>
        <v>0</v>
      </c>
      <c r="BJ152" s="17" t="s">
        <v>81</v>
      </c>
      <c r="BK152" s="224">
        <f>ROUND(I152*H152,2)</f>
        <v>0</v>
      </c>
      <c r="BL152" s="17" t="s">
        <v>117</v>
      </c>
      <c r="BM152" s="223" t="s">
        <v>203</v>
      </c>
    </row>
    <row r="153" s="2" customFormat="1" ht="16.5" customHeight="1">
      <c r="A153" s="38"/>
      <c r="B153" s="39"/>
      <c r="C153" s="212" t="s">
        <v>73</v>
      </c>
      <c r="D153" s="212" t="s">
        <v>113</v>
      </c>
      <c r="E153" s="213" t="s">
        <v>204</v>
      </c>
      <c r="F153" s="214" t="s">
        <v>205</v>
      </c>
      <c r="G153" s="215" t="s">
        <v>116</v>
      </c>
      <c r="H153" s="216">
        <v>2</v>
      </c>
      <c r="I153" s="217"/>
      <c r="J153" s="218">
        <f>ROUND(I153*H153,2)</f>
        <v>0</v>
      </c>
      <c r="K153" s="214" t="s">
        <v>1</v>
      </c>
      <c r="L153" s="44"/>
      <c r="M153" s="219" t="s">
        <v>1</v>
      </c>
      <c r="N153" s="220" t="s">
        <v>38</v>
      </c>
      <c r="O153" s="91"/>
      <c r="P153" s="221">
        <f>O153*H153</f>
        <v>0</v>
      </c>
      <c r="Q153" s="221">
        <v>0</v>
      </c>
      <c r="R153" s="221">
        <f>Q153*H153</f>
        <v>0</v>
      </c>
      <c r="S153" s="221">
        <v>0</v>
      </c>
      <c r="T153" s="22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3" t="s">
        <v>117</v>
      </c>
      <c r="AT153" s="223" t="s">
        <v>113</v>
      </c>
      <c r="AU153" s="223" t="s">
        <v>81</v>
      </c>
      <c r="AY153" s="17" t="s">
        <v>112</v>
      </c>
      <c r="BE153" s="224">
        <f>IF(N153="základní",J153,0)</f>
        <v>0</v>
      </c>
      <c r="BF153" s="224">
        <f>IF(N153="snížená",J153,0)</f>
        <v>0</v>
      </c>
      <c r="BG153" s="224">
        <f>IF(N153="zákl. přenesená",J153,0)</f>
        <v>0</v>
      </c>
      <c r="BH153" s="224">
        <f>IF(N153="sníž. přenesená",J153,0)</f>
        <v>0</v>
      </c>
      <c r="BI153" s="224">
        <f>IF(N153="nulová",J153,0)</f>
        <v>0</v>
      </c>
      <c r="BJ153" s="17" t="s">
        <v>81</v>
      </c>
      <c r="BK153" s="224">
        <f>ROUND(I153*H153,2)</f>
        <v>0</v>
      </c>
      <c r="BL153" s="17" t="s">
        <v>117</v>
      </c>
      <c r="BM153" s="223" t="s">
        <v>206</v>
      </c>
    </row>
    <row r="154" s="2" customFormat="1" ht="16.5" customHeight="1">
      <c r="A154" s="38"/>
      <c r="B154" s="39"/>
      <c r="C154" s="212" t="s">
        <v>73</v>
      </c>
      <c r="D154" s="212" t="s">
        <v>113</v>
      </c>
      <c r="E154" s="213" t="s">
        <v>207</v>
      </c>
      <c r="F154" s="214" t="s">
        <v>208</v>
      </c>
      <c r="G154" s="215" t="s">
        <v>116</v>
      </c>
      <c r="H154" s="216">
        <v>4</v>
      </c>
      <c r="I154" s="217"/>
      <c r="J154" s="218">
        <f>ROUND(I154*H154,2)</f>
        <v>0</v>
      </c>
      <c r="K154" s="214" t="s">
        <v>1</v>
      </c>
      <c r="L154" s="44"/>
      <c r="M154" s="219" t="s">
        <v>1</v>
      </c>
      <c r="N154" s="220" t="s">
        <v>38</v>
      </c>
      <c r="O154" s="91"/>
      <c r="P154" s="221">
        <f>O154*H154</f>
        <v>0</v>
      </c>
      <c r="Q154" s="221">
        <v>0</v>
      </c>
      <c r="R154" s="221">
        <f>Q154*H154</f>
        <v>0</v>
      </c>
      <c r="S154" s="221">
        <v>0</v>
      </c>
      <c r="T154" s="22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3" t="s">
        <v>117</v>
      </c>
      <c r="AT154" s="223" t="s">
        <v>113</v>
      </c>
      <c r="AU154" s="223" t="s">
        <v>81</v>
      </c>
      <c r="AY154" s="17" t="s">
        <v>112</v>
      </c>
      <c r="BE154" s="224">
        <f>IF(N154="základní",J154,0)</f>
        <v>0</v>
      </c>
      <c r="BF154" s="224">
        <f>IF(N154="snížená",J154,0)</f>
        <v>0</v>
      </c>
      <c r="BG154" s="224">
        <f>IF(N154="zákl. přenesená",J154,0)</f>
        <v>0</v>
      </c>
      <c r="BH154" s="224">
        <f>IF(N154="sníž. přenesená",J154,0)</f>
        <v>0</v>
      </c>
      <c r="BI154" s="224">
        <f>IF(N154="nulová",J154,0)</f>
        <v>0</v>
      </c>
      <c r="BJ154" s="17" t="s">
        <v>81</v>
      </c>
      <c r="BK154" s="224">
        <f>ROUND(I154*H154,2)</f>
        <v>0</v>
      </c>
      <c r="BL154" s="17" t="s">
        <v>117</v>
      </c>
      <c r="BM154" s="223" t="s">
        <v>209</v>
      </c>
    </row>
    <row r="155" s="2" customFormat="1" ht="16.5" customHeight="1">
      <c r="A155" s="38"/>
      <c r="B155" s="39"/>
      <c r="C155" s="212" t="s">
        <v>73</v>
      </c>
      <c r="D155" s="212" t="s">
        <v>113</v>
      </c>
      <c r="E155" s="213" t="s">
        <v>210</v>
      </c>
      <c r="F155" s="214" t="s">
        <v>211</v>
      </c>
      <c r="G155" s="215" t="s">
        <v>116</v>
      </c>
      <c r="H155" s="216">
        <v>12</v>
      </c>
      <c r="I155" s="217"/>
      <c r="J155" s="218">
        <f>ROUND(I155*H155,2)</f>
        <v>0</v>
      </c>
      <c r="K155" s="214" t="s">
        <v>1</v>
      </c>
      <c r="L155" s="44"/>
      <c r="M155" s="219" t="s">
        <v>1</v>
      </c>
      <c r="N155" s="220" t="s">
        <v>38</v>
      </c>
      <c r="O155" s="91"/>
      <c r="P155" s="221">
        <f>O155*H155</f>
        <v>0</v>
      </c>
      <c r="Q155" s="221">
        <v>0</v>
      </c>
      <c r="R155" s="221">
        <f>Q155*H155</f>
        <v>0</v>
      </c>
      <c r="S155" s="221">
        <v>0</v>
      </c>
      <c r="T155" s="22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3" t="s">
        <v>117</v>
      </c>
      <c r="AT155" s="223" t="s">
        <v>113</v>
      </c>
      <c r="AU155" s="223" t="s">
        <v>81</v>
      </c>
      <c r="AY155" s="17" t="s">
        <v>112</v>
      </c>
      <c r="BE155" s="224">
        <f>IF(N155="základní",J155,0)</f>
        <v>0</v>
      </c>
      <c r="BF155" s="224">
        <f>IF(N155="snížená",J155,0)</f>
        <v>0</v>
      </c>
      <c r="BG155" s="224">
        <f>IF(N155="zákl. přenesená",J155,0)</f>
        <v>0</v>
      </c>
      <c r="BH155" s="224">
        <f>IF(N155="sníž. přenesená",J155,0)</f>
        <v>0</v>
      </c>
      <c r="BI155" s="224">
        <f>IF(N155="nulová",J155,0)</f>
        <v>0</v>
      </c>
      <c r="BJ155" s="17" t="s">
        <v>81</v>
      </c>
      <c r="BK155" s="224">
        <f>ROUND(I155*H155,2)</f>
        <v>0</v>
      </c>
      <c r="BL155" s="17" t="s">
        <v>117</v>
      </c>
      <c r="BM155" s="223" t="s">
        <v>212</v>
      </c>
    </row>
    <row r="156" s="12" customFormat="1" ht="25.92" customHeight="1">
      <c r="A156" s="12"/>
      <c r="B156" s="198"/>
      <c r="C156" s="199"/>
      <c r="D156" s="200" t="s">
        <v>72</v>
      </c>
      <c r="E156" s="201" t="s">
        <v>213</v>
      </c>
      <c r="F156" s="201" t="s">
        <v>214</v>
      </c>
      <c r="G156" s="199"/>
      <c r="H156" s="199"/>
      <c r="I156" s="202"/>
      <c r="J156" s="203">
        <f>BK156</f>
        <v>0</v>
      </c>
      <c r="K156" s="199"/>
      <c r="L156" s="204"/>
      <c r="M156" s="205"/>
      <c r="N156" s="206"/>
      <c r="O156" s="206"/>
      <c r="P156" s="207">
        <f>SUM(P157:P176)</f>
        <v>0</v>
      </c>
      <c r="Q156" s="206"/>
      <c r="R156" s="207">
        <f>SUM(R157:R176)</f>
        <v>0</v>
      </c>
      <c r="S156" s="206"/>
      <c r="T156" s="208">
        <f>SUM(T157:T176)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09" t="s">
        <v>81</v>
      </c>
      <c r="AT156" s="210" t="s">
        <v>72</v>
      </c>
      <c r="AU156" s="210" t="s">
        <v>73</v>
      </c>
      <c r="AY156" s="209" t="s">
        <v>112</v>
      </c>
      <c r="BK156" s="211">
        <f>SUM(BK157:BK176)</f>
        <v>0</v>
      </c>
    </row>
    <row r="157" s="2" customFormat="1" ht="16.5" customHeight="1">
      <c r="A157" s="38"/>
      <c r="B157" s="39"/>
      <c r="C157" s="212" t="s">
        <v>73</v>
      </c>
      <c r="D157" s="212" t="s">
        <v>113</v>
      </c>
      <c r="E157" s="213" t="s">
        <v>215</v>
      </c>
      <c r="F157" s="214" t="s">
        <v>216</v>
      </c>
      <c r="G157" s="215" t="s">
        <v>116</v>
      </c>
      <c r="H157" s="216">
        <v>1</v>
      </c>
      <c r="I157" s="217"/>
      <c r="J157" s="218">
        <f>ROUND(I157*H157,2)</f>
        <v>0</v>
      </c>
      <c r="K157" s="214" t="s">
        <v>1</v>
      </c>
      <c r="L157" s="44"/>
      <c r="M157" s="219" t="s">
        <v>1</v>
      </c>
      <c r="N157" s="220" t="s">
        <v>38</v>
      </c>
      <c r="O157" s="91"/>
      <c r="P157" s="221">
        <f>O157*H157</f>
        <v>0</v>
      </c>
      <c r="Q157" s="221">
        <v>0</v>
      </c>
      <c r="R157" s="221">
        <f>Q157*H157</f>
        <v>0</v>
      </c>
      <c r="S157" s="221">
        <v>0</v>
      </c>
      <c r="T157" s="222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3" t="s">
        <v>117</v>
      </c>
      <c r="AT157" s="223" t="s">
        <v>113</v>
      </c>
      <c r="AU157" s="223" t="s">
        <v>81</v>
      </c>
      <c r="AY157" s="17" t="s">
        <v>112</v>
      </c>
      <c r="BE157" s="224">
        <f>IF(N157="základní",J157,0)</f>
        <v>0</v>
      </c>
      <c r="BF157" s="224">
        <f>IF(N157="snížená",J157,0)</f>
        <v>0</v>
      </c>
      <c r="BG157" s="224">
        <f>IF(N157="zákl. přenesená",J157,0)</f>
        <v>0</v>
      </c>
      <c r="BH157" s="224">
        <f>IF(N157="sníž. přenesená",J157,0)</f>
        <v>0</v>
      </c>
      <c r="BI157" s="224">
        <f>IF(N157="nulová",J157,0)</f>
        <v>0</v>
      </c>
      <c r="BJ157" s="17" t="s">
        <v>81</v>
      </c>
      <c r="BK157" s="224">
        <f>ROUND(I157*H157,2)</f>
        <v>0</v>
      </c>
      <c r="BL157" s="17" t="s">
        <v>117</v>
      </c>
      <c r="BM157" s="223" t="s">
        <v>217</v>
      </c>
    </row>
    <row r="158" s="2" customFormat="1" ht="16.5" customHeight="1">
      <c r="A158" s="38"/>
      <c r="B158" s="39"/>
      <c r="C158" s="212" t="s">
        <v>73</v>
      </c>
      <c r="D158" s="212" t="s">
        <v>113</v>
      </c>
      <c r="E158" s="213" t="s">
        <v>218</v>
      </c>
      <c r="F158" s="214" t="s">
        <v>219</v>
      </c>
      <c r="G158" s="215" t="s">
        <v>116</v>
      </c>
      <c r="H158" s="216">
        <v>124</v>
      </c>
      <c r="I158" s="217"/>
      <c r="J158" s="218">
        <f>ROUND(I158*H158,2)</f>
        <v>0</v>
      </c>
      <c r="K158" s="214" t="s">
        <v>1</v>
      </c>
      <c r="L158" s="44"/>
      <c r="M158" s="219" t="s">
        <v>1</v>
      </c>
      <c r="N158" s="220" t="s">
        <v>38</v>
      </c>
      <c r="O158" s="91"/>
      <c r="P158" s="221">
        <f>O158*H158</f>
        <v>0</v>
      </c>
      <c r="Q158" s="221">
        <v>0</v>
      </c>
      <c r="R158" s="221">
        <f>Q158*H158</f>
        <v>0</v>
      </c>
      <c r="S158" s="221">
        <v>0</v>
      </c>
      <c r="T158" s="22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3" t="s">
        <v>117</v>
      </c>
      <c r="AT158" s="223" t="s">
        <v>113</v>
      </c>
      <c r="AU158" s="223" t="s">
        <v>81</v>
      </c>
      <c r="AY158" s="17" t="s">
        <v>112</v>
      </c>
      <c r="BE158" s="224">
        <f>IF(N158="základní",J158,0)</f>
        <v>0</v>
      </c>
      <c r="BF158" s="224">
        <f>IF(N158="snížená",J158,0)</f>
        <v>0</v>
      </c>
      <c r="BG158" s="224">
        <f>IF(N158="zákl. přenesená",J158,0)</f>
        <v>0</v>
      </c>
      <c r="BH158" s="224">
        <f>IF(N158="sníž. přenesená",J158,0)</f>
        <v>0</v>
      </c>
      <c r="BI158" s="224">
        <f>IF(N158="nulová",J158,0)</f>
        <v>0</v>
      </c>
      <c r="BJ158" s="17" t="s">
        <v>81</v>
      </c>
      <c r="BK158" s="224">
        <f>ROUND(I158*H158,2)</f>
        <v>0</v>
      </c>
      <c r="BL158" s="17" t="s">
        <v>117</v>
      </c>
      <c r="BM158" s="223" t="s">
        <v>220</v>
      </c>
    </row>
    <row r="159" s="2" customFormat="1" ht="16.5" customHeight="1">
      <c r="A159" s="38"/>
      <c r="B159" s="39"/>
      <c r="C159" s="212" t="s">
        <v>73</v>
      </c>
      <c r="D159" s="212" t="s">
        <v>113</v>
      </c>
      <c r="E159" s="213" t="s">
        <v>221</v>
      </c>
      <c r="F159" s="214" t="s">
        <v>222</v>
      </c>
      <c r="G159" s="215" t="s">
        <v>116</v>
      </c>
      <c r="H159" s="216">
        <v>1</v>
      </c>
      <c r="I159" s="217"/>
      <c r="J159" s="218">
        <f>ROUND(I159*H159,2)</f>
        <v>0</v>
      </c>
      <c r="K159" s="214" t="s">
        <v>1</v>
      </c>
      <c r="L159" s="44"/>
      <c r="M159" s="219" t="s">
        <v>1</v>
      </c>
      <c r="N159" s="220" t="s">
        <v>38</v>
      </c>
      <c r="O159" s="91"/>
      <c r="P159" s="221">
        <f>O159*H159</f>
        <v>0</v>
      </c>
      <c r="Q159" s="221">
        <v>0</v>
      </c>
      <c r="R159" s="221">
        <f>Q159*H159</f>
        <v>0</v>
      </c>
      <c r="S159" s="221">
        <v>0</v>
      </c>
      <c r="T159" s="222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3" t="s">
        <v>117</v>
      </c>
      <c r="AT159" s="223" t="s">
        <v>113</v>
      </c>
      <c r="AU159" s="223" t="s">
        <v>81</v>
      </c>
      <c r="AY159" s="17" t="s">
        <v>112</v>
      </c>
      <c r="BE159" s="224">
        <f>IF(N159="základní",J159,0)</f>
        <v>0</v>
      </c>
      <c r="BF159" s="224">
        <f>IF(N159="snížená",J159,0)</f>
        <v>0</v>
      </c>
      <c r="BG159" s="224">
        <f>IF(N159="zákl. přenesená",J159,0)</f>
        <v>0</v>
      </c>
      <c r="BH159" s="224">
        <f>IF(N159="sníž. přenesená",J159,0)</f>
        <v>0</v>
      </c>
      <c r="BI159" s="224">
        <f>IF(N159="nulová",J159,0)</f>
        <v>0</v>
      </c>
      <c r="BJ159" s="17" t="s">
        <v>81</v>
      </c>
      <c r="BK159" s="224">
        <f>ROUND(I159*H159,2)</f>
        <v>0</v>
      </c>
      <c r="BL159" s="17" t="s">
        <v>117</v>
      </c>
      <c r="BM159" s="223" t="s">
        <v>223</v>
      </c>
    </row>
    <row r="160" s="2" customFormat="1" ht="16.5" customHeight="1">
      <c r="A160" s="38"/>
      <c r="B160" s="39"/>
      <c r="C160" s="212" t="s">
        <v>73</v>
      </c>
      <c r="D160" s="212" t="s">
        <v>113</v>
      </c>
      <c r="E160" s="213" t="s">
        <v>224</v>
      </c>
      <c r="F160" s="214" t="s">
        <v>225</v>
      </c>
      <c r="G160" s="215" t="s">
        <v>116</v>
      </c>
      <c r="H160" s="216">
        <v>3</v>
      </c>
      <c r="I160" s="217"/>
      <c r="J160" s="218">
        <f>ROUND(I160*H160,2)</f>
        <v>0</v>
      </c>
      <c r="K160" s="214" t="s">
        <v>1</v>
      </c>
      <c r="L160" s="44"/>
      <c r="M160" s="219" t="s">
        <v>1</v>
      </c>
      <c r="N160" s="220" t="s">
        <v>38</v>
      </c>
      <c r="O160" s="91"/>
      <c r="P160" s="221">
        <f>O160*H160</f>
        <v>0</v>
      </c>
      <c r="Q160" s="221">
        <v>0</v>
      </c>
      <c r="R160" s="221">
        <f>Q160*H160</f>
        <v>0</v>
      </c>
      <c r="S160" s="221">
        <v>0</v>
      </c>
      <c r="T160" s="222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3" t="s">
        <v>117</v>
      </c>
      <c r="AT160" s="223" t="s">
        <v>113</v>
      </c>
      <c r="AU160" s="223" t="s">
        <v>81</v>
      </c>
      <c r="AY160" s="17" t="s">
        <v>112</v>
      </c>
      <c r="BE160" s="224">
        <f>IF(N160="základní",J160,0)</f>
        <v>0</v>
      </c>
      <c r="BF160" s="224">
        <f>IF(N160="snížená",J160,0)</f>
        <v>0</v>
      </c>
      <c r="BG160" s="224">
        <f>IF(N160="zákl. přenesená",J160,0)</f>
        <v>0</v>
      </c>
      <c r="BH160" s="224">
        <f>IF(N160="sníž. přenesená",J160,0)</f>
        <v>0</v>
      </c>
      <c r="BI160" s="224">
        <f>IF(N160="nulová",J160,0)</f>
        <v>0</v>
      </c>
      <c r="BJ160" s="17" t="s">
        <v>81</v>
      </c>
      <c r="BK160" s="224">
        <f>ROUND(I160*H160,2)</f>
        <v>0</v>
      </c>
      <c r="BL160" s="17" t="s">
        <v>117</v>
      </c>
      <c r="BM160" s="223" t="s">
        <v>226</v>
      </c>
    </row>
    <row r="161" s="2" customFormat="1" ht="16.5" customHeight="1">
      <c r="A161" s="38"/>
      <c r="B161" s="39"/>
      <c r="C161" s="212" t="s">
        <v>73</v>
      </c>
      <c r="D161" s="212" t="s">
        <v>113</v>
      </c>
      <c r="E161" s="213" t="s">
        <v>227</v>
      </c>
      <c r="F161" s="214" t="s">
        <v>228</v>
      </c>
      <c r="G161" s="215" t="s">
        <v>116</v>
      </c>
      <c r="H161" s="216">
        <v>1</v>
      </c>
      <c r="I161" s="217"/>
      <c r="J161" s="218">
        <f>ROUND(I161*H161,2)</f>
        <v>0</v>
      </c>
      <c r="K161" s="214" t="s">
        <v>1</v>
      </c>
      <c r="L161" s="44"/>
      <c r="M161" s="219" t="s">
        <v>1</v>
      </c>
      <c r="N161" s="220" t="s">
        <v>38</v>
      </c>
      <c r="O161" s="91"/>
      <c r="P161" s="221">
        <f>O161*H161</f>
        <v>0</v>
      </c>
      <c r="Q161" s="221">
        <v>0</v>
      </c>
      <c r="R161" s="221">
        <f>Q161*H161</f>
        <v>0</v>
      </c>
      <c r="S161" s="221">
        <v>0</v>
      </c>
      <c r="T161" s="22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3" t="s">
        <v>117</v>
      </c>
      <c r="AT161" s="223" t="s">
        <v>113</v>
      </c>
      <c r="AU161" s="223" t="s">
        <v>81</v>
      </c>
      <c r="AY161" s="17" t="s">
        <v>112</v>
      </c>
      <c r="BE161" s="224">
        <f>IF(N161="základní",J161,0)</f>
        <v>0</v>
      </c>
      <c r="BF161" s="224">
        <f>IF(N161="snížená",J161,0)</f>
        <v>0</v>
      </c>
      <c r="BG161" s="224">
        <f>IF(N161="zákl. přenesená",J161,0)</f>
        <v>0</v>
      </c>
      <c r="BH161" s="224">
        <f>IF(N161="sníž. přenesená",J161,0)</f>
        <v>0</v>
      </c>
      <c r="BI161" s="224">
        <f>IF(N161="nulová",J161,0)</f>
        <v>0</v>
      </c>
      <c r="BJ161" s="17" t="s">
        <v>81</v>
      </c>
      <c r="BK161" s="224">
        <f>ROUND(I161*H161,2)</f>
        <v>0</v>
      </c>
      <c r="BL161" s="17" t="s">
        <v>117</v>
      </c>
      <c r="BM161" s="223" t="s">
        <v>229</v>
      </c>
    </row>
    <row r="162" s="2" customFormat="1" ht="16.5" customHeight="1">
      <c r="A162" s="38"/>
      <c r="B162" s="39"/>
      <c r="C162" s="212" t="s">
        <v>73</v>
      </c>
      <c r="D162" s="212" t="s">
        <v>113</v>
      </c>
      <c r="E162" s="213" t="s">
        <v>230</v>
      </c>
      <c r="F162" s="214" t="s">
        <v>231</v>
      </c>
      <c r="G162" s="215" t="s">
        <v>116</v>
      </c>
      <c r="H162" s="216">
        <v>1</v>
      </c>
      <c r="I162" s="217"/>
      <c r="J162" s="218">
        <f>ROUND(I162*H162,2)</f>
        <v>0</v>
      </c>
      <c r="K162" s="214" t="s">
        <v>1</v>
      </c>
      <c r="L162" s="44"/>
      <c r="M162" s="219" t="s">
        <v>1</v>
      </c>
      <c r="N162" s="220" t="s">
        <v>38</v>
      </c>
      <c r="O162" s="91"/>
      <c r="P162" s="221">
        <f>O162*H162</f>
        <v>0</v>
      </c>
      <c r="Q162" s="221">
        <v>0</v>
      </c>
      <c r="R162" s="221">
        <f>Q162*H162</f>
        <v>0</v>
      </c>
      <c r="S162" s="221">
        <v>0</v>
      </c>
      <c r="T162" s="222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3" t="s">
        <v>117</v>
      </c>
      <c r="AT162" s="223" t="s">
        <v>113</v>
      </c>
      <c r="AU162" s="223" t="s">
        <v>81</v>
      </c>
      <c r="AY162" s="17" t="s">
        <v>112</v>
      </c>
      <c r="BE162" s="224">
        <f>IF(N162="základní",J162,0)</f>
        <v>0</v>
      </c>
      <c r="BF162" s="224">
        <f>IF(N162="snížená",J162,0)</f>
        <v>0</v>
      </c>
      <c r="BG162" s="224">
        <f>IF(N162="zákl. přenesená",J162,0)</f>
        <v>0</v>
      </c>
      <c r="BH162" s="224">
        <f>IF(N162="sníž. přenesená",J162,0)</f>
        <v>0</v>
      </c>
      <c r="BI162" s="224">
        <f>IF(N162="nulová",J162,0)</f>
        <v>0</v>
      </c>
      <c r="BJ162" s="17" t="s">
        <v>81</v>
      </c>
      <c r="BK162" s="224">
        <f>ROUND(I162*H162,2)</f>
        <v>0</v>
      </c>
      <c r="BL162" s="17" t="s">
        <v>117</v>
      </c>
      <c r="BM162" s="223" t="s">
        <v>232</v>
      </c>
    </row>
    <row r="163" s="2" customFormat="1" ht="16.5" customHeight="1">
      <c r="A163" s="38"/>
      <c r="B163" s="39"/>
      <c r="C163" s="212" t="s">
        <v>73</v>
      </c>
      <c r="D163" s="212" t="s">
        <v>113</v>
      </c>
      <c r="E163" s="213" t="s">
        <v>233</v>
      </c>
      <c r="F163" s="214" t="s">
        <v>234</v>
      </c>
      <c r="G163" s="215" t="s">
        <v>116</v>
      </c>
      <c r="H163" s="216">
        <v>2</v>
      </c>
      <c r="I163" s="217"/>
      <c r="J163" s="218">
        <f>ROUND(I163*H163,2)</f>
        <v>0</v>
      </c>
      <c r="K163" s="214" t="s">
        <v>1</v>
      </c>
      <c r="L163" s="44"/>
      <c r="M163" s="219" t="s">
        <v>1</v>
      </c>
      <c r="N163" s="220" t="s">
        <v>38</v>
      </c>
      <c r="O163" s="91"/>
      <c r="P163" s="221">
        <f>O163*H163</f>
        <v>0</v>
      </c>
      <c r="Q163" s="221">
        <v>0</v>
      </c>
      <c r="R163" s="221">
        <f>Q163*H163</f>
        <v>0</v>
      </c>
      <c r="S163" s="221">
        <v>0</v>
      </c>
      <c r="T163" s="222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3" t="s">
        <v>117</v>
      </c>
      <c r="AT163" s="223" t="s">
        <v>113</v>
      </c>
      <c r="AU163" s="223" t="s">
        <v>81</v>
      </c>
      <c r="AY163" s="17" t="s">
        <v>112</v>
      </c>
      <c r="BE163" s="224">
        <f>IF(N163="základní",J163,0)</f>
        <v>0</v>
      </c>
      <c r="BF163" s="224">
        <f>IF(N163="snížená",J163,0)</f>
        <v>0</v>
      </c>
      <c r="BG163" s="224">
        <f>IF(N163="zákl. přenesená",J163,0)</f>
        <v>0</v>
      </c>
      <c r="BH163" s="224">
        <f>IF(N163="sníž. přenesená",J163,0)</f>
        <v>0</v>
      </c>
      <c r="BI163" s="224">
        <f>IF(N163="nulová",J163,0)</f>
        <v>0</v>
      </c>
      <c r="BJ163" s="17" t="s">
        <v>81</v>
      </c>
      <c r="BK163" s="224">
        <f>ROUND(I163*H163,2)</f>
        <v>0</v>
      </c>
      <c r="BL163" s="17" t="s">
        <v>117</v>
      </c>
      <c r="BM163" s="223" t="s">
        <v>235</v>
      </c>
    </row>
    <row r="164" s="2" customFormat="1" ht="16.5" customHeight="1">
      <c r="A164" s="38"/>
      <c r="B164" s="39"/>
      <c r="C164" s="212" t="s">
        <v>73</v>
      </c>
      <c r="D164" s="212" t="s">
        <v>113</v>
      </c>
      <c r="E164" s="213" t="s">
        <v>236</v>
      </c>
      <c r="F164" s="214" t="s">
        <v>237</v>
      </c>
      <c r="G164" s="215" t="s">
        <v>116</v>
      </c>
      <c r="H164" s="216">
        <v>13</v>
      </c>
      <c r="I164" s="217"/>
      <c r="J164" s="218">
        <f>ROUND(I164*H164,2)</f>
        <v>0</v>
      </c>
      <c r="K164" s="214" t="s">
        <v>1</v>
      </c>
      <c r="L164" s="44"/>
      <c r="M164" s="219" t="s">
        <v>1</v>
      </c>
      <c r="N164" s="220" t="s">
        <v>38</v>
      </c>
      <c r="O164" s="91"/>
      <c r="P164" s="221">
        <f>O164*H164</f>
        <v>0</v>
      </c>
      <c r="Q164" s="221">
        <v>0</v>
      </c>
      <c r="R164" s="221">
        <f>Q164*H164</f>
        <v>0</v>
      </c>
      <c r="S164" s="221">
        <v>0</v>
      </c>
      <c r="T164" s="22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3" t="s">
        <v>117</v>
      </c>
      <c r="AT164" s="223" t="s">
        <v>113</v>
      </c>
      <c r="AU164" s="223" t="s">
        <v>81</v>
      </c>
      <c r="AY164" s="17" t="s">
        <v>112</v>
      </c>
      <c r="BE164" s="224">
        <f>IF(N164="základní",J164,0)</f>
        <v>0</v>
      </c>
      <c r="BF164" s="224">
        <f>IF(N164="snížená",J164,0)</f>
        <v>0</v>
      </c>
      <c r="BG164" s="224">
        <f>IF(N164="zákl. přenesená",J164,0)</f>
        <v>0</v>
      </c>
      <c r="BH164" s="224">
        <f>IF(N164="sníž. přenesená",J164,0)</f>
        <v>0</v>
      </c>
      <c r="BI164" s="224">
        <f>IF(N164="nulová",J164,0)</f>
        <v>0</v>
      </c>
      <c r="BJ164" s="17" t="s">
        <v>81</v>
      </c>
      <c r="BK164" s="224">
        <f>ROUND(I164*H164,2)</f>
        <v>0</v>
      </c>
      <c r="BL164" s="17" t="s">
        <v>117</v>
      </c>
      <c r="BM164" s="223" t="s">
        <v>238</v>
      </c>
    </row>
    <row r="165" s="13" customFormat="1">
      <c r="A165" s="13"/>
      <c r="B165" s="225"/>
      <c r="C165" s="226"/>
      <c r="D165" s="227" t="s">
        <v>239</v>
      </c>
      <c r="E165" s="228" t="s">
        <v>1</v>
      </c>
      <c r="F165" s="229" t="s">
        <v>240</v>
      </c>
      <c r="G165" s="226"/>
      <c r="H165" s="228" t="s">
        <v>1</v>
      </c>
      <c r="I165" s="230"/>
      <c r="J165" s="226"/>
      <c r="K165" s="226"/>
      <c r="L165" s="231"/>
      <c r="M165" s="232"/>
      <c r="N165" s="233"/>
      <c r="O165" s="233"/>
      <c r="P165" s="233"/>
      <c r="Q165" s="233"/>
      <c r="R165" s="233"/>
      <c r="S165" s="233"/>
      <c r="T165" s="23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5" t="s">
        <v>239</v>
      </c>
      <c r="AU165" s="235" t="s">
        <v>81</v>
      </c>
      <c r="AV165" s="13" t="s">
        <v>81</v>
      </c>
      <c r="AW165" s="13" t="s">
        <v>30</v>
      </c>
      <c r="AX165" s="13" t="s">
        <v>73</v>
      </c>
      <c r="AY165" s="235" t="s">
        <v>112</v>
      </c>
    </row>
    <row r="166" s="13" customFormat="1">
      <c r="A166" s="13"/>
      <c r="B166" s="225"/>
      <c r="C166" s="226"/>
      <c r="D166" s="227" t="s">
        <v>239</v>
      </c>
      <c r="E166" s="228" t="s">
        <v>1</v>
      </c>
      <c r="F166" s="229" t="s">
        <v>241</v>
      </c>
      <c r="G166" s="226"/>
      <c r="H166" s="228" t="s">
        <v>1</v>
      </c>
      <c r="I166" s="230"/>
      <c r="J166" s="226"/>
      <c r="K166" s="226"/>
      <c r="L166" s="231"/>
      <c r="M166" s="232"/>
      <c r="N166" s="233"/>
      <c r="O166" s="233"/>
      <c r="P166" s="233"/>
      <c r="Q166" s="233"/>
      <c r="R166" s="233"/>
      <c r="S166" s="233"/>
      <c r="T166" s="23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5" t="s">
        <v>239</v>
      </c>
      <c r="AU166" s="235" t="s">
        <v>81</v>
      </c>
      <c r="AV166" s="13" t="s">
        <v>81</v>
      </c>
      <c r="AW166" s="13" t="s">
        <v>30</v>
      </c>
      <c r="AX166" s="13" t="s">
        <v>73</v>
      </c>
      <c r="AY166" s="235" t="s">
        <v>112</v>
      </c>
    </row>
    <row r="167" s="13" customFormat="1">
      <c r="A167" s="13"/>
      <c r="B167" s="225"/>
      <c r="C167" s="226"/>
      <c r="D167" s="227" t="s">
        <v>239</v>
      </c>
      <c r="E167" s="228" t="s">
        <v>1</v>
      </c>
      <c r="F167" s="229" t="s">
        <v>242</v>
      </c>
      <c r="G167" s="226"/>
      <c r="H167" s="228" t="s">
        <v>1</v>
      </c>
      <c r="I167" s="230"/>
      <c r="J167" s="226"/>
      <c r="K167" s="226"/>
      <c r="L167" s="231"/>
      <c r="M167" s="232"/>
      <c r="N167" s="233"/>
      <c r="O167" s="233"/>
      <c r="P167" s="233"/>
      <c r="Q167" s="233"/>
      <c r="R167" s="233"/>
      <c r="S167" s="233"/>
      <c r="T167" s="23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5" t="s">
        <v>239</v>
      </c>
      <c r="AU167" s="235" t="s">
        <v>81</v>
      </c>
      <c r="AV167" s="13" t="s">
        <v>81</v>
      </c>
      <c r="AW167" s="13" t="s">
        <v>30</v>
      </c>
      <c r="AX167" s="13" t="s">
        <v>73</v>
      </c>
      <c r="AY167" s="235" t="s">
        <v>112</v>
      </c>
    </row>
    <row r="168" s="13" customFormat="1">
      <c r="A168" s="13"/>
      <c r="B168" s="225"/>
      <c r="C168" s="226"/>
      <c r="D168" s="227" t="s">
        <v>239</v>
      </c>
      <c r="E168" s="228" t="s">
        <v>1</v>
      </c>
      <c r="F168" s="229" t="s">
        <v>243</v>
      </c>
      <c r="G168" s="226"/>
      <c r="H168" s="228" t="s">
        <v>1</v>
      </c>
      <c r="I168" s="230"/>
      <c r="J168" s="226"/>
      <c r="K168" s="226"/>
      <c r="L168" s="231"/>
      <c r="M168" s="232"/>
      <c r="N168" s="233"/>
      <c r="O168" s="233"/>
      <c r="P168" s="233"/>
      <c r="Q168" s="233"/>
      <c r="R168" s="233"/>
      <c r="S168" s="233"/>
      <c r="T168" s="23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5" t="s">
        <v>239</v>
      </c>
      <c r="AU168" s="235" t="s">
        <v>81</v>
      </c>
      <c r="AV168" s="13" t="s">
        <v>81</v>
      </c>
      <c r="AW168" s="13" t="s">
        <v>30</v>
      </c>
      <c r="AX168" s="13" t="s">
        <v>73</v>
      </c>
      <c r="AY168" s="235" t="s">
        <v>112</v>
      </c>
    </row>
    <row r="169" s="13" customFormat="1">
      <c r="A169" s="13"/>
      <c r="B169" s="225"/>
      <c r="C169" s="226"/>
      <c r="D169" s="227" t="s">
        <v>239</v>
      </c>
      <c r="E169" s="228" t="s">
        <v>1</v>
      </c>
      <c r="F169" s="229" t="s">
        <v>244</v>
      </c>
      <c r="G169" s="226"/>
      <c r="H169" s="228" t="s">
        <v>1</v>
      </c>
      <c r="I169" s="230"/>
      <c r="J169" s="226"/>
      <c r="K169" s="226"/>
      <c r="L169" s="231"/>
      <c r="M169" s="232"/>
      <c r="N169" s="233"/>
      <c r="O169" s="233"/>
      <c r="P169" s="233"/>
      <c r="Q169" s="233"/>
      <c r="R169" s="233"/>
      <c r="S169" s="233"/>
      <c r="T169" s="23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5" t="s">
        <v>239</v>
      </c>
      <c r="AU169" s="235" t="s">
        <v>81</v>
      </c>
      <c r="AV169" s="13" t="s">
        <v>81</v>
      </c>
      <c r="AW169" s="13" t="s">
        <v>30</v>
      </c>
      <c r="AX169" s="13" t="s">
        <v>73</v>
      </c>
      <c r="AY169" s="235" t="s">
        <v>112</v>
      </c>
    </row>
    <row r="170" s="13" customFormat="1">
      <c r="A170" s="13"/>
      <c r="B170" s="225"/>
      <c r="C170" s="226"/>
      <c r="D170" s="227" t="s">
        <v>239</v>
      </c>
      <c r="E170" s="228" t="s">
        <v>1</v>
      </c>
      <c r="F170" s="229" t="s">
        <v>245</v>
      </c>
      <c r="G170" s="226"/>
      <c r="H170" s="228" t="s">
        <v>1</v>
      </c>
      <c r="I170" s="230"/>
      <c r="J170" s="226"/>
      <c r="K170" s="226"/>
      <c r="L170" s="231"/>
      <c r="M170" s="232"/>
      <c r="N170" s="233"/>
      <c r="O170" s="233"/>
      <c r="P170" s="233"/>
      <c r="Q170" s="233"/>
      <c r="R170" s="233"/>
      <c r="S170" s="233"/>
      <c r="T170" s="23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5" t="s">
        <v>239</v>
      </c>
      <c r="AU170" s="235" t="s">
        <v>81</v>
      </c>
      <c r="AV170" s="13" t="s">
        <v>81</v>
      </c>
      <c r="AW170" s="13" t="s">
        <v>30</v>
      </c>
      <c r="AX170" s="13" t="s">
        <v>73</v>
      </c>
      <c r="AY170" s="235" t="s">
        <v>112</v>
      </c>
    </row>
    <row r="171" s="13" customFormat="1">
      <c r="A171" s="13"/>
      <c r="B171" s="225"/>
      <c r="C171" s="226"/>
      <c r="D171" s="227" t="s">
        <v>239</v>
      </c>
      <c r="E171" s="228" t="s">
        <v>1</v>
      </c>
      <c r="F171" s="229" t="s">
        <v>246</v>
      </c>
      <c r="G171" s="226"/>
      <c r="H171" s="228" t="s">
        <v>1</v>
      </c>
      <c r="I171" s="230"/>
      <c r="J171" s="226"/>
      <c r="K171" s="226"/>
      <c r="L171" s="231"/>
      <c r="M171" s="232"/>
      <c r="N171" s="233"/>
      <c r="O171" s="233"/>
      <c r="P171" s="233"/>
      <c r="Q171" s="233"/>
      <c r="R171" s="233"/>
      <c r="S171" s="233"/>
      <c r="T171" s="23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5" t="s">
        <v>239</v>
      </c>
      <c r="AU171" s="235" t="s">
        <v>81</v>
      </c>
      <c r="AV171" s="13" t="s">
        <v>81</v>
      </c>
      <c r="AW171" s="13" t="s">
        <v>30</v>
      </c>
      <c r="AX171" s="13" t="s">
        <v>73</v>
      </c>
      <c r="AY171" s="235" t="s">
        <v>112</v>
      </c>
    </row>
    <row r="172" s="13" customFormat="1">
      <c r="A172" s="13"/>
      <c r="B172" s="225"/>
      <c r="C172" s="226"/>
      <c r="D172" s="227" t="s">
        <v>239</v>
      </c>
      <c r="E172" s="228" t="s">
        <v>1</v>
      </c>
      <c r="F172" s="229" t="s">
        <v>247</v>
      </c>
      <c r="G172" s="226"/>
      <c r="H172" s="228" t="s">
        <v>1</v>
      </c>
      <c r="I172" s="230"/>
      <c r="J172" s="226"/>
      <c r="K172" s="226"/>
      <c r="L172" s="231"/>
      <c r="M172" s="232"/>
      <c r="N172" s="233"/>
      <c r="O172" s="233"/>
      <c r="P172" s="233"/>
      <c r="Q172" s="233"/>
      <c r="R172" s="233"/>
      <c r="S172" s="233"/>
      <c r="T172" s="23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5" t="s">
        <v>239</v>
      </c>
      <c r="AU172" s="235" t="s">
        <v>81</v>
      </c>
      <c r="AV172" s="13" t="s">
        <v>81</v>
      </c>
      <c r="AW172" s="13" t="s">
        <v>30</v>
      </c>
      <c r="AX172" s="13" t="s">
        <v>73</v>
      </c>
      <c r="AY172" s="235" t="s">
        <v>112</v>
      </c>
    </row>
    <row r="173" s="13" customFormat="1">
      <c r="A173" s="13"/>
      <c r="B173" s="225"/>
      <c r="C173" s="226"/>
      <c r="D173" s="227" t="s">
        <v>239</v>
      </c>
      <c r="E173" s="228" t="s">
        <v>1</v>
      </c>
      <c r="F173" s="229" t="s">
        <v>248</v>
      </c>
      <c r="G173" s="226"/>
      <c r="H173" s="228" t="s">
        <v>1</v>
      </c>
      <c r="I173" s="230"/>
      <c r="J173" s="226"/>
      <c r="K173" s="226"/>
      <c r="L173" s="231"/>
      <c r="M173" s="232"/>
      <c r="N173" s="233"/>
      <c r="O173" s="233"/>
      <c r="P173" s="233"/>
      <c r="Q173" s="233"/>
      <c r="R173" s="233"/>
      <c r="S173" s="233"/>
      <c r="T173" s="23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5" t="s">
        <v>239</v>
      </c>
      <c r="AU173" s="235" t="s">
        <v>81</v>
      </c>
      <c r="AV173" s="13" t="s">
        <v>81</v>
      </c>
      <c r="AW173" s="13" t="s">
        <v>30</v>
      </c>
      <c r="AX173" s="13" t="s">
        <v>73</v>
      </c>
      <c r="AY173" s="235" t="s">
        <v>112</v>
      </c>
    </row>
    <row r="174" s="14" customFormat="1">
      <c r="A174" s="14"/>
      <c r="B174" s="236"/>
      <c r="C174" s="237"/>
      <c r="D174" s="227" t="s">
        <v>239</v>
      </c>
      <c r="E174" s="238" t="s">
        <v>1</v>
      </c>
      <c r="F174" s="239" t="s">
        <v>249</v>
      </c>
      <c r="G174" s="237"/>
      <c r="H174" s="240">
        <v>13</v>
      </c>
      <c r="I174" s="241"/>
      <c r="J174" s="237"/>
      <c r="K174" s="237"/>
      <c r="L174" s="242"/>
      <c r="M174" s="243"/>
      <c r="N174" s="244"/>
      <c r="O174" s="244"/>
      <c r="P174" s="244"/>
      <c r="Q174" s="244"/>
      <c r="R174" s="244"/>
      <c r="S174" s="244"/>
      <c r="T174" s="245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6" t="s">
        <v>239</v>
      </c>
      <c r="AU174" s="246" t="s">
        <v>81</v>
      </c>
      <c r="AV174" s="14" t="s">
        <v>83</v>
      </c>
      <c r="AW174" s="14" t="s">
        <v>30</v>
      </c>
      <c r="AX174" s="14" t="s">
        <v>73</v>
      </c>
      <c r="AY174" s="246" t="s">
        <v>112</v>
      </c>
    </row>
    <row r="175" s="15" customFormat="1">
      <c r="A175" s="15"/>
      <c r="B175" s="247"/>
      <c r="C175" s="248"/>
      <c r="D175" s="227" t="s">
        <v>239</v>
      </c>
      <c r="E175" s="249" t="s">
        <v>1</v>
      </c>
      <c r="F175" s="250" t="s">
        <v>250</v>
      </c>
      <c r="G175" s="248"/>
      <c r="H175" s="251">
        <v>13</v>
      </c>
      <c r="I175" s="252"/>
      <c r="J175" s="248"/>
      <c r="K175" s="248"/>
      <c r="L175" s="253"/>
      <c r="M175" s="254"/>
      <c r="N175" s="255"/>
      <c r="O175" s="255"/>
      <c r="P175" s="255"/>
      <c r="Q175" s="255"/>
      <c r="R175" s="255"/>
      <c r="S175" s="255"/>
      <c r="T175" s="256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57" t="s">
        <v>239</v>
      </c>
      <c r="AU175" s="257" t="s">
        <v>81</v>
      </c>
      <c r="AV175" s="15" t="s">
        <v>117</v>
      </c>
      <c r="AW175" s="15" t="s">
        <v>30</v>
      </c>
      <c r="AX175" s="15" t="s">
        <v>81</v>
      </c>
      <c r="AY175" s="257" t="s">
        <v>112</v>
      </c>
    </row>
    <row r="176" s="2" customFormat="1" ht="16.5" customHeight="1">
      <c r="A176" s="38"/>
      <c r="B176" s="39"/>
      <c r="C176" s="212" t="s">
        <v>73</v>
      </c>
      <c r="D176" s="212" t="s">
        <v>113</v>
      </c>
      <c r="E176" s="213" t="s">
        <v>251</v>
      </c>
      <c r="F176" s="214" t="s">
        <v>252</v>
      </c>
      <c r="G176" s="215" t="s">
        <v>116</v>
      </c>
      <c r="H176" s="216">
        <v>142</v>
      </c>
      <c r="I176" s="217"/>
      <c r="J176" s="218">
        <f>ROUND(I176*H176,2)</f>
        <v>0</v>
      </c>
      <c r="K176" s="214" t="s">
        <v>1</v>
      </c>
      <c r="L176" s="44"/>
      <c r="M176" s="219" t="s">
        <v>1</v>
      </c>
      <c r="N176" s="220" t="s">
        <v>38</v>
      </c>
      <c r="O176" s="91"/>
      <c r="P176" s="221">
        <f>O176*H176</f>
        <v>0</v>
      </c>
      <c r="Q176" s="221">
        <v>0</v>
      </c>
      <c r="R176" s="221">
        <f>Q176*H176</f>
        <v>0</v>
      </c>
      <c r="S176" s="221">
        <v>0</v>
      </c>
      <c r="T176" s="222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23" t="s">
        <v>117</v>
      </c>
      <c r="AT176" s="223" t="s">
        <v>113</v>
      </c>
      <c r="AU176" s="223" t="s">
        <v>81</v>
      </c>
      <c r="AY176" s="17" t="s">
        <v>112</v>
      </c>
      <c r="BE176" s="224">
        <f>IF(N176="základní",J176,0)</f>
        <v>0</v>
      </c>
      <c r="BF176" s="224">
        <f>IF(N176="snížená",J176,0)</f>
        <v>0</v>
      </c>
      <c r="BG176" s="224">
        <f>IF(N176="zákl. přenesená",J176,0)</f>
        <v>0</v>
      </c>
      <c r="BH176" s="224">
        <f>IF(N176="sníž. přenesená",J176,0)</f>
        <v>0</v>
      </c>
      <c r="BI176" s="224">
        <f>IF(N176="nulová",J176,0)</f>
        <v>0</v>
      </c>
      <c r="BJ176" s="17" t="s">
        <v>81</v>
      </c>
      <c r="BK176" s="224">
        <f>ROUND(I176*H176,2)</f>
        <v>0</v>
      </c>
      <c r="BL176" s="17" t="s">
        <v>117</v>
      </c>
      <c r="BM176" s="223" t="s">
        <v>253</v>
      </c>
    </row>
    <row r="177" s="12" customFormat="1" ht="25.92" customHeight="1">
      <c r="A177" s="12"/>
      <c r="B177" s="198"/>
      <c r="C177" s="199"/>
      <c r="D177" s="200" t="s">
        <v>72</v>
      </c>
      <c r="E177" s="201" t="s">
        <v>254</v>
      </c>
      <c r="F177" s="201" t="s">
        <v>255</v>
      </c>
      <c r="G177" s="199"/>
      <c r="H177" s="199"/>
      <c r="I177" s="202"/>
      <c r="J177" s="203">
        <f>BK177</f>
        <v>0</v>
      </c>
      <c r="K177" s="199"/>
      <c r="L177" s="204"/>
      <c r="M177" s="205"/>
      <c r="N177" s="206"/>
      <c r="O177" s="206"/>
      <c r="P177" s="207">
        <f>SUM(P178:P179)</f>
        <v>0</v>
      </c>
      <c r="Q177" s="206"/>
      <c r="R177" s="207">
        <f>SUM(R178:R179)</f>
        <v>0</v>
      </c>
      <c r="S177" s="206"/>
      <c r="T177" s="208">
        <f>SUM(T178:T179)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09" t="s">
        <v>81</v>
      </c>
      <c r="AT177" s="210" t="s">
        <v>72</v>
      </c>
      <c r="AU177" s="210" t="s">
        <v>73</v>
      </c>
      <c r="AY177" s="209" t="s">
        <v>112</v>
      </c>
      <c r="BK177" s="211">
        <f>SUM(BK178:BK179)</f>
        <v>0</v>
      </c>
    </row>
    <row r="178" s="2" customFormat="1" ht="16.5" customHeight="1">
      <c r="A178" s="38"/>
      <c r="B178" s="39"/>
      <c r="C178" s="212" t="s">
        <v>73</v>
      </c>
      <c r="D178" s="212" t="s">
        <v>113</v>
      </c>
      <c r="E178" s="213" t="s">
        <v>256</v>
      </c>
      <c r="F178" s="214" t="s">
        <v>257</v>
      </c>
      <c r="G178" s="215" t="s">
        <v>116</v>
      </c>
      <c r="H178" s="216">
        <v>1</v>
      </c>
      <c r="I178" s="217"/>
      <c r="J178" s="218">
        <f>ROUND(I178*H178,2)</f>
        <v>0</v>
      </c>
      <c r="K178" s="214" t="s">
        <v>1</v>
      </c>
      <c r="L178" s="44"/>
      <c r="M178" s="219" t="s">
        <v>1</v>
      </c>
      <c r="N178" s="220" t="s">
        <v>38</v>
      </c>
      <c r="O178" s="91"/>
      <c r="P178" s="221">
        <f>O178*H178</f>
        <v>0</v>
      </c>
      <c r="Q178" s="221">
        <v>0</v>
      </c>
      <c r="R178" s="221">
        <f>Q178*H178</f>
        <v>0</v>
      </c>
      <c r="S178" s="221">
        <v>0</v>
      </c>
      <c r="T178" s="222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3" t="s">
        <v>117</v>
      </c>
      <c r="AT178" s="223" t="s">
        <v>113</v>
      </c>
      <c r="AU178" s="223" t="s">
        <v>81</v>
      </c>
      <c r="AY178" s="17" t="s">
        <v>112</v>
      </c>
      <c r="BE178" s="224">
        <f>IF(N178="základní",J178,0)</f>
        <v>0</v>
      </c>
      <c r="BF178" s="224">
        <f>IF(N178="snížená",J178,0)</f>
        <v>0</v>
      </c>
      <c r="BG178" s="224">
        <f>IF(N178="zákl. přenesená",J178,0)</f>
        <v>0</v>
      </c>
      <c r="BH178" s="224">
        <f>IF(N178="sníž. přenesená",J178,0)</f>
        <v>0</v>
      </c>
      <c r="BI178" s="224">
        <f>IF(N178="nulová",J178,0)</f>
        <v>0</v>
      </c>
      <c r="BJ178" s="17" t="s">
        <v>81</v>
      </c>
      <c r="BK178" s="224">
        <f>ROUND(I178*H178,2)</f>
        <v>0</v>
      </c>
      <c r="BL178" s="17" t="s">
        <v>117</v>
      </c>
      <c r="BM178" s="223" t="s">
        <v>258</v>
      </c>
    </row>
    <row r="179" s="2" customFormat="1" ht="16.5" customHeight="1">
      <c r="A179" s="38"/>
      <c r="B179" s="39"/>
      <c r="C179" s="212" t="s">
        <v>73</v>
      </c>
      <c r="D179" s="212" t="s">
        <v>113</v>
      </c>
      <c r="E179" s="213" t="s">
        <v>259</v>
      </c>
      <c r="F179" s="214" t="s">
        <v>260</v>
      </c>
      <c r="G179" s="215" t="s">
        <v>116</v>
      </c>
      <c r="H179" s="216">
        <v>1</v>
      </c>
      <c r="I179" s="217"/>
      <c r="J179" s="218">
        <f>ROUND(I179*H179,2)</f>
        <v>0</v>
      </c>
      <c r="K179" s="214" t="s">
        <v>1</v>
      </c>
      <c r="L179" s="44"/>
      <c r="M179" s="219" t="s">
        <v>1</v>
      </c>
      <c r="N179" s="220" t="s">
        <v>38</v>
      </c>
      <c r="O179" s="91"/>
      <c r="P179" s="221">
        <f>O179*H179</f>
        <v>0</v>
      </c>
      <c r="Q179" s="221">
        <v>0</v>
      </c>
      <c r="R179" s="221">
        <f>Q179*H179</f>
        <v>0</v>
      </c>
      <c r="S179" s="221">
        <v>0</v>
      </c>
      <c r="T179" s="222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3" t="s">
        <v>117</v>
      </c>
      <c r="AT179" s="223" t="s">
        <v>113</v>
      </c>
      <c r="AU179" s="223" t="s">
        <v>81</v>
      </c>
      <c r="AY179" s="17" t="s">
        <v>112</v>
      </c>
      <c r="BE179" s="224">
        <f>IF(N179="základní",J179,0)</f>
        <v>0</v>
      </c>
      <c r="BF179" s="224">
        <f>IF(N179="snížená",J179,0)</f>
        <v>0</v>
      </c>
      <c r="BG179" s="224">
        <f>IF(N179="zákl. přenesená",J179,0)</f>
        <v>0</v>
      </c>
      <c r="BH179" s="224">
        <f>IF(N179="sníž. přenesená",J179,0)</f>
        <v>0</v>
      </c>
      <c r="BI179" s="224">
        <f>IF(N179="nulová",J179,0)</f>
        <v>0</v>
      </c>
      <c r="BJ179" s="17" t="s">
        <v>81</v>
      </c>
      <c r="BK179" s="224">
        <f>ROUND(I179*H179,2)</f>
        <v>0</v>
      </c>
      <c r="BL179" s="17" t="s">
        <v>117</v>
      </c>
      <c r="BM179" s="223" t="s">
        <v>261</v>
      </c>
    </row>
    <row r="180" s="12" customFormat="1" ht="25.92" customHeight="1">
      <c r="A180" s="12"/>
      <c r="B180" s="198"/>
      <c r="C180" s="199"/>
      <c r="D180" s="200" t="s">
        <v>72</v>
      </c>
      <c r="E180" s="201" t="s">
        <v>262</v>
      </c>
      <c r="F180" s="201" t="s">
        <v>262</v>
      </c>
      <c r="G180" s="199"/>
      <c r="H180" s="199"/>
      <c r="I180" s="202"/>
      <c r="J180" s="203">
        <f>BK180</f>
        <v>0</v>
      </c>
      <c r="K180" s="199"/>
      <c r="L180" s="204"/>
      <c r="M180" s="205"/>
      <c r="N180" s="206"/>
      <c r="O180" s="206"/>
      <c r="P180" s="207">
        <f>P181</f>
        <v>0</v>
      </c>
      <c r="Q180" s="206"/>
      <c r="R180" s="207">
        <f>R181</f>
        <v>0</v>
      </c>
      <c r="S180" s="206"/>
      <c r="T180" s="208">
        <f>T181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09" t="s">
        <v>83</v>
      </c>
      <c r="AT180" s="210" t="s">
        <v>72</v>
      </c>
      <c r="AU180" s="210" t="s">
        <v>73</v>
      </c>
      <c r="AY180" s="209" t="s">
        <v>112</v>
      </c>
      <c r="BK180" s="211">
        <f>BK181</f>
        <v>0</v>
      </c>
    </row>
    <row r="181" s="12" customFormat="1" ht="22.8" customHeight="1">
      <c r="A181" s="12"/>
      <c r="B181" s="198"/>
      <c r="C181" s="199"/>
      <c r="D181" s="200" t="s">
        <v>72</v>
      </c>
      <c r="E181" s="258" t="s">
        <v>263</v>
      </c>
      <c r="F181" s="258" t="s">
        <v>264</v>
      </c>
      <c r="G181" s="199"/>
      <c r="H181" s="199"/>
      <c r="I181" s="202"/>
      <c r="J181" s="259">
        <f>BK181</f>
        <v>0</v>
      </c>
      <c r="K181" s="199"/>
      <c r="L181" s="204"/>
      <c r="M181" s="205"/>
      <c r="N181" s="206"/>
      <c r="O181" s="206"/>
      <c r="P181" s="207">
        <f>P182</f>
        <v>0</v>
      </c>
      <c r="Q181" s="206"/>
      <c r="R181" s="207">
        <f>R182</f>
        <v>0</v>
      </c>
      <c r="S181" s="206"/>
      <c r="T181" s="208">
        <f>T182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09" t="s">
        <v>83</v>
      </c>
      <c r="AT181" s="210" t="s">
        <v>72</v>
      </c>
      <c r="AU181" s="210" t="s">
        <v>81</v>
      </c>
      <c r="AY181" s="209" t="s">
        <v>112</v>
      </c>
      <c r="BK181" s="211">
        <f>BK182</f>
        <v>0</v>
      </c>
    </row>
    <row r="182" s="2" customFormat="1" ht="16.5" customHeight="1">
      <c r="A182" s="38"/>
      <c r="B182" s="39"/>
      <c r="C182" s="212" t="s">
        <v>81</v>
      </c>
      <c r="D182" s="212" t="s">
        <v>113</v>
      </c>
      <c r="E182" s="213" t="s">
        <v>265</v>
      </c>
      <c r="F182" s="214" t="s">
        <v>266</v>
      </c>
      <c r="G182" s="215" t="s">
        <v>116</v>
      </c>
      <c r="H182" s="216">
        <v>2</v>
      </c>
      <c r="I182" s="217"/>
      <c r="J182" s="218">
        <f>ROUND(I182*H182,2)</f>
        <v>0</v>
      </c>
      <c r="K182" s="214" t="s">
        <v>1</v>
      </c>
      <c r="L182" s="44"/>
      <c r="M182" s="260" t="s">
        <v>1</v>
      </c>
      <c r="N182" s="261" t="s">
        <v>38</v>
      </c>
      <c r="O182" s="262"/>
      <c r="P182" s="263">
        <f>O182*H182</f>
        <v>0</v>
      </c>
      <c r="Q182" s="263">
        <v>0</v>
      </c>
      <c r="R182" s="263">
        <f>Q182*H182</f>
        <v>0</v>
      </c>
      <c r="S182" s="263">
        <v>0</v>
      </c>
      <c r="T182" s="264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3" t="s">
        <v>137</v>
      </c>
      <c r="AT182" s="223" t="s">
        <v>113</v>
      </c>
      <c r="AU182" s="223" t="s">
        <v>83</v>
      </c>
      <c r="AY182" s="17" t="s">
        <v>112</v>
      </c>
      <c r="BE182" s="224">
        <f>IF(N182="základní",J182,0)</f>
        <v>0</v>
      </c>
      <c r="BF182" s="224">
        <f>IF(N182="snížená",J182,0)</f>
        <v>0</v>
      </c>
      <c r="BG182" s="224">
        <f>IF(N182="zákl. přenesená",J182,0)</f>
        <v>0</v>
      </c>
      <c r="BH182" s="224">
        <f>IF(N182="sníž. přenesená",J182,0)</f>
        <v>0</v>
      </c>
      <c r="BI182" s="224">
        <f>IF(N182="nulová",J182,0)</f>
        <v>0</v>
      </c>
      <c r="BJ182" s="17" t="s">
        <v>81</v>
      </c>
      <c r="BK182" s="224">
        <f>ROUND(I182*H182,2)</f>
        <v>0</v>
      </c>
      <c r="BL182" s="17" t="s">
        <v>137</v>
      </c>
      <c r="BM182" s="223" t="s">
        <v>267</v>
      </c>
    </row>
    <row r="183" s="2" customFormat="1" ht="6.96" customHeight="1">
      <c r="A183" s="38"/>
      <c r="B183" s="66"/>
      <c r="C183" s="67"/>
      <c r="D183" s="67"/>
      <c r="E183" s="67"/>
      <c r="F183" s="67"/>
      <c r="G183" s="67"/>
      <c r="H183" s="67"/>
      <c r="I183" s="67"/>
      <c r="J183" s="67"/>
      <c r="K183" s="67"/>
      <c r="L183" s="44"/>
      <c r="M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</row>
  </sheetData>
  <sheetProtection sheet="1" autoFilter="0" formatColumns="0" formatRows="0" objects="1" scenarios="1" spinCount="100000" saltValue="t0h5MSpm518k3mv7UNeYbniVFe9cVByXtA1VBF6ZNBXH58xJSCgypGEqM1SyCus5ixSqmIwWQP0EOLhB7DZp7w==" hashValue="VniDDF10eP/zumQPw/fHJBVFL+BCaW49pq1Jg5DL83mmB5G095OJtIB5LHAj45g3zdNby4ckxWjRsAgVJhYWNQ==" algorithmName="SHA-512" password="CC35"/>
  <autoFilter ref="C120:K182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Bažant František</dc:creator>
  <cp:lastModifiedBy>Bažant František</cp:lastModifiedBy>
  <dcterms:created xsi:type="dcterms:W3CDTF">2022-07-20T08:13:05Z</dcterms:created>
  <dcterms:modified xsi:type="dcterms:W3CDTF">2022-07-20T08:13:10Z</dcterms:modified>
</cp:coreProperties>
</file>