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F01 - stavební" sheetId="2" r:id="rId2"/>
    <sheet name="F02 - ZTI + VZT" sheetId="3" r:id="rId3"/>
    <sheet name="F03 - Elektro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'F01 - stavební'!$C$99:$K$283</definedName>
    <definedName name="_xlnm.Print_Area" localSheetId="1">'F01 - stavební'!$C$4:$J$39,'F01 - stavební'!$C$45:$J$81,'F01 - stavební'!$C$87:$K$283</definedName>
    <definedName name="_xlnm._FilterDatabase" localSheetId="2" hidden="1">'F02 - ZTI + VZT'!$C$78:$K$81</definedName>
    <definedName name="_xlnm.Print_Area" localSheetId="2">'F02 - ZTI + VZT'!$C$4:$J$39,'F02 - ZTI + VZT'!$C$45:$J$60,'F02 - ZTI + VZT'!$C$66:$K$81</definedName>
    <definedName name="_xlnm._FilterDatabase" localSheetId="3" hidden="1">'F03 - Elektro'!$C$78:$K$81</definedName>
    <definedName name="_xlnm.Print_Area" localSheetId="3">'F03 - Elektro'!$C$4:$J$39,'F03 - Elektro'!$C$45:$J$60,'F03 - Elektro'!$C$66:$K$81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'F01 - stavební'!$99:$99</definedName>
    <definedName name="_xlnm.Print_Titles" localSheetId="2">'F02 - ZTI + VZT'!$78:$78</definedName>
    <definedName name="_xlnm.Print_Titles" localSheetId="3">'F03 - Elektro'!$78:$78</definedName>
  </definedNames>
  <calcPr fullCalcOnLoad="1"/>
</workbook>
</file>

<file path=xl/sharedStrings.xml><?xml version="1.0" encoding="utf-8"?>
<sst xmlns="http://schemas.openxmlformats.org/spreadsheetml/2006/main" count="2685" uniqueCount="751">
  <si>
    <t>Export Komplet</t>
  </si>
  <si>
    <t>VZ</t>
  </si>
  <si>
    <t>2.0</t>
  </si>
  <si>
    <t>ZAMOK</t>
  </si>
  <si>
    <t>False</t>
  </si>
  <si>
    <t>{e8f5865a-fd17-406f-84cc-3e145cc154ce}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</si>
  <si>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</si>
  <si>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</si>
  <si>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</si>
  <si>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</si>
  <si>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</si>
  <si>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</si>
  <si>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</si>
  <si>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</si>
  <si>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</si>
  <si>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</si>
  <si>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</si>
  <si>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Infrastruktura - stavební</t>
  </si>
  <si>
    <t>KSO:</t>
  </si>
  <si>
    <t/>
  </si>
  <si>
    <t>CC-CZ:</t>
  </si>
  <si>
    <t>Místo:</t>
  </si>
  <si>
    <t>Vrchlického</t>
  </si>
  <si>
    <t>Datum:</t>
  </si>
  <si>
    <t>22. 6. 2022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</si>
  <si>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</si>
  <si>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</si>
  <si>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</si>
  <si>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</si>
  <si>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</si>
  <si>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</si>
  <si>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</si>
  <si>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</si>
  <si>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</si>
  <si>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</si>
  <si>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</si>
  <si>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</si>
  <si>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</si>
  <si>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</si>
  <si>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</si>
  <si>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</si>
  <si>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</si>
  <si>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</si>
  <si>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</si>
  <si>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</si>
  <si>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</si>
  <si>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</si>
  <si>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</si>
  <si>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</si>
  <si>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</si>
  <si>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</si>
  <si>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</si>
  <si>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</si>
  <si>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</si>
  <si>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</si>
  <si>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</si>
  <si>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</si>
  <si>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</si>
  <si>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</si>
  <si>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</si>
  <si>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</si>
  <si>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</si>
  <si>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</si>
  <si>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</si>
  <si>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</si>
  <si>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</si>
  <si>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</si>
  <si>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</si>
  <si>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</si>
  <si>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</si>
  <si>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</si>
  <si>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</si>
  <si>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</si>
  <si>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</si>
  <si>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F01</t>
  </si>
  <si>
    <t>stavební</t>
  </si>
  <si>
    <t>STA</t>
  </si>
  <si>
    <t>1</t>
  </si>
  <si>
    <t>{cf6487bb-37e3-45a0-b7e5-36abca37480c}</t>
  </si>
  <si>
    <t>2</t>
  </si>
  <si>
    <t>F02</t>
  </si>
  <si>
    <t>ZTI + VZT</t>
  </si>
  <si>
    <t>{11726f4f-6284-47d9-92ab-55950d042ed9}</t>
  </si>
  <si>
    <t>F03</t>
  </si>
  <si>
    <t>Elektro</t>
  </si>
  <si>
    <t>{adf6bb59-8dd5-41ac-ad6a-a30d75a9716b}</t>
  </si>
  <si>
    <t>KRYCÍ LIST SOUPISU PRACÍ</t>
  </si>
  <si>
    <t>Objekt:</t>
  </si>
  <si>
    <t>F01 - stavební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</si>
  <si>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</si>
  <si>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</si>
  <si>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</si>
  <si>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</si>
  <si>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</si>
  <si>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</si>
  <si>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</si>
  <si>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</si>
  <si>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</si>
  <si>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</si>
  <si>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</si>
  <si>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</si>
  <si>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742 - Elektroinstalace - slaboproud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</si>
  <si>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</si>
  <si>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</si>
  <si>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</si>
  <si>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</si>
  <si>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</si>
  <si>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</si>
  <si>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</si>
  <si>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</si>
  <si>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</si>
  <si>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</si>
  <si>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</si>
  <si>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</si>
  <si>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</si>
  <si>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</si>
  <si>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</si>
  <si>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</si>
  <si>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</si>
  <si>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</si>
  <si>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</si>
  <si>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</si>
  <si>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</si>
  <si>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</si>
  <si>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</si>
  <si>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</si>
  <si>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</si>
  <si>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</si>
  <si>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</si>
  <si>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</si>
  <si>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</si>
  <si>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</si>
  <si>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</si>
  <si>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</si>
  <si>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vnitřního i vnějšího zdiva bez odsekání vadných cihel, maltou (s dodáním hmot) tl. do 30 mm</t>
  </si>
  <si>
    <t>m2</t>
  </si>
  <si>
    <t>CS ÚRS 2022 01</t>
  </si>
  <si>
    <t>4</t>
  </si>
  <si>
    <t>-119856005</t>
  </si>
  <si>
    <t>Online PSC</t>
  </si>
  <si>
    <t>https://podminky.urs.cz/item/CS_URS_2022_01/319201321</t>
  </si>
  <si>
    <t>6</t>
  </si>
  <si>
    <t>Úpravy povrchů, podlahy a osazování výplní</t>
  </si>
  <si>
    <t>611325422</t>
  </si>
  <si>
    <t>Oprava vápenocementové omítky vnitřních ploch štukové dvouvrstvé, tloušťky do 20 mm a tloušťky štuku do 3 mm stropů, v rozsahu opravované plochy přes 10 do 30%</t>
  </si>
  <si>
    <t>617182842</t>
  </si>
  <si>
    <t>https://podminky.urs.cz/item/CS_URS_2022_01/611325422</t>
  </si>
  <si>
    <t>VV</t>
  </si>
  <si>
    <t>62,4+64,8+19,6</t>
  </si>
  <si>
    <t>True</t>
  </si>
  <si>
    <t>612325422</t>
  </si>
  <si>
    <t>Oprava vápenocementové omítky vnitřních ploch štukové dvouvrstvé, tloušťky do 20 mm a tloušťky štuku do 3 mm stěn, v rozsahu opravované plochy přes 10 do 30%</t>
  </si>
  <si>
    <t>604302521</t>
  </si>
  <si>
    <t>https://podminky.urs.cz/item/CS_URS_2022_01/612325422</t>
  </si>
  <si>
    <t>195,5+132,9</t>
  </si>
  <si>
    <t>612331121</t>
  </si>
  <si>
    <t>Omítka cementová vnitřních ploch nanášená ručně jednovrstvá, tloušťky do 10 mm hladká svislých konstrukcí stěn</t>
  </si>
  <si>
    <t>-962210511</t>
  </si>
  <si>
    <t>https://podminky.urs.cz/item/CS_URS_2022_01/612331121</t>
  </si>
  <si>
    <t>2,72+3,05</t>
  </si>
  <si>
    <t>5</t>
  </si>
  <si>
    <t>619995001</t>
  </si>
  <si>
    <t>Začištění omítek (s dodáním hmot) kolem oken, dveří, podlah, obkladů apod.</t>
  </si>
  <si>
    <t>m</t>
  </si>
  <si>
    <t>1350899997</t>
  </si>
  <si>
    <t>https://podminky.urs.cz/item/CS_URS_2022_01/619995001</t>
  </si>
  <si>
    <t>629991011</t>
  </si>
  <si>
    <t>Zakrytí vnějších ploch před znečištěním včetně pozdějšího odkrytí výplní otvorů a svislých ploch fólií přilepenou lepící páskou</t>
  </si>
  <si>
    <t>797873868</t>
  </si>
  <si>
    <t>https://podminky.urs.cz/item/CS_URS_2022_01/629991011</t>
  </si>
  <si>
    <t>18,8+18,8+9,4</t>
  </si>
  <si>
    <t>7</t>
  </si>
  <si>
    <t>632450134</t>
  </si>
  <si>
    <t>Potěr cementový vyrovnávací ze suchých směsí v ploše o průměrné (střední) tl. přes 40 do 50 mm</t>
  </si>
  <si>
    <t>16</t>
  </si>
  <si>
    <t>722823853</t>
  </si>
  <si>
    <t>https://podminky.urs.cz/item/CS_URS_2022_01/632450134</t>
  </si>
  <si>
    <t>3,5</t>
  </si>
  <si>
    <t>9</t>
  </si>
  <si>
    <t>Ostatní konstrukce a práce, bourání</t>
  </si>
  <si>
    <t>8</t>
  </si>
  <si>
    <t>949101112</t>
  </si>
  <si>
    <t>Lešení pomocné pracovní pro objekty pozemních staveb pro zatížení do 150 kg/m2, o výšce lešeňové podlahy přes 1,9 do 3,5 m</t>
  </si>
  <si>
    <t>1048653625</t>
  </si>
  <si>
    <t>https://podminky.urs.cz/item/CS_URS_2022_01/949101112</t>
  </si>
  <si>
    <t>952901111</t>
  </si>
  <si>
    <t>Vyčištění budov nebo objektů před předáním do užívání budov bytové nebo občanské výstavby, světlé výšky podlaží do 4 m</t>
  </si>
  <si>
    <t>1222127539</t>
  </si>
  <si>
    <t>https://podminky.urs.cz/item/CS_URS_2022_01/952901111</t>
  </si>
  <si>
    <t>10</t>
  </si>
  <si>
    <t>978059541</t>
  </si>
  <si>
    <t>Odsekání obkladů stěn včetně otlučení podkladní omítky až na zdivo z obkládaček vnitřních, z jakýchkoliv materiálů, plochy přes 1 m2</t>
  </si>
  <si>
    <t>-412366839</t>
  </si>
  <si>
    <t>https://podminky.urs.cz/item/CS_URS_2022_01/978059541</t>
  </si>
  <si>
    <t>997</t>
  </si>
  <si>
    <t>Přesun sutě</t>
  </si>
  <si>
    <t>11</t>
  </si>
  <si>
    <t>997013112</t>
  </si>
  <si>
    <t>Vnitrostaveništní doprava suti a vybouraných hmot vodorovně do 50 m svisle s použitím mechanizace pro budovy a haly výšky přes 6 do 9 m</t>
  </si>
  <si>
    <t>t</t>
  </si>
  <si>
    <t>-1966729079</t>
  </si>
  <si>
    <t>https://podminky.urs.cz/item/CS_URS_2022_01/997013112</t>
  </si>
  <si>
    <t>12</t>
  </si>
  <si>
    <t>997013213</t>
  </si>
  <si>
    <t>Vnitrostaveništní doprava suti a vybouraných hmot vodorovně do 50 m svisle ručně pro budovy a haly výšky přes 9 do 12 m</t>
  </si>
  <si>
    <t>854544899</t>
  </si>
  <si>
    <t>https://podminky.urs.cz/item/CS_URS_2022_01/997013213</t>
  </si>
  <si>
    <t>13</t>
  </si>
  <si>
    <t>997013501</t>
  </si>
  <si>
    <t>Odvoz suti a vybouraných hmot na skládku nebo meziskládku se složením, na vzdálenost do 1 km</t>
  </si>
  <si>
    <t>152118390</t>
  </si>
  <si>
    <t>https://podminky.urs.cz/item/CS_URS_2022_01/997013501</t>
  </si>
  <si>
    <t>14</t>
  </si>
  <si>
    <t>997013511</t>
  </si>
  <si>
    <t>Odvoz suti a vybouraných hmot z meziskládky na skládku s naložením a se složením, na vzdálenost do 1 km</t>
  </si>
  <si>
    <t>505493044</t>
  </si>
  <si>
    <t>https://podminky.urs.cz/item/CS_URS_2022_01/997013511</t>
  </si>
  <si>
    <t>997013631</t>
  </si>
  <si>
    <t>Poplatek za uložení stavebního odpadu na skládce (skládkovné) směsného stavebního a demoličního zatříděného do Katalogu odpadů pod kódem 17 09 04</t>
  </si>
  <si>
    <t>1766000019</t>
  </si>
  <si>
    <t>https://podminky.urs.cz/item/CS_URS_2022_01/997013631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</si>
  <si>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</si>
  <si>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</si>
  <si>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</si>
  <si>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</si>
  <si>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-1330092794</t>
  </si>
  <si>
    <t>https://podminky.urs.cz/item/CS_URS_2022_01/998011002</t>
  </si>
  <si>
    <t>PSV</t>
  </si>
  <si>
    <t>Práce a dodávky PSV</t>
  </si>
  <si>
    <t>725</t>
  </si>
  <si>
    <t>Zdravotechnika - zařizovací předměty</t>
  </si>
  <si>
    <t>17</t>
  </si>
  <si>
    <t>725210821</t>
  </si>
  <si>
    <t>Demontáž umyvadel bez výtokových armatur umyvadel</t>
  </si>
  <si>
    <t>soubor</t>
  </si>
  <si>
    <t>900437390</t>
  </si>
  <si>
    <t>https://podminky.urs.cz/item/CS_URS_2022_01/725210821</t>
  </si>
  <si>
    <t>2+1</t>
  </si>
  <si>
    <t>18</t>
  </si>
  <si>
    <t>725820802</t>
  </si>
  <si>
    <t>Demontáž baterií stojánkových do 1 otvoru</t>
  </si>
  <si>
    <t>-585948170</t>
  </si>
  <si>
    <t>https://podminky.urs.cz/item/CS_URS_2022_01/725820802</t>
  </si>
  <si>
    <t>742</t>
  </si>
  <si>
    <t>Elektroinstalace - slaboproud</t>
  </si>
  <si>
    <t>19</t>
  </si>
  <si>
    <t>742330801</t>
  </si>
  <si>
    <t>Demontáž strukturované kabeláže rozvaděče</t>
  </si>
  <si>
    <t>kus</t>
  </si>
  <si>
    <t>-1336388267</t>
  </si>
  <si>
    <t>https://podminky.urs.cz/item/CS_URS_2022_01/742330801</t>
  </si>
  <si>
    <t>20</t>
  </si>
  <si>
    <t>742330811</t>
  </si>
  <si>
    <t>Demontáž strukturované kabeláže zařízení do rozvaděče switche, UPS, DVR, server</t>
  </si>
  <si>
    <t>-1355265302</t>
  </si>
  <si>
    <t>https://podminky.urs.cz/item/CS_URS_2022_01/742330811</t>
  </si>
  <si>
    <t>742340821</t>
  </si>
  <si>
    <t>Demontáž jednotného času školního zvonku</t>
  </si>
  <si>
    <t>1923704335</t>
  </si>
  <si>
    <t>https://podminky.urs.cz/item/CS_URS_2022_01/742340821</t>
  </si>
  <si>
    <t>22</t>
  </si>
  <si>
    <t>742410801</t>
  </si>
  <si>
    <t>Demontáž rozhlasu reproduktoru podhledového, nástěnného, směrového</t>
  </si>
  <si>
    <t>-1270090896</t>
  </si>
  <si>
    <t>https://podminky.urs.cz/item/CS_URS_2022_01/742410801</t>
  </si>
  <si>
    <t>23</t>
  </si>
  <si>
    <t>742430801</t>
  </si>
  <si>
    <t>Demontáž audiovizuální techniky projektoru včetně držáku</t>
  </si>
  <si>
    <t>-88687974</t>
  </si>
  <si>
    <t>https://podminky.urs.cz/item/CS_URS_2022_01/742430801</t>
  </si>
  <si>
    <t>766</t>
  </si>
  <si>
    <t>Konstrukce truhlářské</t>
  </si>
  <si>
    <t>24</t>
  </si>
  <si>
    <t>766411811</t>
  </si>
  <si>
    <t>Demontáž obložení stěn panely, plochy do 1,5 m2</t>
  </si>
  <si>
    <t>-2117468299</t>
  </si>
  <si>
    <t>https://podminky.urs.cz/item/CS_URS_2022_01/766411811</t>
  </si>
  <si>
    <t>25</t>
  </si>
  <si>
    <t>766491851</t>
  </si>
  <si>
    <t>Demontáž ostatních truhlářských konstrukcí prahů dveří jednokřídlových</t>
  </si>
  <si>
    <t>-1055431517</t>
  </si>
  <si>
    <t>https://podminky.urs.cz/item/CS_URS_2022_01/766491851</t>
  </si>
  <si>
    <t>26</t>
  </si>
  <si>
    <t>766660002</t>
  </si>
  <si>
    <t>Montáž dveřních křídel dřevěných nebo plastových otevíravých do ocelové zárubně povrchově upravených jednokřídlových, šířky přes 800 mm</t>
  </si>
  <si>
    <t>97192716</t>
  </si>
  <si>
    <t>https://podminky.urs.cz/item/CS_URS_2022_01/766660002</t>
  </si>
  <si>
    <t>27</t>
  </si>
  <si>
    <t>M</t>
  </si>
  <si>
    <t>61162015R</t>
  </si>
  <si>
    <t>dveře jednokřídlé voštinové povrch fóliový plné 900x1970-2100mm včetně kování</t>
  </si>
  <si>
    <t>32</t>
  </si>
  <si>
    <t>642410554</t>
  </si>
  <si>
    <t>28</t>
  </si>
  <si>
    <t>766691914</t>
  </si>
  <si>
    <t>Ostatní práce vyvěšení nebo zavěšení křídel s případným uložením a opětovným zavěšením po provedení stavebních změn dřevěných dveřních, plochy do 2 m2</t>
  </si>
  <si>
    <t>-975469190</t>
  </si>
  <si>
    <t>https://podminky.urs.cz/item/CS_URS_2022_01/766691914</t>
  </si>
  <si>
    <t>29</t>
  </si>
  <si>
    <t>766695213</t>
  </si>
  <si>
    <t>Montáž ostatních truhlářských konstrukcí prahů dveří jednokřídlových, šířky přes 100 mm</t>
  </si>
  <si>
    <t>-1673560140</t>
  </si>
  <si>
    <t>https://podminky.urs.cz/item/CS_URS_2022_01/766695213</t>
  </si>
  <si>
    <t>30</t>
  </si>
  <si>
    <t>61187181</t>
  </si>
  <si>
    <t>práh dveřní dřevěný dubový tl 20mm dl 920mm š 150mm</t>
  </si>
  <si>
    <t>-22153374</t>
  </si>
  <si>
    <t>31</t>
  </si>
  <si>
    <t>998766102</t>
  </si>
  <si>
    <t>Přesun hmot pro konstrukce truhlářské stanovený z hmotnosti přesunovaného materiálu vodorovná dopravní vzdálenost do 50 m v objektech výšky přes 6 do 12 m</t>
  </si>
  <si>
    <t>2035175304</t>
  </si>
  <si>
    <t>https://podminky.urs.cz/item/CS_URS_2022_01/998766102</t>
  </si>
  <si>
    <t>775</t>
  </si>
  <si>
    <t>Podlahy skládané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</si>
  <si>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</si>
  <si>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</si>
  <si>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-954424968</t>
  </si>
  <si>
    <t>https://podminky.urs.cz/item/CS_URS_2022_01/775591919</t>
  </si>
  <si>
    <t>33</t>
  </si>
  <si>
    <t>775591920</t>
  </si>
  <si>
    <t>Ostatní práce při opravách dřevěných podlah dokončovací vysátí</t>
  </si>
  <si>
    <t>994082268</t>
  </si>
  <si>
    <t>https://podminky.urs.cz/item/CS_URS_2022_01/775591920</t>
  </si>
  <si>
    <t>34</t>
  </si>
  <si>
    <t>775591921</t>
  </si>
  <si>
    <t>Ostatní práce při opravách dřevěných podlah lakování jednotlivé operace základní lak</t>
  </si>
  <si>
    <t>1976052386</t>
  </si>
  <si>
    <t>https://podminky.urs.cz/item/CS_URS_2022_01/775591921</t>
  </si>
  <si>
    <t>35</t>
  </si>
  <si>
    <t>775591924</t>
  </si>
  <si>
    <t>Ostatní práce při opravách dřevěných podlah lakování jednotlivé operace vrchní lak pro velmi vysokou zátěž (schodiště, taneční sály, restaurace apod.)</t>
  </si>
  <si>
    <t>981904734</t>
  </si>
  <si>
    <t>https://podminky.urs.cz/item/CS_URS_2022_01/775591924</t>
  </si>
  <si>
    <t>36</t>
  </si>
  <si>
    <t>775591926</t>
  </si>
  <si>
    <t>Ostatní práce při opravách dřevěných podlah lakování jednotlivé operace mezibroušení mezi vrstvami laku</t>
  </si>
  <si>
    <t>1140505882</t>
  </si>
  <si>
    <t>https://podminky.urs.cz/item/CS_URS_2022_01/775591926</t>
  </si>
  <si>
    <t>37</t>
  </si>
  <si>
    <t>998775202</t>
  </si>
  <si>
    <t>Přesun hmot pro podlahy skládané stanovený procentní sazbou (%) z ceny vodorovná dopravní vzdálenost do 50 m v objektech výšky přes 6 do 12 m</t>
  </si>
  <si>
    <t>%</t>
  </si>
  <si>
    <t>859162759</t>
  </si>
  <si>
    <t>https://podminky.urs.cz/item/CS_URS_2022_01/998775202</t>
  </si>
  <si>
    <t>776</t>
  </si>
  <si>
    <t>Podlahy povlakové</t>
  </si>
  <si>
    <t>38</t>
  </si>
  <si>
    <t>776111311</t>
  </si>
  <si>
    <t>Příprava podkladu vysátí podlah</t>
  </si>
  <si>
    <t>2091564266</t>
  </si>
  <si>
    <t>https://podminky.urs.cz/item/CS_URS_2022_01/776111311</t>
  </si>
  <si>
    <t>64,8+62,8</t>
  </si>
  <si>
    <t>39</t>
  </si>
  <si>
    <t>776111411</t>
  </si>
  <si>
    <t>Příprava podkladu montáž dilatační pásky podlah</t>
  </si>
  <si>
    <t>-1554765293</t>
  </si>
  <si>
    <t>https://podminky.urs.cz/item/CS_URS_2022_01/776111411</t>
  </si>
  <si>
    <t>32,9+33,5</t>
  </si>
  <si>
    <t>40</t>
  </si>
  <si>
    <t>28616320</t>
  </si>
  <si>
    <t>pás dilatační okrajová extrud PE s fólií</t>
  </si>
  <si>
    <t>-1411508107</t>
  </si>
  <si>
    <t>66,4*1,02 'Přepočtené koeficientem množství</t>
  </si>
  <si>
    <t>41</t>
  </si>
  <si>
    <t>776121112</t>
  </si>
  <si>
    <t>Příprava podkladu penetrace vodou ředitelná podlah</t>
  </si>
  <si>
    <t>263859382</t>
  </si>
  <si>
    <t>https://podminky.urs.cz/item/CS_URS_2022_01/776121112</t>
  </si>
  <si>
    <t>62,8+64,8</t>
  </si>
  <si>
    <t>42</t>
  </si>
  <si>
    <t>776141122</t>
  </si>
  <si>
    <t>Příprava podkladu vyrovnání samonivelační stěrkou podlah min.pevnosti 30 MPa, tloušťky přes 3 do 5 mm</t>
  </si>
  <si>
    <t>1286638786</t>
  </si>
  <si>
    <t>https://podminky.urs.cz/item/CS_URS_2022_01/776141122</t>
  </si>
  <si>
    <t>43</t>
  </si>
  <si>
    <t>776201812</t>
  </si>
  <si>
    <t>Demontáž povlakových podlahovin lepených ručně s podložkou</t>
  </si>
  <si>
    <t>-74108066</t>
  </si>
  <si>
    <t>https://podminky.urs.cz/item/CS_URS_2022_01/776201812</t>
  </si>
  <si>
    <t>44</t>
  </si>
  <si>
    <t>776221111</t>
  </si>
  <si>
    <t>Montáž podlahovin z PVC lepením standardním lepidlem z pásů standardních</t>
  </si>
  <si>
    <t>746033087</t>
  </si>
  <si>
    <t>https://podminky.urs.cz/item/CS_URS_2022_01/776221111</t>
  </si>
  <si>
    <t>45</t>
  </si>
  <si>
    <t>R12285</t>
  </si>
  <si>
    <t>krytina podlahová PVC dle specifikace v PD včetně podložky 5mm, lišt a dalšího příslušenství</t>
  </si>
  <si>
    <t>1502807712</t>
  </si>
  <si>
    <t>127,6*1,1 'Přepočtené koeficientem množství</t>
  </si>
  <si>
    <t>46</t>
  </si>
  <si>
    <t>776411111</t>
  </si>
  <si>
    <t>Montáž soklíků lepením obvodových, výšky do 80 mm</t>
  </si>
  <si>
    <t>682008701</t>
  </si>
  <si>
    <t>https://podminky.urs.cz/item/CS_URS_2022_01/776411111</t>
  </si>
  <si>
    <t>31,5+37,5</t>
  </si>
  <si>
    <t>47</t>
  </si>
  <si>
    <t>28411003</t>
  </si>
  <si>
    <t>lišta soklová PVC 30x30mm</t>
  </si>
  <si>
    <t>1772286999</t>
  </si>
  <si>
    <t>69*1,02 'Přepočtené koeficientem množství</t>
  </si>
  <si>
    <t>48</t>
  </si>
  <si>
    <t>998776202</t>
  </si>
  <si>
    <t>Přesun hmot pro podlahy povlakové stanovený procentní sazbou (%) z ceny vodorovná dopravní vzdálenost do 50 m v objektech výšky přes 6 do 12 m</t>
  </si>
  <si>
    <t>1850403494</t>
  </si>
  <si>
    <t>https://podminky.urs.cz/item/CS_URS_2022_01/998776202</t>
  </si>
  <si>
    <t>781</t>
  </si>
  <si>
    <t>Dokončovací práce - obklady</t>
  </si>
  <si>
    <t>49</t>
  </si>
  <si>
    <t>781121011</t>
  </si>
  <si>
    <t>Příprava podkladu před provedením obkladu nátěr penetrační na stěnu</t>
  </si>
  <si>
    <t>-1303496871</t>
  </si>
  <si>
    <t>https://podminky.urs.cz/item/CS_URS_2022_01/781121011</t>
  </si>
  <si>
    <t>50</t>
  </si>
  <si>
    <t>781474115</t>
  </si>
  <si>
    <t>Montáž obkladů vnitřních stěn z dlaždic keramických lepených flexibilním lepidlem maloformátových hladkých přes 22 do 25 ks/m2</t>
  </si>
  <si>
    <t>-393839333</t>
  </si>
  <si>
    <t>https://podminky.urs.cz/item/CS_URS_2022_01/781474115</t>
  </si>
  <si>
    <t>51</t>
  </si>
  <si>
    <t>58582063</t>
  </si>
  <si>
    <t>lepidlo cementové vysoce flexibilní C2S2</t>
  </si>
  <si>
    <t>kg</t>
  </si>
  <si>
    <t>-430923824</t>
  </si>
  <si>
    <t>52</t>
  </si>
  <si>
    <t>59761039</t>
  </si>
  <si>
    <t>obklad keramický hladký přes 22 do 25ks/m2</t>
  </si>
  <si>
    <t>-299080711</t>
  </si>
  <si>
    <t>3,05*1,1 'Přepočtené koeficientem množství</t>
  </si>
  <si>
    <t>53</t>
  </si>
  <si>
    <t>58582019</t>
  </si>
  <si>
    <t>spárovací hmota cementová flexibilní CG2 různé barvy</t>
  </si>
  <si>
    <t>70418085</t>
  </si>
  <si>
    <t>54</t>
  </si>
  <si>
    <t>781477111</t>
  </si>
  <si>
    <t>Montáž obkladů vnitřních stěn z dlaždic keramických Příplatek k cenám za plochu do 10 m2 jednotlivě</t>
  </si>
  <si>
    <t>-1816499957</t>
  </si>
  <si>
    <t>https://podminky.urs.cz/item/CS_URS_2022_01/781477111</t>
  </si>
  <si>
    <t>55</t>
  </si>
  <si>
    <t>998781202</t>
  </si>
  <si>
    <t>Přesun hmot pro obklady keramické stanovený procentní sazbou (%) z ceny vodorovná dopravní vzdálenost do 50 m v objektech výšky přes 6 do 12 m</t>
  </si>
  <si>
    <t>1326286559</t>
  </si>
  <si>
    <t>https://podminky.urs.cz/item/CS_URS_2022_01/998781202</t>
  </si>
  <si>
    <t>784</t>
  </si>
  <si>
    <t>Dokončovací práce - malby a tapety</t>
  </si>
  <si>
    <t>56</t>
  </si>
  <si>
    <t>784121003</t>
  </si>
  <si>
    <t>Oškrabání malby v místnostech výšky přes 3,80 do 5,00 m</t>
  </si>
  <si>
    <t>-1884399073</t>
  </si>
  <si>
    <t>https://podminky.urs.cz/item/CS_URS_2022_01/784121003</t>
  </si>
  <si>
    <t>195,5+62,4+132,9+64,8+19,6</t>
  </si>
  <si>
    <t>57</t>
  </si>
  <si>
    <t>784161003</t>
  </si>
  <si>
    <t>Tmelení spar a rohů, šířky do 3 mm akrylátovým tmelem v místnostech výšky přes 3,80 do 5,00 m</t>
  </si>
  <si>
    <t>-1780002668</t>
  </si>
  <si>
    <t>https://podminky.urs.cz/item/CS_URS_2022_01/784161003</t>
  </si>
  <si>
    <t>24+25</t>
  </si>
  <si>
    <t>58</t>
  </si>
  <si>
    <t>784171123</t>
  </si>
  <si>
    <t>Zakrytí nemalovaných ploch (materiál ve specifikaci) včetně pozdějšího odkrytí konstrukcí nebo samostatných prvků např. schodišť, nábytku, radiátorů, zábradlí v místnostech výšky přes 3,80 do 5,00</t>
  </si>
  <si>
    <t>1935393194</t>
  </si>
  <si>
    <t>https://podminky.urs.cz/item/CS_URS_2022_01/784171123</t>
  </si>
  <si>
    <t>59</t>
  </si>
  <si>
    <t>58124842</t>
  </si>
  <si>
    <t>fólie pro malířské potřeby zakrývací tl 7µ 4x5m</t>
  </si>
  <si>
    <t>318175215</t>
  </si>
  <si>
    <t>30*1,05 'Přepočtené koeficientem množství</t>
  </si>
  <si>
    <t>60</t>
  </si>
  <si>
    <t>784181103</t>
  </si>
  <si>
    <t>Penetrace podkladu jednonásobná základní akrylátová bezbarvá v místnostech výšky přes 3,80 do 5,00 m</t>
  </si>
  <si>
    <t>3716846</t>
  </si>
  <si>
    <t>https://podminky.urs.cz/item/CS_URS_2022_01/784181103</t>
  </si>
  <si>
    <t>61</t>
  </si>
  <si>
    <t>784221111</t>
  </si>
  <si>
    <t>Malby z malířských směsí otěruvzdorných za sucha dvojnásobné, bílé za sucha otěruvzdorné středně v místnostech výšky do 3,80 m</t>
  </si>
  <si>
    <t>-2004061505</t>
  </si>
  <si>
    <t>https://podminky.urs.cz/item/CS_URS_2022_01/784221111</t>
  </si>
  <si>
    <t>296,7+197,4</t>
  </si>
  <si>
    <t>62</t>
  </si>
  <si>
    <t>784221151</t>
  </si>
  <si>
    <t>Malby z malířských směsí otěruvzdorných za sucha Příplatek k cenám dvojnásobných maleb na tónovacích automatech, v odstínu světlém</t>
  </si>
  <si>
    <t>-127964582</t>
  </si>
  <si>
    <t>https://podminky.urs.cz/item/CS_URS_2022_01/784221151</t>
  </si>
  <si>
    <t>132,9+214,3</t>
  </si>
  <si>
    <t>789</t>
  </si>
  <si>
    <t>Povrchové úpravy ocelových konstrukcí a technologických zařízení</t>
  </si>
  <si>
    <t>63</t>
  </si>
  <si>
    <t>789112151</t>
  </si>
  <si>
    <t>Úpravy povrchů pod nátěry zařízení s povrchem členitým odstranění rzi a nečistot pomocí ručního nářadí stupeň přípravy St 2, stupeň zrezivění B</t>
  </si>
  <si>
    <t>-1462184662</t>
  </si>
  <si>
    <t>https://podminky.urs.cz/item/CS_URS_2022_01/789112151</t>
  </si>
  <si>
    <t>64</t>
  </si>
  <si>
    <t>789312110</t>
  </si>
  <si>
    <t>Zhotovení nátěru zařízení s povrchem členitým jednosložkového základního, tloušťky do 40 µm</t>
  </si>
  <si>
    <t>1050758363</t>
  </si>
  <si>
    <t>https://podminky.urs.cz/item/CS_URS_2022_01/789312110</t>
  </si>
  <si>
    <t>65</t>
  </si>
  <si>
    <t>24629024</t>
  </si>
  <si>
    <t>hmota nátěrová syntetická základní na ocelové konstrukce</t>
  </si>
  <si>
    <t>-731109198</t>
  </si>
  <si>
    <t>3,6*0,288 'Přepočtené koeficientem množství</t>
  </si>
  <si>
    <t>66</t>
  </si>
  <si>
    <t>789312120</t>
  </si>
  <si>
    <t>Zhotovení nátěru zařízení s povrchem členitým jednosložkového krycího (vrchního), tloušťky do 40 µm</t>
  </si>
  <si>
    <t>-2088694103</t>
  </si>
  <si>
    <t>https://podminky.urs.cz/item/CS_URS_2022_01/789312120</t>
  </si>
  <si>
    <t>67</t>
  </si>
  <si>
    <t>24629162</t>
  </si>
  <si>
    <t>hmota nátěrová alkydová krycí (email) na ocelové konstrukce</t>
  </si>
  <si>
    <t>-998656024</t>
  </si>
  <si>
    <t>3,6*0,142 'Přepočtené koeficientem množství</t>
  </si>
  <si>
    <t>Práce a dodávky M</t>
  </si>
  <si>
    <t>21-M</t>
  </si>
  <si>
    <t>Elektromontáže</t>
  </si>
  <si>
    <t>68</t>
  </si>
  <si>
    <t>218203403</t>
  </si>
  <si>
    <t>Demontáž svítidel výbojkových s odpojením vodičů průmyslových nebo venkovních stropních přisazených 1 zdroj s krytem</t>
  </si>
  <si>
    <t>-588959738</t>
  </si>
  <si>
    <t>https://podminky.urs.cz/item/CS_URS_2022_01/218203403</t>
  </si>
  <si>
    <t>14+10</t>
  </si>
  <si>
    <t>VRN</t>
  </si>
  <si>
    <t>Vedlejší rozpočtové náklady</t>
  </si>
  <si>
    <t>VRN3</t>
  </si>
  <si>
    <t>Zařízení staveniště</t>
  </si>
  <si>
    <t>69</t>
  </si>
  <si>
    <t>R032103000</t>
  </si>
  <si>
    <t>Zařízení staveniště - zřízení, provoz, odstranění</t>
  </si>
  <si>
    <t>1024</t>
  </si>
  <si>
    <t>-120524823</t>
  </si>
  <si>
    <t>VRN4</t>
  </si>
  <si>
    <t>Inženýrská činnost</t>
  </si>
  <si>
    <t>70</t>
  </si>
  <si>
    <t>043103000</t>
  </si>
  <si>
    <t>Zkoušky bez rozlišení</t>
  </si>
  <si>
    <t>-1219327540</t>
  </si>
  <si>
    <t>https://podminky.urs.cz/item/CS_URS_2022_01/043103000</t>
  </si>
  <si>
    <t>71</t>
  </si>
  <si>
    <t>045303000</t>
  </si>
  <si>
    <t>Koordinační činnost</t>
  </si>
  <si>
    <t>1762346505</t>
  </si>
  <si>
    <t>https://podminky.urs.cz/item/CS_URS_2022_01/045303000</t>
  </si>
  <si>
    <t>72</t>
  </si>
  <si>
    <t>049303000</t>
  </si>
  <si>
    <t>Náklady vzniklé v souvislosti s předáním stavby</t>
  </si>
  <si>
    <t>1323801349</t>
  </si>
  <si>
    <t>https://podminky.urs.cz/item/CS_URS_2022_01/049303000</t>
  </si>
  <si>
    <t>73</t>
  </si>
  <si>
    <t>R043194000</t>
  </si>
  <si>
    <t xml:space="preserve">Ostatní zkoušky - měření doby dozvuku po realizaci prací </t>
  </si>
  <si>
    <t>775739248</t>
  </si>
  <si>
    <t>VRN7</t>
  </si>
  <si>
    <t>Provozní vlivy</t>
  </si>
  <si>
    <t>74</t>
  </si>
  <si>
    <t>071103000</t>
  </si>
  <si>
    <t>Provoz investora</t>
  </si>
  <si>
    <t>569637307</t>
  </si>
  <si>
    <t>https://podminky.urs.cz/item/CS_URS_2022_01/071103000</t>
  </si>
  <si>
    <t>F02 - ZTI + VZT</t>
  </si>
  <si>
    <t>ZTI VZT</t>
  </si>
  <si>
    <t>Specializace ZTI +VZT celková</t>
  </si>
  <si>
    <t>345242373</t>
  </si>
  <si>
    <t>P</t>
  </si>
  <si>
    <t>Poznámka k položce:
Položka odkazuje na soupis prací dané specializace, viz. samostatně.</t>
  </si>
  <si>
    <t>F03 - Elektro</t>
  </si>
  <si>
    <t>EL</t>
  </si>
  <si>
    <t>Specializace elektro celková</t>
  </si>
  <si>
    <t>2117044000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</si>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</sst>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9201321" TargetMode="External" /><Relationship Id="rId2" Type="http://schemas.openxmlformats.org/officeDocument/2006/relationships/hyperlink" Target="https://podminky.urs.cz/item/CS_URS_2022_01/611325422" TargetMode="External" /><Relationship Id="rId3" Type="http://schemas.openxmlformats.org/officeDocument/2006/relationships/hyperlink" Target="https://podminky.urs.cz/item/CS_URS_2022_01/612325422" TargetMode="External" /><Relationship Id="rId4" Type="http://schemas.openxmlformats.org/officeDocument/2006/relationships/hyperlink" Target="https://podminky.urs.cz/item/CS_URS_2022_01/612331121" TargetMode="External" /><Relationship Id="rId5" Type="http://schemas.openxmlformats.org/officeDocument/2006/relationships/hyperlink" Target="https://podminky.urs.cz/item/CS_URS_2022_01/619995001" TargetMode="External" /><Relationship Id="rId6" Type="http://schemas.openxmlformats.org/officeDocument/2006/relationships/hyperlink" Target="https://podminky.urs.cz/item/CS_URS_2022_01/629991011" TargetMode="External" /><Relationship Id="rId7" Type="http://schemas.openxmlformats.org/officeDocument/2006/relationships/hyperlink" Target="https://podminky.urs.cz/item/CS_URS_2022_01/632450134" TargetMode="External" /><Relationship Id="rId8" Type="http://schemas.openxmlformats.org/officeDocument/2006/relationships/hyperlink" Target="https://podminky.urs.cz/item/CS_URS_2022_01/949101112" TargetMode="External" /><Relationship Id="rId9" Type="http://schemas.openxmlformats.org/officeDocument/2006/relationships/hyperlink" Target="https://podminky.urs.cz/item/CS_URS_2022_01/952901111" TargetMode="External" /><Relationship Id="rId10" Type="http://schemas.openxmlformats.org/officeDocument/2006/relationships/hyperlink" Target="https://podminky.urs.cz/item/CS_URS_2022_01/978059541" TargetMode="External" /><Relationship Id="rId11" Type="http://schemas.openxmlformats.org/officeDocument/2006/relationships/hyperlink" Target="https://podminky.urs.cz/item/CS_URS_2022_01/997013112" TargetMode="External" /><Relationship Id="rId12" Type="http://schemas.openxmlformats.org/officeDocument/2006/relationships/hyperlink" Target="https://podminky.urs.cz/item/CS_URS_2022_01/997013213" TargetMode="External" /><Relationship Id="rId13" Type="http://schemas.openxmlformats.org/officeDocument/2006/relationships/hyperlink" Target="https://podminky.urs.cz/item/CS_URS_2022_01/997013501" TargetMode="External" /><Relationship Id="rId14" Type="http://schemas.openxmlformats.org/officeDocument/2006/relationships/hyperlink" Target="https://podminky.urs.cz/item/CS_URS_2022_01/997013511" TargetMode="External" /><Relationship Id="rId15" Type="http://schemas.openxmlformats.org/officeDocument/2006/relationships/hyperlink" Target="https://podminky.urs.cz/item/CS_URS_2022_01/997013631" TargetMode="External" /><Relationship Id="rId16" Type="http://schemas.openxmlformats.org/officeDocument/2006/relationships/hyperlink" Target="https://podminky.urs.cz/item/CS_URS_2022_01/998011002" TargetMode="External" /><Relationship Id="rId17" Type="http://schemas.openxmlformats.org/officeDocument/2006/relationships/hyperlink" Target="https://podminky.urs.cz/item/CS_URS_2022_01/725210821" TargetMode="External" /><Relationship Id="rId18" Type="http://schemas.openxmlformats.org/officeDocument/2006/relationships/hyperlink" Target="https://podminky.urs.cz/item/CS_URS_2022_01/725820802" TargetMode="External" /><Relationship Id="rId19" Type="http://schemas.openxmlformats.org/officeDocument/2006/relationships/hyperlink" Target="https://podminky.urs.cz/item/CS_URS_2022_01/742330801" TargetMode="External" /><Relationship Id="rId20" Type="http://schemas.openxmlformats.org/officeDocument/2006/relationships/hyperlink" Target="https://podminky.urs.cz/item/CS_URS_2022_01/742330811" TargetMode="External" /><Relationship Id="rId21" Type="http://schemas.openxmlformats.org/officeDocument/2006/relationships/hyperlink" Target="https://podminky.urs.cz/item/CS_URS_2022_01/742340821" TargetMode="External" /><Relationship Id="rId22" Type="http://schemas.openxmlformats.org/officeDocument/2006/relationships/hyperlink" Target="https://podminky.urs.cz/item/CS_URS_2022_01/742410801" TargetMode="External" /><Relationship Id="rId23" Type="http://schemas.openxmlformats.org/officeDocument/2006/relationships/hyperlink" Target="https://podminky.urs.cz/item/CS_URS_2022_01/742430801" TargetMode="External" /><Relationship Id="rId24" Type="http://schemas.openxmlformats.org/officeDocument/2006/relationships/hyperlink" Target="https://podminky.urs.cz/item/CS_URS_2022_01/766411811" TargetMode="External" /><Relationship Id="rId25" Type="http://schemas.openxmlformats.org/officeDocument/2006/relationships/hyperlink" Target="https://podminky.urs.cz/item/CS_URS_2022_01/766491851" TargetMode="External" /><Relationship Id="rId26" Type="http://schemas.openxmlformats.org/officeDocument/2006/relationships/hyperlink" Target="https://podminky.urs.cz/item/CS_URS_2022_01/766660002" TargetMode="External" /><Relationship Id="rId27" Type="http://schemas.openxmlformats.org/officeDocument/2006/relationships/hyperlink" Target="https://podminky.urs.cz/item/CS_URS_2022_01/766691914" TargetMode="External" /><Relationship Id="rId28" Type="http://schemas.openxmlformats.org/officeDocument/2006/relationships/hyperlink" Target="https://podminky.urs.cz/item/CS_URS_2022_01/766695213" TargetMode="External" /><Relationship Id="rId29" Type="http://schemas.openxmlformats.org/officeDocument/2006/relationships/hyperlink" Target="https://podminky.urs.cz/item/CS_URS_2022_01/998766102" TargetMode="External" /><Relationship Id="rId30" Type="http://schemas.openxmlformats.org/officeDocument/2006/relationships/hyperlink" Target="https://podminky.urs.cz/item/CS_URS_2022_01/775591919" TargetMode="External" /><Relationship Id="rId31" Type="http://schemas.openxmlformats.org/officeDocument/2006/relationships/hyperlink" Target="https://podminky.urs.cz/item/CS_URS_2022_01/775591920" TargetMode="External" /><Relationship Id="rId32" Type="http://schemas.openxmlformats.org/officeDocument/2006/relationships/hyperlink" Target="https://podminky.urs.cz/item/CS_URS_2022_01/775591921" TargetMode="External" /><Relationship Id="rId33" Type="http://schemas.openxmlformats.org/officeDocument/2006/relationships/hyperlink" Target="https://podminky.urs.cz/item/CS_URS_2022_01/775591924" TargetMode="External" /><Relationship Id="rId34" Type="http://schemas.openxmlformats.org/officeDocument/2006/relationships/hyperlink" Target="https://podminky.urs.cz/item/CS_URS_2022_01/775591926" TargetMode="External" /><Relationship Id="rId35" Type="http://schemas.openxmlformats.org/officeDocument/2006/relationships/hyperlink" Target="https://podminky.urs.cz/item/CS_URS_2022_01/998775202" TargetMode="External" /><Relationship Id="rId36" Type="http://schemas.openxmlformats.org/officeDocument/2006/relationships/hyperlink" Target="https://podminky.urs.cz/item/CS_URS_2022_01/776111311" TargetMode="External" /><Relationship Id="rId37" Type="http://schemas.openxmlformats.org/officeDocument/2006/relationships/hyperlink" Target="https://podminky.urs.cz/item/CS_URS_2022_01/776111411" TargetMode="External" /><Relationship Id="rId38" Type="http://schemas.openxmlformats.org/officeDocument/2006/relationships/hyperlink" Target="https://podminky.urs.cz/item/CS_URS_2022_01/776121112" TargetMode="External" /><Relationship Id="rId39" Type="http://schemas.openxmlformats.org/officeDocument/2006/relationships/hyperlink" Target="https://podminky.urs.cz/item/CS_URS_2022_01/776141122" TargetMode="External" /><Relationship Id="rId40" Type="http://schemas.openxmlformats.org/officeDocument/2006/relationships/hyperlink" Target="https://podminky.urs.cz/item/CS_URS_2022_01/776201812" TargetMode="External" /><Relationship Id="rId41" Type="http://schemas.openxmlformats.org/officeDocument/2006/relationships/hyperlink" Target="https://podminky.urs.cz/item/CS_URS_2022_01/776221111" TargetMode="External" /><Relationship Id="rId42" Type="http://schemas.openxmlformats.org/officeDocument/2006/relationships/hyperlink" Target="https://podminky.urs.cz/item/CS_URS_2022_01/776411111" TargetMode="External" /><Relationship Id="rId43" Type="http://schemas.openxmlformats.org/officeDocument/2006/relationships/hyperlink" Target="https://podminky.urs.cz/item/CS_URS_2022_01/998776202" TargetMode="External" /><Relationship Id="rId44" Type="http://schemas.openxmlformats.org/officeDocument/2006/relationships/hyperlink" Target="https://podminky.urs.cz/item/CS_URS_2022_01/781121011" TargetMode="External" /><Relationship Id="rId45" Type="http://schemas.openxmlformats.org/officeDocument/2006/relationships/hyperlink" Target="https://podminky.urs.cz/item/CS_URS_2022_01/781474115" TargetMode="External" /><Relationship Id="rId46" Type="http://schemas.openxmlformats.org/officeDocument/2006/relationships/hyperlink" Target="https://podminky.urs.cz/item/CS_URS_2022_01/781477111" TargetMode="External" /><Relationship Id="rId47" Type="http://schemas.openxmlformats.org/officeDocument/2006/relationships/hyperlink" Target="https://podminky.urs.cz/item/CS_URS_2022_01/998781202" TargetMode="External" /><Relationship Id="rId48" Type="http://schemas.openxmlformats.org/officeDocument/2006/relationships/hyperlink" Target="https://podminky.urs.cz/item/CS_URS_2022_01/784121003" TargetMode="External" /><Relationship Id="rId49" Type="http://schemas.openxmlformats.org/officeDocument/2006/relationships/hyperlink" Target="https://podminky.urs.cz/item/CS_URS_2022_01/784161003" TargetMode="External" /><Relationship Id="rId50" Type="http://schemas.openxmlformats.org/officeDocument/2006/relationships/hyperlink" Target="https://podminky.urs.cz/item/CS_URS_2022_01/784171123" TargetMode="External" /><Relationship Id="rId51" Type="http://schemas.openxmlformats.org/officeDocument/2006/relationships/hyperlink" Target="https://podminky.urs.cz/item/CS_URS_2022_01/784181103" TargetMode="External" /><Relationship Id="rId52" Type="http://schemas.openxmlformats.org/officeDocument/2006/relationships/hyperlink" Target="https://podminky.urs.cz/item/CS_URS_2022_01/784221111" TargetMode="External" /><Relationship Id="rId53" Type="http://schemas.openxmlformats.org/officeDocument/2006/relationships/hyperlink" Target="https://podminky.urs.cz/item/CS_URS_2022_01/784221151" TargetMode="External" /><Relationship Id="rId54" Type="http://schemas.openxmlformats.org/officeDocument/2006/relationships/hyperlink" Target="https://podminky.urs.cz/item/CS_URS_2022_01/789112151" TargetMode="External" /><Relationship Id="rId55" Type="http://schemas.openxmlformats.org/officeDocument/2006/relationships/hyperlink" Target="https://podminky.urs.cz/item/CS_URS_2022_01/789312110" TargetMode="External" /><Relationship Id="rId56" Type="http://schemas.openxmlformats.org/officeDocument/2006/relationships/hyperlink" Target="https://podminky.urs.cz/item/CS_URS_2022_01/789312120" TargetMode="External" /><Relationship Id="rId57" Type="http://schemas.openxmlformats.org/officeDocument/2006/relationships/hyperlink" Target="https://podminky.urs.cz/item/CS_URS_2022_01/218203403" TargetMode="External" /><Relationship Id="rId58" Type="http://schemas.openxmlformats.org/officeDocument/2006/relationships/hyperlink" Target="https://podminky.urs.cz/item/CS_URS_2022_01/043103000" TargetMode="External" /><Relationship Id="rId59" Type="http://schemas.openxmlformats.org/officeDocument/2006/relationships/hyperlink" Target="https://podminky.urs.cz/item/CS_URS_2022_01/045303000" TargetMode="External" /><Relationship Id="rId60" Type="http://schemas.openxmlformats.org/officeDocument/2006/relationships/hyperlink" Target="https://podminky.urs.cz/item/CS_URS_2022_01/049303000" TargetMode="External" /><Relationship Id="rId61" Type="http://schemas.openxmlformats.org/officeDocument/2006/relationships/hyperlink" Target="https://podminky.urs.cz/item/CS_URS_2022_01/071103000" TargetMode="External" /><Relationship Id="rId6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F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Infrastruktura - stavební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Vrchlického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22. 6. 2022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32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ROUND(SUM(AS55:AS57),2)</f>
        <v>0</v>
      </c>
      <c r="AT54" s="105">
        <f>ROUND(SUM(AV54:AW54),2)</f>
        <v>0</v>
      </c>
      <c r="AU54" s="106">
        <f>ROUND(SUM(AU55:AU57),5)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ROUND(SUM(AZ55:AZ57),2)</f>
        <v>0</v>
      </c>
      <c r="BA54" s="105">
        <f>ROUND(SUM(BA55:BA57),2)</f>
        <v>0</v>
      </c>
      <c r="BB54" s="105">
        <f>ROUND(SUM(BB55:BB57),2)</f>
        <v>0</v>
      </c>
      <c r="BC54" s="105">
        <f>ROUND(SUM(BC55:BC57),2)</f>
        <v>0</v>
      </c>
      <c r="BD54" s="107">
        <f>ROUND(SUM(BD55:BD57),2)</f>
        <v>0</v>
      </c>
      <c r="BE54" s="6"/>
      <c r="BS54" s="108" t="s">
        <v>68</v>
      </c>
      <c r="BT54" s="108" t="s">
        <v>69</v>
      </c>
      <c r="BU54" s="109" t="s">
        <v>70</v>
      </c>
      <c r="BV54" s="108" t="s">
        <v>71</v>
      </c>
      <c r="BW54" s="108" t="s">
        <v>5</v>
      </c>
      <c r="BX54" s="108" t="s">
        <v>72</v>
      </c>
      <c r="CL54" s="108" t="s">
        <v>19</v>
      </c>
    </row>
    <row r="55" spans="1:91" s="7" customFormat="1" ht="16.5" customHeight="1">
      <c r="A55" s="110" t="s">
        <v>73</v>
      </c>
      <c r="B55" s="111"/>
      <c r="C55" s="112"/>
      <c r="D55" s="113" t="s">
        <v>74</v>
      </c>
      <c r="E55" s="113"/>
      <c r="F55" s="113"/>
      <c r="G55" s="113"/>
      <c r="H55" s="113"/>
      <c r="I55" s="114"/>
      <c r="J55" s="113" t="s">
        <v>75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'F01 - stavební'!J30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'F01 - stavební'!P100</f>
        <v>0</v>
      </c>
      <c r="AV55" s="119">
        <f>'F01 - stavební'!J33</f>
        <v>0</v>
      </c>
      <c r="AW55" s="119">
        <f>'F01 - stavební'!J34</f>
        <v>0</v>
      </c>
      <c r="AX55" s="119">
        <f>'F01 - stavební'!J35</f>
        <v>0</v>
      </c>
      <c r="AY55" s="119">
        <f>'F01 - stavební'!J36</f>
        <v>0</v>
      </c>
      <c r="AZ55" s="119">
        <f>'F01 - stavební'!F33</f>
        <v>0</v>
      </c>
      <c r="BA55" s="119">
        <f>'F01 - stavební'!F34</f>
        <v>0</v>
      </c>
      <c r="BB55" s="119">
        <f>'F01 - stavební'!F35</f>
        <v>0</v>
      </c>
      <c r="BC55" s="119">
        <f>'F01 - stavební'!F36</f>
        <v>0</v>
      </c>
      <c r="BD55" s="121">
        <f>'F01 - stavební'!F37</f>
        <v>0</v>
      </c>
      <c r="BE55" s="7"/>
      <c r="BT55" s="122" t="s">
        <v>77</v>
      </c>
      <c r="BV55" s="122" t="s">
        <v>71</v>
      </c>
      <c r="BW55" s="122" t="s">
        <v>78</v>
      </c>
      <c r="BX55" s="122" t="s">
        <v>5</v>
      </c>
      <c r="CL55" s="122" t="s">
        <v>19</v>
      </c>
      <c r="CM55" s="122" t="s">
        <v>79</v>
      </c>
    </row>
    <row r="56" spans="1:91" s="7" customFormat="1" ht="16.5" customHeight="1">
      <c r="A56" s="110" t="s">
        <v>73</v>
      </c>
      <c r="B56" s="111"/>
      <c r="C56" s="112"/>
      <c r="D56" s="113" t="s">
        <v>80</v>
      </c>
      <c r="E56" s="113"/>
      <c r="F56" s="113"/>
      <c r="G56" s="113"/>
      <c r="H56" s="113"/>
      <c r="I56" s="114"/>
      <c r="J56" s="113" t="s">
        <v>81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'F02 - ZTI + VZT'!J30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76</v>
      </c>
      <c r="AR56" s="117"/>
      <c r="AS56" s="118">
        <v>0</v>
      </c>
      <c r="AT56" s="119">
        <f>ROUND(SUM(AV56:AW56),2)</f>
        <v>0</v>
      </c>
      <c r="AU56" s="120">
        <f>'F02 - ZTI + VZT'!P79</f>
        <v>0</v>
      </c>
      <c r="AV56" s="119">
        <f>'F02 - ZTI + VZT'!J33</f>
        <v>0</v>
      </c>
      <c r="AW56" s="119">
        <f>'F02 - ZTI + VZT'!J34</f>
        <v>0</v>
      </c>
      <c r="AX56" s="119">
        <f>'F02 - ZTI + VZT'!J35</f>
        <v>0</v>
      </c>
      <c r="AY56" s="119">
        <f>'F02 - ZTI + VZT'!J36</f>
        <v>0</v>
      </c>
      <c r="AZ56" s="119">
        <f>'F02 - ZTI + VZT'!F33</f>
        <v>0</v>
      </c>
      <c r="BA56" s="119">
        <f>'F02 - ZTI + VZT'!F34</f>
        <v>0</v>
      </c>
      <c r="BB56" s="119">
        <f>'F02 - ZTI + VZT'!F35</f>
        <v>0</v>
      </c>
      <c r="BC56" s="119">
        <f>'F02 - ZTI + VZT'!F36</f>
        <v>0</v>
      </c>
      <c r="BD56" s="121">
        <f>'F02 - ZTI + VZT'!F37</f>
        <v>0</v>
      </c>
      <c r="BE56" s="7"/>
      <c r="BT56" s="122" t="s">
        <v>77</v>
      </c>
      <c r="BV56" s="122" t="s">
        <v>71</v>
      </c>
      <c r="BW56" s="122" t="s">
        <v>82</v>
      </c>
      <c r="BX56" s="122" t="s">
        <v>5</v>
      </c>
      <c r="CL56" s="122" t="s">
        <v>19</v>
      </c>
      <c r="CM56" s="122" t="s">
        <v>79</v>
      </c>
    </row>
    <row r="57" spans="1:91" s="7" customFormat="1" ht="16.5" customHeight="1">
      <c r="A57" s="110" t="s">
        <v>73</v>
      </c>
      <c r="B57" s="111"/>
      <c r="C57" s="112"/>
      <c r="D57" s="113" t="s">
        <v>83</v>
      </c>
      <c r="E57" s="113"/>
      <c r="F57" s="113"/>
      <c r="G57" s="113"/>
      <c r="H57" s="113"/>
      <c r="I57" s="114"/>
      <c r="J57" s="113" t="s">
        <v>84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'F03 - Elektro'!J30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76</v>
      </c>
      <c r="AR57" s="117"/>
      <c r="AS57" s="123">
        <v>0</v>
      </c>
      <c r="AT57" s="124">
        <f>ROUND(SUM(AV57:AW57),2)</f>
        <v>0</v>
      </c>
      <c r="AU57" s="125">
        <f>'F03 - Elektro'!P79</f>
        <v>0</v>
      </c>
      <c r="AV57" s="124">
        <f>'F03 - Elektro'!J33</f>
        <v>0</v>
      </c>
      <c r="AW57" s="124">
        <f>'F03 - Elektro'!J34</f>
        <v>0</v>
      </c>
      <c r="AX57" s="124">
        <f>'F03 - Elektro'!J35</f>
        <v>0</v>
      </c>
      <c r="AY57" s="124">
        <f>'F03 - Elektro'!J36</f>
        <v>0</v>
      </c>
      <c r="AZ57" s="124">
        <f>'F03 - Elektro'!F33</f>
        <v>0</v>
      </c>
      <c r="BA57" s="124">
        <f>'F03 - Elektro'!F34</f>
        <v>0</v>
      </c>
      <c r="BB57" s="124">
        <f>'F03 - Elektro'!F35</f>
        <v>0</v>
      </c>
      <c r="BC57" s="124">
        <f>'F03 - Elektro'!F36</f>
        <v>0</v>
      </c>
      <c r="BD57" s="126">
        <f>'F03 - Elektro'!F37</f>
        <v>0</v>
      </c>
      <c r="BE57" s="7"/>
      <c r="BT57" s="122" t="s">
        <v>77</v>
      </c>
      <c r="BV57" s="122" t="s">
        <v>71</v>
      </c>
      <c r="BW57" s="122" t="s">
        <v>85</v>
      </c>
      <c r="BX57" s="122" t="s">
        <v>5</v>
      </c>
      <c r="CL57" s="122" t="s">
        <v>19</v>
      </c>
      <c r="CM57" s="122" t="s">
        <v>79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F01 - stavební'!C2" display="/"/>
    <hyperlink ref="A56" location="'F02 - ZTI + VZT'!C2" display="/"/>
    <hyperlink ref="A57" location="'F03 - Elektro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79</v>
      </c>
    </row>
    <row r="4" spans="2:46" s="1" customFormat="1" ht="24.95" customHeight="1">
      <c r="B4" s="19"/>
      <c r="D4" s="129" t="s">
        <v>86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Infrastruktura - stavební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87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22. 6. 2022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32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33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35</v>
      </c>
      <c r="E30" s="37"/>
      <c r="F30" s="37"/>
      <c r="G30" s="37"/>
      <c r="H30" s="37"/>
      <c r="I30" s="37"/>
      <c r="J30" s="143">
        <f>ROUND(J100,2)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37</v>
      </c>
      <c r="G32" s="37"/>
      <c r="H32" s="37"/>
      <c r="I32" s="144" t="s">
        <v>36</v>
      </c>
      <c r="J32" s="144" t="s">
        <v>38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39</v>
      </c>
      <c r="E33" s="131" t="s">
        <v>40</v>
      </c>
      <c r="F33" s="146">
        <f>ROUND((SUM(BE100:BE283)),2)</f>
        <v>0</v>
      </c>
      <c r="G33" s="37"/>
      <c r="H33" s="37"/>
      <c r="I33" s="147">
        <v>0.21</v>
      </c>
      <c r="J33" s="146">
        <f>ROUND(((SUM(BE100:BE283))*I33),2)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41</v>
      </c>
      <c r="F34" s="146">
        <f>ROUND((SUM(BF100:BF283)),2)</f>
        <v>0</v>
      </c>
      <c r="G34" s="37"/>
      <c r="H34" s="37"/>
      <c r="I34" s="147">
        <v>0.15</v>
      </c>
      <c r="J34" s="146">
        <f>ROUND(((SUM(BF100:BF283))*I34),2)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42</v>
      </c>
      <c r="F35" s="146">
        <f>ROUND((SUM(BG100:BG283)),2)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43</v>
      </c>
      <c r="F36" s="146">
        <f>ROUND((SUM(BH100:BH283)),2)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44</v>
      </c>
      <c r="F37" s="146">
        <f>ROUND((SUM(BI100:BI283)),2)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45</v>
      </c>
      <c r="E39" s="150"/>
      <c r="F39" s="150"/>
      <c r="G39" s="151" t="s">
        <v>46</v>
      </c>
      <c r="H39" s="152" t="s">
        <v>47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Infrastruktura - stavební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F01 - stavební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Vrchlického</v>
      </c>
      <c r="G52" s="39"/>
      <c r="H52" s="39"/>
      <c r="I52" s="31" t="s">
        <v>23</v>
      </c>
      <c r="J52" s="71" t="str">
        <f>IF(J12="","",J12)</f>
        <v>22. 6. 2022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32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90</v>
      </c>
      <c r="D57" s="161"/>
      <c r="E57" s="161"/>
      <c r="F57" s="161"/>
      <c r="G57" s="161"/>
      <c r="H57" s="161"/>
      <c r="I57" s="161"/>
      <c r="J57" s="162" t="s">
        <v>91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67</v>
      </c>
      <c r="D59" s="39"/>
      <c r="E59" s="39"/>
      <c r="F59" s="39"/>
      <c r="G59" s="39"/>
      <c r="H59" s="39"/>
      <c r="I59" s="39"/>
      <c r="J59" s="101">
        <f>J100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4"/>
      <c r="C60" s="165"/>
      <c r="D60" s="166" t="s">
        <v>93</v>
      </c>
      <c r="E60" s="167"/>
      <c r="F60" s="167"/>
      <c r="G60" s="167"/>
      <c r="H60" s="167"/>
      <c r="I60" s="167"/>
      <c r="J60" s="168">
        <f>J101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94</v>
      </c>
      <c r="E61" s="173"/>
      <c r="F61" s="173"/>
      <c r="G61" s="173"/>
      <c r="H61" s="173"/>
      <c r="I61" s="173"/>
      <c r="J61" s="174">
        <f>J102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95</v>
      </c>
      <c r="E62" s="173"/>
      <c r="F62" s="173"/>
      <c r="G62" s="173"/>
      <c r="H62" s="173"/>
      <c r="I62" s="173"/>
      <c r="J62" s="174">
        <f>J105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96</v>
      </c>
      <c r="E63" s="173"/>
      <c r="F63" s="173"/>
      <c r="G63" s="173"/>
      <c r="H63" s="173"/>
      <c r="I63" s="173"/>
      <c r="J63" s="174">
        <f>J123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97</v>
      </c>
      <c r="E64" s="173"/>
      <c r="F64" s="173"/>
      <c r="G64" s="173"/>
      <c r="H64" s="173"/>
      <c r="I64" s="173"/>
      <c r="J64" s="174">
        <f>J132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98</v>
      </c>
      <c r="E65" s="173"/>
      <c r="F65" s="173"/>
      <c r="G65" s="173"/>
      <c r="H65" s="173"/>
      <c r="I65" s="173"/>
      <c r="J65" s="174">
        <f>J143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4"/>
      <c r="C66" s="165"/>
      <c r="D66" s="166" t="s">
        <v>99</v>
      </c>
      <c r="E66" s="167"/>
      <c r="F66" s="167"/>
      <c r="G66" s="167"/>
      <c r="H66" s="167"/>
      <c r="I66" s="167"/>
      <c r="J66" s="168">
        <f>J146</f>
        <v>0</v>
      </c>
      <c r="K66" s="165"/>
      <c r="L66" s="16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0"/>
      <c r="C67" s="171"/>
      <c r="D67" s="172" t="s">
        <v>100</v>
      </c>
      <c r="E67" s="173"/>
      <c r="F67" s="173"/>
      <c r="G67" s="173"/>
      <c r="H67" s="173"/>
      <c r="I67" s="173"/>
      <c r="J67" s="174">
        <f>J147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0"/>
      <c r="C68" s="171"/>
      <c r="D68" s="172" t="s">
        <v>101</v>
      </c>
      <c r="E68" s="173"/>
      <c r="F68" s="173"/>
      <c r="G68" s="173"/>
      <c r="H68" s="173"/>
      <c r="I68" s="173"/>
      <c r="J68" s="174">
        <f>J154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0"/>
      <c r="C69" s="171"/>
      <c r="D69" s="172" t="s">
        <v>102</v>
      </c>
      <c r="E69" s="173"/>
      <c r="F69" s="173"/>
      <c r="G69" s="173"/>
      <c r="H69" s="173"/>
      <c r="I69" s="173"/>
      <c r="J69" s="174">
        <f>J165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0"/>
      <c r="C70" s="171"/>
      <c r="D70" s="172" t="s">
        <v>103</v>
      </c>
      <c r="E70" s="173"/>
      <c r="F70" s="173"/>
      <c r="G70" s="173"/>
      <c r="H70" s="173"/>
      <c r="I70" s="173"/>
      <c r="J70" s="174">
        <f>J180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0"/>
      <c r="C71" s="171"/>
      <c r="D71" s="172" t="s">
        <v>104</v>
      </c>
      <c r="E71" s="173"/>
      <c r="F71" s="173"/>
      <c r="G71" s="173"/>
      <c r="H71" s="173"/>
      <c r="I71" s="173"/>
      <c r="J71" s="174">
        <f>J193</f>
        <v>0</v>
      </c>
      <c r="K71" s="171"/>
      <c r="L71" s="17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0"/>
      <c r="C72" s="171"/>
      <c r="D72" s="172" t="s">
        <v>105</v>
      </c>
      <c r="E72" s="173"/>
      <c r="F72" s="173"/>
      <c r="G72" s="173"/>
      <c r="H72" s="173"/>
      <c r="I72" s="173"/>
      <c r="J72" s="174">
        <f>J222</f>
        <v>0</v>
      </c>
      <c r="K72" s="171"/>
      <c r="L72" s="17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0"/>
      <c r="C73" s="171"/>
      <c r="D73" s="172" t="s">
        <v>106</v>
      </c>
      <c r="E73" s="173"/>
      <c r="F73" s="173"/>
      <c r="G73" s="173"/>
      <c r="H73" s="173"/>
      <c r="I73" s="173"/>
      <c r="J73" s="174">
        <f>J235</f>
        <v>0</v>
      </c>
      <c r="K73" s="171"/>
      <c r="L73" s="17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0"/>
      <c r="C74" s="171"/>
      <c r="D74" s="172" t="s">
        <v>107</v>
      </c>
      <c r="E74" s="173"/>
      <c r="F74" s="173"/>
      <c r="G74" s="173"/>
      <c r="H74" s="173"/>
      <c r="I74" s="173"/>
      <c r="J74" s="174">
        <f>J254</f>
        <v>0</v>
      </c>
      <c r="K74" s="171"/>
      <c r="L74" s="17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4"/>
      <c r="C75" s="165"/>
      <c r="D75" s="166" t="s">
        <v>108</v>
      </c>
      <c r="E75" s="167"/>
      <c r="F75" s="167"/>
      <c r="G75" s="167"/>
      <c r="H75" s="167"/>
      <c r="I75" s="167"/>
      <c r="J75" s="168">
        <f>J265</f>
        <v>0</v>
      </c>
      <c r="K75" s="165"/>
      <c r="L75" s="16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0"/>
      <c r="C76" s="171"/>
      <c r="D76" s="172" t="s">
        <v>109</v>
      </c>
      <c r="E76" s="173"/>
      <c r="F76" s="173"/>
      <c r="G76" s="173"/>
      <c r="H76" s="173"/>
      <c r="I76" s="173"/>
      <c r="J76" s="174">
        <f>J266</f>
        <v>0</v>
      </c>
      <c r="K76" s="171"/>
      <c r="L76" s="17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4"/>
      <c r="C77" s="165"/>
      <c r="D77" s="166" t="s">
        <v>110</v>
      </c>
      <c r="E77" s="167"/>
      <c r="F77" s="167"/>
      <c r="G77" s="167"/>
      <c r="H77" s="167"/>
      <c r="I77" s="167"/>
      <c r="J77" s="168">
        <f>J270</f>
        <v>0</v>
      </c>
      <c r="K77" s="165"/>
      <c r="L77" s="16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70"/>
      <c r="C78" s="171"/>
      <c r="D78" s="172" t="s">
        <v>111</v>
      </c>
      <c r="E78" s="173"/>
      <c r="F78" s="173"/>
      <c r="G78" s="173"/>
      <c r="H78" s="173"/>
      <c r="I78" s="173"/>
      <c r="J78" s="174">
        <f>J271</f>
        <v>0</v>
      </c>
      <c r="K78" s="171"/>
      <c r="L78" s="17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0"/>
      <c r="C79" s="171"/>
      <c r="D79" s="172" t="s">
        <v>112</v>
      </c>
      <c r="E79" s="173"/>
      <c r="F79" s="173"/>
      <c r="G79" s="173"/>
      <c r="H79" s="173"/>
      <c r="I79" s="173"/>
      <c r="J79" s="174">
        <f>J273</f>
        <v>0</v>
      </c>
      <c r="K79" s="171"/>
      <c r="L79" s="17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0"/>
      <c r="C80" s="171"/>
      <c r="D80" s="172" t="s">
        <v>113</v>
      </c>
      <c r="E80" s="173"/>
      <c r="F80" s="173"/>
      <c r="G80" s="173"/>
      <c r="H80" s="173"/>
      <c r="I80" s="173"/>
      <c r="J80" s="174">
        <f>J281</f>
        <v>0</v>
      </c>
      <c r="K80" s="171"/>
      <c r="L80" s="17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6" spans="1:31" s="2" customFormat="1" ht="6.95" customHeight="1">
      <c r="A86" s="37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4.95" customHeight="1">
      <c r="A87" s="37"/>
      <c r="B87" s="38"/>
      <c r="C87" s="22" t="s">
        <v>114</v>
      </c>
      <c r="D87" s="39"/>
      <c r="E87" s="39"/>
      <c r="F87" s="39"/>
      <c r="G87" s="39"/>
      <c r="H87" s="39"/>
      <c r="I87" s="39"/>
      <c r="J87" s="39"/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16</v>
      </c>
      <c r="D89" s="39"/>
      <c r="E89" s="39"/>
      <c r="F89" s="39"/>
      <c r="G89" s="39"/>
      <c r="H89" s="39"/>
      <c r="I89" s="39"/>
      <c r="J89" s="39"/>
      <c r="K89" s="39"/>
      <c r="L89" s="13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159" t="str">
        <f>E7</f>
        <v>Infrastruktura - stavební</v>
      </c>
      <c r="F90" s="31"/>
      <c r="G90" s="31"/>
      <c r="H90" s="31"/>
      <c r="I90" s="39"/>
      <c r="J90" s="39"/>
      <c r="K90" s="39"/>
      <c r="L90" s="13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87</v>
      </c>
      <c r="D91" s="39"/>
      <c r="E91" s="39"/>
      <c r="F91" s="39"/>
      <c r="G91" s="39"/>
      <c r="H91" s="39"/>
      <c r="I91" s="39"/>
      <c r="J91" s="39"/>
      <c r="K91" s="39"/>
      <c r="L91" s="13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9"/>
      <c r="D92" s="39"/>
      <c r="E92" s="68" t="str">
        <f>E9</f>
        <v>F01 - stavební</v>
      </c>
      <c r="F92" s="39"/>
      <c r="G92" s="39"/>
      <c r="H92" s="39"/>
      <c r="I92" s="39"/>
      <c r="J92" s="39"/>
      <c r="K92" s="39"/>
      <c r="L92" s="13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3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2" customHeight="1">
      <c r="A94" s="37"/>
      <c r="B94" s="38"/>
      <c r="C94" s="31" t="s">
        <v>21</v>
      </c>
      <c r="D94" s="39"/>
      <c r="E94" s="39"/>
      <c r="F94" s="26" t="str">
        <f>F12</f>
        <v>Vrchlického</v>
      </c>
      <c r="G94" s="39"/>
      <c r="H94" s="39"/>
      <c r="I94" s="31" t="s">
        <v>23</v>
      </c>
      <c r="J94" s="71" t="str">
        <f>IF(J12="","",J12)</f>
        <v>22. 6. 2022</v>
      </c>
      <c r="K94" s="39"/>
      <c r="L94" s="13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3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25</v>
      </c>
      <c r="D96" s="39"/>
      <c r="E96" s="39"/>
      <c r="F96" s="26" t="str">
        <f>E15</f>
        <v xml:space="preserve"> </v>
      </c>
      <c r="G96" s="39"/>
      <c r="H96" s="39"/>
      <c r="I96" s="31" t="s">
        <v>31</v>
      </c>
      <c r="J96" s="35" t="str">
        <f>E21</f>
        <v xml:space="preserve"> </v>
      </c>
      <c r="K96" s="39"/>
      <c r="L96" s="13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15" customHeight="1">
      <c r="A97" s="37"/>
      <c r="B97" s="38"/>
      <c r="C97" s="31" t="s">
        <v>29</v>
      </c>
      <c r="D97" s="39"/>
      <c r="E97" s="39"/>
      <c r="F97" s="26" t="str">
        <f>IF(E18="","",E18)</f>
        <v>Vyplň údaj</v>
      </c>
      <c r="G97" s="39"/>
      <c r="H97" s="39"/>
      <c r="I97" s="31" t="s">
        <v>32</v>
      </c>
      <c r="J97" s="35" t="str">
        <f>E24</f>
        <v xml:space="preserve"> </v>
      </c>
      <c r="K97" s="39"/>
      <c r="L97" s="13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3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11" customFormat="1" ht="29.25" customHeight="1">
      <c r="A99" s="176"/>
      <c r="B99" s="177"/>
      <c r="C99" s="178" t="s">
        <v>115</v>
      </c>
      <c r="D99" s="179" t="s">
        <v>54</v>
      </c>
      <c r="E99" s="179" t="s">
        <v>50</v>
      </c>
      <c r="F99" s="179" t="s">
        <v>51</v>
      </c>
      <c r="G99" s="179" t="s">
        <v>116</v>
      </c>
      <c r="H99" s="179" t="s">
        <v>117</v>
      </c>
      <c r="I99" s="179" t="s">
        <v>118</v>
      </c>
      <c r="J99" s="179" t="s">
        <v>91</v>
      </c>
      <c r="K99" s="180" t="s">
        <v>119</v>
      </c>
      <c r="L99" s="181"/>
      <c r="M99" s="91" t="s">
        <v>19</v>
      </c>
      <c r="N99" s="92" t="s">
        <v>39</v>
      </c>
      <c r="O99" s="92" t="s">
        <v>120</v>
      </c>
      <c r="P99" s="92" t="s">
        <v>121</v>
      </c>
      <c r="Q99" s="92" t="s">
        <v>122</v>
      </c>
      <c r="R99" s="92" t="s">
        <v>123</v>
      </c>
      <c r="S99" s="92" t="s">
        <v>124</v>
      </c>
      <c r="T99" s="93" t="s">
        <v>125</v>
      </c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</row>
    <row r="100" spans="1:63" s="2" customFormat="1" ht="22.8" customHeight="1">
      <c r="A100" s="37"/>
      <c r="B100" s="38"/>
      <c r="C100" s="98" t="s">
        <v>126</v>
      </c>
      <c r="D100" s="39"/>
      <c r="E100" s="39"/>
      <c r="F100" s="39"/>
      <c r="G100" s="39"/>
      <c r="H100" s="39"/>
      <c r="I100" s="39"/>
      <c r="J100" s="182">
        <f>BK100</f>
        <v>0</v>
      </c>
      <c r="K100" s="39"/>
      <c r="L100" s="43"/>
      <c r="M100" s="94"/>
      <c r="N100" s="183"/>
      <c r="O100" s="95"/>
      <c r="P100" s="184">
        <f>P101+P146+P265+P270</f>
        <v>0</v>
      </c>
      <c r="Q100" s="95"/>
      <c r="R100" s="184">
        <f>R101+R146+R265+R270</f>
        <v>10.9602137</v>
      </c>
      <c r="S100" s="95"/>
      <c r="T100" s="185">
        <f>T101+T146+T265+T270</f>
        <v>1.183087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68</v>
      </c>
      <c r="AU100" s="16" t="s">
        <v>92</v>
      </c>
      <c r="BK100" s="186">
        <f>BK101+BK146+BK265+BK270</f>
        <v>0</v>
      </c>
    </row>
    <row r="101" spans="1:63" s="12" customFormat="1" ht="25.9" customHeight="1">
      <c r="A101" s="12"/>
      <c r="B101" s="187"/>
      <c r="C101" s="188"/>
      <c r="D101" s="189" t="s">
        <v>68</v>
      </c>
      <c r="E101" s="190" t="s">
        <v>127</v>
      </c>
      <c r="F101" s="190" t="s">
        <v>128</v>
      </c>
      <c r="G101" s="188"/>
      <c r="H101" s="188"/>
      <c r="I101" s="191"/>
      <c r="J101" s="192">
        <f>BK101</f>
        <v>0</v>
      </c>
      <c r="K101" s="188"/>
      <c r="L101" s="193"/>
      <c r="M101" s="194"/>
      <c r="N101" s="195"/>
      <c r="O101" s="195"/>
      <c r="P101" s="196">
        <f>P102+P105+P123+P132+P143</f>
        <v>0</v>
      </c>
      <c r="Q101" s="195"/>
      <c r="R101" s="196">
        <f>R102+R105+R123+R132+R143</f>
        <v>8.7762689</v>
      </c>
      <c r="S101" s="195"/>
      <c r="T101" s="197">
        <f>T102+T105+T123+T132+T143</f>
        <v>0.39236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8" t="s">
        <v>77</v>
      </c>
      <c r="AT101" s="199" t="s">
        <v>68</v>
      </c>
      <c r="AU101" s="199" t="s">
        <v>69</v>
      </c>
      <c r="AY101" s="198" t="s">
        <v>129</v>
      </c>
      <c r="BK101" s="200">
        <f>BK102+BK105+BK123+BK132+BK143</f>
        <v>0</v>
      </c>
    </row>
    <row r="102" spans="1:63" s="12" customFormat="1" ht="22.8" customHeight="1">
      <c r="A102" s="12"/>
      <c r="B102" s="187"/>
      <c r="C102" s="188"/>
      <c r="D102" s="189" t="s">
        <v>68</v>
      </c>
      <c r="E102" s="201" t="s">
        <v>130</v>
      </c>
      <c r="F102" s="201" t="s">
        <v>131</v>
      </c>
      <c r="G102" s="188"/>
      <c r="H102" s="188"/>
      <c r="I102" s="191"/>
      <c r="J102" s="202">
        <f>BK102</f>
        <v>0</v>
      </c>
      <c r="K102" s="188"/>
      <c r="L102" s="193"/>
      <c r="M102" s="194"/>
      <c r="N102" s="195"/>
      <c r="O102" s="195"/>
      <c r="P102" s="196">
        <f>SUM(P103:P104)</f>
        <v>0</v>
      </c>
      <c r="Q102" s="195"/>
      <c r="R102" s="196">
        <f>SUM(R103:R104)</f>
        <v>0.1648489</v>
      </c>
      <c r="S102" s="195"/>
      <c r="T102" s="197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8" t="s">
        <v>77</v>
      </c>
      <c r="AT102" s="199" t="s">
        <v>68</v>
      </c>
      <c r="AU102" s="199" t="s">
        <v>77</v>
      </c>
      <c r="AY102" s="198" t="s">
        <v>129</v>
      </c>
      <c r="BK102" s="200">
        <f>SUM(BK103:BK104)</f>
        <v>0</v>
      </c>
    </row>
    <row r="103" spans="1:65" s="2" customFormat="1" ht="24.15" customHeight="1">
      <c r="A103" s="37"/>
      <c r="B103" s="38"/>
      <c r="C103" s="203" t="s">
        <v>77</v>
      </c>
      <c r="D103" s="203" t="s">
        <v>132</v>
      </c>
      <c r="E103" s="204" t="s">
        <v>133</v>
      </c>
      <c r="F103" s="205" t="s">
        <v>134</v>
      </c>
      <c r="G103" s="206" t="s">
        <v>135</v>
      </c>
      <c r="H103" s="207">
        <v>5.77</v>
      </c>
      <c r="I103" s="208"/>
      <c r="J103" s="209">
        <f>ROUND(I103*H103,2)</f>
        <v>0</v>
      </c>
      <c r="K103" s="205" t="s">
        <v>136</v>
      </c>
      <c r="L103" s="43"/>
      <c r="M103" s="210" t="s">
        <v>19</v>
      </c>
      <c r="N103" s="211" t="s">
        <v>40</v>
      </c>
      <c r="O103" s="83"/>
      <c r="P103" s="212">
        <f>O103*H103</f>
        <v>0</v>
      </c>
      <c r="Q103" s="212">
        <v>0.02857</v>
      </c>
      <c r="R103" s="212">
        <f>Q103*H103</f>
        <v>0.1648489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137</v>
      </c>
      <c r="AT103" s="214" t="s">
        <v>132</v>
      </c>
      <c r="AU103" s="214" t="s">
        <v>79</v>
      </c>
      <c r="AY103" s="16" t="s">
        <v>129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77</v>
      </c>
      <c r="BK103" s="215">
        <f>ROUND(I103*H103,2)</f>
        <v>0</v>
      </c>
      <c r="BL103" s="16" t="s">
        <v>137</v>
      </c>
      <c r="BM103" s="214" t="s">
        <v>138</v>
      </c>
    </row>
    <row r="104" spans="1:47" s="2" customFormat="1" ht="12">
      <c r="A104" s="37"/>
      <c r="B104" s="38"/>
      <c r="C104" s="39"/>
      <c r="D104" s="216" t="s">
        <v>139</v>
      </c>
      <c r="E104" s="39"/>
      <c r="F104" s="217" t="s">
        <v>140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139</v>
      </c>
      <c r="AU104" s="16" t="s">
        <v>79</v>
      </c>
    </row>
    <row r="105" spans="1:63" s="12" customFormat="1" ht="22.8" customHeight="1">
      <c r="A105" s="12"/>
      <c r="B105" s="187"/>
      <c r="C105" s="188"/>
      <c r="D105" s="189" t="s">
        <v>68</v>
      </c>
      <c r="E105" s="201" t="s">
        <v>141</v>
      </c>
      <c r="F105" s="201" t="s">
        <v>142</v>
      </c>
      <c r="G105" s="188"/>
      <c r="H105" s="188"/>
      <c r="I105" s="191"/>
      <c r="J105" s="202">
        <f>BK105</f>
        <v>0</v>
      </c>
      <c r="K105" s="188"/>
      <c r="L105" s="193"/>
      <c r="M105" s="194"/>
      <c r="N105" s="195"/>
      <c r="O105" s="195"/>
      <c r="P105" s="196">
        <f>SUM(P106:P122)</f>
        <v>0</v>
      </c>
      <c r="Q105" s="195"/>
      <c r="R105" s="196">
        <f>SUM(R106:R122)</f>
        <v>8.57472</v>
      </c>
      <c r="S105" s="195"/>
      <c r="T105" s="197">
        <f>SUM(T106:T122)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8" t="s">
        <v>77</v>
      </c>
      <c r="AT105" s="199" t="s">
        <v>68</v>
      </c>
      <c r="AU105" s="199" t="s">
        <v>77</v>
      </c>
      <c r="AY105" s="198" t="s">
        <v>129</v>
      </c>
      <c r="BK105" s="200">
        <f>SUM(BK106:BK122)</f>
        <v>0</v>
      </c>
    </row>
    <row r="106" spans="1:65" s="2" customFormat="1" ht="24.15" customHeight="1">
      <c r="A106" s="37"/>
      <c r="B106" s="38"/>
      <c r="C106" s="203" t="s">
        <v>79</v>
      </c>
      <c r="D106" s="203" t="s">
        <v>132</v>
      </c>
      <c r="E106" s="204" t="s">
        <v>143</v>
      </c>
      <c r="F106" s="205" t="s">
        <v>144</v>
      </c>
      <c r="G106" s="206" t="s">
        <v>135</v>
      </c>
      <c r="H106" s="207">
        <v>146.8</v>
      </c>
      <c r="I106" s="208"/>
      <c r="J106" s="209">
        <f>ROUND(I106*H106,2)</f>
        <v>0</v>
      </c>
      <c r="K106" s="205" t="s">
        <v>136</v>
      </c>
      <c r="L106" s="43"/>
      <c r="M106" s="210" t="s">
        <v>19</v>
      </c>
      <c r="N106" s="211" t="s">
        <v>40</v>
      </c>
      <c r="O106" s="83"/>
      <c r="P106" s="212">
        <f>O106*H106</f>
        <v>0</v>
      </c>
      <c r="Q106" s="212">
        <v>0.017</v>
      </c>
      <c r="R106" s="212">
        <f>Q106*H106</f>
        <v>2.4956000000000005</v>
      </c>
      <c r="S106" s="212">
        <v>0</v>
      </c>
      <c r="T106" s="21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4" t="s">
        <v>137</v>
      </c>
      <c r="AT106" s="214" t="s">
        <v>132</v>
      </c>
      <c r="AU106" s="214" t="s">
        <v>79</v>
      </c>
      <c r="AY106" s="16" t="s">
        <v>129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77</v>
      </c>
      <c r="BK106" s="215">
        <f>ROUND(I106*H106,2)</f>
        <v>0</v>
      </c>
      <c r="BL106" s="16" t="s">
        <v>137</v>
      </c>
      <c r="BM106" s="214" t="s">
        <v>145</v>
      </c>
    </row>
    <row r="107" spans="1:47" s="2" customFormat="1" ht="12">
      <c r="A107" s="37"/>
      <c r="B107" s="38"/>
      <c r="C107" s="39"/>
      <c r="D107" s="216" t="s">
        <v>139</v>
      </c>
      <c r="E107" s="39"/>
      <c r="F107" s="217" t="s">
        <v>146</v>
      </c>
      <c r="G107" s="39"/>
      <c r="H107" s="39"/>
      <c r="I107" s="218"/>
      <c r="J107" s="39"/>
      <c r="K107" s="39"/>
      <c r="L107" s="43"/>
      <c r="M107" s="219"/>
      <c r="N107" s="22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139</v>
      </c>
      <c r="AU107" s="16" t="s">
        <v>79</v>
      </c>
    </row>
    <row r="108" spans="1:51" s="13" customFormat="1" ht="12">
      <c r="A108" s="13"/>
      <c r="B108" s="221"/>
      <c r="C108" s="222"/>
      <c r="D108" s="223" t="s">
        <v>147</v>
      </c>
      <c r="E108" s="224" t="s">
        <v>19</v>
      </c>
      <c r="F108" s="225" t="s">
        <v>148</v>
      </c>
      <c r="G108" s="222"/>
      <c r="H108" s="226">
        <v>146.8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147</v>
      </c>
      <c r="AU108" s="232" t="s">
        <v>79</v>
      </c>
      <c r="AV108" s="13" t="s">
        <v>79</v>
      </c>
      <c r="AW108" s="13" t="s">
        <v>149</v>
      </c>
      <c r="AX108" s="13" t="s">
        <v>77</v>
      </c>
      <c r="AY108" s="232" t="s">
        <v>129</v>
      </c>
    </row>
    <row r="109" spans="1:65" s="2" customFormat="1" ht="24.15" customHeight="1">
      <c r="A109" s="37"/>
      <c r="B109" s="38"/>
      <c r="C109" s="203" t="s">
        <v>130</v>
      </c>
      <c r="D109" s="203" t="s">
        <v>132</v>
      </c>
      <c r="E109" s="204" t="s">
        <v>150</v>
      </c>
      <c r="F109" s="205" t="s">
        <v>151</v>
      </c>
      <c r="G109" s="206" t="s">
        <v>135</v>
      </c>
      <c r="H109" s="207">
        <v>328.4</v>
      </c>
      <c r="I109" s="208"/>
      <c r="J109" s="209">
        <f>ROUND(I109*H109,2)</f>
        <v>0</v>
      </c>
      <c r="K109" s="205" t="s">
        <v>136</v>
      </c>
      <c r="L109" s="43"/>
      <c r="M109" s="210" t="s">
        <v>19</v>
      </c>
      <c r="N109" s="211" t="s">
        <v>40</v>
      </c>
      <c r="O109" s="83"/>
      <c r="P109" s="212">
        <f>O109*H109</f>
        <v>0</v>
      </c>
      <c r="Q109" s="212">
        <v>0.017</v>
      </c>
      <c r="R109" s="212">
        <f>Q109*H109</f>
        <v>5.5828</v>
      </c>
      <c r="S109" s="212">
        <v>0</v>
      </c>
      <c r="T109" s="21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4" t="s">
        <v>137</v>
      </c>
      <c r="AT109" s="214" t="s">
        <v>132</v>
      </c>
      <c r="AU109" s="214" t="s">
        <v>79</v>
      </c>
      <c r="AY109" s="16" t="s">
        <v>129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77</v>
      </c>
      <c r="BK109" s="215">
        <f>ROUND(I109*H109,2)</f>
        <v>0</v>
      </c>
      <c r="BL109" s="16" t="s">
        <v>137</v>
      </c>
      <c r="BM109" s="214" t="s">
        <v>152</v>
      </c>
    </row>
    <row r="110" spans="1:47" s="2" customFormat="1" ht="12">
      <c r="A110" s="37"/>
      <c r="B110" s="38"/>
      <c r="C110" s="39"/>
      <c r="D110" s="216" t="s">
        <v>139</v>
      </c>
      <c r="E110" s="39"/>
      <c r="F110" s="217" t="s">
        <v>153</v>
      </c>
      <c r="G110" s="39"/>
      <c r="H110" s="39"/>
      <c r="I110" s="218"/>
      <c r="J110" s="39"/>
      <c r="K110" s="39"/>
      <c r="L110" s="43"/>
      <c r="M110" s="219"/>
      <c r="N110" s="22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139</v>
      </c>
      <c r="AU110" s="16" t="s">
        <v>79</v>
      </c>
    </row>
    <row r="111" spans="1:51" s="13" customFormat="1" ht="12">
      <c r="A111" s="13"/>
      <c r="B111" s="221"/>
      <c r="C111" s="222"/>
      <c r="D111" s="223" t="s">
        <v>147</v>
      </c>
      <c r="E111" s="224" t="s">
        <v>19</v>
      </c>
      <c r="F111" s="225" t="s">
        <v>154</v>
      </c>
      <c r="G111" s="222"/>
      <c r="H111" s="226">
        <v>328.4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2" t="s">
        <v>147</v>
      </c>
      <c r="AU111" s="232" t="s">
        <v>79</v>
      </c>
      <c r="AV111" s="13" t="s">
        <v>79</v>
      </c>
      <c r="AW111" s="13" t="s">
        <v>149</v>
      </c>
      <c r="AX111" s="13" t="s">
        <v>77</v>
      </c>
      <c r="AY111" s="232" t="s">
        <v>129</v>
      </c>
    </row>
    <row r="112" spans="1:65" s="2" customFormat="1" ht="24.15" customHeight="1">
      <c r="A112" s="37"/>
      <c r="B112" s="38"/>
      <c r="C112" s="203" t="s">
        <v>137</v>
      </c>
      <c r="D112" s="203" t="s">
        <v>132</v>
      </c>
      <c r="E112" s="204" t="s">
        <v>155</v>
      </c>
      <c r="F112" s="205" t="s">
        <v>156</v>
      </c>
      <c r="G112" s="206" t="s">
        <v>135</v>
      </c>
      <c r="H112" s="207">
        <v>5.77</v>
      </c>
      <c r="I112" s="208"/>
      <c r="J112" s="209">
        <f>ROUND(I112*H112,2)</f>
        <v>0</v>
      </c>
      <c r="K112" s="205" t="s">
        <v>136</v>
      </c>
      <c r="L112" s="43"/>
      <c r="M112" s="210" t="s">
        <v>19</v>
      </c>
      <c r="N112" s="211" t="s">
        <v>40</v>
      </c>
      <c r="O112" s="83"/>
      <c r="P112" s="212">
        <f>O112*H112</f>
        <v>0</v>
      </c>
      <c r="Q112" s="212">
        <v>0.021</v>
      </c>
      <c r="R112" s="212">
        <f>Q112*H112</f>
        <v>0.12117</v>
      </c>
      <c r="S112" s="212">
        <v>0</v>
      </c>
      <c r="T112" s="213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4" t="s">
        <v>137</v>
      </c>
      <c r="AT112" s="214" t="s">
        <v>132</v>
      </c>
      <c r="AU112" s="214" t="s">
        <v>79</v>
      </c>
      <c r="AY112" s="16" t="s">
        <v>129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77</v>
      </c>
      <c r="BK112" s="215">
        <f>ROUND(I112*H112,2)</f>
        <v>0</v>
      </c>
      <c r="BL112" s="16" t="s">
        <v>137</v>
      </c>
      <c r="BM112" s="214" t="s">
        <v>157</v>
      </c>
    </row>
    <row r="113" spans="1:47" s="2" customFormat="1" ht="12">
      <c r="A113" s="37"/>
      <c r="B113" s="38"/>
      <c r="C113" s="39"/>
      <c r="D113" s="216" t="s">
        <v>139</v>
      </c>
      <c r="E113" s="39"/>
      <c r="F113" s="217" t="s">
        <v>158</v>
      </c>
      <c r="G113" s="39"/>
      <c r="H113" s="39"/>
      <c r="I113" s="218"/>
      <c r="J113" s="39"/>
      <c r="K113" s="39"/>
      <c r="L113" s="43"/>
      <c r="M113" s="219"/>
      <c r="N113" s="220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139</v>
      </c>
      <c r="AU113" s="16" t="s">
        <v>79</v>
      </c>
    </row>
    <row r="114" spans="1:51" s="13" customFormat="1" ht="12">
      <c r="A114" s="13"/>
      <c r="B114" s="221"/>
      <c r="C114" s="222"/>
      <c r="D114" s="223" t="s">
        <v>147</v>
      </c>
      <c r="E114" s="224" t="s">
        <v>19</v>
      </c>
      <c r="F114" s="225" t="s">
        <v>159</v>
      </c>
      <c r="G114" s="222"/>
      <c r="H114" s="226">
        <v>5.77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147</v>
      </c>
      <c r="AU114" s="232" t="s">
        <v>79</v>
      </c>
      <c r="AV114" s="13" t="s">
        <v>79</v>
      </c>
      <c r="AW114" s="13" t="s">
        <v>149</v>
      </c>
      <c r="AX114" s="13" t="s">
        <v>77</v>
      </c>
      <c r="AY114" s="232" t="s">
        <v>129</v>
      </c>
    </row>
    <row r="115" spans="1:65" s="2" customFormat="1" ht="16.5" customHeight="1">
      <c r="A115" s="37"/>
      <c r="B115" s="38"/>
      <c r="C115" s="203" t="s">
        <v>160</v>
      </c>
      <c r="D115" s="203" t="s">
        <v>132</v>
      </c>
      <c r="E115" s="204" t="s">
        <v>161</v>
      </c>
      <c r="F115" s="205" t="s">
        <v>162</v>
      </c>
      <c r="G115" s="206" t="s">
        <v>163</v>
      </c>
      <c r="H115" s="207">
        <v>5.1</v>
      </c>
      <c r="I115" s="208"/>
      <c r="J115" s="209">
        <f>ROUND(I115*H115,2)</f>
        <v>0</v>
      </c>
      <c r="K115" s="205" t="s">
        <v>136</v>
      </c>
      <c r="L115" s="43"/>
      <c r="M115" s="210" t="s">
        <v>19</v>
      </c>
      <c r="N115" s="211" t="s">
        <v>40</v>
      </c>
      <c r="O115" s="83"/>
      <c r="P115" s="212">
        <f>O115*H115</f>
        <v>0</v>
      </c>
      <c r="Q115" s="212">
        <v>0.0015</v>
      </c>
      <c r="R115" s="212">
        <f>Q115*H115</f>
        <v>0.00765</v>
      </c>
      <c r="S115" s="212">
        <v>0</v>
      </c>
      <c r="T115" s="21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4" t="s">
        <v>137</v>
      </c>
      <c r="AT115" s="214" t="s">
        <v>132</v>
      </c>
      <c r="AU115" s="214" t="s">
        <v>79</v>
      </c>
      <c r="AY115" s="16" t="s">
        <v>129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6" t="s">
        <v>77</v>
      </c>
      <c r="BK115" s="215">
        <f>ROUND(I115*H115,2)</f>
        <v>0</v>
      </c>
      <c r="BL115" s="16" t="s">
        <v>137</v>
      </c>
      <c r="BM115" s="214" t="s">
        <v>164</v>
      </c>
    </row>
    <row r="116" spans="1:47" s="2" customFormat="1" ht="12">
      <c r="A116" s="37"/>
      <c r="B116" s="38"/>
      <c r="C116" s="39"/>
      <c r="D116" s="216" t="s">
        <v>139</v>
      </c>
      <c r="E116" s="39"/>
      <c r="F116" s="217" t="s">
        <v>165</v>
      </c>
      <c r="G116" s="39"/>
      <c r="H116" s="39"/>
      <c r="I116" s="218"/>
      <c r="J116" s="39"/>
      <c r="K116" s="39"/>
      <c r="L116" s="43"/>
      <c r="M116" s="219"/>
      <c r="N116" s="22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139</v>
      </c>
      <c r="AU116" s="16" t="s">
        <v>79</v>
      </c>
    </row>
    <row r="117" spans="1:65" s="2" customFormat="1" ht="24.15" customHeight="1">
      <c r="A117" s="37"/>
      <c r="B117" s="38"/>
      <c r="C117" s="203" t="s">
        <v>141</v>
      </c>
      <c r="D117" s="203" t="s">
        <v>132</v>
      </c>
      <c r="E117" s="204" t="s">
        <v>166</v>
      </c>
      <c r="F117" s="205" t="s">
        <v>167</v>
      </c>
      <c r="G117" s="206" t="s">
        <v>135</v>
      </c>
      <c r="H117" s="207">
        <v>47</v>
      </c>
      <c r="I117" s="208"/>
      <c r="J117" s="209">
        <f>ROUND(I117*H117,2)</f>
        <v>0</v>
      </c>
      <c r="K117" s="205" t="s">
        <v>136</v>
      </c>
      <c r="L117" s="43"/>
      <c r="M117" s="210" t="s">
        <v>19</v>
      </c>
      <c r="N117" s="211" t="s">
        <v>40</v>
      </c>
      <c r="O117" s="8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4" t="s">
        <v>137</v>
      </c>
      <c r="AT117" s="214" t="s">
        <v>132</v>
      </c>
      <c r="AU117" s="214" t="s">
        <v>79</v>
      </c>
      <c r="AY117" s="16" t="s">
        <v>129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6" t="s">
        <v>77</v>
      </c>
      <c r="BK117" s="215">
        <f>ROUND(I117*H117,2)</f>
        <v>0</v>
      </c>
      <c r="BL117" s="16" t="s">
        <v>137</v>
      </c>
      <c r="BM117" s="214" t="s">
        <v>168</v>
      </c>
    </row>
    <row r="118" spans="1:47" s="2" customFormat="1" ht="12">
      <c r="A118" s="37"/>
      <c r="B118" s="38"/>
      <c r="C118" s="39"/>
      <c r="D118" s="216" t="s">
        <v>139</v>
      </c>
      <c r="E118" s="39"/>
      <c r="F118" s="217" t="s">
        <v>169</v>
      </c>
      <c r="G118" s="39"/>
      <c r="H118" s="39"/>
      <c r="I118" s="218"/>
      <c r="J118" s="39"/>
      <c r="K118" s="39"/>
      <c r="L118" s="43"/>
      <c r="M118" s="219"/>
      <c r="N118" s="22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139</v>
      </c>
      <c r="AU118" s="16" t="s">
        <v>79</v>
      </c>
    </row>
    <row r="119" spans="1:51" s="13" customFormat="1" ht="12">
      <c r="A119" s="13"/>
      <c r="B119" s="221"/>
      <c r="C119" s="222"/>
      <c r="D119" s="223" t="s">
        <v>147</v>
      </c>
      <c r="E119" s="224" t="s">
        <v>19</v>
      </c>
      <c r="F119" s="225" t="s">
        <v>170</v>
      </c>
      <c r="G119" s="222"/>
      <c r="H119" s="226">
        <v>47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147</v>
      </c>
      <c r="AU119" s="232" t="s">
        <v>79</v>
      </c>
      <c r="AV119" s="13" t="s">
        <v>79</v>
      </c>
      <c r="AW119" s="13" t="s">
        <v>149</v>
      </c>
      <c r="AX119" s="13" t="s">
        <v>77</v>
      </c>
      <c r="AY119" s="232" t="s">
        <v>129</v>
      </c>
    </row>
    <row r="120" spans="1:65" s="2" customFormat="1" ht="21.75" customHeight="1">
      <c r="A120" s="37"/>
      <c r="B120" s="38"/>
      <c r="C120" s="203" t="s">
        <v>171</v>
      </c>
      <c r="D120" s="203" t="s">
        <v>132</v>
      </c>
      <c r="E120" s="204" t="s">
        <v>172</v>
      </c>
      <c r="F120" s="205" t="s">
        <v>173</v>
      </c>
      <c r="G120" s="206" t="s">
        <v>135</v>
      </c>
      <c r="H120" s="207">
        <v>3.5</v>
      </c>
      <c r="I120" s="208"/>
      <c r="J120" s="209">
        <f>ROUND(I120*H120,2)</f>
        <v>0</v>
      </c>
      <c r="K120" s="205" t="s">
        <v>136</v>
      </c>
      <c r="L120" s="43"/>
      <c r="M120" s="210" t="s">
        <v>19</v>
      </c>
      <c r="N120" s="211" t="s">
        <v>40</v>
      </c>
      <c r="O120" s="83"/>
      <c r="P120" s="212">
        <f>O120*H120</f>
        <v>0</v>
      </c>
      <c r="Q120" s="212">
        <v>0.105</v>
      </c>
      <c r="R120" s="212">
        <f>Q120*H120</f>
        <v>0.3675</v>
      </c>
      <c r="S120" s="212">
        <v>0</v>
      </c>
      <c r="T120" s="21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4" t="s">
        <v>174</v>
      </c>
      <c r="AT120" s="214" t="s">
        <v>132</v>
      </c>
      <c r="AU120" s="214" t="s">
        <v>79</v>
      </c>
      <c r="AY120" s="16" t="s">
        <v>129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6" t="s">
        <v>77</v>
      </c>
      <c r="BK120" s="215">
        <f>ROUND(I120*H120,2)</f>
        <v>0</v>
      </c>
      <c r="BL120" s="16" t="s">
        <v>174</v>
      </c>
      <c r="BM120" s="214" t="s">
        <v>175</v>
      </c>
    </row>
    <row r="121" spans="1:47" s="2" customFormat="1" ht="12">
      <c r="A121" s="37"/>
      <c r="B121" s="38"/>
      <c r="C121" s="39"/>
      <c r="D121" s="216" t="s">
        <v>139</v>
      </c>
      <c r="E121" s="39"/>
      <c r="F121" s="217" t="s">
        <v>176</v>
      </c>
      <c r="G121" s="39"/>
      <c r="H121" s="39"/>
      <c r="I121" s="218"/>
      <c r="J121" s="39"/>
      <c r="K121" s="39"/>
      <c r="L121" s="43"/>
      <c r="M121" s="219"/>
      <c r="N121" s="220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139</v>
      </c>
      <c r="AU121" s="16" t="s">
        <v>79</v>
      </c>
    </row>
    <row r="122" spans="1:51" s="13" customFormat="1" ht="12">
      <c r="A122" s="13"/>
      <c r="B122" s="221"/>
      <c r="C122" s="222"/>
      <c r="D122" s="223" t="s">
        <v>147</v>
      </c>
      <c r="E122" s="224" t="s">
        <v>19</v>
      </c>
      <c r="F122" s="225" t="s">
        <v>177</v>
      </c>
      <c r="G122" s="222"/>
      <c r="H122" s="226">
        <v>3.5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2" t="s">
        <v>147</v>
      </c>
      <c r="AU122" s="232" t="s">
        <v>79</v>
      </c>
      <c r="AV122" s="13" t="s">
        <v>79</v>
      </c>
      <c r="AW122" s="13" t="s">
        <v>149</v>
      </c>
      <c r="AX122" s="13" t="s">
        <v>77</v>
      </c>
      <c r="AY122" s="232" t="s">
        <v>129</v>
      </c>
    </row>
    <row r="123" spans="1:63" s="12" customFormat="1" ht="22.8" customHeight="1">
      <c r="A123" s="12"/>
      <c r="B123" s="187"/>
      <c r="C123" s="188"/>
      <c r="D123" s="189" t="s">
        <v>68</v>
      </c>
      <c r="E123" s="201" t="s">
        <v>178</v>
      </c>
      <c r="F123" s="201" t="s">
        <v>179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SUM(P124:P131)</f>
        <v>0</v>
      </c>
      <c r="Q123" s="195"/>
      <c r="R123" s="196">
        <f>SUM(R124:R131)</f>
        <v>0.0367</v>
      </c>
      <c r="S123" s="195"/>
      <c r="T123" s="197">
        <f>SUM(T124:T131)</f>
        <v>0.39236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8" t="s">
        <v>77</v>
      </c>
      <c r="AT123" s="199" t="s">
        <v>68</v>
      </c>
      <c r="AU123" s="199" t="s">
        <v>77</v>
      </c>
      <c r="AY123" s="198" t="s">
        <v>129</v>
      </c>
      <c r="BK123" s="200">
        <f>SUM(BK124:BK131)</f>
        <v>0</v>
      </c>
    </row>
    <row r="124" spans="1:65" s="2" customFormat="1" ht="24.15" customHeight="1">
      <c r="A124" s="37"/>
      <c r="B124" s="38"/>
      <c r="C124" s="203" t="s">
        <v>180</v>
      </c>
      <c r="D124" s="203" t="s">
        <v>132</v>
      </c>
      <c r="E124" s="204" t="s">
        <v>181</v>
      </c>
      <c r="F124" s="205" t="s">
        <v>182</v>
      </c>
      <c r="G124" s="206" t="s">
        <v>135</v>
      </c>
      <c r="H124" s="207">
        <v>146.8</v>
      </c>
      <c r="I124" s="208"/>
      <c r="J124" s="209">
        <f>ROUND(I124*H124,2)</f>
        <v>0</v>
      </c>
      <c r="K124" s="205" t="s">
        <v>136</v>
      </c>
      <c r="L124" s="43"/>
      <c r="M124" s="210" t="s">
        <v>19</v>
      </c>
      <c r="N124" s="211" t="s">
        <v>40</v>
      </c>
      <c r="O124" s="83"/>
      <c r="P124" s="212">
        <f>O124*H124</f>
        <v>0</v>
      </c>
      <c r="Q124" s="212">
        <v>0.00021</v>
      </c>
      <c r="R124" s="212">
        <f>Q124*H124</f>
        <v>0.030828000000000005</v>
      </c>
      <c r="S124" s="212">
        <v>0</v>
      </c>
      <c r="T124" s="21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4" t="s">
        <v>137</v>
      </c>
      <c r="AT124" s="214" t="s">
        <v>132</v>
      </c>
      <c r="AU124" s="214" t="s">
        <v>79</v>
      </c>
      <c r="AY124" s="16" t="s">
        <v>129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6" t="s">
        <v>77</v>
      </c>
      <c r="BK124" s="215">
        <f>ROUND(I124*H124,2)</f>
        <v>0</v>
      </c>
      <c r="BL124" s="16" t="s">
        <v>137</v>
      </c>
      <c r="BM124" s="214" t="s">
        <v>183</v>
      </c>
    </row>
    <row r="125" spans="1:47" s="2" customFormat="1" ht="12">
      <c r="A125" s="37"/>
      <c r="B125" s="38"/>
      <c r="C125" s="39"/>
      <c r="D125" s="216" t="s">
        <v>139</v>
      </c>
      <c r="E125" s="39"/>
      <c r="F125" s="217" t="s">
        <v>184</v>
      </c>
      <c r="G125" s="39"/>
      <c r="H125" s="39"/>
      <c r="I125" s="218"/>
      <c r="J125" s="39"/>
      <c r="K125" s="39"/>
      <c r="L125" s="43"/>
      <c r="M125" s="219"/>
      <c r="N125" s="22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139</v>
      </c>
      <c r="AU125" s="16" t="s">
        <v>79</v>
      </c>
    </row>
    <row r="126" spans="1:51" s="13" customFormat="1" ht="12">
      <c r="A126" s="13"/>
      <c r="B126" s="221"/>
      <c r="C126" s="222"/>
      <c r="D126" s="223" t="s">
        <v>147</v>
      </c>
      <c r="E126" s="224" t="s">
        <v>19</v>
      </c>
      <c r="F126" s="225" t="s">
        <v>148</v>
      </c>
      <c r="G126" s="222"/>
      <c r="H126" s="226">
        <v>146.8</v>
      </c>
      <c r="I126" s="227"/>
      <c r="J126" s="222"/>
      <c r="K126" s="222"/>
      <c r="L126" s="228"/>
      <c r="M126" s="229"/>
      <c r="N126" s="230"/>
      <c r="O126" s="230"/>
      <c r="P126" s="230"/>
      <c r="Q126" s="230"/>
      <c r="R126" s="230"/>
      <c r="S126" s="230"/>
      <c r="T126" s="23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2" t="s">
        <v>147</v>
      </c>
      <c r="AU126" s="232" t="s">
        <v>79</v>
      </c>
      <c r="AV126" s="13" t="s">
        <v>79</v>
      </c>
      <c r="AW126" s="13" t="s">
        <v>149</v>
      </c>
      <c r="AX126" s="13" t="s">
        <v>77</v>
      </c>
      <c r="AY126" s="232" t="s">
        <v>129</v>
      </c>
    </row>
    <row r="127" spans="1:65" s="2" customFormat="1" ht="24.15" customHeight="1">
      <c r="A127" s="37"/>
      <c r="B127" s="38"/>
      <c r="C127" s="203" t="s">
        <v>178</v>
      </c>
      <c r="D127" s="203" t="s">
        <v>132</v>
      </c>
      <c r="E127" s="204" t="s">
        <v>185</v>
      </c>
      <c r="F127" s="205" t="s">
        <v>186</v>
      </c>
      <c r="G127" s="206" t="s">
        <v>135</v>
      </c>
      <c r="H127" s="207">
        <v>146.8</v>
      </c>
      <c r="I127" s="208"/>
      <c r="J127" s="209">
        <f>ROUND(I127*H127,2)</f>
        <v>0</v>
      </c>
      <c r="K127" s="205" t="s">
        <v>136</v>
      </c>
      <c r="L127" s="43"/>
      <c r="M127" s="210" t="s">
        <v>19</v>
      </c>
      <c r="N127" s="211" t="s">
        <v>40</v>
      </c>
      <c r="O127" s="83"/>
      <c r="P127" s="212">
        <f>O127*H127</f>
        <v>0</v>
      </c>
      <c r="Q127" s="212">
        <v>4E-05</v>
      </c>
      <c r="R127" s="212">
        <f>Q127*H127</f>
        <v>0.005872000000000001</v>
      </c>
      <c r="S127" s="212">
        <v>0</v>
      </c>
      <c r="T127" s="21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4" t="s">
        <v>137</v>
      </c>
      <c r="AT127" s="214" t="s">
        <v>132</v>
      </c>
      <c r="AU127" s="214" t="s">
        <v>79</v>
      </c>
      <c r="AY127" s="16" t="s">
        <v>129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77</v>
      </c>
      <c r="BK127" s="215">
        <f>ROUND(I127*H127,2)</f>
        <v>0</v>
      </c>
      <c r="BL127" s="16" t="s">
        <v>137</v>
      </c>
      <c r="BM127" s="214" t="s">
        <v>187</v>
      </c>
    </row>
    <row r="128" spans="1:47" s="2" customFormat="1" ht="12">
      <c r="A128" s="37"/>
      <c r="B128" s="38"/>
      <c r="C128" s="39"/>
      <c r="D128" s="216" t="s">
        <v>139</v>
      </c>
      <c r="E128" s="39"/>
      <c r="F128" s="217" t="s">
        <v>188</v>
      </c>
      <c r="G128" s="39"/>
      <c r="H128" s="39"/>
      <c r="I128" s="218"/>
      <c r="J128" s="39"/>
      <c r="K128" s="39"/>
      <c r="L128" s="43"/>
      <c r="M128" s="219"/>
      <c r="N128" s="22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139</v>
      </c>
      <c r="AU128" s="16" t="s">
        <v>79</v>
      </c>
    </row>
    <row r="129" spans="1:51" s="13" customFormat="1" ht="12">
      <c r="A129" s="13"/>
      <c r="B129" s="221"/>
      <c r="C129" s="222"/>
      <c r="D129" s="223" t="s">
        <v>147</v>
      </c>
      <c r="E129" s="224" t="s">
        <v>19</v>
      </c>
      <c r="F129" s="225" t="s">
        <v>148</v>
      </c>
      <c r="G129" s="222"/>
      <c r="H129" s="226">
        <v>146.8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2" t="s">
        <v>147</v>
      </c>
      <c r="AU129" s="232" t="s">
        <v>79</v>
      </c>
      <c r="AV129" s="13" t="s">
        <v>79</v>
      </c>
      <c r="AW129" s="13" t="s">
        <v>149</v>
      </c>
      <c r="AX129" s="13" t="s">
        <v>77</v>
      </c>
      <c r="AY129" s="232" t="s">
        <v>129</v>
      </c>
    </row>
    <row r="130" spans="1:65" s="2" customFormat="1" ht="24.15" customHeight="1">
      <c r="A130" s="37"/>
      <c r="B130" s="38"/>
      <c r="C130" s="203" t="s">
        <v>189</v>
      </c>
      <c r="D130" s="203" t="s">
        <v>132</v>
      </c>
      <c r="E130" s="204" t="s">
        <v>190</v>
      </c>
      <c r="F130" s="205" t="s">
        <v>191</v>
      </c>
      <c r="G130" s="206" t="s">
        <v>135</v>
      </c>
      <c r="H130" s="207">
        <v>5.77</v>
      </c>
      <c r="I130" s="208"/>
      <c r="J130" s="209">
        <f>ROUND(I130*H130,2)</f>
        <v>0</v>
      </c>
      <c r="K130" s="205" t="s">
        <v>136</v>
      </c>
      <c r="L130" s="43"/>
      <c r="M130" s="210" t="s">
        <v>19</v>
      </c>
      <c r="N130" s="211" t="s">
        <v>40</v>
      </c>
      <c r="O130" s="83"/>
      <c r="P130" s="212">
        <f>O130*H130</f>
        <v>0</v>
      </c>
      <c r="Q130" s="212">
        <v>0</v>
      </c>
      <c r="R130" s="212">
        <f>Q130*H130</f>
        <v>0</v>
      </c>
      <c r="S130" s="212">
        <v>0.068</v>
      </c>
      <c r="T130" s="213">
        <f>S130*H130</f>
        <v>0.39236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4" t="s">
        <v>137</v>
      </c>
      <c r="AT130" s="214" t="s">
        <v>132</v>
      </c>
      <c r="AU130" s="214" t="s">
        <v>79</v>
      </c>
      <c r="AY130" s="16" t="s">
        <v>129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77</v>
      </c>
      <c r="BK130" s="215">
        <f>ROUND(I130*H130,2)</f>
        <v>0</v>
      </c>
      <c r="BL130" s="16" t="s">
        <v>137</v>
      </c>
      <c r="BM130" s="214" t="s">
        <v>192</v>
      </c>
    </row>
    <row r="131" spans="1:47" s="2" customFormat="1" ht="12">
      <c r="A131" s="37"/>
      <c r="B131" s="38"/>
      <c r="C131" s="39"/>
      <c r="D131" s="216" t="s">
        <v>139</v>
      </c>
      <c r="E131" s="39"/>
      <c r="F131" s="217" t="s">
        <v>193</v>
      </c>
      <c r="G131" s="39"/>
      <c r="H131" s="39"/>
      <c r="I131" s="218"/>
      <c r="J131" s="39"/>
      <c r="K131" s="39"/>
      <c r="L131" s="43"/>
      <c r="M131" s="219"/>
      <c r="N131" s="22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139</v>
      </c>
      <c r="AU131" s="16" t="s">
        <v>79</v>
      </c>
    </row>
    <row r="132" spans="1:63" s="12" customFormat="1" ht="22.8" customHeight="1">
      <c r="A132" s="12"/>
      <c r="B132" s="187"/>
      <c r="C132" s="188"/>
      <c r="D132" s="189" t="s">
        <v>68</v>
      </c>
      <c r="E132" s="201" t="s">
        <v>194</v>
      </c>
      <c r="F132" s="201" t="s">
        <v>195</v>
      </c>
      <c r="G132" s="188"/>
      <c r="H132" s="188"/>
      <c r="I132" s="191"/>
      <c r="J132" s="202">
        <f>BK132</f>
        <v>0</v>
      </c>
      <c r="K132" s="188"/>
      <c r="L132" s="193"/>
      <c r="M132" s="194"/>
      <c r="N132" s="195"/>
      <c r="O132" s="195"/>
      <c r="P132" s="196">
        <f>SUM(P133:P142)</f>
        <v>0</v>
      </c>
      <c r="Q132" s="195"/>
      <c r="R132" s="196">
        <f>SUM(R133:R142)</f>
        <v>0</v>
      </c>
      <c r="S132" s="195"/>
      <c r="T132" s="197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8" t="s">
        <v>77</v>
      </c>
      <c r="AT132" s="199" t="s">
        <v>68</v>
      </c>
      <c r="AU132" s="199" t="s">
        <v>77</v>
      </c>
      <c r="AY132" s="198" t="s">
        <v>129</v>
      </c>
      <c r="BK132" s="200">
        <f>SUM(BK133:BK142)</f>
        <v>0</v>
      </c>
    </row>
    <row r="133" spans="1:65" s="2" customFormat="1" ht="24.15" customHeight="1">
      <c r="A133" s="37"/>
      <c r="B133" s="38"/>
      <c r="C133" s="203" t="s">
        <v>196</v>
      </c>
      <c r="D133" s="203" t="s">
        <v>132</v>
      </c>
      <c r="E133" s="204" t="s">
        <v>197</v>
      </c>
      <c r="F133" s="205" t="s">
        <v>198</v>
      </c>
      <c r="G133" s="206" t="s">
        <v>199</v>
      </c>
      <c r="H133" s="207">
        <v>1.183</v>
      </c>
      <c r="I133" s="208"/>
      <c r="J133" s="209">
        <f>ROUND(I133*H133,2)</f>
        <v>0</v>
      </c>
      <c r="K133" s="205" t="s">
        <v>136</v>
      </c>
      <c r="L133" s="43"/>
      <c r="M133" s="210" t="s">
        <v>19</v>
      </c>
      <c r="N133" s="211" t="s">
        <v>40</v>
      </c>
      <c r="O133" s="8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4" t="s">
        <v>137</v>
      </c>
      <c r="AT133" s="214" t="s">
        <v>132</v>
      </c>
      <c r="AU133" s="214" t="s">
        <v>79</v>
      </c>
      <c r="AY133" s="16" t="s">
        <v>129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6" t="s">
        <v>77</v>
      </c>
      <c r="BK133" s="215">
        <f>ROUND(I133*H133,2)</f>
        <v>0</v>
      </c>
      <c r="BL133" s="16" t="s">
        <v>137</v>
      </c>
      <c r="BM133" s="214" t="s">
        <v>200</v>
      </c>
    </row>
    <row r="134" spans="1:47" s="2" customFormat="1" ht="12">
      <c r="A134" s="37"/>
      <c r="B134" s="38"/>
      <c r="C134" s="39"/>
      <c r="D134" s="216" t="s">
        <v>139</v>
      </c>
      <c r="E134" s="39"/>
      <c r="F134" s="217" t="s">
        <v>201</v>
      </c>
      <c r="G134" s="39"/>
      <c r="H134" s="39"/>
      <c r="I134" s="218"/>
      <c r="J134" s="39"/>
      <c r="K134" s="39"/>
      <c r="L134" s="43"/>
      <c r="M134" s="219"/>
      <c r="N134" s="220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79</v>
      </c>
    </row>
    <row r="135" spans="1:65" s="2" customFormat="1" ht="24.15" customHeight="1">
      <c r="A135" s="37"/>
      <c r="B135" s="38"/>
      <c r="C135" s="203" t="s">
        <v>202</v>
      </c>
      <c r="D135" s="203" t="s">
        <v>132</v>
      </c>
      <c r="E135" s="204" t="s">
        <v>203</v>
      </c>
      <c r="F135" s="205" t="s">
        <v>204</v>
      </c>
      <c r="G135" s="206" t="s">
        <v>199</v>
      </c>
      <c r="H135" s="207">
        <v>1.183</v>
      </c>
      <c r="I135" s="208"/>
      <c r="J135" s="209">
        <f>ROUND(I135*H135,2)</f>
        <v>0</v>
      </c>
      <c r="K135" s="205" t="s">
        <v>136</v>
      </c>
      <c r="L135" s="43"/>
      <c r="M135" s="210" t="s">
        <v>19</v>
      </c>
      <c r="N135" s="211" t="s">
        <v>40</v>
      </c>
      <c r="O135" s="83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4" t="s">
        <v>137</v>
      </c>
      <c r="AT135" s="214" t="s">
        <v>132</v>
      </c>
      <c r="AU135" s="214" t="s">
        <v>79</v>
      </c>
      <c r="AY135" s="16" t="s">
        <v>129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6" t="s">
        <v>77</v>
      </c>
      <c r="BK135" s="215">
        <f>ROUND(I135*H135,2)</f>
        <v>0</v>
      </c>
      <c r="BL135" s="16" t="s">
        <v>137</v>
      </c>
      <c r="BM135" s="214" t="s">
        <v>205</v>
      </c>
    </row>
    <row r="136" spans="1:47" s="2" customFormat="1" ht="12">
      <c r="A136" s="37"/>
      <c r="B136" s="38"/>
      <c r="C136" s="39"/>
      <c r="D136" s="216" t="s">
        <v>139</v>
      </c>
      <c r="E136" s="39"/>
      <c r="F136" s="217" t="s">
        <v>206</v>
      </c>
      <c r="G136" s="39"/>
      <c r="H136" s="39"/>
      <c r="I136" s="218"/>
      <c r="J136" s="39"/>
      <c r="K136" s="39"/>
      <c r="L136" s="43"/>
      <c r="M136" s="219"/>
      <c r="N136" s="220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139</v>
      </c>
      <c r="AU136" s="16" t="s">
        <v>79</v>
      </c>
    </row>
    <row r="137" spans="1:65" s="2" customFormat="1" ht="21.75" customHeight="1">
      <c r="A137" s="37"/>
      <c r="B137" s="38"/>
      <c r="C137" s="203" t="s">
        <v>207</v>
      </c>
      <c r="D137" s="203" t="s">
        <v>132</v>
      </c>
      <c r="E137" s="204" t="s">
        <v>208</v>
      </c>
      <c r="F137" s="205" t="s">
        <v>209</v>
      </c>
      <c r="G137" s="206" t="s">
        <v>199</v>
      </c>
      <c r="H137" s="207">
        <v>1.183</v>
      </c>
      <c r="I137" s="208"/>
      <c r="J137" s="209">
        <f>ROUND(I137*H137,2)</f>
        <v>0</v>
      </c>
      <c r="K137" s="205" t="s">
        <v>136</v>
      </c>
      <c r="L137" s="43"/>
      <c r="M137" s="210" t="s">
        <v>19</v>
      </c>
      <c r="N137" s="211" t="s">
        <v>40</v>
      </c>
      <c r="O137" s="83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4" t="s">
        <v>137</v>
      </c>
      <c r="AT137" s="214" t="s">
        <v>132</v>
      </c>
      <c r="AU137" s="214" t="s">
        <v>79</v>
      </c>
      <c r="AY137" s="16" t="s">
        <v>129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6" t="s">
        <v>77</v>
      </c>
      <c r="BK137" s="215">
        <f>ROUND(I137*H137,2)</f>
        <v>0</v>
      </c>
      <c r="BL137" s="16" t="s">
        <v>137</v>
      </c>
      <c r="BM137" s="214" t="s">
        <v>210</v>
      </c>
    </row>
    <row r="138" spans="1:47" s="2" customFormat="1" ht="12">
      <c r="A138" s="37"/>
      <c r="B138" s="38"/>
      <c r="C138" s="39"/>
      <c r="D138" s="216" t="s">
        <v>139</v>
      </c>
      <c r="E138" s="39"/>
      <c r="F138" s="217" t="s">
        <v>211</v>
      </c>
      <c r="G138" s="39"/>
      <c r="H138" s="39"/>
      <c r="I138" s="218"/>
      <c r="J138" s="39"/>
      <c r="K138" s="39"/>
      <c r="L138" s="43"/>
      <c r="M138" s="219"/>
      <c r="N138" s="220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79</v>
      </c>
    </row>
    <row r="139" spans="1:65" s="2" customFormat="1" ht="21.75" customHeight="1">
      <c r="A139" s="37"/>
      <c r="B139" s="38"/>
      <c r="C139" s="203" t="s">
        <v>212</v>
      </c>
      <c r="D139" s="203" t="s">
        <v>132</v>
      </c>
      <c r="E139" s="204" t="s">
        <v>213</v>
      </c>
      <c r="F139" s="205" t="s">
        <v>214</v>
      </c>
      <c r="G139" s="206" t="s">
        <v>199</v>
      </c>
      <c r="H139" s="207">
        <v>1.183</v>
      </c>
      <c r="I139" s="208"/>
      <c r="J139" s="209">
        <f>ROUND(I139*H139,2)</f>
        <v>0</v>
      </c>
      <c r="K139" s="205" t="s">
        <v>136</v>
      </c>
      <c r="L139" s="43"/>
      <c r="M139" s="210" t="s">
        <v>19</v>
      </c>
      <c r="N139" s="211" t="s">
        <v>40</v>
      </c>
      <c r="O139" s="83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4" t="s">
        <v>137</v>
      </c>
      <c r="AT139" s="214" t="s">
        <v>132</v>
      </c>
      <c r="AU139" s="214" t="s">
        <v>79</v>
      </c>
      <c r="AY139" s="16" t="s">
        <v>129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6" t="s">
        <v>77</v>
      </c>
      <c r="BK139" s="215">
        <f>ROUND(I139*H139,2)</f>
        <v>0</v>
      </c>
      <c r="BL139" s="16" t="s">
        <v>137</v>
      </c>
      <c r="BM139" s="214" t="s">
        <v>215</v>
      </c>
    </row>
    <row r="140" spans="1:47" s="2" customFormat="1" ht="12">
      <c r="A140" s="37"/>
      <c r="B140" s="38"/>
      <c r="C140" s="39"/>
      <c r="D140" s="216" t="s">
        <v>139</v>
      </c>
      <c r="E140" s="39"/>
      <c r="F140" s="217" t="s">
        <v>216</v>
      </c>
      <c r="G140" s="39"/>
      <c r="H140" s="39"/>
      <c r="I140" s="218"/>
      <c r="J140" s="39"/>
      <c r="K140" s="39"/>
      <c r="L140" s="43"/>
      <c r="M140" s="219"/>
      <c r="N140" s="220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139</v>
      </c>
      <c r="AU140" s="16" t="s">
        <v>79</v>
      </c>
    </row>
    <row r="141" spans="1:65" s="2" customFormat="1" ht="24.15" customHeight="1">
      <c r="A141" s="37"/>
      <c r="B141" s="38"/>
      <c r="C141" s="203" t="s">
        <v>8</v>
      </c>
      <c r="D141" s="203" t="s">
        <v>132</v>
      </c>
      <c r="E141" s="204" t="s">
        <v>217</v>
      </c>
      <c r="F141" s="205" t="s">
        <v>218</v>
      </c>
      <c r="G141" s="206" t="s">
        <v>199</v>
      </c>
      <c r="H141" s="207">
        <v>1.051</v>
      </c>
      <c r="I141" s="208"/>
      <c r="J141" s="209">
        <f>ROUND(I141*H141,2)</f>
        <v>0</v>
      </c>
      <c r="K141" s="205" t="s">
        <v>136</v>
      </c>
      <c r="L141" s="43"/>
      <c r="M141" s="210" t="s">
        <v>19</v>
      </c>
      <c r="N141" s="211" t="s">
        <v>40</v>
      </c>
      <c r="O141" s="8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4" t="s">
        <v>137</v>
      </c>
      <c r="AT141" s="214" t="s">
        <v>132</v>
      </c>
      <c r="AU141" s="214" t="s">
        <v>79</v>
      </c>
      <c r="AY141" s="16" t="s">
        <v>129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6" t="s">
        <v>77</v>
      </c>
      <c r="BK141" s="215">
        <f>ROUND(I141*H141,2)</f>
        <v>0</v>
      </c>
      <c r="BL141" s="16" t="s">
        <v>137</v>
      </c>
      <c r="BM141" s="214" t="s">
        <v>219</v>
      </c>
    </row>
    <row r="142" spans="1:47" s="2" customFormat="1" ht="12">
      <c r="A142" s="37"/>
      <c r="B142" s="38"/>
      <c r="C142" s="39"/>
      <c r="D142" s="216" t="s">
        <v>139</v>
      </c>
      <c r="E142" s="39"/>
      <c r="F142" s="217" t="s">
        <v>220</v>
      </c>
      <c r="G142" s="39"/>
      <c r="H142" s="39"/>
      <c r="I142" s="218"/>
      <c r="J142" s="39"/>
      <c r="K142" s="39"/>
      <c r="L142" s="43"/>
      <c r="M142" s="219"/>
      <c r="N142" s="220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139</v>
      </c>
      <c r="AU142" s="16" t="s">
        <v>79</v>
      </c>
    </row>
    <row r="143" spans="1:63" s="12" customFormat="1" ht="22.8" customHeight="1">
      <c r="A143" s="12"/>
      <c r="B143" s="187"/>
      <c r="C143" s="188"/>
      <c r="D143" s="189" t="s">
        <v>68</v>
      </c>
      <c r="E143" s="201" t="s">
        <v>221</v>
      </c>
      <c r="F143" s="201" t="s">
        <v>222</v>
      </c>
      <c r="G143" s="188"/>
      <c r="H143" s="188"/>
      <c r="I143" s="191"/>
      <c r="J143" s="202">
        <f>BK143</f>
        <v>0</v>
      </c>
      <c r="K143" s="188"/>
      <c r="L143" s="193"/>
      <c r="M143" s="194"/>
      <c r="N143" s="195"/>
      <c r="O143" s="195"/>
      <c r="P143" s="196">
        <f>SUM(P144:P145)</f>
        <v>0</v>
      </c>
      <c r="Q143" s="195"/>
      <c r="R143" s="196">
        <f>SUM(R144:R145)</f>
        <v>0</v>
      </c>
      <c r="S143" s="195"/>
      <c r="T143" s="197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8" t="s">
        <v>77</v>
      </c>
      <c r="AT143" s="199" t="s">
        <v>68</v>
      </c>
      <c r="AU143" s="199" t="s">
        <v>77</v>
      </c>
      <c r="AY143" s="198" t="s">
        <v>129</v>
      </c>
      <c r="BK143" s="200">
        <f>SUM(BK144:BK145)</f>
        <v>0</v>
      </c>
    </row>
    <row r="144" spans="1:65" s="2" customFormat="1" ht="33" customHeight="1">
      <c r="A144" s="37"/>
      <c r="B144" s="38"/>
      <c r="C144" s="203" t="s">
        <v>174</v>
      </c>
      <c r="D144" s="203" t="s">
        <v>132</v>
      </c>
      <c r="E144" s="204" t="s">
        <v>223</v>
      </c>
      <c r="F144" s="205" t="s">
        <v>224</v>
      </c>
      <c r="G144" s="206" t="s">
        <v>199</v>
      </c>
      <c r="H144" s="207">
        <v>8.409</v>
      </c>
      <c r="I144" s="208"/>
      <c r="J144" s="209">
        <f>ROUND(I144*H144,2)</f>
        <v>0</v>
      </c>
      <c r="K144" s="205" t="s">
        <v>136</v>
      </c>
      <c r="L144" s="43"/>
      <c r="M144" s="210" t="s">
        <v>19</v>
      </c>
      <c r="N144" s="211" t="s">
        <v>40</v>
      </c>
      <c r="O144" s="8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4" t="s">
        <v>137</v>
      </c>
      <c r="AT144" s="214" t="s">
        <v>132</v>
      </c>
      <c r="AU144" s="214" t="s">
        <v>79</v>
      </c>
      <c r="AY144" s="16" t="s">
        <v>129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6" t="s">
        <v>77</v>
      </c>
      <c r="BK144" s="215">
        <f>ROUND(I144*H144,2)</f>
        <v>0</v>
      </c>
      <c r="BL144" s="16" t="s">
        <v>137</v>
      </c>
      <c r="BM144" s="214" t="s">
        <v>225</v>
      </c>
    </row>
    <row r="145" spans="1:47" s="2" customFormat="1" ht="12">
      <c r="A145" s="37"/>
      <c r="B145" s="38"/>
      <c r="C145" s="39"/>
      <c r="D145" s="216" t="s">
        <v>139</v>
      </c>
      <c r="E145" s="39"/>
      <c r="F145" s="217" t="s">
        <v>226</v>
      </c>
      <c r="G145" s="39"/>
      <c r="H145" s="39"/>
      <c r="I145" s="218"/>
      <c r="J145" s="39"/>
      <c r="K145" s="39"/>
      <c r="L145" s="43"/>
      <c r="M145" s="219"/>
      <c r="N145" s="220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139</v>
      </c>
      <c r="AU145" s="16" t="s">
        <v>79</v>
      </c>
    </row>
    <row r="146" spans="1:63" s="12" customFormat="1" ht="25.9" customHeight="1">
      <c r="A146" s="12"/>
      <c r="B146" s="187"/>
      <c r="C146" s="188"/>
      <c r="D146" s="189" t="s">
        <v>68</v>
      </c>
      <c r="E146" s="190" t="s">
        <v>227</v>
      </c>
      <c r="F146" s="190" t="s">
        <v>228</v>
      </c>
      <c r="G146" s="188"/>
      <c r="H146" s="188"/>
      <c r="I146" s="191"/>
      <c r="J146" s="192">
        <f>BK146</f>
        <v>0</v>
      </c>
      <c r="K146" s="188"/>
      <c r="L146" s="193"/>
      <c r="M146" s="194"/>
      <c r="N146" s="195"/>
      <c r="O146" s="195"/>
      <c r="P146" s="196">
        <f>P147+P154+P165+P180+P193+P222+P235+P254</f>
        <v>0</v>
      </c>
      <c r="Q146" s="195"/>
      <c r="R146" s="196">
        <f>R147+R154+R165+R180+R193+R222+R235+R254</f>
        <v>2.1839448000000004</v>
      </c>
      <c r="S146" s="195"/>
      <c r="T146" s="197">
        <f>T147+T154+T165+T180+T193+T222+T235+T254</f>
        <v>0.7907270000000001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8" t="s">
        <v>79</v>
      </c>
      <c r="AT146" s="199" t="s">
        <v>68</v>
      </c>
      <c r="AU146" s="199" t="s">
        <v>69</v>
      </c>
      <c r="AY146" s="198" t="s">
        <v>129</v>
      </c>
      <c r="BK146" s="200">
        <f>BK147+BK154+BK165+BK180+BK193+BK222+BK235+BK254</f>
        <v>0</v>
      </c>
    </row>
    <row r="147" spans="1:63" s="12" customFormat="1" ht="22.8" customHeight="1">
      <c r="A147" s="12"/>
      <c r="B147" s="187"/>
      <c r="C147" s="188"/>
      <c r="D147" s="189" t="s">
        <v>68</v>
      </c>
      <c r="E147" s="201" t="s">
        <v>229</v>
      </c>
      <c r="F147" s="201" t="s">
        <v>230</v>
      </c>
      <c r="G147" s="188"/>
      <c r="H147" s="188"/>
      <c r="I147" s="191"/>
      <c r="J147" s="202">
        <f>BK147</f>
        <v>0</v>
      </c>
      <c r="K147" s="188"/>
      <c r="L147" s="193"/>
      <c r="M147" s="194"/>
      <c r="N147" s="195"/>
      <c r="O147" s="195"/>
      <c r="P147" s="196">
        <f>SUM(P148:P153)</f>
        <v>0</v>
      </c>
      <c r="Q147" s="195"/>
      <c r="R147" s="196">
        <f>SUM(R148:R153)</f>
        <v>0</v>
      </c>
      <c r="S147" s="195"/>
      <c r="T147" s="197">
        <f>SUM(T148:T153)</f>
        <v>0.06096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8" t="s">
        <v>79</v>
      </c>
      <c r="AT147" s="199" t="s">
        <v>68</v>
      </c>
      <c r="AU147" s="199" t="s">
        <v>77</v>
      </c>
      <c r="AY147" s="198" t="s">
        <v>129</v>
      </c>
      <c r="BK147" s="200">
        <f>SUM(BK148:BK153)</f>
        <v>0</v>
      </c>
    </row>
    <row r="148" spans="1:65" s="2" customFormat="1" ht="16.5" customHeight="1">
      <c r="A148" s="37"/>
      <c r="B148" s="38"/>
      <c r="C148" s="203" t="s">
        <v>231</v>
      </c>
      <c r="D148" s="203" t="s">
        <v>132</v>
      </c>
      <c r="E148" s="204" t="s">
        <v>232</v>
      </c>
      <c r="F148" s="205" t="s">
        <v>233</v>
      </c>
      <c r="G148" s="206" t="s">
        <v>234</v>
      </c>
      <c r="H148" s="207">
        <v>3</v>
      </c>
      <c r="I148" s="208"/>
      <c r="J148" s="209">
        <f>ROUND(I148*H148,2)</f>
        <v>0</v>
      </c>
      <c r="K148" s="205" t="s">
        <v>136</v>
      </c>
      <c r="L148" s="43"/>
      <c r="M148" s="210" t="s">
        <v>19</v>
      </c>
      <c r="N148" s="211" t="s">
        <v>40</v>
      </c>
      <c r="O148" s="83"/>
      <c r="P148" s="212">
        <f>O148*H148</f>
        <v>0</v>
      </c>
      <c r="Q148" s="212">
        <v>0</v>
      </c>
      <c r="R148" s="212">
        <f>Q148*H148</f>
        <v>0</v>
      </c>
      <c r="S148" s="212">
        <v>0.01946</v>
      </c>
      <c r="T148" s="213">
        <f>S148*H148</f>
        <v>0.05838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4" t="s">
        <v>174</v>
      </c>
      <c r="AT148" s="214" t="s">
        <v>132</v>
      </c>
      <c r="AU148" s="214" t="s">
        <v>79</v>
      </c>
      <c r="AY148" s="16" t="s">
        <v>129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6" t="s">
        <v>77</v>
      </c>
      <c r="BK148" s="215">
        <f>ROUND(I148*H148,2)</f>
        <v>0</v>
      </c>
      <c r="BL148" s="16" t="s">
        <v>174</v>
      </c>
      <c r="BM148" s="214" t="s">
        <v>235</v>
      </c>
    </row>
    <row r="149" spans="1:47" s="2" customFormat="1" ht="12">
      <c r="A149" s="37"/>
      <c r="B149" s="38"/>
      <c r="C149" s="39"/>
      <c r="D149" s="216" t="s">
        <v>139</v>
      </c>
      <c r="E149" s="39"/>
      <c r="F149" s="217" t="s">
        <v>236</v>
      </c>
      <c r="G149" s="39"/>
      <c r="H149" s="39"/>
      <c r="I149" s="218"/>
      <c r="J149" s="39"/>
      <c r="K149" s="39"/>
      <c r="L149" s="43"/>
      <c r="M149" s="219"/>
      <c r="N149" s="220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139</v>
      </c>
      <c r="AU149" s="16" t="s">
        <v>79</v>
      </c>
    </row>
    <row r="150" spans="1:51" s="13" customFormat="1" ht="12">
      <c r="A150" s="13"/>
      <c r="B150" s="221"/>
      <c r="C150" s="222"/>
      <c r="D150" s="223" t="s">
        <v>147</v>
      </c>
      <c r="E150" s="224" t="s">
        <v>19</v>
      </c>
      <c r="F150" s="225" t="s">
        <v>237</v>
      </c>
      <c r="G150" s="222"/>
      <c r="H150" s="226">
        <v>3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2" t="s">
        <v>147</v>
      </c>
      <c r="AU150" s="232" t="s">
        <v>79</v>
      </c>
      <c r="AV150" s="13" t="s">
        <v>79</v>
      </c>
      <c r="AW150" s="13" t="s">
        <v>149</v>
      </c>
      <c r="AX150" s="13" t="s">
        <v>77</v>
      </c>
      <c r="AY150" s="232" t="s">
        <v>129</v>
      </c>
    </row>
    <row r="151" spans="1:65" s="2" customFormat="1" ht="16.5" customHeight="1">
      <c r="A151" s="37"/>
      <c r="B151" s="38"/>
      <c r="C151" s="203" t="s">
        <v>238</v>
      </c>
      <c r="D151" s="203" t="s">
        <v>132</v>
      </c>
      <c r="E151" s="204" t="s">
        <v>239</v>
      </c>
      <c r="F151" s="205" t="s">
        <v>240</v>
      </c>
      <c r="G151" s="206" t="s">
        <v>234</v>
      </c>
      <c r="H151" s="207">
        <v>3</v>
      </c>
      <c r="I151" s="208"/>
      <c r="J151" s="209">
        <f>ROUND(I151*H151,2)</f>
        <v>0</v>
      </c>
      <c r="K151" s="205" t="s">
        <v>136</v>
      </c>
      <c r="L151" s="43"/>
      <c r="M151" s="210" t="s">
        <v>19</v>
      </c>
      <c r="N151" s="211" t="s">
        <v>40</v>
      </c>
      <c r="O151" s="83"/>
      <c r="P151" s="212">
        <f>O151*H151</f>
        <v>0</v>
      </c>
      <c r="Q151" s="212">
        <v>0</v>
      </c>
      <c r="R151" s="212">
        <f>Q151*H151</f>
        <v>0</v>
      </c>
      <c r="S151" s="212">
        <v>0.00086</v>
      </c>
      <c r="T151" s="213">
        <f>S151*H151</f>
        <v>0.00258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4" t="s">
        <v>174</v>
      </c>
      <c r="AT151" s="214" t="s">
        <v>132</v>
      </c>
      <c r="AU151" s="214" t="s">
        <v>79</v>
      </c>
      <c r="AY151" s="16" t="s">
        <v>129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6" t="s">
        <v>77</v>
      </c>
      <c r="BK151" s="215">
        <f>ROUND(I151*H151,2)</f>
        <v>0</v>
      </c>
      <c r="BL151" s="16" t="s">
        <v>174</v>
      </c>
      <c r="BM151" s="214" t="s">
        <v>241</v>
      </c>
    </row>
    <row r="152" spans="1:47" s="2" customFormat="1" ht="12">
      <c r="A152" s="37"/>
      <c r="B152" s="38"/>
      <c r="C152" s="39"/>
      <c r="D152" s="216" t="s">
        <v>139</v>
      </c>
      <c r="E152" s="39"/>
      <c r="F152" s="217" t="s">
        <v>242</v>
      </c>
      <c r="G152" s="39"/>
      <c r="H152" s="39"/>
      <c r="I152" s="218"/>
      <c r="J152" s="39"/>
      <c r="K152" s="39"/>
      <c r="L152" s="43"/>
      <c r="M152" s="219"/>
      <c r="N152" s="220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139</v>
      </c>
      <c r="AU152" s="16" t="s">
        <v>79</v>
      </c>
    </row>
    <row r="153" spans="1:51" s="13" customFormat="1" ht="12">
      <c r="A153" s="13"/>
      <c r="B153" s="221"/>
      <c r="C153" s="222"/>
      <c r="D153" s="223" t="s">
        <v>147</v>
      </c>
      <c r="E153" s="224" t="s">
        <v>19</v>
      </c>
      <c r="F153" s="225" t="s">
        <v>237</v>
      </c>
      <c r="G153" s="222"/>
      <c r="H153" s="226">
        <v>3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2" t="s">
        <v>147</v>
      </c>
      <c r="AU153" s="232" t="s">
        <v>79</v>
      </c>
      <c r="AV153" s="13" t="s">
        <v>79</v>
      </c>
      <c r="AW153" s="13" t="s">
        <v>149</v>
      </c>
      <c r="AX153" s="13" t="s">
        <v>77</v>
      </c>
      <c r="AY153" s="232" t="s">
        <v>129</v>
      </c>
    </row>
    <row r="154" spans="1:63" s="12" customFormat="1" ht="22.8" customHeight="1">
      <c r="A154" s="12"/>
      <c r="B154" s="187"/>
      <c r="C154" s="188"/>
      <c r="D154" s="189" t="s">
        <v>68</v>
      </c>
      <c r="E154" s="201" t="s">
        <v>243</v>
      </c>
      <c r="F154" s="201" t="s">
        <v>244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SUM(P155:P164)</f>
        <v>0</v>
      </c>
      <c r="Q154" s="195"/>
      <c r="R154" s="196">
        <f>SUM(R155:R164)</f>
        <v>0</v>
      </c>
      <c r="S154" s="195"/>
      <c r="T154" s="197">
        <f>SUM(T155:T164)</f>
        <v>0.058800000000000005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8" t="s">
        <v>79</v>
      </c>
      <c r="AT154" s="199" t="s">
        <v>68</v>
      </c>
      <c r="AU154" s="199" t="s">
        <v>77</v>
      </c>
      <c r="AY154" s="198" t="s">
        <v>129</v>
      </c>
      <c r="BK154" s="200">
        <f>SUM(BK155:BK164)</f>
        <v>0</v>
      </c>
    </row>
    <row r="155" spans="1:65" s="2" customFormat="1" ht="16.5" customHeight="1">
      <c r="A155" s="37"/>
      <c r="B155" s="38"/>
      <c r="C155" s="203" t="s">
        <v>245</v>
      </c>
      <c r="D155" s="203" t="s">
        <v>132</v>
      </c>
      <c r="E155" s="204" t="s">
        <v>246</v>
      </c>
      <c r="F155" s="205" t="s">
        <v>247</v>
      </c>
      <c r="G155" s="206" t="s">
        <v>248</v>
      </c>
      <c r="H155" s="207">
        <v>2</v>
      </c>
      <c r="I155" s="208"/>
      <c r="J155" s="209">
        <f>ROUND(I155*H155,2)</f>
        <v>0</v>
      </c>
      <c r="K155" s="205" t="s">
        <v>136</v>
      </c>
      <c r="L155" s="43"/>
      <c r="M155" s="210" t="s">
        <v>19</v>
      </c>
      <c r="N155" s="211" t="s">
        <v>40</v>
      </c>
      <c r="O155" s="83"/>
      <c r="P155" s="212">
        <f>O155*H155</f>
        <v>0</v>
      </c>
      <c r="Q155" s="212">
        <v>0</v>
      </c>
      <c r="R155" s="212">
        <f>Q155*H155</f>
        <v>0</v>
      </c>
      <c r="S155" s="212">
        <v>0.023</v>
      </c>
      <c r="T155" s="213">
        <f>S155*H155</f>
        <v>0.046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4" t="s">
        <v>174</v>
      </c>
      <c r="AT155" s="214" t="s">
        <v>132</v>
      </c>
      <c r="AU155" s="214" t="s">
        <v>79</v>
      </c>
      <c r="AY155" s="16" t="s">
        <v>129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6" t="s">
        <v>77</v>
      </c>
      <c r="BK155" s="215">
        <f>ROUND(I155*H155,2)</f>
        <v>0</v>
      </c>
      <c r="BL155" s="16" t="s">
        <v>174</v>
      </c>
      <c r="BM155" s="214" t="s">
        <v>249</v>
      </c>
    </row>
    <row r="156" spans="1:47" s="2" customFormat="1" ht="12">
      <c r="A156" s="37"/>
      <c r="B156" s="38"/>
      <c r="C156" s="39"/>
      <c r="D156" s="216" t="s">
        <v>139</v>
      </c>
      <c r="E156" s="39"/>
      <c r="F156" s="217" t="s">
        <v>250</v>
      </c>
      <c r="G156" s="39"/>
      <c r="H156" s="39"/>
      <c r="I156" s="218"/>
      <c r="J156" s="39"/>
      <c r="K156" s="39"/>
      <c r="L156" s="43"/>
      <c r="M156" s="219"/>
      <c r="N156" s="220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139</v>
      </c>
      <c r="AU156" s="16" t="s">
        <v>79</v>
      </c>
    </row>
    <row r="157" spans="1:65" s="2" customFormat="1" ht="16.5" customHeight="1">
      <c r="A157" s="37"/>
      <c r="B157" s="38"/>
      <c r="C157" s="203" t="s">
        <v>251</v>
      </c>
      <c r="D157" s="203" t="s">
        <v>132</v>
      </c>
      <c r="E157" s="204" t="s">
        <v>252</v>
      </c>
      <c r="F157" s="205" t="s">
        <v>253</v>
      </c>
      <c r="G157" s="206" t="s">
        <v>248</v>
      </c>
      <c r="H157" s="207">
        <v>2</v>
      </c>
      <c r="I157" s="208"/>
      <c r="J157" s="209">
        <f>ROUND(I157*H157,2)</f>
        <v>0</v>
      </c>
      <c r="K157" s="205" t="s">
        <v>136</v>
      </c>
      <c r="L157" s="43"/>
      <c r="M157" s="210" t="s">
        <v>19</v>
      </c>
      <c r="N157" s="211" t="s">
        <v>40</v>
      </c>
      <c r="O157" s="83"/>
      <c r="P157" s="212">
        <f>O157*H157</f>
        <v>0</v>
      </c>
      <c r="Q157" s="212">
        <v>0</v>
      </c>
      <c r="R157" s="212">
        <f>Q157*H157</f>
        <v>0</v>
      </c>
      <c r="S157" s="212">
        <v>0.0009</v>
      </c>
      <c r="T157" s="213">
        <f>S157*H157</f>
        <v>0.0018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14" t="s">
        <v>174</v>
      </c>
      <c r="AT157" s="214" t="s">
        <v>132</v>
      </c>
      <c r="AU157" s="214" t="s">
        <v>79</v>
      </c>
      <c r="AY157" s="16" t="s">
        <v>129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6" t="s">
        <v>77</v>
      </c>
      <c r="BK157" s="215">
        <f>ROUND(I157*H157,2)</f>
        <v>0</v>
      </c>
      <c r="BL157" s="16" t="s">
        <v>174</v>
      </c>
      <c r="BM157" s="214" t="s">
        <v>254</v>
      </c>
    </row>
    <row r="158" spans="1:47" s="2" customFormat="1" ht="12">
      <c r="A158" s="37"/>
      <c r="B158" s="38"/>
      <c r="C158" s="39"/>
      <c r="D158" s="216" t="s">
        <v>139</v>
      </c>
      <c r="E158" s="39"/>
      <c r="F158" s="217" t="s">
        <v>255</v>
      </c>
      <c r="G158" s="39"/>
      <c r="H158" s="39"/>
      <c r="I158" s="218"/>
      <c r="J158" s="39"/>
      <c r="K158" s="39"/>
      <c r="L158" s="43"/>
      <c r="M158" s="219"/>
      <c r="N158" s="220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139</v>
      </c>
      <c r="AU158" s="16" t="s">
        <v>79</v>
      </c>
    </row>
    <row r="159" spans="1:65" s="2" customFormat="1" ht="16.5" customHeight="1">
      <c r="A159" s="37"/>
      <c r="B159" s="38"/>
      <c r="C159" s="203" t="s">
        <v>7</v>
      </c>
      <c r="D159" s="203" t="s">
        <v>132</v>
      </c>
      <c r="E159" s="204" t="s">
        <v>256</v>
      </c>
      <c r="F159" s="205" t="s">
        <v>257</v>
      </c>
      <c r="G159" s="206" t="s">
        <v>248</v>
      </c>
      <c r="H159" s="207">
        <v>2</v>
      </c>
      <c r="I159" s="208"/>
      <c r="J159" s="209">
        <f>ROUND(I159*H159,2)</f>
        <v>0</v>
      </c>
      <c r="K159" s="205" t="s">
        <v>136</v>
      </c>
      <c r="L159" s="43"/>
      <c r="M159" s="210" t="s">
        <v>19</v>
      </c>
      <c r="N159" s="211" t="s">
        <v>40</v>
      </c>
      <c r="O159" s="83"/>
      <c r="P159" s="212">
        <f>O159*H159</f>
        <v>0</v>
      </c>
      <c r="Q159" s="212">
        <v>0</v>
      </c>
      <c r="R159" s="212">
        <f>Q159*H159</f>
        <v>0</v>
      </c>
      <c r="S159" s="212">
        <v>0.001</v>
      </c>
      <c r="T159" s="213">
        <f>S159*H159</f>
        <v>0.002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4" t="s">
        <v>174</v>
      </c>
      <c r="AT159" s="214" t="s">
        <v>132</v>
      </c>
      <c r="AU159" s="214" t="s">
        <v>79</v>
      </c>
      <c r="AY159" s="16" t="s">
        <v>129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77</v>
      </c>
      <c r="BK159" s="215">
        <f>ROUND(I159*H159,2)</f>
        <v>0</v>
      </c>
      <c r="BL159" s="16" t="s">
        <v>174</v>
      </c>
      <c r="BM159" s="214" t="s">
        <v>258</v>
      </c>
    </row>
    <row r="160" spans="1:47" s="2" customFormat="1" ht="12">
      <c r="A160" s="37"/>
      <c r="B160" s="38"/>
      <c r="C160" s="39"/>
      <c r="D160" s="216" t="s">
        <v>139</v>
      </c>
      <c r="E160" s="39"/>
      <c r="F160" s="217" t="s">
        <v>259</v>
      </c>
      <c r="G160" s="39"/>
      <c r="H160" s="39"/>
      <c r="I160" s="218"/>
      <c r="J160" s="39"/>
      <c r="K160" s="39"/>
      <c r="L160" s="43"/>
      <c r="M160" s="219"/>
      <c r="N160" s="220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139</v>
      </c>
      <c r="AU160" s="16" t="s">
        <v>79</v>
      </c>
    </row>
    <row r="161" spans="1:65" s="2" customFormat="1" ht="16.5" customHeight="1">
      <c r="A161" s="37"/>
      <c r="B161" s="38"/>
      <c r="C161" s="203" t="s">
        <v>260</v>
      </c>
      <c r="D161" s="203" t="s">
        <v>132</v>
      </c>
      <c r="E161" s="204" t="s">
        <v>261</v>
      </c>
      <c r="F161" s="205" t="s">
        <v>262</v>
      </c>
      <c r="G161" s="206" t="s">
        <v>248</v>
      </c>
      <c r="H161" s="207">
        <v>2</v>
      </c>
      <c r="I161" s="208"/>
      <c r="J161" s="209">
        <f>ROUND(I161*H161,2)</f>
        <v>0</v>
      </c>
      <c r="K161" s="205" t="s">
        <v>136</v>
      </c>
      <c r="L161" s="43"/>
      <c r="M161" s="210" t="s">
        <v>19</v>
      </c>
      <c r="N161" s="211" t="s">
        <v>40</v>
      </c>
      <c r="O161" s="83"/>
      <c r="P161" s="212">
        <f>O161*H161</f>
        <v>0</v>
      </c>
      <c r="Q161" s="212">
        <v>0</v>
      </c>
      <c r="R161" s="212">
        <f>Q161*H161</f>
        <v>0</v>
      </c>
      <c r="S161" s="212">
        <v>0.0025</v>
      </c>
      <c r="T161" s="213">
        <f>S161*H161</f>
        <v>0.005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4" t="s">
        <v>174</v>
      </c>
      <c r="AT161" s="214" t="s">
        <v>132</v>
      </c>
      <c r="AU161" s="214" t="s">
        <v>79</v>
      </c>
      <c r="AY161" s="16" t="s">
        <v>129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6" t="s">
        <v>77</v>
      </c>
      <c r="BK161" s="215">
        <f>ROUND(I161*H161,2)</f>
        <v>0</v>
      </c>
      <c r="BL161" s="16" t="s">
        <v>174</v>
      </c>
      <c r="BM161" s="214" t="s">
        <v>263</v>
      </c>
    </row>
    <row r="162" spans="1:47" s="2" customFormat="1" ht="12">
      <c r="A162" s="37"/>
      <c r="B162" s="38"/>
      <c r="C162" s="39"/>
      <c r="D162" s="216" t="s">
        <v>139</v>
      </c>
      <c r="E162" s="39"/>
      <c r="F162" s="217" t="s">
        <v>264</v>
      </c>
      <c r="G162" s="39"/>
      <c r="H162" s="39"/>
      <c r="I162" s="218"/>
      <c r="J162" s="39"/>
      <c r="K162" s="39"/>
      <c r="L162" s="43"/>
      <c r="M162" s="219"/>
      <c r="N162" s="220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139</v>
      </c>
      <c r="AU162" s="16" t="s">
        <v>79</v>
      </c>
    </row>
    <row r="163" spans="1:65" s="2" customFormat="1" ht="16.5" customHeight="1">
      <c r="A163" s="37"/>
      <c r="B163" s="38"/>
      <c r="C163" s="203" t="s">
        <v>265</v>
      </c>
      <c r="D163" s="203" t="s">
        <v>132</v>
      </c>
      <c r="E163" s="204" t="s">
        <v>266</v>
      </c>
      <c r="F163" s="205" t="s">
        <v>267</v>
      </c>
      <c r="G163" s="206" t="s">
        <v>248</v>
      </c>
      <c r="H163" s="207">
        <v>2</v>
      </c>
      <c r="I163" s="208"/>
      <c r="J163" s="209">
        <f>ROUND(I163*H163,2)</f>
        <v>0</v>
      </c>
      <c r="K163" s="205" t="s">
        <v>136</v>
      </c>
      <c r="L163" s="43"/>
      <c r="M163" s="210" t="s">
        <v>19</v>
      </c>
      <c r="N163" s="211" t="s">
        <v>40</v>
      </c>
      <c r="O163" s="83"/>
      <c r="P163" s="212">
        <f>O163*H163</f>
        <v>0</v>
      </c>
      <c r="Q163" s="212">
        <v>0</v>
      </c>
      <c r="R163" s="212">
        <f>Q163*H163</f>
        <v>0</v>
      </c>
      <c r="S163" s="212">
        <v>0.002</v>
      </c>
      <c r="T163" s="213">
        <f>S163*H163</f>
        <v>0.004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4" t="s">
        <v>174</v>
      </c>
      <c r="AT163" s="214" t="s">
        <v>132</v>
      </c>
      <c r="AU163" s="214" t="s">
        <v>79</v>
      </c>
      <c r="AY163" s="16" t="s">
        <v>129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6" t="s">
        <v>77</v>
      </c>
      <c r="BK163" s="215">
        <f>ROUND(I163*H163,2)</f>
        <v>0</v>
      </c>
      <c r="BL163" s="16" t="s">
        <v>174</v>
      </c>
      <c r="BM163" s="214" t="s">
        <v>268</v>
      </c>
    </row>
    <row r="164" spans="1:47" s="2" customFormat="1" ht="12">
      <c r="A164" s="37"/>
      <c r="B164" s="38"/>
      <c r="C164" s="39"/>
      <c r="D164" s="216" t="s">
        <v>139</v>
      </c>
      <c r="E164" s="39"/>
      <c r="F164" s="217" t="s">
        <v>269</v>
      </c>
      <c r="G164" s="39"/>
      <c r="H164" s="39"/>
      <c r="I164" s="218"/>
      <c r="J164" s="39"/>
      <c r="K164" s="39"/>
      <c r="L164" s="43"/>
      <c r="M164" s="219"/>
      <c r="N164" s="220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139</v>
      </c>
      <c r="AU164" s="16" t="s">
        <v>79</v>
      </c>
    </row>
    <row r="165" spans="1:63" s="12" customFormat="1" ht="22.8" customHeight="1">
      <c r="A165" s="12"/>
      <c r="B165" s="187"/>
      <c r="C165" s="188"/>
      <c r="D165" s="189" t="s">
        <v>68</v>
      </c>
      <c r="E165" s="201" t="s">
        <v>270</v>
      </c>
      <c r="F165" s="201" t="s">
        <v>271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SUM(P166:P179)</f>
        <v>0</v>
      </c>
      <c r="Q165" s="195"/>
      <c r="R165" s="196">
        <f>SUM(R166:R179)</f>
        <v>0.01908</v>
      </c>
      <c r="S165" s="195"/>
      <c r="T165" s="197">
        <f>SUM(T166:T179)</f>
        <v>0.140855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8" t="s">
        <v>79</v>
      </c>
      <c r="AT165" s="199" t="s">
        <v>68</v>
      </c>
      <c r="AU165" s="199" t="s">
        <v>77</v>
      </c>
      <c r="AY165" s="198" t="s">
        <v>129</v>
      </c>
      <c r="BK165" s="200">
        <f>SUM(BK166:BK179)</f>
        <v>0</v>
      </c>
    </row>
    <row r="166" spans="1:65" s="2" customFormat="1" ht="16.5" customHeight="1">
      <c r="A166" s="37"/>
      <c r="B166" s="38"/>
      <c r="C166" s="203" t="s">
        <v>272</v>
      </c>
      <c r="D166" s="203" t="s">
        <v>132</v>
      </c>
      <c r="E166" s="204" t="s">
        <v>273</v>
      </c>
      <c r="F166" s="205" t="s">
        <v>274</v>
      </c>
      <c r="G166" s="206" t="s">
        <v>135</v>
      </c>
      <c r="H166" s="207">
        <v>4.7</v>
      </c>
      <c r="I166" s="208"/>
      <c r="J166" s="209">
        <f>ROUND(I166*H166,2)</f>
        <v>0</v>
      </c>
      <c r="K166" s="205" t="s">
        <v>136</v>
      </c>
      <c r="L166" s="43"/>
      <c r="M166" s="210" t="s">
        <v>19</v>
      </c>
      <c r="N166" s="211" t="s">
        <v>40</v>
      </c>
      <c r="O166" s="83"/>
      <c r="P166" s="212">
        <f>O166*H166</f>
        <v>0</v>
      </c>
      <c r="Q166" s="212">
        <v>0</v>
      </c>
      <c r="R166" s="212">
        <f>Q166*H166</f>
        <v>0</v>
      </c>
      <c r="S166" s="212">
        <v>0.02465</v>
      </c>
      <c r="T166" s="213">
        <f>S166*H166</f>
        <v>0.115855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14" t="s">
        <v>174</v>
      </c>
      <c r="AT166" s="214" t="s">
        <v>132</v>
      </c>
      <c r="AU166" s="214" t="s">
        <v>79</v>
      </c>
      <c r="AY166" s="16" t="s">
        <v>129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6" t="s">
        <v>77</v>
      </c>
      <c r="BK166" s="215">
        <f>ROUND(I166*H166,2)</f>
        <v>0</v>
      </c>
      <c r="BL166" s="16" t="s">
        <v>174</v>
      </c>
      <c r="BM166" s="214" t="s">
        <v>275</v>
      </c>
    </row>
    <row r="167" spans="1:47" s="2" customFormat="1" ht="12">
      <c r="A167" s="37"/>
      <c r="B167" s="38"/>
      <c r="C167" s="39"/>
      <c r="D167" s="216" t="s">
        <v>139</v>
      </c>
      <c r="E167" s="39"/>
      <c r="F167" s="217" t="s">
        <v>276</v>
      </c>
      <c r="G167" s="39"/>
      <c r="H167" s="39"/>
      <c r="I167" s="218"/>
      <c r="J167" s="39"/>
      <c r="K167" s="39"/>
      <c r="L167" s="43"/>
      <c r="M167" s="219"/>
      <c r="N167" s="220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139</v>
      </c>
      <c r="AU167" s="16" t="s">
        <v>79</v>
      </c>
    </row>
    <row r="168" spans="1:65" s="2" customFormat="1" ht="16.5" customHeight="1">
      <c r="A168" s="37"/>
      <c r="B168" s="38"/>
      <c r="C168" s="203" t="s">
        <v>277</v>
      </c>
      <c r="D168" s="203" t="s">
        <v>132</v>
      </c>
      <c r="E168" s="204" t="s">
        <v>278</v>
      </c>
      <c r="F168" s="205" t="s">
        <v>279</v>
      </c>
      <c r="G168" s="206" t="s">
        <v>248</v>
      </c>
      <c r="H168" s="207">
        <v>1</v>
      </c>
      <c r="I168" s="208"/>
      <c r="J168" s="209">
        <f>ROUND(I168*H168,2)</f>
        <v>0</v>
      </c>
      <c r="K168" s="205" t="s">
        <v>136</v>
      </c>
      <c r="L168" s="43"/>
      <c r="M168" s="210" t="s">
        <v>19</v>
      </c>
      <c r="N168" s="211" t="s">
        <v>40</v>
      </c>
      <c r="O168" s="83"/>
      <c r="P168" s="212">
        <f>O168*H168</f>
        <v>0</v>
      </c>
      <c r="Q168" s="212">
        <v>0</v>
      </c>
      <c r="R168" s="212">
        <f>Q168*H168</f>
        <v>0</v>
      </c>
      <c r="S168" s="212">
        <v>0.001</v>
      </c>
      <c r="T168" s="213">
        <f>S168*H168</f>
        <v>0.001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4" t="s">
        <v>174</v>
      </c>
      <c r="AT168" s="214" t="s">
        <v>132</v>
      </c>
      <c r="AU168" s="214" t="s">
        <v>79</v>
      </c>
      <c r="AY168" s="16" t="s">
        <v>129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6" t="s">
        <v>77</v>
      </c>
      <c r="BK168" s="215">
        <f>ROUND(I168*H168,2)</f>
        <v>0</v>
      </c>
      <c r="BL168" s="16" t="s">
        <v>174</v>
      </c>
      <c r="BM168" s="214" t="s">
        <v>280</v>
      </c>
    </row>
    <row r="169" spans="1:47" s="2" customFormat="1" ht="12">
      <c r="A169" s="37"/>
      <c r="B169" s="38"/>
      <c r="C169" s="39"/>
      <c r="D169" s="216" t="s">
        <v>139</v>
      </c>
      <c r="E169" s="39"/>
      <c r="F169" s="217" t="s">
        <v>281</v>
      </c>
      <c r="G169" s="39"/>
      <c r="H169" s="39"/>
      <c r="I169" s="218"/>
      <c r="J169" s="39"/>
      <c r="K169" s="39"/>
      <c r="L169" s="43"/>
      <c r="M169" s="219"/>
      <c r="N169" s="220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139</v>
      </c>
      <c r="AU169" s="16" t="s">
        <v>79</v>
      </c>
    </row>
    <row r="170" spans="1:65" s="2" customFormat="1" ht="24.15" customHeight="1">
      <c r="A170" s="37"/>
      <c r="B170" s="38"/>
      <c r="C170" s="203" t="s">
        <v>282</v>
      </c>
      <c r="D170" s="203" t="s">
        <v>132</v>
      </c>
      <c r="E170" s="204" t="s">
        <v>283</v>
      </c>
      <c r="F170" s="205" t="s">
        <v>284</v>
      </c>
      <c r="G170" s="206" t="s">
        <v>248</v>
      </c>
      <c r="H170" s="207">
        <v>1</v>
      </c>
      <c r="I170" s="208"/>
      <c r="J170" s="209">
        <f>ROUND(I170*H170,2)</f>
        <v>0</v>
      </c>
      <c r="K170" s="205" t="s">
        <v>136</v>
      </c>
      <c r="L170" s="43"/>
      <c r="M170" s="210" t="s">
        <v>19</v>
      </c>
      <c r="N170" s="211" t="s">
        <v>40</v>
      </c>
      <c r="O170" s="83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4" t="s">
        <v>174</v>
      </c>
      <c r="AT170" s="214" t="s">
        <v>132</v>
      </c>
      <c r="AU170" s="214" t="s">
        <v>79</v>
      </c>
      <c r="AY170" s="16" t="s">
        <v>129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77</v>
      </c>
      <c r="BK170" s="215">
        <f>ROUND(I170*H170,2)</f>
        <v>0</v>
      </c>
      <c r="BL170" s="16" t="s">
        <v>174</v>
      </c>
      <c r="BM170" s="214" t="s">
        <v>285</v>
      </c>
    </row>
    <row r="171" spans="1:47" s="2" customFormat="1" ht="12">
      <c r="A171" s="37"/>
      <c r="B171" s="38"/>
      <c r="C171" s="39"/>
      <c r="D171" s="216" t="s">
        <v>139</v>
      </c>
      <c r="E171" s="39"/>
      <c r="F171" s="217" t="s">
        <v>286</v>
      </c>
      <c r="G171" s="39"/>
      <c r="H171" s="39"/>
      <c r="I171" s="218"/>
      <c r="J171" s="39"/>
      <c r="K171" s="39"/>
      <c r="L171" s="43"/>
      <c r="M171" s="219"/>
      <c r="N171" s="220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139</v>
      </c>
      <c r="AU171" s="16" t="s">
        <v>79</v>
      </c>
    </row>
    <row r="172" spans="1:65" s="2" customFormat="1" ht="16.5" customHeight="1">
      <c r="A172" s="37"/>
      <c r="B172" s="38"/>
      <c r="C172" s="233" t="s">
        <v>287</v>
      </c>
      <c r="D172" s="233" t="s">
        <v>288</v>
      </c>
      <c r="E172" s="234" t="s">
        <v>289</v>
      </c>
      <c r="F172" s="235" t="s">
        <v>290</v>
      </c>
      <c r="G172" s="236" t="s">
        <v>248</v>
      </c>
      <c r="H172" s="237">
        <v>1</v>
      </c>
      <c r="I172" s="238"/>
      <c r="J172" s="239">
        <f>ROUND(I172*H172,2)</f>
        <v>0</v>
      </c>
      <c r="K172" s="235" t="s">
        <v>19</v>
      </c>
      <c r="L172" s="240"/>
      <c r="M172" s="241" t="s">
        <v>19</v>
      </c>
      <c r="N172" s="242" t="s">
        <v>40</v>
      </c>
      <c r="O172" s="83"/>
      <c r="P172" s="212">
        <f>O172*H172</f>
        <v>0</v>
      </c>
      <c r="Q172" s="212">
        <v>0.017</v>
      </c>
      <c r="R172" s="212">
        <f>Q172*H172</f>
        <v>0.017</v>
      </c>
      <c r="S172" s="212">
        <v>0</v>
      </c>
      <c r="T172" s="21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4" t="s">
        <v>291</v>
      </c>
      <c r="AT172" s="214" t="s">
        <v>288</v>
      </c>
      <c r="AU172" s="214" t="s">
        <v>79</v>
      </c>
      <c r="AY172" s="16" t="s">
        <v>129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6" t="s">
        <v>77</v>
      </c>
      <c r="BK172" s="215">
        <f>ROUND(I172*H172,2)</f>
        <v>0</v>
      </c>
      <c r="BL172" s="16" t="s">
        <v>174</v>
      </c>
      <c r="BM172" s="214" t="s">
        <v>292</v>
      </c>
    </row>
    <row r="173" spans="1:65" s="2" customFormat="1" ht="24.15" customHeight="1">
      <c r="A173" s="37"/>
      <c r="B173" s="38"/>
      <c r="C173" s="203" t="s">
        <v>293</v>
      </c>
      <c r="D173" s="203" t="s">
        <v>132</v>
      </c>
      <c r="E173" s="204" t="s">
        <v>294</v>
      </c>
      <c r="F173" s="205" t="s">
        <v>295</v>
      </c>
      <c r="G173" s="206" t="s">
        <v>248</v>
      </c>
      <c r="H173" s="207">
        <v>1</v>
      </c>
      <c r="I173" s="208"/>
      <c r="J173" s="209">
        <f>ROUND(I173*H173,2)</f>
        <v>0</v>
      </c>
      <c r="K173" s="205" t="s">
        <v>136</v>
      </c>
      <c r="L173" s="43"/>
      <c r="M173" s="210" t="s">
        <v>19</v>
      </c>
      <c r="N173" s="211" t="s">
        <v>40</v>
      </c>
      <c r="O173" s="83"/>
      <c r="P173" s="212">
        <f>O173*H173</f>
        <v>0</v>
      </c>
      <c r="Q173" s="212">
        <v>0</v>
      </c>
      <c r="R173" s="212">
        <f>Q173*H173</f>
        <v>0</v>
      </c>
      <c r="S173" s="212">
        <v>0.024</v>
      </c>
      <c r="T173" s="213">
        <f>S173*H173</f>
        <v>0.024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4" t="s">
        <v>174</v>
      </c>
      <c r="AT173" s="214" t="s">
        <v>132</v>
      </c>
      <c r="AU173" s="214" t="s">
        <v>79</v>
      </c>
      <c r="AY173" s="16" t="s">
        <v>129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6" t="s">
        <v>77</v>
      </c>
      <c r="BK173" s="215">
        <f>ROUND(I173*H173,2)</f>
        <v>0</v>
      </c>
      <c r="BL173" s="16" t="s">
        <v>174</v>
      </c>
      <c r="BM173" s="214" t="s">
        <v>296</v>
      </c>
    </row>
    <row r="174" spans="1:47" s="2" customFormat="1" ht="12">
      <c r="A174" s="37"/>
      <c r="B174" s="38"/>
      <c r="C174" s="39"/>
      <c r="D174" s="216" t="s">
        <v>139</v>
      </c>
      <c r="E174" s="39"/>
      <c r="F174" s="217" t="s">
        <v>297</v>
      </c>
      <c r="G174" s="39"/>
      <c r="H174" s="39"/>
      <c r="I174" s="218"/>
      <c r="J174" s="39"/>
      <c r="K174" s="39"/>
      <c r="L174" s="43"/>
      <c r="M174" s="219"/>
      <c r="N174" s="220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139</v>
      </c>
      <c r="AU174" s="16" t="s">
        <v>79</v>
      </c>
    </row>
    <row r="175" spans="1:65" s="2" customFormat="1" ht="16.5" customHeight="1">
      <c r="A175" s="37"/>
      <c r="B175" s="38"/>
      <c r="C175" s="203" t="s">
        <v>298</v>
      </c>
      <c r="D175" s="203" t="s">
        <v>132</v>
      </c>
      <c r="E175" s="204" t="s">
        <v>299</v>
      </c>
      <c r="F175" s="205" t="s">
        <v>300</v>
      </c>
      <c r="G175" s="206" t="s">
        <v>248</v>
      </c>
      <c r="H175" s="207">
        <v>1</v>
      </c>
      <c r="I175" s="208"/>
      <c r="J175" s="209">
        <f>ROUND(I175*H175,2)</f>
        <v>0</v>
      </c>
      <c r="K175" s="205" t="s">
        <v>136</v>
      </c>
      <c r="L175" s="43"/>
      <c r="M175" s="210" t="s">
        <v>19</v>
      </c>
      <c r="N175" s="211" t="s">
        <v>40</v>
      </c>
      <c r="O175" s="83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4" t="s">
        <v>174</v>
      </c>
      <c r="AT175" s="214" t="s">
        <v>132</v>
      </c>
      <c r="AU175" s="214" t="s">
        <v>79</v>
      </c>
      <c r="AY175" s="16" t="s">
        <v>129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77</v>
      </c>
      <c r="BK175" s="215">
        <f>ROUND(I175*H175,2)</f>
        <v>0</v>
      </c>
      <c r="BL175" s="16" t="s">
        <v>174</v>
      </c>
      <c r="BM175" s="214" t="s">
        <v>301</v>
      </c>
    </row>
    <row r="176" spans="1:47" s="2" customFormat="1" ht="12">
      <c r="A176" s="37"/>
      <c r="B176" s="38"/>
      <c r="C176" s="39"/>
      <c r="D176" s="216" t="s">
        <v>139</v>
      </c>
      <c r="E176" s="39"/>
      <c r="F176" s="217" t="s">
        <v>302</v>
      </c>
      <c r="G176" s="39"/>
      <c r="H176" s="39"/>
      <c r="I176" s="218"/>
      <c r="J176" s="39"/>
      <c r="K176" s="39"/>
      <c r="L176" s="43"/>
      <c r="M176" s="219"/>
      <c r="N176" s="22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139</v>
      </c>
      <c r="AU176" s="16" t="s">
        <v>79</v>
      </c>
    </row>
    <row r="177" spans="1:65" s="2" customFormat="1" ht="16.5" customHeight="1">
      <c r="A177" s="37"/>
      <c r="B177" s="38"/>
      <c r="C177" s="233" t="s">
        <v>303</v>
      </c>
      <c r="D177" s="233" t="s">
        <v>288</v>
      </c>
      <c r="E177" s="234" t="s">
        <v>304</v>
      </c>
      <c r="F177" s="235" t="s">
        <v>305</v>
      </c>
      <c r="G177" s="236" t="s">
        <v>248</v>
      </c>
      <c r="H177" s="237">
        <v>1</v>
      </c>
      <c r="I177" s="238"/>
      <c r="J177" s="239">
        <f>ROUND(I177*H177,2)</f>
        <v>0</v>
      </c>
      <c r="K177" s="235" t="s">
        <v>136</v>
      </c>
      <c r="L177" s="240"/>
      <c r="M177" s="241" t="s">
        <v>19</v>
      </c>
      <c r="N177" s="242" t="s">
        <v>40</v>
      </c>
      <c r="O177" s="83"/>
      <c r="P177" s="212">
        <f>O177*H177</f>
        <v>0</v>
      </c>
      <c r="Q177" s="212">
        <v>0.00208</v>
      </c>
      <c r="R177" s="212">
        <f>Q177*H177</f>
        <v>0.00208</v>
      </c>
      <c r="S177" s="212">
        <v>0</v>
      </c>
      <c r="T177" s="21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14" t="s">
        <v>291</v>
      </c>
      <c r="AT177" s="214" t="s">
        <v>288</v>
      </c>
      <c r="AU177" s="214" t="s">
        <v>79</v>
      </c>
      <c r="AY177" s="16" t="s">
        <v>129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6" t="s">
        <v>77</v>
      </c>
      <c r="BK177" s="215">
        <f>ROUND(I177*H177,2)</f>
        <v>0</v>
      </c>
      <c r="BL177" s="16" t="s">
        <v>174</v>
      </c>
      <c r="BM177" s="214" t="s">
        <v>306</v>
      </c>
    </row>
    <row r="178" spans="1:65" s="2" customFormat="1" ht="24.15" customHeight="1">
      <c r="A178" s="37"/>
      <c r="B178" s="38"/>
      <c r="C178" s="203" t="s">
        <v>307</v>
      </c>
      <c r="D178" s="203" t="s">
        <v>132</v>
      </c>
      <c r="E178" s="204" t="s">
        <v>308</v>
      </c>
      <c r="F178" s="205" t="s">
        <v>309</v>
      </c>
      <c r="G178" s="206" t="s">
        <v>199</v>
      </c>
      <c r="H178" s="207">
        <v>0.019</v>
      </c>
      <c r="I178" s="208"/>
      <c r="J178" s="209">
        <f>ROUND(I178*H178,2)</f>
        <v>0</v>
      </c>
      <c r="K178" s="205" t="s">
        <v>136</v>
      </c>
      <c r="L178" s="43"/>
      <c r="M178" s="210" t="s">
        <v>19</v>
      </c>
      <c r="N178" s="211" t="s">
        <v>40</v>
      </c>
      <c r="O178" s="83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4" t="s">
        <v>174</v>
      </c>
      <c r="AT178" s="214" t="s">
        <v>132</v>
      </c>
      <c r="AU178" s="214" t="s">
        <v>79</v>
      </c>
      <c r="AY178" s="16" t="s">
        <v>129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6" t="s">
        <v>77</v>
      </c>
      <c r="BK178" s="215">
        <f>ROUND(I178*H178,2)</f>
        <v>0</v>
      </c>
      <c r="BL178" s="16" t="s">
        <v>174</v>
      </c>
      <c r="BM178" s="214" t="s">
        <v>310</v>
      </c>
    </row>
    <row r="179" spans="1:47" s="2" customFormat="1" ht="12">
      <c r="A179" s="37"/>
      <c r="B179" s="38"/>
      <c r="C179" s="39"/>
      <c r="D179" s="216" t="s">
        <v>139</v>
      </c>
      <c r="E179" s="39"/>
      <c r="F179" s="217" t="s">
        <v>311</v>
      </c>
      <c r="G179" s="39"/>
      <c r="H179" s="39"/>
      <c r="I179" s="218"/>
      <c r="J179" s="39"/>
      <c r="K179" s="39"/>
      <c r="L179" s="43"/>
      <c r="M179" s="219"/>
      <c r="N179" s="220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139</v>
      </c>
      <c r="AU179" s="16" t="s">
        <v>79</v>
      </c>
    </row>
    <row r="180" spans="1:63" s="12" customFormat="1" ht="22.8" customHeight="1">
      <c r="A180" s="12"/>
      <c r="B180" s="187"/>
      <c r="C180" s="188"/>
      <c r="D180" s="189" t="s">
        <v>68</v>
      </c>
      <c r="E180" s="201" t="s">
        <v>312</v>
      </c>
      <c r="F180" s="201" t="s">
        <v>313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SUM(P181:P192)</f>
        <v>0</v>
      </c>
      <c r="Q180" s="195"/>
      <c r="R180" s="196">
        <f>SUM(R181:R192)</f>
        <v>0.012544</v>
      </c>
      <c r="S180" s="195"/>
      <c r="T180" s="197">
        <f>SUM(T181:T192)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98" t="s">
        <v>79</v>
      </c>
      <c r="AT180" s="199" t="s">
        <v>68</v>
      </c>
      <c r="AU180" s="199" t="s">
        <v>77</v>
      </c>
      <c r="AY180" s="198" t="s">
        <v>129</v>
      </c>
      <c r="BK180" s="200">
        <f>SUM(BK181:BK192)</f>
        <v>0</v>
      </c>
    </row>
    <row r="181" spans="1:65" s="2" customFormat="1" ht="24.15" customHeight="1">
      <c r="A181" s="37"/>
      <c r="B181" s="38"/>
      <c r="C181" s="203" t="s">
        <v>291</v>
      </c>
      <c r="D181" s="203" t="s">
        <v>132</v>
      </c>
      <c r="E181" s="204" t="s">
        <v>314</v>
      </c>
      <c r="F181" s="205" t="s">
        <v>315</v>
      </c>
      <c r="G181" s="206" t="s">
        <v>135</v>
      </c>
      <c r="H181" s="207">
        <v>19.6</v>
      </c>
      <c r="I181" s="208"/>
      <c r="J181" s="209">
        <f>ROUND(I181*H181,2)</f>
        <v>0</v>
      </c>
      <c r="K181" s="205" t="s">
        <v>136</v>
      </c>
      <c r="L181" s="43"/>
      <c r="M181" s="210" t="s">
        <v>19</v>
      </c>
      <c r="N181" s="211" t="s">
        <v>40</v>
      </c>
      <c r="O181" s="83"/>
      <c r="P181" s="212">
        <f>O181*H181</f>
        <v>0</v>
      </c>
      <c r="Q181" s="212">
        <v>0.00017</v>
      </c>
      <c r="R181" s="212">
        <f>Q181*H181</f>
        <v>0.0033320000000000003</v>
      </c>
      <c r="S181" s="212">
        <v>0</v>
      </c>
      <c r="T181" s="21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4" t="s">
        <v>174</v>
      </c>
      <c r="AT181" s="214" t="s">
        <v>132</v>
      </c>
      <c r="AU181" s="214" t="s">
        <v>79</v>
      </c>
      <c r="AY181" s="16" t="s">
        <v>129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6" t="s">
        <v>77</v>
      </c>
      <c r="BK181" s="215">
        <f>ROUND(I181*H181,2)</f>
        <v>0</v>
      </c>
      <c r="BL181" s="16" t="s">
        <v>174</v>
      </c>
      <c r="BM181" s="214" t="s">
        <v>316</v>
      </c>
    </row>
    <row r="182" spans="1:47" s="2" customFormat="1" ht="12">
      <c r="A182" s="37"/>
      <c r="B182" s="38"/>
      <c r="C182" s="39"/>
      <c r="D182" s="216" t="s">
        <v>139</v>
      </c>
      <c r="E182" s="39"/>
      <c r="F182" s="217" t="s">
        <v>317</v>
      </c>
      <c r="G182" s="39"/>
      <c r="H182" s="39"/>
      <c r="I182" s="218"/>
      <c r="J182" s="39"/>
      <c r="K182" s="39"/>
      <c r="L182" s="43"/>
      <c r="M182" s="219"/>
      <c r="N182" s="22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139</v>
      </c>
      <c r="AU182" s="16" t="s">
        <v>79</v>
      </c>
    </row>
    <row r="183" spans="1:65" s="2" customFormat="1" ht="16.5" customHeight="1">
      <c r="A183" s="37"/>
      <c r="B183" s="38"/>
      <c r="C183" s="203" t="s">
        <v>318</v>
      </c>
      <c r="D183" s="203" t="s">
        <v>132</v>
      </c>
      <c r="E183" s="204" t="s">
        <v>319</v>
      </c>
      <c r="F183" s="205" t="s">
        <v>320</v>
      </c>
      <c r="G183" s="206" t="s">
        <v>135</v>
      </c>
      <c r="H183" s="207">
        <v>19.6</v>
      </c>
      <c r="I183" s="208"/>
      <c r="J183" s="209">
        <f>ROUND(I183*H183,2)</f>
        <v>0</v>
      </c>
      <c r="K183" s="205" t="s">
        <v>136</v>
      </c>
      <c r="L183" s="43"/>
      <c r="M183" s="210" t="s">
        <v>19</v>
      </c>
      <c r="N183" s="211" t="s">
        <v>40</v>
      </c>
      <c r="O183" s="83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4" t="s">
        <v>174</v>
      </c>
      <c r="AT183" s="214" t="s">
        <v>132</v>
      </c>
      <c r="AU183" s="214" t="s">
        <v>79</v>
      </c>
      <c r="AY183" s="16" t="s">
        <v>129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6" t="s">
        <v>77</v>
      </c>
      <c r="BK183" s="215">
        <f>ROUND(I183*H183,2)</f>
        <v>0</v>
      </c>
      <c r="BL183" s="16" t="s">
        <v>174</v>
      </c>
      <c r="BM183" s="214" t="s">
        <v>321</v>
      </c>
    </row>
    <row r="184" spans="1:47" s="2" customFormat="1" ht="12">
      <c r="A184" s="37"/>
      <c r="B184" s="38"/>
      <c r="C184" s="39"/>
      <c r="D184" s="216" t="s">
        <v>139</v>
      </c>
      <c r="E184" s="39"/>
      <c r="F184" s="217" t="s">
        <v>322</v>
      </c>
      <c r="G184" s="39"/>
      <c r="H184" s="39"/>
      <c r="I184" s="218"/>
      <c r="J184" s="39"/>
      <c r="K184" s="39"/>
      <c r="L184" s="43"/>
      <c r="M184" s="219"/>
      <c r="N184" s="220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139</v>
      </c>
      <c r="AU184" s="16" t="s">
        <v>79</v>
      </c>
    </row>
    <row r="185" spans="1:65" s="2" customFormat="1" ht="16.5" customHeight="1">
      <c r="A185" s="37"/>
      <c r="B185" s="38"/>
      <c r="C185" s="203" t="s">
        <v>323</v>
      </c>
      <c r="D185" s="203" t="s">
        <v>132</v>
      </c>
      <c r="E185" s="204" t="s">
        <v>324</v>
      </c>
      <c r="F185" s="205" t="s">
        <v>325</v>
      </c>
      <c r="G185" s="206" t="s">
        <v>135</v>
      </c>
      <c r="H185" s="207">
        <v>19.6</v>
      </c>
      <c r="I185" s="208"/>
      <c r="J185" s="209">
        <f>ROUND(I185*H185,2)</f>
        <v>0</v>
      </c>
      <c r="K185" s="205" t="s">
        <v>136</v>
      </c>
      <c r="L185" s="43"/>
      <c r="M185" s="210" t="s">
        <v>19</v>
      </c>
      <c r="N185" s="211" t="s">
        <v>40</v>
      </c>
      <c r="O185" s="83"/>
      <c r="P185" s="212">
        <f>O185*H185</f>
        <v>0</v>
      </c>
      <c r="Q185" s="212">
        <v>0.00026</v>
      </c>
      <c r="R185" s="212">
        <f>Q185*H185</f>
        <v>0.005096</v>
      </c>
      <c r="S185" s="212">
        <v>0</v>
      </c>
      <c r="T185" s="21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4" t="s">
        <v>174</v>
      </c>
      <c r="AT185" s="214" t="s">
        <v>132</v>
      </c>
      <c r="AU185" s="214" t="s">
        <v>79</v>
      </c>
      <c r="AY185" s="16" t="s">
        <v>129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6" t="s">
        <v>77</v>
      </c>
      <c r="BK185" s="215">
        <f>ROUND(I185*H185,2)</f>
        <v>0</v>
      </c>
      <c r="BL185" s="16" t="s">
        <v>174</v>
      </c>
      <c r="BM185" s="214" t="s">
        <v>326</v>
      </c>
    </row>
    <row r="186" spans="1:47" s="2" customFormat="1" ht="12">
      <c r="A186" s="37"/>
      <c r="B186" s="38"/>
      <c r="C186" s="39"/>
      <c r="D186" s="216" t="s">
        <v>139</v>
      </c>
      <c r="E186" s="39"/>
      <c r="F186" s="217" t="s">
        <v>327</v>
      </c>
      <c r="G186" s="39"/>
      <c r="H186" s="39"/>
      <c r="I186" s="218"/>
      <c r="J186" s="39"/>
      <c r="K186" s="39"/>
      <c r="L186" s="43"/>
      <c r="M186" s="219"/>
      <c r="N186" s="220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139</v>
      </c>
      <c r="AU186" s="16" t="s">
        <v>79</v>
      </c>
    </row>
    <row r="187" spans="1:65" s="2" customFormat="1" ht="24.15" customHeight="1">
      <c r="A187" s="37"/>
      <c r="B187" s="38"/>
      <c r="C187" s="203" t="s">
        <v>328</v>
      </c>
      <c r="D187" s="203" t="s">
        <v>132</v>
      </c>
      <c r="E187" s="204" t="s">
        <v>329</v>
      </c>
      <c r="F187" s="205" t="s">
        <v>330</v>
      </c>
      <c r="G187" s="206" t="s">
        <v>135</v>
      </c>
      <c r="H187" s="207">
        <v>19.6</v>
      </c>
      <c r="I187" s="208"/>
      <c r="J187" s="209">
        <f>ROUND(I187*H187,2)</f>
        <v>0</v>
      </c>
      <c r="K187" s="205" t="s">
        <v>136</v>
      </c>
      <c r="L187" s="43"/>
      <c r="M187" s="210" t="s">
        <v>19</v>
      </c>
      <c r="N187" s="211" t="s">
        <v>40</v>
      </c>
      <c r="O187" s="83"/>
      <c r="P187" s="212">
        <f>O187*H187</f>
        <v>0</v>
      </c>
      <c r="Q187" s="212">
        <v>0.0002</v>
      </c>
      <c r="R187" s="212">
        <f>Q187*H187</f>
        <v>0.003920000000000001</v>
      </c>
      <c r="S187" s="212">
        <v>0</v>
      </c>
      <c r="T187" s="21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14" t="s">
        <v>174</v>
      </c>
      <c r="AT187" s="214" t="s">
        <v>132</v>
      </c>
      <c r="AU187" s="214" t="s">
        <v>79</v>
      </c>
      <c r="AY187" s="16" t="s">
        <v>129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6" t="s">
        <v>77</v>
      </c>
      <c r="BK187" s="215">
        <f>ROUND(I187*H187,2)</f>
        <v>0</v>
      </c>
      <c r="BL187" s="16" t="s">
        <v>174</v>
      </c>
      <c r="BM187" s="214" t="s">
        <v>331</v>
      </c>
    </row>
    <row r="188" spans="1:47" s="2" customFormat="1" ht="12">
      <c r="A188" s="37"/>
      <c r="B188" s="38"/>
      <c r="C188" s="39"/>
      <c r="D188" s="216" t="s">
        <v>139</v>
      </c>
      <c r="E188" s="39"/>
      <c r="F188" s="217" t="s">
        <v>332</v>
      </c>
      <c r="G188" s="39"/>
      <c r="H188" s="39"/>
      <c r="I188" s="218"/>
      <c r="J188" s="39"/>
      <c r="K188" s="39"/>
      <c r="L188" s="43"/>
      <c r="M188" s="219"/>
      <c r="N188" s="220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139</v>
      </c>
      <c r="AU188" s="16" t="s">
        <v>79</v>
      </c>
    </row>
    <row r="189" spans="1:65" s="2" customFormat="1" ht="21.75" customHeight="1">
      <c r="A189" s="37"/>
      <c r="B189" s="38"/>
      <c r="C189" s="203" t="s">
        <v>333</v>
      </c>
      <c r="D189" s="203" t="s">
        <v>132</v>
      </c>
      <c r="E189" s="204" t="s">
        <v>334</v>
      </c>
      <c r="F189" s="205" t="s">
        <v>335</v>
      </c>
      <c r="G189" s="206" t="s">
        <v>135</v>
      </c>
      <c r="H189" s="207">
        <v>19.6</v>
      </c>
      <c r="I189" s="208"/>
      <c r="J189" s="209">
        <f>ROUND(I189*H189,2)</f>
        <v>0</v>
      </c>
      <c r="K189" s="205" t="s">
        <v>136</v>
      </c>
      <c r="L189" s="43"/>
      <c r="M189" s="210" t="s">
        <v>19</v>
      </c>
      <c r="N189" s="211" t="s">
        <v>40</v>
      </c>
      <c r="O189" s="83"/>
      <c r="P189" s="212">
        <f>O189*H189</f>
        <v>0</v>
      </c>
      <c r="Q189" s="212">
        <v>1E-05</v>
      </c>
      <c r="R189" s="212">
        <f>Q189*H189</f>
        <v>0.00019600000000000002</v>
      </c>
      <c r="S189" s="212">
        <v>0</v>
      </c>
      <c r="T189" s="21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14" t="s">
        <v>174</v>
      </c>
      <c r="AT189" s="214" t="s">
        <v>132</v>
      </c>
      <c r="AU189" s="214" t="s">
        <v>79</v>
      </c>
      <c r="AY189" s="16" t="s">
        <v>129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6" t="s">
        <v>77</v>
      </c>
      <c r="BK189" s="215">
        <f>ROUND(I189*H189,2)</f>
        <v>0</v>
      </c>
      <c r="BL189" s="16" t="s">
        <v>174</v>
      </c>
      <c r="BM189" s="214" t="s">
        <v>336</v>
      </c>
    </row>
    <row r="190" spans="1:47" s="2" customFormat="1" ht="12">
      <c r="A190" s="37"/>
      <c r="B190" s="38"/>
      <c r="C190" s="39"/>
      <c r="D190" s="216" t="s">
        <v>139</v>
      </c>
      <c r="E190" s="39"/>
      <c r="F190" s="217" t="s">
        <v>337</v>
      </c>
      <c r="G190" s="39"/>
      <c r="H190" s="39"/>
      <c r="I190" s="218"/>
      <c r="J190" s="39"/>
      <c r="K190" s="39"/>
      <c r="L190" s="43"/>
      <c r="M190" s="219"/>
      <c r="N190" s="220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139</v>
      </c>
      <c r="AU190" s="16" t="s">
        <v>79</v>
      </c>
    </row>
    <row r="191" spans="1:65" s="2" customFormat="1" ht="24.15" customHeight="1">
      <c r="A191" s="37"/>
      <c r="B191" s="38"/>
      <c r="C191" s="203" t="s">
        <v>338</v>
      </c>
      <c r="D191" s="203" t="s">
        <v>132</v>
      </c>
      <c r="E191" s="204" t="s">
        <v>339</v>
      </c>
      <c r="F191" s="205" t="s">
        <v>340</v>
      </c>
      <c r="G191" s="206" t="s">
        <v>341</v>
      </c>
      <c r="H191" s="243"/>
      <c r="I191" s="208"/>
      <c r="J191" s="209">
        <f>ROUND(I191*H191,2)</f>
        <v>0</v>
      </c>
      <c r="K191" s="205" t="s">
        <v>136</v>
      </c>
      <c r="L191" s="43"/>
      <c r="M191" s="210" t="s">
        <v>19</v>
      </c>
      <c r="N191" s="211" t="s">
        <v>40</v>
      </c>
      <c r="O191" s="83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4" t="s">
        <v>174</v>
      </c>
      <c r="AT191" s="214" t="s">
        <v>132</v>
      </c>
      <c r="AU191" s="214" t="s">
        <v>79</v>
      </c>
      <c r="AY191" s="16" t="s">
        <v>129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6" t="s">
        <v>77</v>
      </c>
      <c r="BK191" s="215">
        <f>ROUND(I191*H191,2)</f>
        <v>0</v>
      </c>
      <c r="BL191" s="16" t="s">
        <v>174</v>
      </c>
      <c r="BM191" s="214" t="s">
        <v>342</v>
      </c>
    </row>
    <row r="192" spans="1:47" s="2" customFormat="1" ht="12">
      <c r="A192" s="37"/>
      <c r="B192" s="38"/>
      <c r="C192" s="39"/>
      <c r="D192" s="216" t="s">
        <v>139</v>
      </c>
      <c r="E192" s="39"/>
      <c r="F192" s="217" t="s">
        <v>343</v>
      </c>
      <c r="G192" s="39"/>
      <c r="H192" s="39"/>
      <c r="I192" s="218"/>
      <c r="J192" s="39"/>
      <c r="K192" s="39"/>
      <c r="L192" s="43"/>
      <c r="M192" s="219"/>
      <c r="N192" s="220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139</v>
      </c>
      <c r="AU192" s="16" t="s">
        <v>79</v>
      </c>
    </row>
    <row r="193" spans="1:63" s="12" customFormat="1" ht="22.8" customHeight="1">
      <c r="A193" s="12"/>
      <c r="B193" s="187"/>
      <c r="C193" s="188"/>
      <c r="D193" s="189" t="s">
        <v>68</v>
      </c>
      <c r="E193" s="201" t="s">
        <v>344</v>
      </c>
      <c r="F193" s="201" t="s">
        <v>345</v>
      </c>
      <c r="G193" s="188"/>
      <c r="H193" s="188"/>
      <c r="I193" s="191"/>
      <c r="J193" s="202">
        <f>BK193</f>
        <v>0</v>
      </c>
      <c r="K193" s="188"/>
      <c r="L193" s="193"/>
      <c r="M193" s="194"/>
      <c r="N193" s="195"/>
      <c r="O193" s="195"/>
      <c r="P193" s="196">
        <f>SUM(P194:P221)</f>
        <v>0</v>
      </c>
      <c r="Q193" s="195"/>
      <c r="R193" s="196">
        <f>SUM(R194:R221)</f>
        <v>1.4158868</v>
      </c>
      <c r="S193" s="195"/>
      <c r="T193" s="197">
        <f>SUM(T194:T221)</f>
        <v>0.3828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8" t="s">
        <v>79</v>
      </c>
      <c r="AT193" s="199" t="s">
        <v>68</v>
      </c>
      <c r="AU193" s="199" t="s">
        <v>77</v>
      </c>
      <c r="AY193" s="198" t="s">
        <v>129</v>
      </c>
      <c r="BK193" s="200">
        <f>SUM(BK194:BK221)</f>
        <v>0</v>
      </c>
    </row>
    <row r="194" spans="1:65" s="2" customFormat="1" ht="16.5" customHeight="1">
      <c r="A194" s="37"/>
      <c r="B194" s="38"/>
      <c r="C194" s="203" t="s">
        <v>346</v>
      </c>
      <c r="D194" s="203" t="s">
        <v>132</v>
      </c>
      <c r="E194" s="204" t="s">
        <v>347</v>
      </c>
      <c r="F194" s="205" t="s">
        <v>348</v>
      </c>
      <c r="G194" s="206" t="s">
        <v>135</v>
      </c>
      <c r="H194" s="207">
        <v>127.6</v>
      </c>
      <c r="I194" s="208"/>
      <c r="J194" s="209">
        <f>ROUND(I194*H194,2)</f>
        <v>0</v>
      </c>
      <c r="K194" s="205" t="s">
        <v>136</v>
      </c>
      <c r="L194" s="43"/>
      <c r="M194" s="210" t="s">
        <v>19</v>
      </c>
      <c r="N194" s="211" t="s">
        <v>40</v>
      </c>
      <c r="O194" s="83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14" t="s">
        <v>174</v>
      </c>
      <c r="AT194" s="214" t="s">
        <v>132</v>
      </c>
      <c r="AU194" s="214" t="s">
        <v>79</v>
      </c>
      <c r="AY194" s="16" t="s">
        <v>129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6" t="s">
        <v>77</v>
      </c>
      <c r="BK194" s="215">
        <f>ROUND(I194*H194,2)</f>
        <v>0</v>
      </c>
      <c r="BL194" s="16" t="s">
        <v>174</v>
      </c>
      <c r="BM194" s="214" t="s">
        <v>349</v>
      </c>
    </row>
    <row r="195" spans="1:47" s="2" customFormat="1" ht="12">
      <c r="A195" s="37"/>
      <c r="B195" s="38"/>
      <c r="C195" s="39"/>
      <c r="D195" s="216" t="s">
        <v>139</v>
      </c>
      <c r="E195" s="39"/>
      <c r="F195" s="217" t="s">
        <v>350</v>
      </c>
      <c r="G195" s="39"/>
      <c r="H195" s="39"/>
      <c r="I195" s="218"/>
      <c r="J195" s="39"/>
      <c r="K195" s="39"/>
      <c r="L195" s="43"/>
      <c r="M195" s="219"/>
      <c r="N195" s="220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139</v>
      </c>
      <c r="AU195" s="16" t="s">
        <v>79</v>
      </c>
    </row>
    <row r="196" spans="1:51" s="13" customFormat="1" ht="12">
      <c r="A196" s="13"/>
      <c r="B196" s="221"/>
      <c r="C196" s="222"/>
      <c r="D196" s="223" t="s">
        <v>147</v>
      </c>
      <c r="E196" s="224" t="s">
        <v>19</v>
      </c>
      <c r="F196" s="225" t="s">
        <v>351</v>
      </c>
      <c r="G196" s="222"/>
      <c r="H196" s="226">
        <v>127.6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2" t="s">
        <v>147</v>
      </c>
      <c r="AU196" s="232" t="s">
        <v>79</v>
      </c>
      <c r="AV196" s="13" t="s">
        <v>79</v>
      </c>
      <c r="AW196" s="13" t="s">
        <v>149</v>
      </c>
      <c r="AX196" s="13" t="s">
        <v>77</v>
      </c>
      <c r="AY196" s="232" t="s">
        <v>129</v>
      </c>
    </row>
    <row r="197" spans="1:65" s="2" customFormat="1" ht="16.5" customHeight="1">
      <c r="A197" s="37"/>
      <c r="B197" s="38"/>
      <c r="C197" s="203" t="s">
        <v>352</v>
      </c>
      <c r="D197" s="203" t="s">
        <v>132</v>
      </c>
      <c r="E197" s="204" t="s">
        <v>353</v>
      </c>
      <c r="F197" s="205" t="s">
        <v>354</v>
      </c>
      <c r="G197" s="206" t="s">
        <v>163</v>
      </c>
      <c r="H197" s="207">
        <v>66.4</v>
      </c>
      <c r="I197" s="208"/>
      <c r="J197" s="209">
        <f>ROUND(I197*H197,2)</f>
        <v>0</v>
      </c>
      <c r="K197" s="205" t="s">
        <v>136</v>
      </c>
      <c r="L197" s="43"/>
      <c r="M197" s="210" t="s">
        <v>19</v>
      </c>
      <c r="N197" s="211" t="s">
        <v>40</v>
      </c>
      <c r="O197" s="83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14" t="s">
        <v>174</v>
      </c>
      <c r="AT197" s="214" t="s">
        <v>132</v>
      </c>
      <c r="AU197" s="214" t="s">
        <v>79</v>
      </c>
      <c r="AY197" s="16" t="s">
        <v>129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6" t="s">
        <v>77</v>
      </c>
      <c r="BK197" s="215">
        <f>ROUND(I197*H197,2)</f>
        <v>0</v>
      </c>
      <c r="BL197" s="16" t="s">
        <v>174</v>
      </c>
      <c r="BM197" s="214" t="s">
        <v>355</v>
      </c>
    </row>
    <row r="198" spans="1:47" s="2" customFormat="1" ht="12">
      <c r="A198" s="37"/>
      <c r="B198" s="38"/>
      <c r="C198" s="39"/>
      <c r="D198" s="216" t="s">
        <v>139</v>
      </c>
      <c r="E198" s="39"/>
      <c r="F198" s="217" t="s">
        <v>356</v>
      </c>
      <c r="G198" s="39"/>
      <c r="H198" s="39"/>
      <c r="I198" s="218"/>
      <c r="J198" s="39"/>
      <c r="K198" s="39"/>
      <c r="L198" s="43"/>
      <c r="M198" s="219"/>
      <c r="N198" s="220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139</v>
      </c>
      <c r="AU198" s="16" t="s">
        <v>79</v>
      </c>
    </row>
    <row r="199" spans="1:51" s="13" customFormat="1" ht="12">
      <c r="A199" s="13"/>
      <c r="B199" s="221"/>
      <c r="C199" s="222"/>
      <c r="D199" s="223" t="s">
        <v>147</v>
      </c>
      <c r="E199" s="224" t="s">
        <v>19</v>
      </c>
      <c r="F199" s="225" t="s">
        <v>357</v>
      </c>
      <c r="G199" s="222"/>
      <c r="H199" s="226">
        <v>66.4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2" t="s">
        <v>147</v>
      </c>
      <c r="AU199" s="232" t="s">
        <v>79</v>
      </c>
      <c r="AV199" s="13" t="s">
        <v>79</v>
      </c>
      <c r="AW199" s="13" t="s">
        <v>149</v>
      </c>
      <c r="AX199" s="13" t="s">
        <v>77</v>
      </c>
      <c r="AY199" s="232" t="s">
        <v>129</v>
      </c>
    </row>
    <row r="200" spans="1:65" s="2" customFormat="1" ht="16.5" customHeight="1">
      <c r="A200" s="37"/>
      <c r="B200" s="38"/>
      <c r="C200" s="233" t="s">
        <v>358</v>
      </c>
      <c r="D200" s="233" t="s">
        <v>288</v>
      </c>
      <c r="E200" s="234" t="s">
        <v>359</v>
      </c>
      <c r="F200" s="235" t="s">
        <v>360</v>
      </c>
      <c r="G200" s="236" t="s">
        <v>163</v>
      </c>
      <c r="H200" s="237">
        <v>67.728</v>
      </c>
      <c r="I200" s="238"/>
      <c r="J200" s="239">
        <f>ROUND(I200*H200,2)</f>
        <v>0</v>
      </c>
      <c r="K200" s="235" t="s">
        <v>136</v>
      </c>
      <c r="L200" s="240"/>
      <c r="M200" s="241" t="s">
        <v>19</v>
      </c>
      <c r="N200" s="242" t="s">
        <v>40</v>
      </c>
      <c r="O200" s="83"/>
      <c r="P200" s="212">
        <f>O200*H200</f>
        <v>0</v>
      </c>
      <c r="Q200" s="212">
        <v>5E-05</v>
      </c>
      <c r="R200" s="212">
        <f>Q200*H200</f>
        <v>0.0033864</v>
      </c>
      <c r="S200" s="212">
        <v>0</v>
      </c>
      <c r="T200" s="21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14" t="s">
        <v>291</v>
      </c>
      <c r="AT200" s="214" t="s">
        <v>288</v>
      </c>
      <c r="AU200" s="214" t="s">
        <v>79</v>
      </c>
      <c r="AY200" s="16" t="s">
        <v>129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6" t="s">
        <v>77</v>
      </c>
      <c r="BK200" s="215">
        <f>ROUND(I200*H200,2)</f>
        <v>0</v>
      </c>
      <c r="BL200" s="16" t="s">
        <v>174</v>
      </c>
      <c r="BM200" s="214" t="s">
        <v>361</v>
      </c>
    </row>
    <row r="201" spans="1:51" s="13" customFormat="1" ht="12">
      <c r="A201" s="13"/>
      <c r="B201" s="221"/>
      <c r="C201" s="222"/>
      <c r="D201" s="223" t="s">
        <v>147</v>
      </c>
      <c r="E201" s="222"/>
      <c r="F201" s="225" t="s">
        <v>362</v>
      </c>
      <c r="G201" s="222"/>
      <c r="H201" s="226">
        <v>67.728</v>
      </c>
      <c r="I201" s="227"/>
      <c r="J201" s="222"/>
      <c r="K201" s="222"/>
      <c r="L201" s="228"/>
      <c r="M201" s="229"/>
      <c r="N201" s="230"/>
      <c r="O201" s="230"/>
      <c r="P201" s="230"/>
      <c r="Q201" s="230"/>
      <c r="R201" s="230"/>
      <c r="S201" s="230"/>
      <c r="T201" s="23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2" t="s">
        <v>147</v>
      </c>
      <c r="AU201" s="232" t="s">
        <v>79</v>
      </c>
      <c r="AV201" s="13" t="s">
        <v>79</v>
      </c>
      <c r="AW201" s="13" t="s">
        <v>4</v>
      </c>
      <c r="AX201" s="13" t="s">
        <v>77</v>
      </c>
      <c r="AY201" s="232" t="s">
        <v>129</v>
      </c>
    </row>
    <row r="202" spans="1:65" s="2" customFormat="1" ht="16.5" customHeight="1">
      <c r="A202" s="37"/>
      <c r="B202" s="38"/>
      <c r="C202" s="203" t="s">
        <v>363</v>
      </c>
      <c r="D202" s="203" t="s">
        <v>132</v>
      </c>
      <c r="E202" s="204" t="s">
        <v>364</v>
      </c>
      <c r="F202" s="205" t="s">
        <v>365</v>
      </c>
      <c r="G202" s="206" t="s">
        <v>135</v>
      </c>
      <c r="H202" s="207">
        <v>127.6</v>
      </c>
      <c r="I202" s="208"/>
      <c r="J202" s="209">
        <f>ROUND(I202*H202,2)</f>
        <v>0</v>
      </c>
      <c r="K202" s="205" t="s">
        <v>136</v>
      </c>
      <c r="L202" s="43"/>
      <c r="M202" s="210" t="s">
        <v>19</v>
      </c>
      <c r="N202" s="211" t="s">
        <v>40</v>
      </c>
      <c r="O202" s="83"/>
      <c r="P202" s="212">
        <f>O202*H202</f>
        <v>0</v>
      </c>
      <c r="Q202" s="212">
        <v>3E-05</v>
      </c>
      <c r="R202" s="212">
        <f>Q202*H202</f>
        <v>0.003828</v>
      </c>
      <c r="S202" s="212">
        <v>0</v>
      </c>
      <c r="T202" s="21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14" t="s">
        <v>174</v>
      </c>
      <c r="AT202" s="214" t="s">
        <v>132</v>
      </c>
      <c r="AU202" s="214" t="s">
        <v>79</v>
      </c>
      <c r="AY202" s="16" t="s">
        <v>129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6" t="s">
        <v>77</v>
      </c>
      <c r="BK202" s="215">
        <f>ROUND(I202*H202,2)</f>
        <v>0</v>
      </c>
      <c r="BL202" s="16" t="s">
        <v>174</v>
      </c>
      <c r="BM202" s="214" t="s">
        <v>366</v>
      </c>
    </row>
    <row r="203" spans="1:47" s="2" customFormat="1" ht="12">
      <c r="A203" s="37"/>
      <c r="B203" s="38"/>
      <c r="C203" s="39"/>
      <c r="D203" s="216" t="s">
        <v>139</v>
      </c>
      <c r="E203" s="39"/>
      <c r="F203" s="217" t="s">
        <v>367</v>
      </c>
      <c r="G203" s="39"/>
      <c r="H203" s="39"/>
      <c r="I203" s="218"/>
      <c r="J203" s="39"/>
      <c r="K203" s="39"/>
      <c r="L203" s="43"/>
      <c r="M203" s="219"/>
      <c r="N203" s="220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139</v>
      </c>
      <c r="AU203" s="16" t="s">
        <v>79</v>
      </c>
    </row>
    <row r="204" spans="1:51" s="13" customFormat="1" ht="12">
      <c r="A204" s="13"/>
      <c r="B204" s="221"/>
      <c r="C204" s="222"/>
      <c r="D204" s="223" t="s">
        <v>147</v>
      </c>
      <c r="E204" s="224" t="s">
        <v>19</v>
      </c>
      <c r="F204" s="225" t="s">
        <v>368</v>
      </c>
      <c r="G204" s="222"/>
      <c r="H204" s="226">
        <v>127.6</v>
      </c>
      <c r="I204" s="227"/>
      <c r="J204" s="222"/>
      <c r="K204" s="222"/>
      <c r="L204" s="228"/>
      <c r="M204" s="229"/>
      <c r="N204" s="230"/>
      <c r="O204" s="230"/>
      <c r="P204" s="230"/>
      <c r="Q204" s="230"/>
      <c r="R204" s="230"/>
      <c r="S204" s="230"/>
      <c r="T204" s="23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2" t="s">
        <v>147</v>
      </c>
      <c r="AU204" s="232" t="s">
        <v>79</v>
      </c>
      <c r="AV204" s="13" t="s">
        <v>79</v>
      </c>
      <c r="AW204" s="13" t="s">
        <v>149</v>
      </c>
      <c r="AX204" s="13" t="s">
        <v>77</v>
      </c>
      <c r="AY204" s="232" t="s">
        <v>129</v>
      </c>
    </row>
    <row r="205" spans="1:65" s="2" customFormat="1" ht="21.75" customHeight="1">
      <c r="A205" s="37"/>
      <c r="B205" s="38"/>
      <c r="C205" s="203" t="s">
        <v>369</v>
      </c>
      <c r="D205" s="203" t="s">
        <v>132</v>
      </c>
      <c r="E205" s="204" t="s">
        <v>370</v>
      </c>
      <c r="F205" s="205" t="s">
        <v>371</v>
      </c>
      <c r="G205" s="206" t="s">
        <v>135</v>
      </c>
      <c r="H205" s="207">
        <v>127.6</v>
      </c>
      <c r="I205" s="208"/>
      <c r="J205" s="209">
        <f>ROUND(I205*H205,2)</f>
        <v>0</v>
      </c>
      <c r="K205" s="205" t="s">
        <v>136</v>
      </c>
      <c r="L205" s="43"/>
      <c r="M205" s="210" t="s">
        <v>19</v>
      </c>
      <c r="N205" s="211" t="s">
        <v>40</v>
      </c>
      <c r="O205" s="83"/>
      <c r="P205" s="212">
        <f>O205*H205</f>
        <v>0</v>
      </c>
      <c r="Q205" s="212">
        <v>0.0075</v>
      </c>
      <c r="R205" s="212">
        <f>Q205*H205</f>
        <v>0.957</v>
      </c>
      <c r="S205" s="212">
        <v>0</v>
      </c>
      <c r="T205" s="21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14" t="s">
        <v>174</v>
      </c>
      <c r="AT205" s="214" t="s">
        <v>132</v>
      </c>
      <c r="AU205" s="214" t="s">
        <v>79</v>
      </c>
      <c r="AY205" s="16" t="s">
        <v>129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6" t="s">
        <v>77</v>
      </c>
      <c r="BK205" s="215">
        <f>ROUND(I205*H205,2)</f>
        <v>0</v>
      </c>
      <c r="BL205" s="16" t="s">
        <v>174</v>
      </c>
      <c r="BM205" s="214" t="s">
        <v>372</v>
      </c>
    </row>
    <row r="206" spans="1:47" s="2" customFormat="1" ht="12">
      <c r="A206" s="37"/>
      <c r="B206" s="38"/>
      <c r="C206" s="39"/>
      <c r="D206" s="216" t="s">
        <v>139</v>
      </c>
      <c r="E206" s="39"/>
      <c r="F206" s="217" t="s">
        <v>373</v>
      </c>
      <c r="G206" s="39"/>
      <c r="H206" s="39"/>
      <c r="I206" s="218"/>
      <c r="J206" s="39"/>
      <c r="K206" s="39"/>
      <c r="L206" s="43"/>
      <c r="M206" s="219"/>
      <c r="N206" s="220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139</v>
      </c>
      <c r="AU206" s="16" t="s">
        <v>79</v>
      </c>
    </row>
    <row r="207" spans="1:51" s="13" customFormat="1" ht="12">
      <c r="A207" s="13"/>
      <c r="B207" s="221"/>
      <c r="C207" s="222"/>
      <c r="D207" s="223" t="s">
        <v>147</v>
      </c>
      <c r="E207" s="224" t="s">
        <v>19</v>
      </c>
      <c r="F207" s="225" t="s">
        <v>351</v>
      </c>
      <c r="G207" s="222"/>
      <c r="H207" s="226">
        <v>127.6</v>
      </c>
      <c r="I207" s="227"/>
      <c r="J207" s="222"/>
      <c r="K207" s="222"/>
      <c r="L207" s="228"/>
      <c r="M207" s="229"/>
      <c r="N207" s="230"/>
      <c r="O207" s="230"/>
      <c r="P207" s="230"/>
      <c r="Q207" s="230"/>
      <c r="R207" s="230"/>
      <c r="S207" s="230"/>
      <c r="T207" s="23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2" t="s">
        <v>147</v>
      </c>
      <c r="AU207" s="232" t="s">
        <v>79</v>
      </c>
      <c r="AV207" s="13" t="s">
        <v>79</v>
      </c>
      <c r="AW207" s="13" t="s">
        <v>149</v>
      </c>
      <c r="AX207" s="13" t="s">
        <v>77</v>
      </c>
      <c r="AY207" s="232" t="s">
        <v>129</v>
      </c>
    </row>
    <row r="208" spans="1:65" s="2" customFormat="1" ht="16.5" customHeight="1">
      <c r="A208" s="37"/>
      <c r="B208" s="38"/>
      <c r="C208" s="203" t="s">
        <v>374</v>
      </c>
      <c r="D208" s="203" t="s">
        <v>132</v>
      </c>
      <c r="E208" s="204" t="s">
        <v>375</v>
      </c>
      <c r="F208" s="205" t="s">
        <v>376</v>
      </c>
      <c r="G208" s="206" t="s">
        <v>135</v>
      </c>
      <c r="H208" s="207">
        <v>127.6</v>
      </c>
      <c r="I208" s="208"/>
      <c r="J208" s="209">
        <f>ROUND(I208*H208,2)</f>
        <v>0</v>
      </c>
      <c r="K208" s="205" t="s">
        <v>136</v>
      </c>
      <c r="L208" s="43"/>
      <c r="M208" s="210" t="s">
        <v>19</v>
      </c>
      <c r="N208" s="211" t="s">
        <v>40</v>
      </c>
      <c r="O208" s="83"/>
      <c r="P208" s="212">
        <f>O208*H208</f>
        <v>0</v>
      </c>
      <c r="Q208" s="212">
        <v>0</v>
      </c>
      <c r="R208" s="212">
        <f>Q208*H208</f>
        <v>0</v>
      </c>
      <c r="S208" s="212">
        <v>0.003</v>
      </c>
      <c r="T208" s="213">
        <f>S208*H208</f>
        <v>0.3828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4" t="s">
        <v>174</v>
      </c>
      <c r="AT208" s="214" t="s">
        <v>132</v>
      </c>
      <c r="AU208" s="214" t="s">
        <v>79</v>
      </c>
      <c r="AY208" s="16" t="s">
        <v>129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6" t="s">
        <v>77</v>
      </c>
      <c r="BK208" s="215">
        <f>ROUND(I208*H208,2)</f>
        <v>0</v>
      </c>
      <c r="BL208" s="16" t="s">
        <v>174</v>
      </c>
      <c r="BM208" s="214" t="s">
        <v>377</v>
      </c>
    </row>
    <row r="209" spans="1:47" s="2" customFormat="1" ht="12">
      <c r="A209" s="37"/>
      <c r="B209" s="38"/>
      <c r="C209" s="39"/>
      <c r="D209" s="216" t="s">
        <v>139</v>
      </c>
      <c r="E209" s="39"/>
      <c r="F209" s="217" t="s">
        <v>378</v>
      </c>
      <c r="G209" s="39"/>
      <c r="H209" s="39"/>
      <c r="I209" s="218"/>
      <c r="J209" s="39"/>
      <c r="K209" s="39"/>
      <c r="L209" s="43"/>
      <c r="M209" s="219"/>
      <c r="N209" s="220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139</v>
      </c>
      <c r="AU209" s="16" t="s">
        <v>79</v>
      </c>
    </row>
    <row r="210" spans="1:51" s="13" customFormat="1" ht="12">
      <c r="A210" s="13"/>
      <c r="B210" s="221"/>
      <c r="C210" s="222"/>
      <c r="D210" s="223" t="s">
        <v>147</v>
      </c>
      <c r="E210" s="224" t="s">
        <v>19</v>
      </c>
      <c r="F210" s="225" t="s">
        <v>368</v>
      </c>
      <c r="G210" s="222"/>
      <c r="H210" s="226">
        <v>127.6</v>
      </c>
      <c r="I210" s="227"/>
      <c r="J210" s="222"/>
      <c r="K210" s="222"/>
      <c r="L210" s="228"/>
      <c r="M210" s="229"/>
      <c r="N210" s="230"/>
      <c r="O210" s="230"/>
      <c r="P210" s="230"/>
      <c r="Q210" s="230"/>
      <c r="R210" s="230"/>
      <c r="S210" s="230"/>
      <c r="T210" s="23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2" t="s">
        <v>147</v>
      </c>
      <c r="AU210" s="232" t="s">
        <v>79</v>
      </c>
      <c r="AV210" s="13" t="s">
        <v>79</v>
      </c>
      <c r="AW210" s="13" t="s">
        <v>149</v>
      </c>
      <c r="AX210" s="13" t="s">
        <v>77</v>
      </c>
      <c r="AY210" s="232" t="s">
        <v>129</v>
      </c>
    </row>
    <row r="211" spans="1:65" s="2" customFormat="1" ht="16.5" customHeight="1">
      <c r="A211" s="37"/>
      <c r="B211" s="38"/>
      <c r="C211" s="203" t="s">
        <v>379</v>
      </c>
      <c r="D211" s="203" t="s">
        <v>132</v>
      </c>
      <c r="E211" s="204" t="s">
        <v>380</v>
      </c>
      <c r="F211" s="205" t="s">
        <v>381</v>
      </c>
      <c r="G211" s="206" t="s">
        <v>135</v>
      </c>
      <c r="H211" s="207">
        <v>127.6</v>
      </c>
      <c r="I211" s="208"/>
      <c r="J211" s="209">
        <f>ROUND(I211*H211,2)</f>
        <v>0</v>
      </c>
      <c r="K211" s="205" t="s">
        <v>136</v>
      </c>
      <c r="L211" s="43"/>
      <c r="M211" s="210" t="s">
        <v>19</v>
      </c>
      <c r="N211" s="211" t="s">
        <v>40</v>
      </c>
      <c r="O211" s="83"/>
      <c r="P211" s="212">
        <f>O211*H211</f>
        <v>0</v>
      </c>
      <c r="Q211" s="212">
        <v>0.0003</v>
      </c>
      <c r="R211" s="212">
        <f>Q211*H211</f>
        <v>0.038279999999999995</v>
      </c>
      <c r="S211" s="212">
        <v>0</v>
      </c>
      <c r="T211" s="21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4" t="s">
        <v>174</v>
      </c>
      <c r="AT211" s="214" t="s">
        <v>132</v>
      </c>
      <c r="AU211" s="214" t="s">
        <v>79</v>
      </c>
      <c r="AY211" s="16" t="s">
        <v>129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6" t="s">
        <v>77</v>
      </c>
      <c r="BK211" s="215">
        <f>ROUND(I211*H211,2)</f>
        <v>0</v>
      </c>
      <c r="BL211" s="16" t="s">
        <v>174</v>
      </c>
      <c r="BM211" s="214" t="s">
        <v>382</v>
      </c>
    </row>
    <row r="212" spans="1:47" s="2" customFormat="1" ht="12">
      <c r="A212" s="37"/>
      <c r="B212" s="38"/>
      <c r="C212" s="39"/>
      <c r="D212" s="216" t="s">
        <v>139</v>
      </c>
      <c r="E212" s="39"/>
      <c r="F212" s="217" t="s">
        <v>383</v>
      </c>
      <c r="G212" s="39"/>
      <c r="H212" s="39"/>
      <c r="I212" s="218"/>
      <c r="J212" s="39"/>
      <c r="K212" s="39"/>
      <c r="L212" s="43"/>
      <c r="M212" s="219"/>
      <c r="N212" s="220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139</v>
      </c>
      <c r="AU212" s="16" t="s">
        <v>79</v>
      </c>
    </row>
    <row r="213" spans="1:65" s="2" customFormat="1" ht="16.5" customHeight="1">
      <c r="A213" s="37"/>
      <c r="B213" s="38"/>
      <c r="C213" s="233" t="s">
        <v>384</v>
      </c>
      <c r="D213" s="233" t="s">
        <v>288</v>
      </c>
      <c r="E213" s="234" t="s">
        <v>385</v>
      </c>
      <c r="F213" s="235" t="s">
        <v>386</v>
      </c>
      <c r="G213" s="236" t="s">
        <v>135</v>
      </c>
      <c r="H213" s="237">
        <v>140.36</v>
      </c>
      <c r="I213" s="238"/>
      <c r="J213" s="239">
        <f>ROUND(I213*H213,2)</f>
        <v>0</v>
      </c>
      <c r="K213" s="235" t="s">
        <v>19</v>
      </c>
      <c r="L213" s="240"/>
      <c r="M213" s="241" t="s">
        <v>19</v>
      </c>
      <c r="N213" s="242" t="s">
        <v>40</v>
      </c>
      <c r="O213" s="83"/>
      <c r="P213" s="212">
        <f>O213*H213</f>
        <v>0</v>
      </c>
      <c r="Q213" s="212">
        <v>0.00283</v>
      </c>
      <c r="R213" s="212">
        <f>Q213*H213</f>
        <v>0.39721880000000004</v>
      </c>
      <c r="S213" s="212">
        <v>0</v>
      </c>
      <c r="T213" s="21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14" t="s">
        <v>291</v>
      </c>
      <c r="AT213" s="214" t="s">
        <v>288</v>
      </c>
      <c r="AU213" s="214" t="s">
        <v>79</v>
      </c>
      <c r="AY213" s="16" t="s">
        <v>129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6" t="s">
        <v>77</v>
      </c>
      <c r="BK213" s="215">
        <f>ROUND(I213*H213,2)</f>
        <v>0</v>
      </c>
      <c r="BL213" s="16" t="s">
        <v>174</v>
      </c>
      <c r="BM213" s="214" t="s">
        <v>387</v>
      </c>
    </row>
    <row r="214" spans="1:51" s="13" customFormat="1" ht="12">
      <c r="A214" s="13"/>
      <c r="B214" s="221"/>
      <c r="C214" s="222"/>
      <c r="D214" s="223" t="s">
        <v>147</v>
      </c>
      <c r="E214" s="222"/>
      <c r="F214" s="225" t="s">
        <v>388</v>
      </c>
      <c r="G214" s="222"/>
      <c r="H214" s="226">
        <v>140.36</v>
      </c>
      <c r="I214" s="227"/>
      <c r="J214" s="222"/>
      <c r="K214" s="222"/>
      <c r="L214" s="228"/>
      <c r="M214" s="229"/>
      <c r="N214" s="230"/>
      <c r="O214" s="230"/>
      <c r="P214" s="230"/>
      <c r="Q214" s="230"/>
      <c r="R214" s="230"/>
      <c r="S214" s="230"/>
      <c r="T214" s="23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2" t="s">
        <v>147</v>
      </c>
      <c r="AU214" s="232" t="s">
        <v>79</v>
      </c>
      <c r="AV214" s="13" t="s">
        <v>79</v>
      </c>
      <c r="AW214" s="13" t="s">
        <v>4</v>
      </c>
      <c r="AX214" s="13" t="s">
        <v>77</v>
      </c>
      <c r="AY214" s="232" t="s">
        <v>129</v>
      </c>
    </row>
    <row r="215" spans="1:65" s="2" customFormat="1" ht="16.5" customHeight="1">
      <c r="A215" s="37"/>
      <c r="B215" s="38"/>
      <c r="C215" s="203" t="s">
        <v>389</v>
      </c>
      <c r="D215" s="203" t="s">
        <v>132</v>
      </c>
      <c r="E215" s="204" t="s">
        <v>390</v>
      </c>
      <c r="F215" s="205" t="s">
        <v>391</v>
      </c>
      <c r="G215" s="206" t="s">
        <v>163</v>
      </c>
      <c r="H215" s="207">
        <v>69</v>
      </c>
      <c r="I215" s="208"/>
      <c r="J215" s="209">
        <f>ROUND(I215*H215,2)</f>
        <v>0</v>
      </c>
      <c r="K215" s="205" t="s">
        <v>136</v>
      </c>
      <c r="L215" s="43"/>
      <c r="M215" s="210" t="s">
        <v>19</v>
      </c>
      <c r="N215" s="211" t="s">
        <v>40</v>
      </c>
      <c r="O215" s="83"/>
      <c r="P215" s="212">
        <f>O215*H215</f>
        <v>0</v>
      </c>
      <c r="Q215" s="212">
        <v>1E-05</v>
      </c>
      <c r="R215" s="212">
        <f>Q215*H215</f>
        <v>0.0006900000000000001</v>
      </c>
      <c r="S215" s="212">
        <v>0</v>
      </c>
      <c r="T215" s="21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14" t="s">
        <v>174</v>
      </c>
      <c r="AT215" s="214" t="s">
        <v>132</v>
      </c>
      <c r="AU215" s="214" t="s">
        <v>79</v>
      </c>
      <c r="AY215" s="16" t="s">
        <v>129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6" t="s">
        <v>77</v>
      </c>
      <c r="BK215" s="215">
        <f>ROUND(I215*H215,2)</f>
        <v>0</v>
      </c>
      <c r="BL215" s="16" t="s">
        <v>174</v>
      </c>
      <c r="BM215" s="214" t="s">
        <v>392</v>
      </c>
    </row>
    <row r="216" spans="1:47" s="2" customFormat="1" ht="12">
      <c r="A216" s="37"/>
      <c r="B216" s="38"/>
      <c r="C216" s="39"/>
      <c r="D216" s="216" t="s">
        <v>139</v>
      </c>
      <c r="E216" s="39"/>
      <c r="F216" s="217" t="s">
        <v>393</v>
      </c>
      <c r="G216" s="39"/>
      <c r="H216" s="39"/>
      <c r="I216" s="218"/>
      <c r="J216" s="39"/>
      <c r="K216" s="39"/>
      <c r="L216" s="43"/>
      <c r="M216" s="219"/>
      <c r="N216" s="220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79</v>
      </c>
    </row>
    <row r="217" spans="1:51" s="13" customFormat="1" ht="12">
      <c r="A217" s="13"/>
      <c r="B217" s="221"/>
      <c r="C217" s="222"/>
      <c r="D217" s="223" t="s">
        <v>147</v>
      </c>
      <c r="E217" s="224" t="s">
        <v>19</v>
      </c>
      <c r="F217" s="225" t="s">
        <v>394</v>
      </c>
      <c r="G217" s="222"/>
      <c r="H217" s="226">
        <v>69</v>
      </c>
      <c r="I217" s="227"/>
      <c r="J217" s="222"/>
      <c r="K217" s="222"/>
      <c r="L217" s="228"/>
      <c r="M217" s="229"/>
      <c r="N217" s="230"/>
      <c r="O217" s="230"/>
      <c r="P217" s="230"/>
      <c r="Q217" s="230"/>
      <c r="R217" s="230"/>
      <c r="S217" s="230"/>
      <c r="T217" s="23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2" t="s">
        <v>147</v>
      </c>
      <c r="AU217" s="232" t="s">
        <v>79</v>
      </c>
      <c r="AV217" s="13" t="s">
        <v>79</v>
      </c>
      <c r="AW217" s="13" t="s">
        <v>149</v>
      </c>
      <c r="AX217" s="13" t="s">
        <v>77</v>
      </c>
      <c r="AY217" s="232" t="s">
        <v>129</v>
      </c>
    </row>
    <row r="218" spans="1:65" s="2" customFormat="1" ht="16.5" customHeight="1">
      <c r="A218" s="37"/>
      <c r="B218" s="38"/>
      <c r="C218" s="233" t="s">
        <v>395</v>
      </c>
      <c r="D218" s="233" t="s">
        <v>288</v>
      </c>
      <c r="E218" s="234" t="s">
        <v>396</v>
      </c>
      <c r="F218" s="235" t="s">
        <v>397</v>
      </c>
      <c r="G218" s="236" t="s">
        <v>163</v>
      </c>
      <c r="H218" s="237">
        <v>70.38</v>
      </c>
      <c r="I218" s="238"/>
      <c r="J218" s="239">
        <f>ROUND(I218*H218,2)</f>
        <v>0</v>
      </c>
      <c r="K218" s="235" t="s">
        <v>136</v>
      </c>
      <c r="L218" s="240"/>
      <c r="M218" s="241" t="s">
        <v>19</v>
      </c>
      <c r="N218" s="242" t="s">
        <v>40</v>
      </c>
      <c r="O218" s="83"/>
      <c r="P218" s="212">
        <f>O218*H218</f>
        <v>0</v>
      </c>
      <c r="Q218" s="212">
        <v>0.00022</v>
      </c>
      <c r="R218" s="212">
        <f>Q218*H218</f>
        <v>0.0154836</v>
      </c>
      <c r="S218" s="212">
        <v>0</v>
      </c>
      <c r="T218" s="21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4" t="s">
        <v>291</v>
      </c>
      <c r="AT218" s="214" t="s">
        <v>288</v>
      </c>
      <c r="AU218" s="214" t="s">
        <v>79</v>
      </c>
      <c r="AY218" s="16" t="s">
        <v>129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6" t="s">
        <v>77</v>
      </c>
      <c r="BK218" s="215">
        <f>ROUND(I218*H218,2)</f>
        <v>0</v>
      </c>
      <c r="BL218" s="16" t="s">
        <v>174</v>
      </c>
      <c r="BM218" s="214" t="s">
        <v>398</v>
      </c>
    </row>
    <row r="219" spans="1:51" s="13" customFormat="1" ht="12">
      <c r="A219" s="13"/>
      <c r="B219" s="221"/>
      <c r="C219" s="222"/>
      <c r="D219" s="223" t="s">
        <v>147</v>
      </c>
      <c r="E219" s="222"/>
      <c r="F219" s="225" t="s">
        <v>399</v>
      </c>
      <c r="G219" s="222"/>
      <c r="H219" s="226">
        <v>70.38</v>
      </c>
      <c r="I219" s="227"/>
      <c r="J219" s="222"/>
      <c r="K219" s="222"/>
      <c r="L219" s="228"/>
      <c r="M219" s="229"/>
      <c r="N219" s="230"/>
      <c r="O219" s="230"/>
      <c r="P219" s="230"/>
      <c r="Q219" s="230"/>
      <c r="R219" s="230"/>
      <c r="S219" s="230"/>
      <c r="T219" s="23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2" t="s">
        <v>147</v>
      </c>
      <c r="AU219" s="232" t="s">
        <v>79</v>
      </c>
      <c r="AV219" s="13" t="s">
        <v>79</v>
      </c>
      <c r="AW219" s="13" t="s">
        <v>4</v>
      </c>
      <c r="AX219" s="13" t="s">
        <v>77</v>
      </c>
      <c r="AY219" s="232" t="s">
        <v>129</v>
      </c>
    </row>
    <row r="220" spans="1:65" s="2" customFormat="1" ht="24.15" customHeight="1">
      <c r="A220" s="37"/>
      <c r="B220" s="38"/>
      <c r="C220" s="203" t="s">
        <v>400</v>
      </c>
      <c r="D220" s="203" t="s">
        <v>132</v>
      </c>
      <c r="E220" s="204" t="s">
        <v>401</v>
      </c>
      <c r="F220" s="205" t="s">
        <v>402</v>
      </c>
      <c r="G220" s="206" t="s">
        <v>341</v>
      </c>
      <c r="H220" s="243"/>
      <c r="I220" s="208"/>
      <c r="J220" s="209">
        <f>ROUND(I220*H220,2)</f>
        <v>0</v>
      </c>
      <c r="K220" s="205" t="s">
        <v>136</v>
      </c>
      <c r="L220" s="43"/>
      <c r="M220" s="210" t="s">
        <v>19</v>
      </c>
      <c r="N220" s="211" t="s">
        <v>40</v>
      </c>
      <c r="O220" s="83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14" t="s">
        <v>174</v>
      </c>
      <c r="AT220" s="214" t="s">
        <v>132</v>
      </c>
      <c r="AU220" s="214" t="s">
        <v>79</v>
      </c>
      <c r="AY220" s="16" t="s">
        <v>129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6" t="s">
        <v>77</v>
      </c>
      <c r="BK220" s="215">
        <f>ROUND(I220*H220,2)</f>
        <v>0</v>
      </c>
      <c r="BL220" s="16" t="s">
        <v>174</v>
      </c>
      <c r="BM220" s="214" t="s">
        <v>403</v>
      </c>
    </row>
    <row r="221" spans="1:47" s="2" customFormat="1" ht="12">
      <c r="A221" s="37"/>
      <c r="B221" s="38"/>
      <c r="C221" s="39"/>
      <c r="D221" s="216" t="s">
        <v>139</v>
      </c>
      <c r="E221" s="39"/>
      <c r="F221" s="217" t="s">
        <v>404</v>
      </c>
      <c r="G221" s="39"/>
      <c r="H221" s="39"/>
      <c r="I221" s="218"/>
      <c r="J221" s="39"/>
      <c r="K221" s="39"/>
      <c r="L221" s="43"/>
      <c r="M221" s="219"/>
      <c r="N221" s="220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139</v>
      </c>
      <c r="AU221" s="16" t="s">
        <v>79</v>
      </c>
    </row>
    <row r="222" spans="1:63" s="12" customFormat="1" ht="22.8" customHeight="1">
      <c r="A222" s="12"/>
      <c r="B222" s="187"/>
      <c r="C222" s="188"/>
      <c r="D222" s="189" t="s">
        <v>68</v>
      </c>
      <c r="E222" s="201" t="s">
        <v>405</v>
      </c>
      <c r="F222" s="201" t="s">
        <v>406</v>
      </c>
      <c r="G222" s="188"/>
      <c r="H222" s="188"/>
      <c r="I222" s="191"/>
      <c r="J222" s="202">
        <f>BK222</f>
        <v>0</v>
      </c>
      <c r="K222" s="188"/>
      <c r="L222" s="193"/>
      <c r="M222" s="194"/>
      <c r="N222" s="195"/>
      <c r="O222" s="195"/>
      <c r="P222" s="196">
        <f>SUM(P223:P234)</f>
        <v>0</v>
      </c>
      <c r="Q222" s="195"/>
      <c r="R222" s="196">
        <f>SUM(R223:R234)</f>
        <v>0.061863999999999995</v>
      </c>
      <c r="S222" s="195"/>
      <c r="T222" s="197">
        <f>SUM(T223:T234)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8" t="s">
        <v>79</v>
      </c>
      <c r="AT222" s="199" t="s">
        <v>68</v>
      </c>
      <c r="AU222" s="199" t="s">
        <v>77</v>
      </c>
      <c r="AY222" s="198" t="s">
        <v>129</v>
      </c>
      <c r="BK222" s="200">
        <f>SUM(BK223:BK234)</f>
        <v>0</v>
      </c>
    </row>
    <row r="223" spans="1:65" s="2" customFormat="1" ht="16.5" customHeight="1">
      <c r="A223" s="37"/>
      <c r="B223" s="38"/>
      <c r="C223" s="203" t="s">
        <v>407</v>
      </c>
      <c r="D223" s="203" t="s">
        <v>132</v>
      </c>
      <c r="E223" s="204" t="s">
        <v>408</v>
      </c>
      <c r="F223" s="205" t="s">
        <v>409</v>
      </c>
      <c r="G223" s="206" t="s">
        <v>135</v>
      </c>
      <c r="H223" s="207">
        <v>5.77</v>
      </c>
      <c r="I223" s="208"/>
      <c r="J223" s="209">
        <f>ROUND(I223*H223,2)</f>
        <v>0</v>
      </c>
      <c r="K223" s="205" t="s">
        <v>136</v>
      </c>
      <c r="L223" s="43"/>
      <c r="M223" s="210" t="s">
        <v>19</v>
      </c>
      <c r="N223" s="211" t="s">
        <v>40</v>
      </c>
      <c r="O223" s="83"/>
      <c r="P223" s="212">
        <f>O223*H223</f>
        <v>0</v>
      </c>
      <c r="Q223" s="212">
        <v>0.0003</v>
      </c>
      <c r="R223" s="212">
        <f>Q223*H223</f>
        <v>0.0017309999999999997</v>
      </c>
      <c r="S223" s="212">
        <v>0</v>
      </c>
      <c r="T223" s="21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4" t="s">
        <v>174</v>
      </c>
      <c r="AT223" s="214" t="s">
        <v>132</v>
      </c>
      <c r="AU223" s="214" t="s">
        <v>79</v>
      </c>
      <c r="AY223" s="16" t="s">
        <v>129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6" t="s">
        <v>77</v>
      </c>
      <c r="BK223" s="215">
        <f>ROUND(I223*H223,2)</f>
        <v>0</v>
      </c>
      <c r="BL223" s="16" t="s">
        <v>174</v>
      </c>
      <c r="BM223" s="214" t="s">
        <v>410</v>
      </c>
    </row>
    <row r="224" spans="1:47" s="2" customFormat="1" ht="12">
      <c r="A224" s="37"/>
      <c r="B224" s="38"/>
      <c r="C224" s="39"/>
      <c r="D224" s="216" t="s">
        <v>139</v>
      </c>
      <c r="E224" s="39"/>
      <c r="F224" s="217" t="s">
        <v>411</v>
      </c>
      <c r="G224" s="39"/>
      <c r="H224" s="39"/>
      <c r="I224" s="218"/>
      <c r="J224" s="39"/>
      <c r="K224" s="39"/>
      <c r="L224" s="43"/>
      <c r="M224" s="219"/>
      <c r="N224" s="220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139</v>
      </c>
      <c r="AU224" s="16" t="s">
        <v>79</v>
      </c>
    </row>
    <row r="225" spans="1:65" s="2" customFormat="1" ht="24.15" customHeight="1">
      <c r="A225" s="37"/>
      <c r="B225" s="38"/>
      <c r="C225" s="203" t="s">
        <v>412</v>
      </c>
      <c r="D225" s="203" t="s">
        <v>132</v>
      </c>
      <c r="E225" s="204" t="s">
        <v>413</v>
      </c>
      <c r="F225" s="205" t="s">
        <v>414</v>
      </c>
      <c r="G225" s="206" t="s">
        <v>135</v>
      </c>
      <c r="H225" s="207">
        <v>3.05</v>
      </c>
      <c r="I225" s="208"/>
      <c r="J225" s="209">
        <f>ROUND(I225*H225,2)</f>
        <v>0</v>
      </c>
      <c r="K225" s="205" t="s">
        <v>136</v>
      </c>
      <c r="L225" s="43"/>
      <c r="M225" s="210" t="s">
        <v>19</v>
      </c>
      <c r="N225" s="211" t="s">
        <v>40</v>
      </c>
      <c r="O225" s="83"/>
      <c r="P225" s="212">
        <f>O225*H225</f>
        <v>0</v>
      </c>
      <c r="Q225" s="212">
        <v>0.0052</v>
      </c>
      <c r="R225" s="212">
        <f>Q225*H225</f>
        <v>0.01586</v>
      </c>
      <c r="S225" s="212">
        <v>0</v>
      </c>
      <c r="T225" s="21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14" t="s">
        <v>174</v>
      </c>
      <c r="AT225" s="214" t="s">
        <v>132</v>
      </c>
      <c r="AU225" s="214" t="s">
        <v>79</v>
      </c>
      <c r="AY225" s="16" t="s">
        <v>129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6" t="s">
        <v>77</v>
      </c>
      <c r="BK225" s="215">
        <f>ROUND(I225*H225,2)</f>
        <v>0</v>
      </c>
      <c r="BL225" s="16" t="s">
        <v>174</v>
      </c>
      <c r="BM225" s="214" t="s">
        <v>415</v>
      </c>
    </row>
    <row r="226" spans="1:47" s="2" customFormat="1" ht="12">
      <c r="A226" s="37"/>
      <c r="B226" s="38"/>
      <c r="C226" s="39"/>
      <c r="D226" s="216" t="s">
        <v>139</v>
      </c>
      <c r="E226" s="39"/>
      <c r="F226" s="217" t="s">
        <v>416</v>
      </c>
      <c r="G226" s="39"/>
      <c r="H226" s="39"/>
      <c r="I226" s="218"/>
      <c r="J226" s="39"/>
      <c r="K226" s="39"/>
      <c r="L226" s="43"/>
      <c r="M226" s="219"/>
      <c r="N226" s="220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139</v>
      </c>
      <c r="AU226" s="16" t="s">
        <v>79</v>
      </c>
    </row>
    <row r="227" spans="1:65" s="2" customFormat="1" ht="16.5" customHeight="1">
      <c r="A227" s="37"/>
      <c r="B227" s="38"/>
      <c r="C227" s="233" t="s">
        <v>417</v>
      </c>
      <c r="D227" s="233" t="s">
        <v>288</v>
      </c>
      <c r="E227" s="234" t="s">
        <v>418</v>
      </c>
      <c r="F227" s="235" t="s">
        <v>419</v>
      </c>
      <c r="G227" s="236" t="s">
        <v>420</v>
      </c>
      <c r="H227" s="237">
        <v>1</v>
      </c>
      <c r="I227" s="238"/>
      <c r="J227" s="239">
        <f>ROUND(I227*H227,2)</f>
        <v>0</v>
      </c>
      <c r="K227" s="235" t="s">
        <v>136</v>
      </c>
      <c r="L227" s="240"/>
      <c r="M227" s="241" t="s">
        <v>19</v>
      </c>
      <c r="N227" s="242" t="s">
        <v>40</v>
      </c>
      <c r="O227" s="83"/>
      <c r="P227" s="212">
        <f>O227*H227</f>
        <v>0</v>
      </c>
      <c r="Q227" s="212">
        <v>0.001</v>
      </c>
      <c r="R227" s="212">
        <f>Q227*H227</f>
        <v>0.001</v>
      </c>
      <c r="S227" s="212">
        <v>0</v>
      </c>
      <c r="T227" s="21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4" t="s">
        <v>291</v>
      </c>
      <c r="AT227" s="214" t="s">
        <v>288</v>
      </c>
      <c r="AU227" s="214" t="s">
        <v>79</v>
      </c>
      <c r="AY227" s="16" t="s">
        <v>129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6" t="s">
        <v>77</v>
      </c>
      <c r="BK227" s="215">
        <f>ROUND(I227*H227,2)</f>
        <v>0</v>
      </c>
      <c r="BL227" s="16" t="s">
        <v>174</v>
      </c>
      <c r="BM227" s="214" t="s">
        <v>421</v>
      </c>
    </row>
    <row r="228" spans="1:65" s="2" customFormat="1" ht="16.5" customHeight="1">
      <c r="A228" s="37"/>
      <c r="B228" s="38"/>
      <c r="C228" s="233" t="s">
        <v>422</v>
      </c>
      <c r="D228" s="233" t="s">
        <v>288</v>
      </c>
      <c r="E228" s="234" t="s">
        <v>423</v>
      </c>
      <c r="F228" s="235" t="s">
        <v>424</v>
      </c>
      <c r="G228" s="236" t="s">
        <v>135</v>
      </c>
      <c r="H228" s="237">
        <v>3.355</v>
      </c>
      <c r="I228" s="238"/>
      <c r="J228" s="239">
        <f>ROUND(I228*H228,2)</f>
        <v>0</v>
      </c>
      <c r="K228" s="235" t="s">
        <v>136</v>
      </c>
      <c r="L228" s="240"/>
      <c r="M228" s="241" t="s">
        <v>19</v>
      </c>
      <c r="N228" s="242" t="s">
        <v>40</v>
      </c>
      <c r="O228" s="83"/>
      <c r="P228" s="212">
        <f>O228*H228</f>
        <v>0</v>
      </c>
      <c r="Q228" s="212">
        <v>0.0126</v>
      </c>
      <c r="R228" s="212">
        <f>Q228*H228</f>
        <v>0.042273</v>
      </c>
      <c r="S228" s="212">
        <v>0</v>
      </c>
      <c r="T228" s="21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14" t="s">
        <v>291</v>
      </c>
      <c r="AT228" s="214" t="s">
        <v>288</v>
      </c>
      <c r="AU228" s="214" t="s">
        <v>79</v>
      </c>
      <c r="AY228" s="16" t="s">
        <v>129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6" t="s">
        <v>77</v>
      </c>
      <c r="BK228" s="215">
        <f>ROUND(I228*H228,2)</f>
        <v>0</v>
      </c>
      <c r="BL228" s="16" t="s">
        <v>174</v>
      </c>
      <c r="BM228" s="214" t="s">
        <v>425</v>
      </c>
    </row>
    <row r="229" spans="1:51" s="13" customFormat="1" ht="12">
      <c r="A229" s="13"/>
      <c r="B229" s="221"/>
      <c r="C229" s="222"/>
      <c r="D229" s="223" t="s">
        <v>147</v>
      </c>
      <c r="E229" s="222"/>
      <c r="F229" s="225" t="s">
        <v>426</v>
      </c>
      <c r="G229" s="222"/>
      <c r="H229" s="226">
        <v>3.355</v>
      </c>
      <c r="I229" s="227"/>
      <c r="J229" s="222"/>
      <c r="K229" s="222"/>
      <c r="L229" s="228"/>
      <c r="M229" s="229"/>
      <c r="N229" s="230"/>
      <c r="O229" s="230"/>
      <c r="P229" s="230"/>
      <c r="Q229" s="230"/>
      <c r="R229" s="230"/>
      <c r="S229" s="230"/>
      <c r="T229" s="23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2" t="s">
        <v>147</v>
      </c>
      <c r="AU229" s="232" t="s">
        <v>79</v>
      </c>
      <c r="AV229" s="13" t="s">
        <v>79</v>
      </c>
      <c r="AW229" s="13" t="s">
        <v>4</v>
      </c>
      <c r="AX229" s="13" t="s">
        <v>77</v>
      </c>
      <c r="AY229" s="232" t="s">
        <v>129</v>
      </c>
    </row>
    <row r="230" spans="1:65" s="2" customFormat="1" ht="16.5" customHeight="1">
      <c r="A230" s="37"/>
      <c r="B230" s="38"/>
      <c r="C230" s="233" t="s">
        <v>427</v>
      </c>
      <c r="D230" s="233" t="s">
        <v>288</v>
      </c>
      <c r="E230" s="234" t="s">
        <v>428</v>
      </c>
      <c r="F230" s="235" t="s">
        <v>429</v>
      </c>
      <c r="G230" s="236" t="s">
        <v>420</v>
      </c>
      <c r="H230" s="237">
        <v>1</v>
      </c>
      <c r="I230" s="238"/>
      <c r="J230" s="239">
        <f>ROUND(I230*H230,2)</f>
        <v>0</v>
      </c>
      <c r="K230" s="235" t="s">
        <v>136</v>
      </c>
      <c r="L230" s="240"/>
      <c r="M230" s="241" t="s">
        <v>19</v>
      </c>
      <c r="N230" s="242" t="s">
        <v>40</v>
      </c>
      <c r="O230" s="83"/>
      <c r="P230" s="212">
        <f>O230*H230</f>
        <v>0</v>
      </c>
      <c r="Q230" s="212">
        <v>0.001</v>
      </c>
      <c r="R230" s="212">
        <f>Q230*H230</f>
        <v>0.001</v>
      </c>
      <c r="S230" s="212">
        <v>0</v>
      </c>
      <c r="T230" s="21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14" t="s">
        <v>291</v>
      </c>
      <c r="AT230" s="214" t="s">
        <v>288</v>
      </c>
      <c r="AU230" s="214" t="s">
        <v>79</v>
      </c>
      <c r="AY230" s="16" t="s">
        <v>129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6" t="s">
        <v>77</v>
      </c>
      <c r="BK230" s="215">
        <f>ROUND(I230*H230,2)</f>
        <v>0</v>
      </c>
      <c r="BL230" s="16" t="s">
        <v>174</v>
      </c>
      <c r="BM230" s="214" t="s">
        <v>430</v>
      </c>
    </row>
    <row r="231" spans="1:65" s="2" customFormat="1" ht="21.75" customHeight="1">
      <c r="A231" s="37"/>
      <c r="B231" s="38"/>
      <c r="C231" s="203" t="s">
        <v>431</v>
      </c>
      <c r="D231" s="203" t="s">
        <v>132</v>
      </c>
      <c r="E231" s="204" t="s">
        <v>432</v>
      </c>
      <c r="F231" s="205" t="s">
        <v>433</v>
      </c>
      <c r="G231" s="206" t="s">
        <v>135</v>
      </c>
      <c r="H231" s="207">
        <v>3.05</v>
      </c>
      <c r="I231" s="208"/>
      <c r="J231" s="209">
        <f>ROUND(I231*H231,2)</f>
        <v>0</v>
      </c>
      <c r="K231" s="205" t="s">
        <v>136</v>
      </c>
      <c r="L231" s="43"/>
      <c r="M231" s="210" t="s">
        <v>19</v>
      </c>
      <c r="N231" s="211" t="s">
        <v>40</v>
      </c>
      <c r="O231" s="83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14" t="s">
        <v>174</v>
      </c>
      <c r="AT231" s="214" t="s">
        <v>132</v>
      </c>
      <c r="AU231" s="214" t="s">
        <v>79</v>
      </c>
      <c r="AY231" s="16" t="s">
        <v>129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6" t="s">
        <v>77</v>
      </c>
      <c r="BK231" s="215">
        <f>ROUND(I231*H231,2)</f>
        <v>0</v>
      </c>
      <c r="BL231" s="16" t="s">
        <v>174</v>
      </c>
      <c r="BM231" s="214" t="s">
        <v>434</v>
      </c>
    </row>
    <row r="232" spans="1:47" s="2" customFormat="1" ht="12">
      <c r="A232" s="37"/>
      <c r="B232" s="38"/>
      <c r="C232" s="39"/>
      <c r="D232" s="216" t="s">
        <v>139</v>
      </c>
      <c r="E232" s="39"/>
      <c r="F232" s="217" t="s">
        <v>435</v>
      </c>
      <c r="G232" s="39"/>
      <c r="H232" s="39"/>
      <c r="I232" s="218"/>
      <c r="J232" s="39"/>
      <c r="K232" s="39"/>
      <c r="L232" s="43"/>
      <c r="M232" s="219"/>
      <c r="N232" s="220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139</v>
      </c>
      <c r="AU232" s="16" t="s">
        <v>79</v>
      </c>
    </row>
    <row r="233" spans="1:65" s="2" customFormat="1" ht="24.15" customHeight="1">
      <c r="A233" s="37"/>
      <c r="B233" s="38"/>
      <c r="C233" s="203" t="s">
        <v>436</v>
      </c>
      <c r="D233" s="203" t="s">
        <v>132</v>
      </c>
      <c r="E233" s="204" t="s">
        <v>437</v>
      </c>
      <c r="F233" s="205" t="s">
        <v>438</v>
      </c>
      <c r="G233" s="206" t="s">
        <v>341</v>
      </c>
      <c r="H233" s="243"/>
      <c r="I233" s="208"/>
      <c r="J233" s="209">
        <f>ROUND(I233*H233,2)</f>
        <v>0</v>
      </c>
      <c r="K233" s="205" t="s">
        <v>136</v>
      </c>
      <c r="L233" s="43"/>
      <c r="M233" s="210" t="s">
        <v>19</v>
      </c>
      <c r="N233" s="211" t="s">
        <v>40</v>
      </c>
      <c r="O233" s="83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14" t="s">
        <v>174</v>
      </c>
      <c r="AT233" s="214" t="s">
        <v>132</v>
      </c>
      <c r="AU233" s="214" t="s">
        <v>79</v>
      </c>
      <c r="AY233" s="16" t="s">
        <v>129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6" t="s">
        <v>77</v>
      </c>
      <c r="BK233" s="215">
        <f>ROUND(I233*H233,2)</f>
        <v>0</v>
      </c>
      <c r="BL233" s="16" t="s">
        <v>174</v>
      </c>
      <c r="BM233" s="214" t="s">
        <v>439</v>
      </c>
    </row>
    <row r="234" spans="1:47" s="2" customFormat="1" ht="12">
      <c r="A234" s="37"/>
      <c r="B234" s="38"/>
      <c r="C234" s="39"/>
      <c r="D234" s="216" t="s">
        <v>139</v>
      </c>
      <c r="E234" s="39"/>
      <c r="F234" s="217" t="s">
        <v>440</v>
      </c>
      <c r="G234" s="39"/>
      <c r="H234" s="39"/>
      <c r="I234" s="218"/>
      <c r="J234" s="39"/>
      <c r="K234" s="39"/>
      <c r="L234" s="43"/>
      <c r="M234" s="219"/>
      <c r="N234" s="220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139</v>
      </c>
      <c r="AU234" s="16" t="s">
        <v>79</v>
      </c>
    </row>
    <row r="235" spans="1:63" s="12" customFormat="1" ht="22.8" customHeight="1">
      <c r="A235" s="12"/>
      <c r="B235" s="187"/>
      <c r="C235" s="188"/>
      <c r="D235" s="189" t="s">
        <v>68</v>
      </c>
      <c r="E235" s="201" t="s">
        <v>441</v>
      </c>
      <c r="F235" s="201" t="s">
        <v>442</v>
      </c>
      <c r="G235" s="188"/>
      <c r="H235" s="188"/>
      <c r="I235" s="191"/>
      <c r="J235" s="202">
        <f>BK235</f>
        <v>0</v>
      </c>
      <c r="K235" s="188"/>
      <c r="L235" s="193"/>
      <c r="M235" s="194"/>
      <c r="N235" s="195"/>
      <c r="O235" s="195"/>
      <c r="P235" s="196">
        <f>SUM(P236:P253)</f>
        <v>0</v>
      </c>
      <c r="Q235" s="195"/>
      <c r="R235" s="196">
        <f>SUM(R236:R253)</f>
        <v>0.673022</v>
      </c>
      <c r="S235" s="195"/>
      <c r="T235" s="197">
        <f>SUM(T236:T253)</f>
        <v>0.147312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8" t="s">
        <v>79</v>
      </c>
      <c r="AT235" s="199" t="s">
        <v>68</v>
      </c>
      <c r="AU235" s="199" t="s">
        <v>77</v>
      </c>
      <c r="AY235" s="198" t="s">
        <v>129</v>
      </c>
      <c r="BK235" s="200">
        <f>SUM(BK236:BK253)</f>
        <v>0</v>
      </c>
    </row>
    <row r="236" spans="1:65" s="2" customFormat="1" ht="16.5" customHeight="1">
      <c r="A236" s="37"/>
      <c r="B236" s="38"/>
      <c r="C236" s="203" t="s">
        <v>443</v>
      </c>
      <c r="D236" s="203" t="s">
        <v>132</v>
      </c>
      <c r="E236" s="204" t="s">
        <v>444</v>
      </c>
      <c r="F236" s="205" t="s">
        <v>445</v>
      </c>
      <c r="G236" s="206" t="s">
        <v>135</v>
      </c>
      <c r="H236" s="207">
        <v>475.2</v>
      </c>
      <c r="I236" s="208"/>
      <c r="J236" s="209">
        <f>ROUND(I236*H236,2)</f>
        <v>0</v>
      </c>
      <c r="K236" s="205" t="s">
        <v>136</v>
      </c>
      <c r="L236" s="43"/>
      <c r="M236" s="210" t="s">
        <v>19</v>
      </c>
      <c r="N236" s="211" t="s">
        <v>40</v>
      </c>
      <c r="O236" s="83"/>
      <c r="P236" s="212">
        <f>O236*H236</f>
        <v>0</v>
      </c>
      <c r="Q236" s="212">
        <v>0.001</v>
      </c>
      <c r="R236" s="212">
        <f>Q236*H236</f>
        <v>0.4752</v>
      </c>
      <c r="S236" s="212">
        <v>0.00031</v>
      </c>
      <c r="T236" s="213">
        <f>S236*H236</f>
        <v>0.147312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14" t="s">
        <v>174</v>
      </c>
      <c r="AT236" s="214" t="s">
        <v>132</v>
      </c>
      <c r="AU236" s="214" t="s">
        <v>79</v>
      </c>
      <c r="AY236" s="16" t="s">
        <v>129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6" t="s">
        <v>77</v>
      </c>
      <c r="BK236" s="215">
        <f>ROUND(I236*H236,2)</f>
        <v>0</v>
      </c>
      <c r="BL236" s="16" t="s">
        <v>174</v>
      </c>
      <c r="BM236" s="214" t="s">
        <v>446</v>
      </c>
    </row>
    <row r="237" spans="1:47" s="2" customFormat="1" ht="12">
      <c r="A237" s="37"/>
      <c r="B237" s="38"/>
      <c r="C237" s="39"/>
      <c r="D237" s="216" t="s">
        <v>139</v>
      </c>
      <c r="E237" s="39"/>
      <c r="F237" s="217" t="s">
        <v>447</v>
      </c>
      <c r="G237" s="39"/>
      <c r="H237" s="39"/>
      <c r="I237" s="218"/>
      <c r="J237" s="39"/>
      <c r="K237" s="39"/>
      <c r="L237" s="43"/>
      <c r="M237" s="219"/>
      <c r="N237" s="220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139</v>
      </c>
      <c r="AU237" s="16" t="s">
        <v>79</v>
      </c>
    </row>
    <row r="238" spans="1:51" s="13" customFormat="1" ht="12">
      <c r="A238" s="13"/>
      <c r="B238" s="221"/>
      <c r="C238" s="222"/>
      <c r="D238" s="223" t="s">
        <v>147</v>
      </c>
      <c r="E238" s="224" t="s">
        <v>19</v>
      </c>
      <c r="F238" s="225" t="s">
        <v>448</v>
      </c>
      <c r="G238" s="222"/>
      <c r="H238" s="226">
        <v>475.2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2" t="s">
        <v>147</v>
      </c>
      <c r="AU238" s="232" t="s">
        <v>79</v>
      </c>
      <c r="AV238" s="13" t="s">
        <v>79</v>
      </c>
      <c r="AW238" s="13" t="s">
        <v>149</v>
      </c>
      <c r="AX238" s="13" t="s">
        <v>77</v>
      </c>
      <c r="AY238" s="232" t="s">
        <v>129</v>
      </c>
    </row>
    <row r="239" spans="1:65" s="2" customFormat="1" ht="21.75" customHeight="1">
      <c r="A239" s="37"/>
      <c r="B239" s="38"/>
      <c r="C239" s="203" t="s">
        <v>449</v>
      </c>
      <c r="D239" s="203" t="s">
        <v>132</v>
      </c>
      <c r="E239" s="204" t="s">
        <v>450</v>
      </c>
      <c r="F239" s="205" t="s">
        <v>451</v>
      </c>
      <c r="G239" s="206" t="s">
        <v>163</v>
      </c>
      <c r="H239" s="207">
        <v>49</v>
      </c>
      <c r="I239" s="208"/>
      <c r="J239" s="209">
        <f>ROUND(I239*H239,2)</f>
        <v>0</v>
      </c>
      <c r="K239" s="205" t="s">
        <v>136</v>
      </c>
      <c r="L239" s="43"/>
      <c r="M239" s="210" t="s">
        <v>19</v>
      </c>
      <c r="N239" s="211" t="s">
        <v>40</v>
      </c>
      <c r="O239" s="83"/>
      <c r="P239" s="212">
        <f>O239*H239</f>
        <v>0</v>
      </c>
      <c r="Q239" s="212">
        <v>1E-05</v>
      </c>
      <c r="R239" s="212">
        <f>Q239*H239</f>
        <v>0.0004900000000000001</v>
      </c>
      <c r="S239" s="212">
        <v>0</v>
      </c>
      <c r="T239" s="21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14" t="s">
        <v>174</v>
      </c>
      <c r="AT239" s="214" t="s">
        <v>132</v>
      </c>
      <c r="AU239" s="214" t="s">
        <v>79</v>
      </c>
      <c r="AY239" s="16" t="s">
        <v>129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6" t="s">
        <v>77</v>
      </c>
      <c r="BK239" s="215">
        <f>ROUND(I239*H239,2)</f>
        <v>0</v>
      </c>
      <c r="BL239" s="16" t="s">
        <v>174</v>
      </c>
      <c r="BM239" s="214" t="s">
        <v>452</v>
      </c>
    </row>
    <row r="240" spans="1:47" s="2" customFormat="1" ht="12">
      <c r="A240" s="37"/>
      <c r="B240" s="38"/>
      <c r="C240" s="39"/>
      <c r="D240" s="216" t="s">
        <v>139</v>
      </c>
      <c r="E240" s="39"/>
      <c r="F240" s="217" t="s">
        <v>453</v>
      </c>
      <c r="G240" s="39"/>
      <c r="H240" s="39"/>
      <c r="I240" s="218"/>
      <c r="J240" s="39"/>
      <c r="K240" s="39"/>
      <c r="L240" s="43"/>
      <c r="M240" s="219"/>
      <c r="N240" s="220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139</v>
      </c>
      <c r="AU240" s="16" t="s">
        <v>79</v>
      </c>
    </row>
    <row r="241" spans="1:51" s="13" customFormat="1" ht="12">
      <c r="A241" s="13"/>
      <c r="B241" s="221"/>
      <c r="C241" s="222"/>
      <c r="D241" s="223" t="s">
        <v>147</v>
      </c>
      <c r="E241" s="224" t="s">
        <v>19</v>
      </c>
      <c r="F241" s="225" t="s">
        <v>454</v>
      </c>
      <c r="G241" s="222"/>
      <c r="H241" s="226">
        <v>49</v>
      </c>
      <c r="I241" s="227"/>
      <c r="J241" s="222"/>
      <c r="K241" s="222"/>
      <c r="L241" s="228"/>
      <c r="M241" s="229"/>
      <c r="N241" s="230"/>
      <c r="O241" s="230"/>
      <c r="P241" s="230"/>
      <c r="Q241" s="230"/>
      <c r="R241" s="230"/>
      <c r="S241" s="230"/>
      <c r="T241" s="23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2" t="s">
        <v>147</v>
      </c>
      <c r="AU241" s="232" t="s">
        <v>79</v>
      </c>
      <c r="AV241" s="13" t="s">
        <v>79</v>
      </c>
      <c r="AW241" s="13" t="s">
        <v>149</v>
      </c>
      <c r="AX241" s="13" t="s">
        <v>77</v>
      </c>
      <c r="AY241" s="232" t="s">
        <v>129</v>
      </c>
    </row>
    <row r="242" spans="1:65" s="2" customFormat="1" ht="33" customHeight="1">
      <c r="A242" s="37"/>
      <c r="B242" s="38"/>
      <c r="C242" s="203" t="s">
        <v>455</v>
      </c>
      <c r="D242" s="203" t="s">
        <v>132</v>
      </c>
      <c r="E242" s="204" t="s">
        <v>456</v>
      </c>
      <c r="F242" s="205" t="s">
        <v>457</v>
      </c>
      <c r="G242" s="206" t="s">
        <v>135</v>
      </c>
      <c r="H242" s="207">
        <v>30</v>
      </c>
      <c r="I242" s="208"/>
      <c r="J242" s="209">
        <f>ROUND(I242*H242,2)</f>
        <v>0</v>
      </c>
      <c r="K242" s="205" t="s">
        <v>136</v>
      </c>
      <c r="L242" s="43"/>
      <c r="M242" s="210" t="s">
        <v>19</v>
      </c>
      <c r="N242" s="211" t="s">
        <v>40</v>
      </c>
      <c r="O242" s="83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14" t="s">
        <v>174</v>
      </c>
      <c r="AT242" s="214" t="s">
        <v>132</v>
      </c>
      <c r="AU242" s="214" t="s">
        <v>79</v>
      </c>
      <c r="AY242" s="16" t="s">
        <v>129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6" t="s">
        <v>77</v>
      </c>
      <c r="BK242" s="215">
        <f>ROUND(I242*H242,2)</f>
        <v>0</v>
      </c>
      <c r="BL242" s="16" t="s">
        <v>174</v>
      </c>
      <c r="BM242" s="214" t="s">
        <v>458</v>
      </c>
    </row>
    <row r="243" spans="1:47" s="2" customFormat="1" ht="12">
      <c r="A243" s="37"/>
      <c r="B243" s="38"/>
      <c r="C243" s="39"/>
      <c r="D243" s="216" t="s">
        <v>139</v>
      </c>
      <c r="E243" s="39"/>
      <c r="F243" s="217" t="s">
        <v>459</v>
      </c>
      <c r="G243" s="39"/>
      <c r="H243" s="39"/>
      <c r="I243" s="218"/>
      <c r="J243" s="39"/>
      <c r="K243" s="39"/>
      <c r="L243" s="43"/>
      <c r="M243" s="219"/>
      <c r="N243" s="220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139</v>
      </c>
      <c r="AU243" s="16" t="s">
        <v>79</v>
      </c>
    </row>
    <row r="244" spans="1:65" s="2" customFormat="1" ht="16.5" customHeight="1">
      <c r="A244" s="37"/>
      <c r="B244" s="38"/>
      <c r="C244" s="233" t="s">
        <v>460</v>
      </c>
      <c r="D244" s="233" t="s">
        <v>288</v>
      </c>
      <c r="E244" s="234" t="s">
        <v>461</v>
      </c>
      <c r="F244" s="235" t="s">
        <v>462</v>
      </c>
      <c r="G244" s="236" t="s">
        <v>135</v>
      </c>
      <c r="H244" s="237">
        <v>31.5</v>
      </c>
      <c r="I244" s="238"/>
      <c r="J244" s="239">
        <f>ROUND(I244*H244,2)</f>
        <v>0</v>
      </c>
      <c r="K244" s="235" t="s">
        <v>136</v>
      </c>
      <c r="L244" s="240"/>
      <c r="M244" s="241" t="s">
        <v>19</v>
      </c>
      <c r="N244" s="242" t="s">
        <v>40</v>
      </c>
      <c r="O244" s="83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14" t="s">
        <v>291</v>
      </c>
      <c r="AT244" s="214" t="s">
        <v>288</v>
      </c>
      <c r="AU244" s="214" t="s">
        <v>79</v>
      </c>
      <c r="AY244" s="16" t="s">
        <v>129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6" t="s">
        <v>77</v>
      </c>
      <c r="BK244" s="215">
        <f>ROUND(I244*H244,2)</f>
        <v>0</v>
      </c>
      <c r="BL244" s="16" t="s">
        <v>174</v>
      </c>
      <c r="BM244" s="214" t="s">
        <v>463</v>
      </c>
    </row>
    <row r="245" spans="1:51" s="13" customFormat="1" ht="12">
      <c r="A245" s="13"/>
      <c r="B245" s="221"/>
      <c r="C245" s="222"/>
      <c r="D245" s="223" t="s">
        <v>147</v>
      </c>
      <c r="E245" s="222"/>
      <c r="F245" s="225" t="s">
        <v>464</v>
      </c>
      <c r="G245" s="222"/>
      <c r="H245" s="226">
        <v>31.5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2" t="s">
        <v>147</v>
      </c>
      <c r="AU245" s="232" t="s">
        <v>79</v>
      </c>
      <c r="AV245" s="13" t="s">
        <v>79</v>
      </c>
      <c r="AW245" s="13" t="s">
        <v>4</v>
      </c>
      <c r="AX245" s="13" t="s">
        <v>77</v>
      </c>
      <c r="AY245" s="232" t="s">
        <v>129</v>
      </c>
    </row>
    <row r="246" spans="1:65" s="2" customFormat="1" ht="21.75" customHeight="1">
      <c r="A246" s="37"/>
      <c r="B246" s="38"/>
      <c r="C246" s="203" t="s">
        <v>465</v>
      </c>
      <c r="D246" s="203" t="s">
        <v>132</v>
      </c>
      <c r="E246" s="204" t="s">
        <v>466</v>
      </c>
      <c r="F246" s="205" t="s">
        <v>467</v>
      </c>
      <c r="G246" s="206" t="s">
        <v>135</v>
      </c>
      <c r="H246" s="207">
        <v>475.2</v>
      </c>
      <c r="I246" s="208"/>
      <c r="J246" s="209">
        <f>ROUND(I246*H246,2)</f>
        <v>0</v>
      </c>
      <c r="K246" s="205" t="s">
        <v>136</v>
      </c>
      <c r="L246" s="43"/>
      <c r="M246" s="210" t="s">
        <v>19</v>
      </c>
      <c r="N246" s="211" t="s">
        <v>40</v>
      </c>
      <c r="O246" s="83"/>
      <c r="P246" s="212">
        <f>O246*H246</f>
        <v>0</v>
      </c>
      <c r="Q246" s="212">
        <v>0.0002</v>
      </c>
      <c r="R246" s="212">
        <f>Q246*H246</f>
        <v>0.09504</v>
      </c>
      <c r="S246" s="212">
        <v>0</v>
      </c>
      <c r="T246" s="21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14" t="s">
        <v>174</v>
      </c>
      <c r="AT246" s="214" t="s">
        <v>132</v>
      </c>
      <c r="AU246" s="214" t="s">
        <v>79</v>
      </c>
      <c r="AY246" s="16" t="s">
        <v>129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6" t="s">
        <v>77</v>
      </c>
      <c r="BK246" s="215">
        <f>ROUND(I246*H246,2)</f>
        <v>0</v>
      </c>
      <c r="BL246" s="16" t="s">
        <v>174</v>
      </c>
      <c r="BM246" s="214" t="s">
        <v>468</v>
      </c>
    </row>
    <row r="247" spans="1:47" s="2" customFormat="1" ht="12">
      <c r="A247" s="37"/>
      <c r="B247" s="38"/>
      <c r="C247" s="39"/>
      <c r="D247" s="216" t="s">
        <v>139</v>
      </c>
      <c r="E247" s="39"/>
      <c r="F247" s="217" t="s">
        <v>469</v>
      </c>
      <c r="G247" s="39"/>
      <c r="H247" s="39"/>
      <c r="I247" s="218"/>
      <c r="J247" s="39"/>
      <c r="K247" s="39"/>
      <c r="L247" s="43"/>
      <c r="M247" s="219"/>
      <c r="N247" s="220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139</v>
      </c>
      <c r="AU247" s="16" t="s">
        <v>79</v>
      </c>
    </row>
    <row r="248" spans="1:65" s="2" customFormat="1" ht="24.15" customHeight="1">
      <c r="A248" s="37"/>
      <c r="B248" s="38"/>
      <c r="C248" s="203" t="s">
        <v>470</v>
      </c>
      <c r="D248" s="203" t="s">
        <v>132</v>
      </c>
      <c r="E248" s="204" t="s">
        <v>471</v>
      </c>
      <c r="F248" s="205" t="s">
        <v>472</v>
      </c>
      <c r="G248" s="206" t="s">
        <v>135</v>
      </c>
      <c r="H248" s="207">
        <v>494.1</v>
      </c>
      <c r="I248" s="208"/>
      <c r="J248" s="209">
        <f>ROUND(I248*H248,2)</f>
        <v>0</v>
      </c>
      <c r="K248" s="205" t="s">
        <v>136</v>
      </c>
      <c r="L248" s="43"/>
      <c r="M248" s="210" t="s">
        <v>19</v>
      </c>
      <c r="N248" s="211" t="s">
        <v>40</v>
      </c>
      <c r="O248" s="83"/>
      <c r="P248" s="212">
        <f>O248*H248</f>
        <v>0</v>
      </c>
      <c r="Q248" s="212">
        <v>0.0002</v>
      </c>
      <c r="R248" s="212">
        <f>Q248*H248</f>
        <v>0.09882</v>
      </c>
      <c r="S248" s="212">
        <v>0</v>
      </c>
      <c r="T248" s="213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14" t="s">
        <v>174</v>
      </c>
      <c r="AT248" s="214" t="s">
        <v>132</v>
      </c>
      <c r="AU248" s="214" t="s">
        <v>79</v>
      </c>
      <c r="AY248" s="16" t="s">
        <v>129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6" t="s">
        <v>77</v>
      </c>
      <c r="BK248" s="215">
        <f>ROUND(I248*H248,2)</f>
        <v>0</v>
      </c>
      <c r="BL248" s="16" t="s">
        <v>174</v>
      </c>
      <c r="BM248" s="214" t="s">
        <v>473</v>
      </c>
    </row>
    <row r="249" spans="1:47" s="2" customFormat="1" ht="12">
      <c r="A249" s="37"/>
      <c r="B249" s="38"/>
      <c r="C249" s="39"/>
      <c r="D249" s="216" t="s">
        <v>139</v>
      </c>
      <c r="E249" s="39"/>
      <c r="F249" s="217" t="s">
        <v>474</v>
      </c>
      <c r="G249" s="39"/>
      <c r="H249" s="39"/>
      <c r="I249" s="218"/>
      <c r="J249" s="39"/>
      <c r="K249" s="39"/>
      <c r="L249" s="43"/>
      <c r="M249" s="219"/>
      <c r="N249" s="220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139</v>
      </c>
      <c r="AU249" s="16" t="s">
        <v>79</v>
      </c>
    </row>
    <row r="250" spans="1:51" s="13" customFormat="1" ht="12">
      <c r="A250" s="13"/>
      <c r="B250" s="221"/>
      <c r="C250" s="222"/>
      <c r="D250" s="223" t="s">
        <v>147</v>
      </c>
      <c r="E250" s="224" t="s">
        <v>19</v>
      </c>
      <c r="F250" s="225" t="s">
        <v>475</v>
      </c>
      <c r="G250" s="222"/>
      <c r="H250" s="226">
        <v>494.1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2" t="s">
        <v>147</v>
      </c>
      <c r="AU250" s="232" t="s">
        <v>79</v>
      </c>
      <c r="AV250" s="13" t="s">
        <v>79</v>
      </c>
      <c r="AW250" s="13" t="s">
        <v>149</v>
      </c>
      <c r="AX250" s="13" t="s">
        <v>77</v>
      </c>
      <c r="AY250" s="232" t="s">
        <v>129</v>
      </c>
    </row>
    <row r="251" spans="1:65" s="2" customFormat="1" ht="24.15" customHeight="1">
      <c r="A251" s="37"/>
      <c r="B251" s="38"/>
      <c r="C251" s="203" t="s">
        <v>476</v>
      </c>
      <c r="D251" s="203" t="s">
        <v>132</v>
      </c>
      <c r="E251" s="204" t="s">
        <v>477</v>
      </c>
      <c r="F251" s="205" t="s">
        <v>478</v>
      </c>
      <c r="G251" s="206" t="s">
        <v>135</v>
      </c>
      <c r="H251" s="207">
        <v>347.2</v>
      </c>
      <c r="I251" s="208"/>
      <c r="J251" s="209">
        <f>ROUND(I251*H251,2)</f>
        <v>0</v>
      </c>
      <c r="K251" s="205" t="s">
        <v>136</v>
      </c>
      <c r="L251" s="43"/>
      <c r="M251" s="210" t="s">
        <v>19</v>
      </c>
      <c r="N251" s="211" t="s">
        <v>40</v>
      </c>
      <c r="O251" s="83"/>
      <c r="P251" s="212">
        <f>O251*H251</f>
        <v>0</v>
      </c>
      <c r="Q251" s="212">
        <v>1E-05</v>
      </c>
      <c r="R251" s="212">
        <f>Q251*H251</f>
        <v>0.0034720000000000003</v>
      </c>
      <c r="S251" s="212">
        <v>0</v>
      </c>
      <c r="T251" s="21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14" t="s">
        <v>174</v>
      </c>
      <c r="AT251" s="214" t="s">
        <v>132</v>
      </c>
      <c r="AU251" s="214" t="s">
        <v>79</v>
      </c>
      <c r="AY251" s="16" t="s">
        <v>129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6" t="s">
        <v>77</v>
      </c>
      <c r="BK251" s="215">
        <f>ROUND(I251*H251,2)</f>
        <v>0</v>
      </c>
      <c r="BL251" s="16" t="s">
        <v>174</v>
      </c>
      <c r="BM251" s="214" t="s">
        <v>479</v>
      </c>
    </row>
    <row r="252" spans="1:47" s="2" customFormat="1" ht="12">
      <c r="A252" s="37"/>
      <c r="B252" s="38"/>
      <c r="C252" s="39"/>
      <c r="D252" s="216" t="s">
        <v>139</v>
      </c>
      <c r="E252" s="39"/>
      <c r="F252" s="217" t="s">
        <v>480</v>
      </c>
      <c r="G252" s="39"/>
      <c r="H252" s="39"/>
      <c r="I252" s="218"/>
      <c r="J252" s="39"/>
      <c r="K252" s="39"/>
      <c r="L252" s="43"/>
      <c r="M252" s="219"/>
      <c r="N252" s="220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139</v>
      </c>
      <c r="AU252" s="16" t="s">
        <v>79</v>
      </c>
    </row>
    <row r="253" spans="1:51" s="13" customFormat="1" ht="12">
      <c r="A253" s="13"/>
      <c r="B253" s="221"/>
      <c r="C253" s="222"/>
      <c r="D253" s="223" t="s">
        <v>147</v>
      </c>
      <c r="E253" s="224" t="s">
        <v>19</v>
      </c>
      <c r="F253" s="225" t="s">
        <v>481</v>
      </c>
      <c r="G253" s="222"/>
      <c r="H253" s="226">
        <v>347.2</v>
      </c>
      <c r="I253" s="227"/>
      <c r="J253" s="222"/>
      <c r="K253" s="222"/>
      <c r="L253" s="228"/>
      <c r="M253" s="229"/>
      <c r="N253" s="230"/>
      <c r="O253" s="230"/>
      <c r="P253" s="230"/>
      <c r="Q253" s="230"/>
      <c r="R253" s="230"/>
      <c r="S253" s="230"/>
      <c r="T253" s="23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2" t="s">
        <v>147</v>
      </c>
      <c r="AU253" s="232" t="s">
        <v>79</v>
      </c>
      <c r="AV253" s="13" t="s">
        <v>79</v>
      </c>
      <c r="AW253" s="13" t="s">
        <v>149</v>
      </c>
      <c r="AX253" s="13" t="s">
        <v>77</v>
      </c>
      <c r="AY253" s="232" t="s">
        <v>129</v>
      </c>
    </row>
    <row r="254" spans="1:63" s="12" customFormat="1" ht="22.8" customHeight="1">
      <c r="A254" s="12"/>
      <c r="B254" s="187"/>
      <c r="C254" s="188"/>
      <c r="D254" s="189" t="s">
        <v>68</v>
      </c>
      <c r="E254" s="201" t="s">
        <v>482</v>
      </c>
      <c r="F254" s="201" t="s">
        <v>483</v>
      </c>
      <c r="G254" s="188"/>
      <c r="H254" s="188"/>
      <c r="I254" s="191"/>
      <c r="J254" s="202">
        <f>BK254</f>
        <v>0</v>
      </c>
      <c r="K254" s="188"/>
      <c r="L254" s="193"/>
      <c r="M254" s="194"/>
      <c r="N254" s="195"/>
      <c r="O254" s="195"/>
      <c r="P254" s="196">
        <f>SUM(P255:P264)</f>
        <v>0</v>
      </c>
      <c r="Q254" s="195"/>
      <c r="R254" s="196">
        <f>SUM(R255:R264)</f>
        <v>0.001548</v>
      </c>
      <c r="S254" s="195"/>
      <c r="T254" s="197">
        <f>SUM(T255:T264)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98" t="s">
        <v>79</v>
      </c>
      <c r="AT254" s="199" t="s">
        <v>68</v>
      </c>
      <c r="AU254" s="199" t="s">
        <v>77</v>
      </c>
      <c r="AY254" s="198" t="s">
        <v>129</v>
      </c>
      <c r="BK254" s="200">
        <f>SUM(BK255:BK264)</f>
        <v>0</v>
      </c>
    </row>
    <row r="255" spans="1:65" s="2" customFormat="1" ht="24.15" customHeight="1">
      <c r="A255" s="37"/>
      <c r="B255" s="38"/>
      <c r="C255" s="203" t="s">
        <v>484</v>
      </c>
      <c r="D255" s="203" t="s">
        <v>132</v>
      </c>
      <c r="E255" s="204" t="s">
        <v>485</v>
      </c>
      <c r="F255" s="205" t="s">
        <v>486</v>
      </c>
      <c r="G255" s="206" t="s">
        <v>135</v>
      </c>
      <c r="H255" s="207">
        <v>3.6</v>
      </c>
      <c r="I255" s="208"/>
      <c r="J255" s="209">
        <f>ROUND(I255*H255,2)</f>
        <v>0</v>
      </c>
      <c r="K255" s="205" t="s">
        <v>136</v>
      </c>
      <c r="L255" s="43"/>
      <c r="M255" s="210" t="s">
        <v>19</v>
      </c>
      <c r="N255" s="211" t="s">
        <v>40</v>
      </c>
      <c r="O255" s="83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14" t="s">
        <v>174</v>
      </c>
      <c r="AT255" s="214" t="s">
        <v>132</v>
      </c>
      <c r="AU255" s="214" t="s">
        <v>79</v>
      </c>
      <c r="AY255" s="16" t="s">
        <v>129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6" t="s">
        <v>77</v>
      </c>
      <c r="BK255" s="215">
        <f>ROUND(I255*H255,2)</f>
        <v>0</v>
      </c>
      <c r="BL255" s="16" t="s">
        <v>174</v>
      </c>
      <c r="BM255" s="214" t="s">
        <v>487</v>
      </c>
    </row>
    <row r="256" spans="1:47" s="2" customFormat="1" ht="12">
      <c r="A256" s="37"/>
      <c r="B256" s="38"/>
      <c r="C256" s="39"/>
      <c r="D256" s="216" t="s">
        <v>139</v>
      </c>
      <c r="E256" s="39"/>
      <c r="F256" s="217" t="s">
        <v>488</v>
      </c>
      <c r="G256" s="39"/>
      <c r="H256" s="39"/>
      <c r="I256" s="218"/>
      <c r="J256" s="39"/>
      <c r="K256" s="39"/>
      <c r="L256" s="43"/>
      <c r="M256" s="219"/>
      <c r="N256" s="220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139</v>
      </c>
      <c r="AU256" s="16" t="s">
        <v>79</v>
      </c>
    </row>
    <row r="257" spans="1:65" s="2" customFormat="1" ht="16.5" customHeight="1">
      <c r="A257" s="37"/>
      <c r="B257" s="38"/>
      <c r="C257" s="203" t="s">
        <v>489</v>
      </c>
      <c r="D257" s="203" t="s">
        <v>132</v>
      </c>
      <c r="E257" s="204" t="s">
        <v>490</v>
      </c>
      <c r="F257" s="205" t="s">
        <v>491</v>
      </c>
      <c r="G257" s="206" t="s">
        <v>135</v>
      </c>
      <c r="H257" s="207">
        <v>3.6</v>
      </c>
      <c r="I257" s="208"/>
      <c r="J257" s="209">
        <f>ROUND(I257*H257,2)</f>
        <v>0</v>
      </c>
      <c r="K257" s="205" t="s">
        <v>136</v>
      </c>
      <c r="L257" s="43"/>
      <c r="M257" s="210" t="s">
        <v>19</v>
      </c>
      <c r="N257" s="211" t="s">
        <v>40</v>
      </c>
      <c r="O257" s="83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14" t="s">
        <v>174</v>
      </c>
      <c r="AT257" s="214" t="s">
        <v>132</v>
      </c>
      <c r="AU257" s="214" t="s">
        <v>79</v>
      </c>
      <c r="AY257" s="16" t="s">
        <v>129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6" t="s">
        <v>77</v>
      </c>
      <c r="BK257" s="215">
        <f>ROUND(I257*H257,2)</f>
        <v>0</v>
      </c>
      <c r="BL257" s="16" t="s">
        <v>174</v>
      </c>
      <c r="BM257" s="214" t="s">
        <v>492</v>
      </c>
    </row>
    <row r="258" spans="1:47" s="2" customFormat="1" ht="12">
      <c r="A258" s="37"/>
      <c r="B258" s="38"/>
      <c r="C258" s="39"/>
      <c r="D258" s="216" t="s">
        <v>139</v>
      </c>
      <c r="E258" s="39"/>
      <c r="F258" s="217" t="s">
        <v>493</v>
      </c>
      <c r="G258" s="39"/>
      <c r="H258" s="39"/>
      <c r="I258" s="218"/>
      <c r="J258" s="39"/>
      <c r="K258" s="39"/>
      <c r="L258" s="43"/>
      <c r="M258" s="219"/>
      <c r="N258" s="220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139</v>
      </c>
      <c r="AU258" s="16" t="s">
        <v>79</v>
      </c>
    </row>
    <row r="259" spans="1:65" s="2" customFormat="1" ht="16.5" customHeight="1">
      <c r="A259" s="37"/>
      <c r="B259" s="38"/>
      <c r="C259" s="233" t="s">
        <v>494</v>
      </c>
      <c r="D259" s="233" t="s">
        <v>288</v>
      </c>
      <c r="E259" s="234" t="s">
        <v>495</v>
      </c>
      <c r="F259" s="235" t="s">
        <v>496</v>
      </c>
      <c r="G259" s="236" t="s">
        <v>420</v>
      </c>
      <c r="H259" s="237">
        <v>1.037</v>
      </c>
      <c r="I259" s="238"/>
      <c r="J259" s="239">
        <f>ROUND(I259*H259,2)</f>
        <v>0</v>
      </c>
      <c r="K259" s="235" t="s">
        <v>136</v>
      </c>
      <c r="L259" s="240"/>
      <c r="M259" s="241" t="s">
        <v>19</v>
      </c>
      <c r="N259" s="242" t="s">
        <v>40</v>
      </c>
      <c r="O259" s="83"/>
      <c r="P259" s="212">
        <f>O259*H259</f>
        <v>0</v>
      </c>
      <c r="Q259" s="212">
        <v>0.001</v>
      </c>
      <c r="R259" s="212">
        <f>Q259*H259</f>
        <v>0.001037</v>
      </c>
      <c r="S259" s="212">
        <v>0</v>
      </c>
      <c r="T259" s="213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14" t="s">
        <v>291</v>
      </c>
      <c r="AT259" s="214" t="s">
        <v>288</v>
      </c>
      <c r="AU259" s="214" t="s">
        <v>79</v>
      </c>
      <c r="AY259" s="16" t="s">
        <v>129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6" t="s">
        <v>77</v>
      </c>
      <c r="BK259" s="215">
        <f>ROUND(I259*H259,2)</f>
        <v>0</v>
      </c>
      <c r="BL259" s="16" t="s">
        <v>174</v>
      </c>
      <c r="BM259" s="214" t="s">
        <v>497</v>
      </c>
    </row>
    <row r="260" spans="1:51" s="13" customFormat="1" ht="12">
      <c r="A260" s="13"/>
      <c r="B260" s="221"/>
      <c r="C260" s="222"/>
      <c r="D260" s="223" t="s">
        <v>147</v>
      </c>
      <c r="E260" s="222"/>
      <c r="F260" s="225" t="s">
        <v>498</v>
      </c>
      <c r="G260" s="222"/>
      <c r="H260" s="226">
        <v>1.037</v>
      </c>
      <c r="I260" s="227"/>
      <c r="J260" s="222"/>
      <c r="K260" s="222"/>
      <c r="L260" s="228"/>
      <c r="M260" s="229"/>
      <c r="N260" s="230"/>
      <c r="O260" s="230"/>
      <c r="P260" s="230"/>
      <c r="Q260" s="230"/>
      <c r="R260" s="230"/>
      <c r="S260" s="230"/>
      <c r="T260" s="23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2" t="s">
        <v>147</v>
      </c>
      <c r="AU260" s="232" t="s">
        <v>79</v>
      </c>
      <c r="AV260" s="13" t="s">
        <v>79</v>
      </c>
      <c r="AW260" s="13" t="s">
        <v>4</v>
      </c>
      <c r="AX260" s="13" t="s">
        <v>77</v>
      </c>
      <c r="AY260" s="232" t="s">
        <v>129</v>
      </c>
    </row>
    <row r="261" spans="1:65" s="2" customFormat="1" ht="21.75" customHeight="1">
      <c r="A261" s="37"/>
      <c r="B261" s="38"/>
      <c r="C261" s="203" t="s">
        <v>499</v>
      </c>
      <c r="D261" s="203" t="s">
        <v>132</v>
      </c>
      <c r="E261" s="204" t="s">
        <v>500</v>
      </c>
      <c r="F261" s="205" t="s">
        <v>501</v>
      </c>
      <c r="G261" s="206" t="s">
        <v>135</v>
      </c>
      <c r="H261" s="207">
        <v>3.6</v>
      </c>
      <c r="I261" s="208"/>
      <c r="J261" s="209">
        <f>ROUND(I261*H261,2)</f>
        <v>0</v>
      </c>
      <c r="K261" s="205" t="s">
        <v>136</v>
      </c>
      <c r="L261" s="43"/>
      <c r="M261" s="210" t="s">
        <v>19</v>
      </c>
      <c r="N261" s="211" t="s">
        <v>40</v>
      </c>
      <c r="O261" s="8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14" t="s">
        <v>174</v>
      </c>
      <c r="AT261" s="214" t="s">
        <v>132</v>
      </c>
      <c r="AU261" s="214" t="s">
        <v>79</v>
      </c>
      <c r="AY261" s="16" t="s">
        <v>129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6" t="s">
        <v>77</v>
      </c>
      <c r="BK261" s="215">
        <f>ROUND(I261*H261,2)</f>
        <v>0</v>
      </c>
      <c r="BL261" s="16" t="s">
        <v>174</v>
      </c>
      <c r="BM261" s="214" t="s">
        <v>502</v>
      </c>
    </row>
    <row r="262" spans="1:47" s="2" customFormat="1" ht="12">
      <c r="A262" s="37"/>
      <c r="B262" s="38"/>
      <c r="C262" s="39"/>
      <c r="D262" s="216" t="s">
        <v>139</v>
      </c>
      <c r="E262" s="39"/>
      <c r="F262" s="217" t="s">
        <v>503</v>
      </c>
      <c r="G262" s="39"/>
      <c r="H262" s="39"/>
      <c r="I262" s="218"/>
      <c r="J262" s="39"/>
      <c r="K262" s="39"/>
      <c r="L262" s="43"/>
      <c r="M262" s="219"/>
      <c r="N262" s="220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139</v>
      </c>
      <c r="AU262" s="16" t="s">
        <v>79</v>
      </c>
    </row>
    <row r="263" spans="1:65" s="2" customFormat="1" ht="16.5" customHeight="1">
      <c r="A263" s="37"/>
      <c r="B263" s="38"/>
      <c r="C263" s="233" t="s">
        <v>504</v>
      </c>
      <c r="D263" s="233" t="s">
        <v>288</v>
      </c>
      <c r="E263" s="234" t="s">
        <v>505</v>
      </c>
      <c r="F263" s="235" t="s">
        <v>506</v>
      </c>
      <c r="G263" s="236" t="s">
        <v>420</v>
      </c>
      <c r="H263" s="237">
        <v>0.511</v>
      </c>
      <c r="I263" s="238"/>
      <c r="J263" s="239">
        <f>ROUND(I263*H263,2)</f>
        <v>0</v>
      </c>
      <c r="K263" s="235" t="s">
        <v>136</v>
      </c>
      <c r="L263" s="240"/>
      <c r="M263" s="241" t="s">
        <v>19</v>
      </c>
      <c r="N263" s="242" t="s">
        <v>40</v>
      </c>
      <c r="O263" s="83"/>
      <c r="P263" s="212">
        <f>O263*H263</f>
        <v>0</v>
      </c>
      <c r="Q263" s="212">
        <v>0.001</v>
      </c>
      <c r="R263" s="212">
        <f>Q263*H263</f>
        <v>0.0005110000000000001</v>
      </c>
      <c r="S263" s="212">
        <v>0</v>
      </c>
      <c r="T263" s="213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14" t="s">
        <v>291</v>
      </c>
      <c r="AT263" s="214" t="s">
        <v>288</v>
      </c>
      <c r="AU263" s="214" t="s">
        <v>79</v>
      </c>
      <c r="AY263" s="16" t="s">
        <v>129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6" t="s">
        <v>77</v>
      </c>
      <c r="BK263" s="215">
        <f>ROUND(I263*H263,2)</f>
        <v>0</v>
      </c>
      <c r="BL263" s="16" t="s">
        <v>174</v>
      </c>
      <c r="BM263" s="214" t="s">
        <v>507</v>
      </c>
    </row>
    <row r="264" spans="1:51" s="13" customFormat="1" ht="12">
      <c r="A264" s="13"/>
      <c r="B264" s="221"/>
      <c r="C264" s="222"/>
      <c r="D264" s="223" t="s">
        <v>147</v>
      </c>
      <c r="E264" s="222"/>
      <c r="F264" s="225" t="s">
        <v>508</v>
      </c>
      <c r="G264" s="222"/>
      <c r="H264" s="226">
        <v>0.511</v>
      </c>
      <c r="I264" s="227"/>
      <c r="J264" s="222"/>
      <c r="K264" s="222"/>
      <c r="L264" s="228"/>
      <c r="M264" s="229"/>
      <c r="N264" s="230"/>
      <c r="O264" s="230"/>
      <c r="P264" s="230"/>
      <c r="Q264" s="230"/>
      <c r="R264" s="230"/>
      <c r="S264" s="230"/>
      <c r="T264" s="23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2" t="s">
        <v>147</v>
      </c>
      <c r="AU264" s="232" t="s">
        <v>79</v>
      </c>
      <c r="AV264" s="13" t="s">
        <v>79</v>
      </c>
      <c r="AW264" s="13" t="s">
        <v>4</v>
      </c>
      <c r="AX264" s="13" t="s">
        <v>77</v>
      </c>
      <c r="AY264" s="232" t="s">
        <v>129</v>
      </c>
    </row>
    <row r="265" spans="1:63" s="12" customFormat="1" ht="25.9" customHeight="1">
      <c r="A265" s="12"/>
      <c r="B265" s="187"/>
      <c r="C265" s="188"/>
      <c r="D265" s="189" t="s">
        <v>68</v>
      </c>
      <c r="E265" s="190" t="s">
        <v>288</v>
      </c>
      <c r="F265" s="190" t="s">
        <v>509</v>
      </c>
      <c r="G265" s="188"/>
      <c r="H265" s="188"/>
      <c r="I265" s="191"/>
      <c r="J265" s="192">
        <f>BK265</f>
        <v>0</v>
      </c>
      <c r="K265" s="188"/>
      <c r="L265" s="193"/>
      <c r="M265" s="194"/>
      <c r="N265" s="195"/>
      <c r="O265" s="195"/>
      <c r="P265" s="196">
        <f>P266</f>
        <v>0</v>
      </c>
      <c r="Q265" s="195"/>
      <c r="R265" s="196">
        <f>R266</f>
        <v>0</v>
      </c>
      <c r="S265" s="195"/>
      <c r="T265" s="197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98" t="s">
        <v>130</v>
      </c>
      <c r="AT265" s="199" t="s">
        <v>68</v>
      </c>
      <c r="AU265" s="199" t="s">
        <v>69</v>
      </c>
      <c r="AY265" s="198" t="s">
        <v>129</v>
      </c>
      <c r="BK265" s="200">
        <f>BK266</f>
        <v>0</v>
      </c>
    </row>
    <row r="266" spans="1:63" s="12" customFormat="1" ht="22.8" customHeight="1">
      <c r="A266" s="12"/>
      <c r="B266" s="187"/>
      <c r="C266" s="188"/>
      <c r="D266" s="189" t="s">
        <v>68</v>
      </c>
      <c r="E266" s="201" t="s">
        <v>510</v>
      </c>
      <c r="F266" s="201" t="s">
        <v>511</v>
      </c>
      <c r="G266" s="188"/>
      <c r="H266" s="188"/>
      <c r="I266" s="191"/>
      <c r="J266" s="202">
        <f>BK266</f>
        <v>0</v>
      </c>
      <c r="K266" s="188"/>
      <c r="L266" s="193"/>
      <c r="M266" s="194"/>
      <c r="N266" s="195"/>
      <c r="O266" s="195"/>
      <c r="P266" s="196">
        <f>SUM(P267:P269)</f>
        <v>0</v>
      </c>
      <c r="Q266" s="195"/>
      <c r="R266" s="196">
        <f>SUM(R267:R269)</f>
        <v>0</v>
      </c>
      <c r="S266" s="195"/>
      <c r="T266" s="197">
        <f>SUM(T267:T269)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98" t="s">
        <v>130</v>
      </c>
      <c r="AT266" s="199" t="s">
        <v>68</v>
      </c>
      <c r="AU266" s="199" t="s">
        <v>77</v>
      </c>
      <c r="AY266" s="198" t="s">
        <v>129</v>
      </c>
      <c r="BK266" s="200">
        <f>SUM(BK267:BK269)</f>
        <v>0</v>
      </c>
    </row>
    <row r="267" spans="1:65" s="2" customFormat="1" ht="24.15" customHeight="1">
      <c r="A267" s="37"/>
      <c r="B267" s="38"/>
      <c r="C267" s="203" t="s">
        <v>512</v>
      </c>
      <c r="D267" s="203" t="s">
        <v>132</v>
      </c>
      <c r="E267" s="204" t="s">
        <v>513</v>
      </c>
      <c r="F267" s="205" t="s">
        <v>514</v>
      </c>
      <c r="G267" s="206" t="s">
        <v>248</v>
      </c>
      <c r="H267" s="207">
        <v>24</v>
      </c>
      <c r="I267" s="208"/>
      <c r="J267" s="209">
        <f>ROUND(I267*H267,2)</f>
        <v>0</v>
      </c>
      <c r="K267" s="205" t="s">
        <v>136</v>
      </c>
      <c r="L267" s="43"/>
      <c r="M267" s="210" t="s">
        <v>19</v>
      </c>
      <c r="N267" s="211" t="s">
        <v>40</v>
      </c>
      <c r="O267" s="83"/>
      <c r="P267" s="212">
        <f>O267*H267</f>
        <v>0</v>
      </c>
      <c r="Q267" s="212">
        <v>0</v>
      </c>
      <c r="R267" s="212">
        <f>Q267*H267</f>
        <v>0</v>
      </c>
      <c r="S267" s="212">
        <v>0</v>
      </c>
      <c r="T267" s="213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14" t="s">
        <v>489</v>
      </c>
      <c r="AT267" s="214" t="s">
        <v>132</v>
      </c>
      <c r="AU267" s="214" t="s">
        <v>79</v>
      </c>
      <c r="AY267" s="16" t="s">
        <v>129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16" t="s">
        <v>77</v>
      </c>
      <c r="BK267" s="215">
        <f>ROUND(I267*H267,2)</f>
        <v>0</v>
      </c>
      <c r="BL267" s="16" t="s">
        <v>489</v>
      </c>
      <c r="BM267" s="214" t="s">
        <v>515</v>
      </c>
    </row>
    <row r="268" spans="1:47" s="2" customFormat="1" ht="12">
      <c r="A268" s="37"/>
      <c r="B268" s="38"/>
      <c r="C268" s="39"/>
      <c r="D268" s="216" t="s">
        <v>139</v>
      </c>
      <c r="E268" s="39"/>
      <c r="F268" s="217" t="s">
        <v>516</v>
      </c>
      <c r="G268" s="39"/>
      <c r="H268" s="39"/>
      <c r="I268" s="218"/>
      <c r="J268" s="39"/>
      <c r="K268" s="39"/>
      <c r="L268" s="43"/>
      <c r="M268" s="219"/>
      <c r="N268" s="220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139</v>
      </c>
      <c r="AU268" s="16" t="s">
        <v>79</v>
      </c>
    </row>
    <row r="269" spans="1:51" s="13" customFormat="1" ht="12">
      <c r="A269" s="13"/>
      <c r="B269" s="221"/>
      <c r="C269" s="222"/>
      <c r="D269" s="223" t="s">
        <v>147</v>
      </c>
      <c r="E269" s="224" t="s">
        <v>19</v>
      </c>
      <c r="F269" s="225" t="s">
        <v>517</v>
      </c>
      <c r="G269" s="222"/>
      <c r="H269" s="226">
        <v>24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2" t="s">
        <v>147</v>
      </c>
      <c r="AU269" s="232" t="s">
        <v>79</v>
      </c>
      <c r="AV269" s="13" t="s">
        <v>79</v>
      </c>
      <c r="AW269" s="13" t="s">
        <v>149</v>
      </c>
      <c r="AX269" s="13" t="s">
        <v>77</v>
      </c>
      <c r="AY269" s="232" t="s">
        <v>129</v>
      </c>
    </row>
    <row r="270" spans="1:63" s="12" customFormat="1" ht="25.9" customHeight="1">
      <c r="A270" s="12"/>
      <c r="B270" s="187"/>
      <c r="C270" s="188"/>
      <c r="D270" s="189" t="s">
        <v>68</v>
      </c>
      <c r="E270" s="190" t="s">
        <v>518</v>
      </c>
      <c r="F270" s="190" t="s">
        <v>519</v>
      </c>
      <c r="G270" s="188"/>
      <c r="H270" s="188"/>
      <c r="I270" s="191"/>
      <c r="J270" s="192">
        <f>BK270</f>
        <v>0</v>
      </c>
      <c r="K270" s="188"/>
      <c r="L270" s="193"/>
      <c r="M270" s="194"/>
      <c r="N270" s="195"/>
      <c r="O270" s="195"/>
      <c r="P270" s="196">
        <f>P271+P273+P281</f>
        <v>0</v>
      </c>
      <c r="Q270" s="195"/>
      <c r="R270" s="196">
        <f>R271+R273+R281</f>
        <v>0</v>
      </c>
      <c r="S270" s="195"/>
      <c r="T270" s="197">
        <f>T271+T273+T281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98" t="s">
        <v>160</v>
      </c>
      <c r="AT270" s="199" t="s">
        <v>68</v>
      </c>
      <c r="AU270" s="199" t="s">
        <v>69</v>
      </c>
      <c r="AY270" s="198" t="s">
        <v>129</v>
      </c>
      <c r="BK270" s="200">
        <f>BK271+BK273+BK281</f>
        <v>0</v>
      </c>
    </row>
    <row r="271" spans="1:63" s="12" customFormat="1" ht="22.8" customHeight="1">
      <c r="A271" s="12"/>
      <c r="B271" s="187"/>
      <c r="C271" s="188"/>
      <c r="D271" s="189" t="s">
        <v>68</v>
      </c>
      <c r="E271" s="201" t="s">
        <v>520</v>
      </c>
      <c r="F271" s="201" t="s">
        <v>521</v>
      </c>
      <c r="G271" s="188"/>
      <c r="H271" s="188"/>
      <c r="I271" s="191"/>
      <c r="J271" s="202">
        <f>BK271</f>
        <v>0</v>
      </c>
      <c r="K271" s="188"/>
      <c r="L271" s="193"/>
      <c r="M271" s="194"/>
      <c r="N271" s="195"/>
      <c r="O271" s="195"/>
      <c r="P271" s="196">
        <f>P272</f>
        <v>0</v>
      </c>
      <c r="Q271" s="195"/>
      <c r="R271" s="196">
        <f>R272</f>
        <v>0</v>
      </c>
      <c r="S271" s="195"/>
      <c r="T271" s="197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98" t="s">
        <v>160</v>
      </c>
      <c r="AT271" s="199" t="s">
        <v>68</v>
      </c>
      <c r="AU271" s="199" t="s">
        <v>77</v>
      </c>
      <c r="AY271" s="198" t="s">
        <v>129</v>
      </c>
      <c r="BK271" s="200">
        <f>BK272</f>
        <v>0</v>
      </c>
    </row>
    <row r="272" spans="1:65" s="2" customFormat="1" ht="16.5" customHeight="1">
      <c r="A272" s="37"/>
      <c r="B272" s="38"/>
      <c r="C272" s="203" t="s">
        <v>522</v>
      </c>
      <c r="D272" s="203" t="s">
        <v>132</v>
      </c>
      <c r="E272" s="204" t="s">
        <v>523</v>
      </c>
      <c r="F272" s="205" t="s">
        <v>524</v>
      </c>
      <c r="G272" s="206" t="s">
        <v>234</v>
      </c>
      <c r="H272" s="207">
        <v>1</v>
      </c>
      <c r="I272" s="208"/>
      <c r="J272" s="209">
        <f>ROUND(I272*H272,2)</f>
        <v>0</v>
      </c>
      <c r="K272" s="205" t="s">
        <v>19</v>
      </c>
      <c r="L272" s="43"/>
      <c r="M272" s="210" t="s">
        <v>19</v>
      </c>
      <c r="N272" s="211" t="s">
        <v>40</v>
      </c>
      <c r="O272" s="83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14" t="s">
        <v>525</v>
      </c>
      <c r="AT272" s="214" t="s">
        <v>132</v>
      </c>
      <c r="AU272" s="214" t="s">
        <v>79</v>
      </c>
      <c r="AY272" s="16" t="s">
        <v>129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6" t="s">
        <v>77</v>
      </c>
      <c r="BK272" s="215">
        <f>ROUND(I272*H272,2)</f>
        <v>0</v>
      </c>
      <c r="BL272" s="16" t="s">
        <v>525</v>
      </c>
      <c r="BM272" s="214" t="s">
        <v>526</v>
      </c>
    </row>
    <row r="273" spans="1:63" s="12" customFormat="1" ht="22.8" customHeight="1">
      <c r="A273" s="12"/>
      <c r="B273" s="187"/>
      <c r="C273" s="188"/>
      <c r="D273" s="189" t="s">
        <v>68</v>
      </c>
      <c r="E273" s="201" t="s">
        <v>527</v>
      </c>
      <c r="F273" s="201" t="s">
        <v>528</v>
      </c>
      <c r="G273" s="188"/>
      <c r="H273" s="188"/>
      <c r="I273" s="191"/>
      <c r="J273" s="202">
        <f>BK273</f>
        <v>0</v>
      </c>
      <c r="K273" s="188"/>
      <c r="L273" s="193"/>
      <c r="M273" s="194"/>
      <c r="N273" s="195"/>
      <c r="O273" s="195"/>
      <c r="P273" s="196">
        <f>SUM(P274:P280)</f>
        <v>0</v>
      </c>
      <c r="Q273" s="195"/>
      <c r="R273" s="196">
        <f>SUM(R274:R280)</f>
        <v>0</v>
      </c>
      <c r="S273" s="195"/>
      <c r="T273" s="197">
        <f>SUM(T274:T280)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98" t="s">
        <v>160</v>
      </c>
      <c r="AT273" s="199" t="s">
        <v>68</v>
      </c>
      <c r="AU273" s="199" t="s">
        <v>77</v>
      </c>
      <c r="AY273" s="198" t="s">
        <v>129</v>
      </c>
      <c r="BK273" s="200">
        <f>SUM(BK274:BK280)</f>
        <v>0</v>
      </c>
    </row>
    <row r="274" spans="1:65" s="2" customFormat="1" ht="16.5" customHeight="1">
      <c r="A274" s="37"/>
      <c r="B274" s="38"/>
      <c r="C274" s="203" t="s">
        <v>529</v>
      </c>
      <c r="D274" s="203" t="s">
        <v>132</v>
      </c>
      <c r="E274" s="204" t="s">
        <v>530</v>
      </c>
      <c r="F274" s="205" t="s">
        <v>531</v>
      </c>
      <c r="G274" s="206" t="s">
        <v>234</v>
      </c>
      <c r="H274" s="207">
        <v>1</v>
      </c>
      <c r="I274" s="208"/>
      <c r="J274" s="209">
        <f>ROUND(I274*H274,2)</f>
        <v>0</v>
      </c>
      <c r="K274" s="205" t="s">
        <v>136</v>
      </c>
      <c r="L274" s="43"/>
      <c r="M274" s="210" t="s">
        <v>19</v>
      </c>
      <c r="N274" s="211" t="s">
        <v>40</v>
      </c>
      <c r="O274" s="83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14" t="s">
        <v>525</v>
      </c>
      <c r="AT274" s="214" t="s">
        <v>132</v>
      </c>
      <c r="AU274" s="214" t="s">
        <v>79</v>
      </c>
      <c r="AY274" s="16" t="s">
        <v>129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6" t="s">
        <v>77</v>
      </c>
      <c r="BK274" s="215">
        <f>ROUND(I274*H274,2)</f>
        <v>0</v>
      </c>
      <c r="BL274" s="16" t="s">
        <v>525</v>
      </c>
      <c r="BM274" s="214" t="s">
        <v>532</v>
      </c>
    </row>
    <row r="275" spans="1:47" s="2" customFormat="1" ht="12">
      <c r="A275" s="37"/>
      <c r="B275" s="38"/>
      <c r="C275" s="39"/>
      <c r="D275" s="216" t="s">
        <v>139</v>
      </c>
      <c r="E275" s="39"/>
      <c r="F275" s="217" t="s">
        <v>533</v>
      </c>
      <c r="G275" s="39"/>
      <c r="H275" s="39"/>
      <c r="I275" s="218"/>
      <c r="J275" s="39"/>
      <c r="K275" s="39"/>
      <c r="L275" s="43"/>
      <c r="M275" s="219"/>
      <c r="N275" s="220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139</v>
      </c>
      <c r="AU275" s="16" t="s">
        <v>79</v>
      </c>
    </row>
    <row r="276" spans="1:65" s="2" customFormat="1" ht="16.5" customHeight="1">
      <c r="A276" s="37"/>
      <c r="B276" s="38"/>
      <c r="C276" s="203" t="s">
        <v>534</v>
      </c>
      <c r="D276" s="203" t="s">
        <v>132</v>
      </c>
      <c r="E276" s="204" t="s">
        <v>535</v>
      </c>
      <c r="F276" s="205" t="s">
        <v>536</v>
      </c>
      <c r="G276" s="206" t="s">
        <v>234</v>
      </c>
      <c r="H276" s="207">
        <v>1</v>
      </c>
      <c r="I276" s="208"/>
      <c r="J276" s="209">
        <f>ROUND(I276*H276,2)</f>
        <v>0</v>
      </c>
      <c r="K276" s="205" t="s">
        <v>136</v>
      </c>
      <c r="L276" s="43"/>
      <c r="M276" s="210" t="s">
        <v>19</v>
      </c>
      <c r="N276" s="211" t="s">
        <v>40</v>
      </c>
      <c r="O276" s="83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14" t="s">
        <v>525</v>
      </c>
      <c r="AT276" s="214" t="s">
        <v>132</v>
      </c>
      <c r="AU276" s="214" t="s">
        <v>79</v>
      </c>
      <c r="AY276" s="16" t="s">
        <v>129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6" t="s">
        <v>77</v>
      </c>
      <c r="BK276" s="215">
        <f>ROUND(I276*H276,2)</f>
        <v>0</v>
      </c>
      <c r="BL276" s="16" t="s">
        <v>525</v>
      </c>
      <c r="BM276" s="214" t="s">
        <v>537</v>
      </c>
    </row>
    <row r="277" spans="1:47" s="2" customFormat="1" ht="12">
      <c r="A277" s="37"/>
      <c r="B277" s="38"/>
      <c r="C277" s="39"/>
      <c r="D277" s="216" t="s">
        <v>139</v>
      </c>
      <c r="E277" s="39"/>
      <c r="F277" s="217" t="s">
        <v>538</v>
      </c>
      <c r="G277" s="39"/>
      <c r="H277" s="39"/>
      <c r="I277" s="218"/>
      <c r="J277" s="39"/>
      <c r="K277" s="39"/>
      <c r="L277" s="43"/>
      <c r="M277" s="219"/>
      <c r="N277" s="220"/>
      <c r="O277" s="83"/>
      <c r="P277" s="83"/>
      <c r="Q277" s="83"/>
      <c r="R277" s="83"/>
      <c r="S277" s="83"/>
      <c r="T277" s="84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139</v>
      </c>
      <c r="AU277" s="16" t="s">
        <v>79</v>
      </c>
    </row>
    <row r="278" spans="1:65" s="2" customFormat="1" ht="16.5" customHeight="1">
      <c r="A278" s="37"/>
      <c r="B278" s="38"/>
      <c r="C278" s="203" t="s">
        <v>539</v>
      </c>
      <c r="D278" s="203" t="s">
        <v>132</v>
      </c>
      <c r="E278" s="204" t="s">
        <v>540</v>
      </c>
      <c r="F278" s="205" t="s">
        <v>541</v>
      </c>
      <c r="G278" s="206" t="s">
        <v>234</v>
      </c>
      <c r="H278" s="207">
        <v>1</v>
      </c>
      <c r="I278" s="208"/>
      <c r="J278" s="209">
        <f>ROUND(I278*H278,2)</f>
        <v>0</v>
      </c>
      <c r="K278" s="205" t="s">
        <v>136</v>
      </c>
      <c r="L278" s="43"/>
      <c r="M278" s="210" t="s">
        <v>19</v>
      </c>
      <c r="N278" s="211" t="s">
        <v>40</v>
      </c>
      <c r="O278" s="83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14" t="s">
        <v>525</v>
      </c>
      <c r="AT278" s="214" t="s">
        <v>132</v>
      </c>
      <c r="AU278" s="214" t="s">
        <v>79</v>
      </c>
      <c r="AY278" s="16" t="s">
        <v>129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6" t="s">
        <v>77</v>
      </c>
      <c r="BK278" s="215">
        <f>ROUND(I278*H278,2)</f>
        <v>0</v>
      </c>
      <c r="BL278" s="16" t="s">
        <v>525</v>
      </c>
      <c r="BM278" s="214" t="s">
        <v>542</v>
      </c>
    </row>
    <row r="279" spans="1:47" s="2" customFormat="1" ht="12">
      <c r="A279" s="37"/>
      <c r="B279" s="38"/>
      <c r="C279" s="39"/>
      <c r="D279" s="216" t="s">
        <v>139</v>
      </c>
      <c r="E279" s="39"/>
      <c r="F279" s="217" t="s">
        <v>543</v>
      </c>
      <c r="G279" s="39"/>
      <c r="H279" s="39"/>
      <c r="I279" s="218"/>
      <c r="J279" s="39"/>
      <c r="K279" s="39"/>
      <c r="L279" s="43"/>
      <c r="M279" s="219"/>
      <c r="N279" s="220"/>
      <c r="O279" s="83"/>
      <c r="P279" s="83"/>
      <c r="Q279" s="83"/>
      <c r="R279" s="83"/>
      <c r="S279" s="83"/>
      <c r="T279" s="84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139</v>
      </c>
      <c r="AU279" s="16" t="s">
        <v>79</v>
      </c>
    </row>
    <row r="280" spans="1:65" s="2" customFormat="1" ht="16.5" customHeight="1">
      <c r="A280" s="37"/>
      <c r="B280" s="38"/>
      <c r="C280" s="203" t="s">
        <v>544</v>
      </c>
      <c r="D280" s="203" t="s">
        <v>132</v>
      </c>
      <c r="E280" s="204" t="s">
        <v>545</v>
      </c>
      <c r="F280" s="205" t="s">
        <v>546</v>
      </c>
      <c r="G280" s="206" t="s">
        <v>234</v>
      </c>
      <c r="H280" s="207">
        <v>1</v>
      </c>
      <c r="I280" s="208"/>
      <c r="J280" s="209">
        <f>ROUND(I280*H280,2)</f>
        <v>0</v>
      </c>
      <c r="K280" s="205" t="s">
        <v>19</v>
      </c>
      <c r="L280" s="43"/>
      <c r="M280" s="210" t="s">
        <v>19</v>
      </c>
      <c r="N280" s="211" t="s">
        <v>40</v>
      </c>
      <c r="O280" s="83"/>
      <c r="P280" s="212">
        <f>O280*H280</f>
        <v>0</v>
      </c>
      <c r="Q280" s="212">
        <v>0</v>
      </c>
      <c r="R280" s="212">
        <f>Q280*H280</f>
        <v>0</v>
      </c>
      <c r="S280" s="212">
        <v>0</v>
      </c>
      <c r="T280" s="213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14" t="s">
        <v>525</v>
      </c>
      <c r="AT280" s="214" t="s">
        <v>132</v>
      </c>
      <c r="AU280" s="214" t="s">
        <v>79</v>
      </c>
      <c r="AY280" s="16" t="s">
        <v>129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6" t="s">
        <v>77</v>
      </c>
      <c r="BK280" s="215">
        <f>ROUND(I280*H280,2)</f>
        <v>0</v>
      </c>
      <c r="BL280" s="16" t="s">
        <v>525</v>
      </c>
      <c r="BM280" s="214" t="s">
        <v>547</v>
      </c>
    </row>
    <row r="281" spans="1:63" s="12" customFormat="1" ht="22.8" customHeight="1">
      <c r="A281" s="12"/>
      <c r="B281" s="187"/>
      <c r="C281" s="188"/>
      <c r="D281" s="189" t="s">
        <v>68</v>
      </c>
      <c r="E281" s="201" t="s">
        <v>548</v>
      </c>
      <c r="F281" s="201" t="s">
        <v>549</v>
      </c>
      <c r="G281" s="188"/>
      <c r="H281" s="188"/>
      <c r="I281" s="191"/>
      <c r="J281" s="202">
        <f>BK281</f>
        <v>0</v>
      </c>
      <c r="K281" s="188"/>
      <c r="L281" s="193"/>
      <c r="M281" s="194"/>
      <c r="N281" s="195"/>
      <c r="O281" s="195"/>
      <c r="P281" s="196">
        <f>SUM(P282:P283)</f>
        <v>0</v>
      </c>
      <c r="Q281" s="195"/>
      <c r="R281" s="196">
        <f>SUM(R282:R283)</f>
        <v>0</v>
      </c>
      <c r="S281" s="195"/>
      <c r="T281" s="197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8" t="s">
        <v>160</v>
      </c>
      <c r="AT281" s="199" t="s">
        <v>68</v>
      </c>
      <c r="AU281" s="199" t="s">
        <v>77</v>
      </c>
      <c r="AY281" s="198" t="s">
        <v>129</v>
      </c>
      <c r="BK281" s="200">
        <f>SUM(BK282:BK283)</f>
        <v>0</v>
      </c>
    </row>
    <row r="282" spans="1:65" s="2" customFormat="1" ht="16.5" customHeight="1">
      <c r="A282" s="37"/>
      <c r="B282" s="38"/>
      <c r="C282" s="203" t="s">
        <v>550</v>
      </c>
      <c r="D282" s="203" t="s">
        <v>132</v>
      </c>
      <c r="E282" s="204" t="s">
        <v>551</v>
      </c>
      <c r="F282" s="205" t="s">
        <v>552</v>
      </c>
      <c r="G282" s="206" t="s">
        <v>234</v>
      </c>
      <c r="H282" s="207">
        <v>1</v>
      </c>
      <c r="I282" s="208"/>
      <c r="J282" s="209">
        <f>ROUND(I282*H282,2)</f>
        <v>0</v>
      </c>
      <c r="K282" s="205" t="s">
        <v>136</v>
      </c>
      <c r="L282" s="43"/>
      <c r="M282" s="210" t="s">
        <v>19</v>
      </c>
      <c r="N282" s="211" t="s">
        <v>40</v>
      </c>
      <c r="O282" s="83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14" t="s">
        <v>525</v>
      </c>
      <c r="AT282" s="214" t="s">
        <v>132</v>
      </c>
      <c r="AU282" s="214" t="s">
        <v>79</v>
      </c>
      <c r="AY282" s="16" t="s">
        <v>129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6" t="s">
        <v>77</v>
      </c>
      <c r="BK282" s="215">
        <f>ROUND(I282*H282,2)</f>
        <v>0</v>
      </c>
      <c r="BL282" s="16" t="s">
        <v>525</v>
      </c>
      <c r="BM282" s="214" t="s">
        <v>553</v>
      </c>
    </row>
    <row r="283" spans="1:47" s="2" customFormat="1" ht="12">
      <c r="A283" s="37"/>
      <c r="B283" s="38"/>
      <c r="C283" s="39"/>
      <c r="D283" s="216" t="s">
        <v>139</v>
      </c>
      <c r="E283" s="39"/>
      <c r="F283" s="217" t="s">
        <v>554</v>
      </c>
      <c r="G283" s="39"/>
      <c r="H283" s="39"/>
      <c r="I283" s="218"/>
      <c r="J283" s="39"/>
      <c r="K283" s="39"/>
      <c r="L283" s="43"/>
      <c r="M283" s="244"/>
      <c r="N283" s="245"/>
      <c r="O283" s="246"/>
      <c r="P283" s="246"/>
      <c r="Q283" s="246"/>
      <c r="R283" s="246"/>
      <c r="S283" s="246"/>
      <c r="T283" s="24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139</v>
      </c>
      <c r="AU283" s="16" t="s">
        <v>79</v>
      </c>
    </row>
    <row r="284" spans="1:31" s="2" customFormat="1" ht="6.95" customHeight="1">
      <c r="A284" s="37"/>
      <c r="B284" s="58"/>
      <c r="C284" s="59"/>
      <c r="D284" s="59"/>
      <c r="E284" s="59"/>
      <c r="F284" s="59"/>
      <c r="G284" s="59"/>
      <c r="H284" s="59"/>
      <c r="I284" s="59"/>
      <c r="J284" s="59"/>
      <c r="K284" s="59"/>
      <c r="L284" s="43"/>
      <c r="M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</sheetData>
  <sheetProtection password="CC35" sheet="1" objects="1" scenarios="1" formatColumns="0" formatRows="0" autoFilter="0"/>
  <autoFilter ref="C99:K283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2_01/319201321"/>
    <hyperlink ref="F107" r:id="rId2" display="https://podminky.urs.cz/item/CS_URS_2022_01/611325422"/>
    <hyperlink ref="F110" r:id="rId3" display="https://podminky.urs.cz/item/CS_URS_2022_01/612325422"/>
    <hyperlink ref="F113" r:id="rId4" display="https://podminky.urs.cz/item/CS_URS_2022_01/612331121"/>
    <hyperlink ref="F116" r:id="rId5" display="https://podminky.urs.cz/item/CS_URS_2022_01/619995001"/>
    <hyperlink ref="F118" r:id="rId6" display="https://podminky.urs.cz/item/CS_URS_2022_01/629991011"/>
    <hyperlink ref="F121" r:id="rId7" display="https://podminky.urs.cz/item/CS_URS_2022_01/632450134"/>
    <hyperlink ref="F125" r:id="rId8" display="https://podminky.urs.cz/item/CS_URS_2022_01/949101112"/>
    <hyperlink ref="F128" r:id="rId9" display="https://podminky.urs.cz/item/CS_URS_2022_01/952901111"/>
    <hyperlink ref="F131" r:id="rId10" display="https://podminky.urs.cz/item/CS_URS_2022_01/978059541"/>
    <hyperlink ref="F134" r:id="rId11" display="https://podminky.urs.cz/item/CS_URS_2022_01/997013112"/>
    <hyperlink ref="F136" r:id="rId12" display="https://podminky.urs.cz/item/CS_URS_2022_01/997013213"/>
    <hyperlink ref="F138" r:id="rId13" display="https://podminky.urs.cz/item/CS_URS_2022_01/997013501"/>
    <hyperlink ref="F140" r:id="rId14" display="https://podminky.urs.cz/item/CS_URS_2022_01/997013511"/>
    <hyperlink ref="F142" r:id="rId15" display="https://podminky.urs.cz/item/CS_URS_2022_01/997013631"/>
    <hyperlink ref="F145" r:id="rId16" display="https://podminky.urs.cz/item/CS_URS_2022_01/998011002"/>
    <hyperlink ref="F149" r:id="rId17" display="https://podminky.urs.cz/item/CS_URS_2022_01/725210821"/>
    <hyperlink ref="F152" r:id="rId18" display="https://podminky.urs.cz/item/CS_URS_2022_01/725820802"/>
    <hyperlink ref="F156" r:id="rId19" display="https://podminky.urs.cz/item/CS_URS_2022_01/742330801"/>
    <hyperlink ref="F158" r:id="rId20" display="https://podminky.urs.cz/item/CS_URS_2022_01/742330811"/>
    <hyperlink ref="F160" r:id="rId21" display="https://podminky.urs.cz/item/CS_URS_2022_01/742340821"/>
    <hyperlink ref="F162" r:id="rId22" display="https://podminky.urs.cz/item/CS_URS_2022_01/742410801"/>
    <hyperlink ref="F164" r:id="rId23" display="https://podminky.urs.cz/item/CS_URS_2022_01/742430801"/>
    <hyperlink ref="F167" r:id="rId24" display="https://podminky.urs.cz/item/CS_URS_2022_01/766411811"/>
    <hyperlink ref="F169" r:id="rId25" display="https://podminky.urs.cz/item/CS_URS_2022_01/766491851"/>
    <hyperlink ref="F171" r:id="rId26" display="https://podminky.urs.cz/item/CS_URS_2022_01/766660002"/>
    <hyperlink ref="F174" r:id="rId27" display="https://podminky.urs.cz/item/CS_URS_2022_01/766691914"/>
    <hyperlink ref="F176" r:id="rId28" display="https://podminky.urs.cz/item/CS_URS_2022_01/766695213"/>
    <hyperlink ref="F179" r:id="rId29" display="https://podminky.urs.cz/item/CS_URS_2022_01/998766102"/>
    <hyperlink ref="F182" r:id="rId30" display="https://podminky.urs.cz/item/CS_URS_2022_01/775591919"/>
    <hyperlink ref="F184" r:id="rId31" display="https://podminky.urs.cz/item/CS_URS_2022_01/775591920"/>
    <hyperlink ref="F186" r:id="rId32" display="https://podminky.urs.cz/item/CS_URS_2022_01/775591921"/>
    <hyperlink ref="F188" r:id="rId33" display="https://podminky.urs.cz/item/CS_URS_2022_01/775591924"/>
    <hyperlink ref="F190" r:id="rId34" display="https://podminky.urs.cz/item/CS_URS_2022_01/775591926"/>
    <hyperlink ref="F192" r:id="rId35" display="https://podminky.urs.cz/item/CS_URS_2022_01/998775202"/>
    <hyperlink ref="F195" r:id="rId36" display="https://podminky.urs.cz/item/CS_URS_2022_01/776111311"/>
    <hyperlink ref="F198" r:id="rId37" display="https://podminky.urs.cz/item/CS_URS_2022_01/776111411"/>
    <hyperlink ref="F203" r:id="rId38" display="https://podminky.urs.cz/item/CS_URS_2022_01/776121112"/>
    <hyperlink ref="F206" r:id="rId39" display="https://podminky.urs.cz/item/CS_URS_2022_01/776141122"/>
    <hyperlink ref="F209" r:id="rId40" display="https://podminky.urs.cz/item/CS_URS_2022_01/776201812"/>
    <hyperlink ref="F212" r:id="rId41" display="https://podminky.urs.cz/item/CS_URS_2022_01/776221111"/>
    <hyperlink ref="F216" r:id="rId42" display="https://podminky.urs.cz/item/CS_URS_2022_01/776411111"/>
    <hyperlink ref="F221" r:id="rId43" display="https://podminky.urs.cz/item/CS_URS_2022_01/998776202"/>
    <hyperlink ref="F224" r:id="rId44" display="https://podminky.urs.cz/item/CS_URS_2022_01/781121011"/>
    <hyperlink ref="F226" r:id="rId45" display="https://podminky.urs.cz/item/CS_URS_2022_01/781474115"/>
    <hyperlink ref="F232" r:id="rId46" display="https://podminky.urs.cz/item/CS_URS_2022_01/781477111"/>
    <hyperlink ref="F234" r:id="rId47" display="https://podminky.urs.cz/item/CS_URS_2022_01/998781202"/>
    <hyperlink ref="F237" r:id="rId48" display="https://podminky.urs.cz/item/CS_URS_2022_01/784121003"/>
    <hyperlink ref="F240" r:id="rId49" display="https://podminky.urs.cz/item/CS_URS_2022_01/784161003"/>
    <hyperlink ref="F243" r:id="rId50" display="https://podminky.urs.cz/item/CS_URS_2022_01/784171123"/>
    <hyperlink ref="F247" r:id="rId51" display="https://podminky.urs.cz/item/CS_URS_2022_01/784181103"/>
    <hyperlink ref="F249" r:id="rId52" display="https://podminky.urs.cz/item/CS_URS_2022_01/784221111"/>
    <hyperlink ref="F252" r:id="rId53" display="https://podminky.urs.cz/item/CS_URS_2022_01/784221151"/>
    <hyperlink ref="F256" r:id="rId54" display="https://podminky.urs.cz/item/CS_URS_2022_01/789112151"/>
    <hyperlink ref="F258" r:id="rId55" display="https://podminky.urs.cz/item/CS_URS_2022_01/789312110"/>
    <hyperlink ref="F262" r:id="rId56" display="https://podminky.urs.cz/item/CS_URS_2022_01/789312120"/>
    <hyperlink ref="F268" r:id="rId57" display="https://podminky.urs.cz/item/CS_URS_2022_01/218203403"/>
    <hyperlink ref="F275" r:id="rId58" display="https://podminky.urs.cz/item/CS_URS_2022_01/043103000"/>
    <hyperlink ref="F277" r:id="rId59" display="https://podminky.urs.cz/item/CS_URS_2022_01/045303000"/>
    <hyperlink ref="F279" r:id="rId60" display="https://podminky.urs.cz/item/CS_URS_2022_01/049303000"/>
    <hyperlink ref="F283" r:id="rId61" display="https://podminky.urs.cz/item/CS_URS_2022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79</v>
      </c>
    </row>
    <row r="4" spans="2:46" s="1" customFormat="1" ht="24.95" customHeight="1">
      <c r="B4" s="19"/>
      <c r="D4" s="129" t="s">
        <v>86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Infrastruktura - stavební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87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555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22. 6. 2022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32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33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35</v>
      </c>
      <c r="E30" s="37"/>
      <c r="F30" s="37"/>
      <c r="G30" s="37"/>
      <c r="H30" s="37"/>
      <c r="I30" s="37"/>
      <c r="J30" s="143">
        <f>ROUND(J79,2)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37</v>
      </c>
      <c r="G32" s="37"/>
      <c r="H32" s="37"/>
      <c r="I32" s="144" t="s">
        <v>36</v>
      </c>
      <c r="J32" s="144" t="s">
        <v>38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39</v>
      </c>
      <c r="E33" s="131" t="s">
        <v>40</v>
      </c>
      <c r="F33" s="146">
        <f>ROUND((SUM(BE79:BE81)),2)</f>
        <v>0</v>
      </c>
      <c r="G33" s="37"/>
      <c r="H33" s="37"/>
      <c r="I33" s="147">
        <v>0.21</v>
      </c>
      <c r="J33" s="146">
        <f>ROUND(((SUM(BE79:BE81))*I33),2)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41</v>
      </c>
      <c r="F34" s="146">
        <f>ROUND((SUM(BF79:BF81)),2)</f>
        <v>0</v>
      </c>
      <c r="G34" s="37"/>
      <c r="H34" s="37"/>
      <c r="I34" s="147">
        <v>0.15</v>
      </c>
      <c r="J34" s="146">
        <f>ROUND(((SUM(BF79:BF81))*I34),2)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42</v>
      </c>
      <c r="F35" s="146">
        <f>ROUND((SUM(BG79:BG81)),2)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43</v>
      </c>
      <c r="F36" s="146">
        <f>ROUND((SUM(BH79:BH81)),2)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44</v>
      </c>
      <c r="F37" s="146">
        <f>ROUND((SUM(BI79:BI81)),2)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45</v>
      </c>
      <c r="E39" s="150"/>
      <c r="F39" s="150"/>
      <c r="G39" s="151" t="s">
        <v>46</v>
      </c>
      <c r="H39" s="152" t="s">
        <v>47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Infrastruktura - stavební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F02 - ZTI + VZT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Vrchlického</v>
      </c>
      <c r="G52" s="39"/>
      <c r="H52" s="39"/>
      <c r="I52" s="31" t="s">
        <v>23</v>
      </c>
      <c r="J52" s="71" t="str">
        <f>IF(J12="","",J12)</f>
        <v>22. 6. 2022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32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90</v>
      </c>
      <c r="D57" s="161"/>
      <c r="E57" s="161"/>
      <c r="F57" s="161"/>
      <c r="G57" s="161"/>
      <c r="H57" s="161"/>
      <c r="I57" s="161"/>
      <c r="J57" s="162" t="s">
        <v>91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67</v>
      </c>
      <c r="D59" s="39"/>
      <c r="E59" s="39"/>
      <c r="F59" s="39"/>
      <c r="G59" s="39"/>
      <c r="H59" s="39"/>
      <c r="I59" s="39"/>
      <c r="J59" s="101">
        <f>J79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2" customFormat="1" ht="21.8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3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13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5" spans="1:31" s="2" customFormat="1" ht="6.95" customHeight="1">
      <c r="A65" s="37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24.95" customHeight="1">
      <c r="A66" s="37"/>
      <c r="B66" s="38"/>
      <c r="C66" s="22" t="s">
        <v>114</v>
      </c>
      <c r="D66" s="39"/>
      <c r="E66" s="39"/>
      <c r="F66" s="39"/>
      <c r="G66" s="39"/>
      <c r="H66" s="39"/>
      <c r="I66" s="39"/>
      <c r="J66" s="39"/>
      <c r="K66" s="3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12" customHeight="1">
      <c r="A68" s="37"/>
      <c r="B68" s="38"/>
      <c r="C68" s="31" t="s">
        <v>16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6.5" customHeight="1">
      <c r="A69" s="37"/>
      <c r="B69" s="38"/>
      <c r="C69" s="39"/>
      <c r="D69" s="39"/>
      <c r="E69" s="159" t="str">
        <f>E7</f>
        <v>Infrastruktura - stavební</v>
      </c>
      <c r="F69" s="31"/>
      <c r="G69" s="31"/>
      <c r="H69" s="31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87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68" t="str">
        <f>E9</f>
        <v>F02 - ZTI + VZT</v>
      </c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21</v>
      </c>
      <c r="D73" s="39"/>
      <c r="E73" s="39"/>
      <c r="F73" s="26" t="str">
        <f>F12</f>
        <v>Vrchlického</v>
      </c>
      <c r="G73" s="39"/>
      <c r="H73" s="39"/>
      <c r="I73" s="31" t="s">
        <v>23</v>
      </c>
      <c r="J73" s="71" t="str">
        <f>IF(J12="","",J12)</f>
        <v>22. 6. 2022</v>
      </c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15" customHeight="1">
      <c r="A75" s="37"/>
      <c r="B75" s="38"/>
      <c r="C75" s="31" t="s">
        <v>25</v>
      </c>
      <c r="D75" s="39"/>
      <c r="E75" s="39"/>
      <c r="F75" s="26" t="str">
        <f>E15</f>
        <v xml:space="preserve"> </v>
      </c>
      <c r="G75" s="39"/>
      <c r="H75" s="39"/>
      <c r="I75" s="31" t="s">
        <v>31</v>
      </c>
      <c r="J75" s="35" t="str">
        <f>E21</f>
        <v xml:space="preserve"> 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15" customHeight="1">
      <c r="A76" s="37"/>
      <c r="B76" s="38"/>
      <c r="C76" s="31" t="s">
        <v>29</v>
      </c>
      <c r="D76" s="39"/>
      <c r="E76" s="39"/>
      <c r="F76" s="26" t="str">
        <f>IF(E18="","",E18)</f>
        <v>Vyplň údaj</v>
      </c>
      <c r="G76" s="39"/>
      <c r="H76" s="39"/>
      <c r="I76" s="31" t="s">
        <v>32</v>
      </c>
      <c r="J76" s="35" t="str">
        <f>E24</f>
        <v xml:space="preserve"> </v>
      </c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0.3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11" customFormat="1" ht="29.25" customHeight="1">
      <c r="A78" s="176"/>
      <c r="B78" s="177"/>
      <c r="C78" s="178" t="s">
        <v>115</v>
      </c>
      <c r="D78" s="179" t="s">
        <v>54</v>
      </c>
      <c r="E78" s="179" t="s">
        <v>50</v>
      </c>
      <c r="F78" s="179" t="s">
        <v>51</v>
      </c>
      <c r="G78" s="179" t="s">
        <v>116</v>
      </c>
      <c r="H78" s="179" t="s">
        <v>117</v>
      </c>
      <c r="I78" s="179" t="s">
        <v>118</v>
      </c>
      <c r="J78" s="179" t="s">
        <v>91</v>
      </c>
      <c r="K78" s="180" t="s">
        <v>119</v>
      </c>
      <c r="L78" s="181"/>
      <c r="M78" s="91" t="s">
        <v>19</v>
      </c>
      <c r="N78" s="92" t="s">
        <v>39</v>
      </c>
      <c r="O78" s="92" t="s">
        <v>120</v>
      </c>
      <c r="P78" s="92" t="s">
        <v>121</v>
      </c>
      <c r="Q78" s="92" t="s">
        <v>122</v>
      </c>
      <c r="R78" s="92" t="s">
        <v>123</v>
      </c>
      <c r="S78" s="92" t="s">
        <v>124</v>
      </c>
      <c r="T78" s="93" t="s">
        <v>125</v>
      </c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</row>
    <row r="79" spans="1:63" s="2" customFormat="1" ht="22.8" customHeight="1">
      <c r="A79" s="37"/>
      <c r="B79" s="38"/>
      <c r="C79" s="98" t="s">
        <v>126</v>
      </c>
      <c r="D79" s="39"/>
      <c r="E79" s="39"/>
      <c r="F79" s="39"/>
      <c r="G79" s="39"/>
      <c r="H79" s="39"/>
      <c r="I79" s="39"/>
      <c r="J79" s="182">
        <f>BK79</f>
        <v>0</v>
      </c>
      <c r="K79" s="39"/>
      <c r="L79" s="43"/>
      <c r="M79" s="94"/>
      <c r="N79" s="183"/>
      <c r="O79" s="95"/>
      <c r="P79" s="184">
        <f>SUM(P80:P81)</f>
        <v>0</v>
      </c>
      <c r="Q79" s="95"/>
      <c r="R79" s="184">
        <f>SUM(R80:R81)</f>
        <v>0</v>
      </c>
      <c r="S79" s="95"/>
      <c r="T79" s="185">
        <f>SUM(T80:T81)</f>
        <v>0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68</v>
      </c>
      <c r="AU79" s="16" t="s">
        <v>92</v>
      </c>
      <c r="BK79" s="186">
        <f>SUM(BK80:BK81)</f>
        <v>0</v>
      </c>
    </row>
    <row r="80" spans="1:65" s="2" customFormat="1" ht="16.5" customHeight="1">
      <c r="A80" s="37"/>
      <c r="B80" s="38"/>
      <c r="C80" s="233" t="s">
        <v>77</v>
      </c>
      <c r="D80" s="233" t="s">
        <v>288</v>
      </c>
      <c r="E80" s="234" t="s">
        <v>556</v>
      </c>
      <c r="F80" s="235" t="s">
        <v>557</v>
      </c>
      <c r="G80" s="236" t="s">
        <v>234</v>
      </c>
      <c r="H80" s="237">
        <v>1</v>
      </c>
      <c r="I80" s="238"/>
      <c r="J80" s="239">
        <f>ROUND(I80*H80,2)</f>
        <v>0</v>
      </c>
      <c r="K80" s="235" t="s">
        <v>19</v>
      </c>
      <c r="L80" s="240"/>
      <c r="M80" s="241" t="s">
        <v>19</v>
      </c>
      <c r="N80" s="242" t="s">
        <v>40</v>
      </c>
      <c r="O80" s="83"/>
      <c r="P80" s="212">
        <f>O80*H80</f>
        <v>0</v>
      </c>
      <c r="Q80" s="212">
        <v>0</v>
      </c>
      <c r="R80" s="212">
        <f>Q80*H80</f>
        <v>0</v>
      </c>
      <c r="S80" s="212">
        <v>0</v>
      </c>
      <c r="T80" s="213">
        <f>S80*H80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R80" s="214" t="s">
        <v>180</v>
      </c>
      <c r="AT80" s="214" t="s">
        <v>288</v>
      </c>
      <c r="AU80" s="214" t="s">
        <v>69</v>
      </c>
      <c r="AY80" s="16" t="s">
        <v>129</v>
      </c>
      <c r="BE80" s="215">
        <f>IF(N80="základní",J80,0)</f>
        <v>0</v>
      </c>
      <c r="BF80" s="215">
        <f>IF(N80="snížená",J80,0)</f>
        <v>0</v>
      </c>
      <c r="BG80" s="215">
        <f>IF(N80="zákl. přenesená",J80,0)</f>
        <v>0</v>
      </c>
      <c r="BH80" s="215">
        <f>IF(N80="sníž. přenesená",J80,0)</f>
        <v>0</v>
      </c>
      <c r="BI80" s="215">
        <f>IF(N80="nulová",J80,0)</f>
        <v>0</v>
      </c>
      <c r="BJ80" s="16" t="s">
        <v>77</v>
      </c>
      <c r="BK80" s="215">
        <f>ROUND(I80*H80,2)</f>
        <v>0</v>
      </c>
      <c r="BL80" s="16" t="s">
        <v>137</v>
      </c>
      <c r="BM80" s="214" t="s">
        <v>558</v>
      </c>
    </row>
    <row r="81" spans="1:47" s="2" customFormat="1" ht="12">
      <c r="A81" s="37"/>
      <c r="B81" s="38"/>
      <c r="C81" s="39"/>
      <c r="D81" s="223" t="s">
        <v>559</v>
      </c>
      <c r="E81" s="39"/>
      <c r="F81" s="248" t="s">
        <v>560</v>
      </c>
      <c r="G81" s="39"/>
      <c r="H81" s="39"/>
      <c r="I81" s="218"/>
      <c r="J81" s="39"/>
      <c r="K81" s="39"/>
      <c r="L81" s="43"/>
      <c r="M81" s="244"/>
      <c r="N81" s="245"/>
      <c r="O81" s="246"/>
      <c r="P81" s="246"/>
      <c r="Q81" s="246"/>
      <c r="R81" s="246"/>
      <c r="S81" s="246"/>
      <c r="T81" s="24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559</v>
      </c>
      <c r="AU81" s="16" t="s">
        <v>69</v>
      </c>
    </row>
    <row r="82" spans="1:31" s="2" customFormat="1" ht="6.95" customHeight="1">
      <c r="A82" s="37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43"/>
      <c r="M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</sheetData>
  <sheetProtection password="CC35" sheet="1" objects="1" scenarios="1" formatColumns="0" formatRows="0" autoFilter="0"/>
  <autoFilter ref="C78:K81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79</v>
      </c>
    </row>
    <row r="4" spans="2:46" s="1" customFormat="1" ht="24.95" customHeight="1">
      <c r="B4" s="19"/>
      <c r="D4" s="129" t="s">
        <v>86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Infrastruktura - stavební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87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561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22. 6. 2022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32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33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35</v>
      </c>
      <c r="E30" s="37"/>
      <c r="F30" s="37"/>
      <c r="G30" s="37"/>
      <c r="H30" s="37"/>
      <c r="I30" s="37"/>
      <c r="J30" s="143">
        <f>ROUND(J79,2)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37</v>
      </c>
      <c r="G32" s="37"/>
      <c r="H32" s="37"/>
      <c r="I32" s="144" t="s">
        <v>36</v>
      </c>
      <c r="J32" s="144" t="s">
        <v>38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39</v>
      </c>
      <c r="E33" s="131" t="s">
        <v>40</v>
      </c>
      <c r="F33" s="146">
        <f>ROUND((SUM(BE79:BE81)),2)</f>
        <v>0</v>
      </c>
      <c r="G33" s="37"/>
      <c r="H33" s="37"/>
      <c r="I33" s="147">
        <v>0.21</v>
      </c>
      <c r="J33" s="146">
        <f>ROUND(((SUM(BE79:BE81))*I33),2)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41</v>
      </c>
      <c r="F34" s="146">
        <f>ROUND((SUM(BF79:BF81)),2)</f>
        <v>0</v>
      </c>
      <c r="G34" s="37"/>
      <c r="H34" s="37"/>
      <c r="I34" s="147">
        <v>0.15</v>
      </c>
      <c r="J34" s="146">
        <f>ROUND(((SUM(BF79:BF81))*I34),2)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42</v>
      </c>
      <c r="F35" s="146">
        <f>ROUND((SUM(BG79:BG81)),2)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43</v>
      </c>
      <c r="F36" s="146">
        <f>ROUND((SUM(BH79:BH81)),2)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44</v>
      </c>
      <c r="F37" s="146">
        <f>ROUND((SUM(BI79:BI81)),2)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45</v>
      </c>
      <c r="E39" s="150"/>
      <c r="F39" s="150"/>
      <c r="G39" s="151" t="s">
        <v>46</v>
      </c>
      <c r="H39" s="152" t="s">
        <v>47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Infrastruktura - stavební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F03 - Elektro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Vrchlického</v>
      </c>
      <c r="G52" s="39"/>
      <c r="H52" s="39"/>
      <c r="I52" s="31" t="s">
        <v>23</v>
      </c>
      <c r="J52" s="71" t="str">
        <f>IF(J12="","",J12)</f>
        <v>22. 6. 2022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32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90</v>
      </c>
      <c r="D57" s="161"/>
      <c r="E57" s="161"/>
      <c r="F57" s="161"/>
      <c r="G57" s="161"/>
      <c r="H57" s="161"/>
      <c r="I57" s="161"/>
      <c r="J57" s="162" t="s">
        <v>91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67</v>
      </c>
      <c r="D59" s="39"/>
      <c r="E59" s="39"/>
      <c r="F59" s="39"/>
      <c r="G59" s="39"/>
      <c r="H59" s="39"/>
      <c r="I59" s="39"/>
      <c r="J59" s="101">
        <f>J79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2" customFormat="1" ht="21.8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3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13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5" spans="1:31" s="2" customFormat="1" ht="6.95" customHeight="1">
      <c r="A65" s="37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24.95" customHeight="1">
      <c r="A66" s="37"/>
      <c r="B66" s="38"/>
      <c r="C66" s="22" t="s">
        <v>114</v>
      </c>
      <c r="D66" s="39"/>
      <c r="E66" s="39"/>
      <c r="F66" s="39"/>
      <c r="G66" s="39"/>
      <c r="H66" s="39"/>
      <c r="I66" s="39"/>
      <c r="J66" s="39"/>
      <c r="K66" s="3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12" customHeight="1">
      <c r="A68" s="37"/>
      <c r="B68" s="38"/>
      <c r="C68" s="31" t="s">
        <v>16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6.5" customHeight="1">
      <c r="A69" s="37"/>
      <c r="B69" s="38"/>
      <c r="C69" s="39"/>
      <c r="D69" s="39"/>
      <c r="E69" s="159" t="str">
        <f>E7</f>
        <v>Infrastruktura - stavební</v>
      </c>
      <c r="F69" s="31"/>
      <c r="G69" s="31"/>
      <c r="H69" s="31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87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68" t="str">
        <f>E9</f>
        <v>F03 - Elektro</v>
      </c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21</v>
      </c>
      <c r="D73" s="39"/>
      <c r="E73" s="39"/>
      <c r="F73" s="26" t="str">
        <f>F12</f>
        <v>Vrchlického</v>
      </c>
      <c r="G73" s="39"/>
      <c r="H73" s="39"/>
      <c r="I73" s="31" t="s">
        <v>23</v>
      </c>
      <c r="J73" s="71" t="str">
        <f>IF(J12="","",J12)</f>
        <v>22. 6. 2022</v>
      </c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15" customHeight="1">
      <c r="A75" s="37"/>
      <c r="B75" s="38"/>
      <c r="C75" s="31" t="s">
        <v>25</v>
      </c>
      <c r="D75" s="39"/>
      <c r="E75" s="39"/>
      <c r="F75" s="26" t="str">
        <f>E15</f>
        <v xml:space="preserve"> </v>
      </c>
      <c r="G75" s="39"/>
      <c r="H75" s="39"/>
      <c r="I75" s="31" t="s">
        <v>31</v>
      </c>
      <c r="J75" s="35" t="str">
        <f>E21</f>
        <v xml:space="preserve"> 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15" customHeight="1">
      <c r="A76" s="37"/>
      <c r="B76" s="38"/>
      <c r="C76" s="31" t="s">
        <v>29</v>
      </c>
      <c r="D76" s="39"/>
      <c r="E76" s="39"/>
      <c r="F76" s="26" t="str">
        <f>IF(E18="","",E18)</f>
        <v>Vyplň údaj</v>
      </c>
      <c r="G76" s="39"/>
      <c r="H76" s="39"/>
      <c r="I76" s="31" t="s">
        <v>32</v>
      </c>
      <c r="J76" s="35" t="str">
        <f>E24</f>
        <v xml:space="preserve"> </v>
      </c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0.3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11" customFormat="1" ht="29.25" customHeight="1">
      <c r="A78" s="176"/>
      <c r="B78" s="177"/>
      <c r="C78" s="178" t="s">
        <v>115</v>
      </c>
      <c r="D78" s="179" t="s">
        <v>54</v>
      </c>
      <c r="E78" s="179" t="s">
        <v>50</v>
      </c>
      <c r="F78" s="179" t="s">
        <v>51</v>
      </c>
      <c r="G78" s="179" t="s">
        <v>116</v>
      </c>
      <c r="H78" s="179" t="s">
        <v>117</v>
      </c>
      <c r="I78" s="179" t="s">
        <v>118</v>
      </c>
      <c r="J78" s="179" t="s">
        <v>91</v>
      </c>
      <c r="K78" s="180" t="s">
        <v>119</v>
      </c>
      <c r="L78" s="181"/>
      <c r="M78" s="91" t="s">
        <v>19</v>
      </c>
      <c r="N78" s="92" t="s">
        <v>39</v>
      </c>
      <c r="O78" s="92" t="s">
        <v>120</v>
      </c>
      <c r="P78" s="92" t="s">
        <v>121</v>
      </c>
      <c r="Q78" s="92" t="s">
        <v>122</v>
      </c>
      <c r="R78" s="92" t="s">
        <v>123</v>
      </c>
      <c r="S78" s="92" t="s">
        <v>124</v>
      </c>
      <c r="T78" s="93" t="s">
        <v>125</v>
      </c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</row>
    <row r="79" spans="1:63" s="2" customFormat="1" ht="22.8" customHeight="1">
      <c r="A79" s="37"/>
      <c r="B79" s="38"/>
      <c r="C79" s="98" t="s">
        <v>126</v>
      </c>
      <c r="D79" s="39"/>
      <c r="E79" s="39"/>
      <c r="F79" s="39"/>
      <c r="G79" s="39"/>
      <c r="H79" s="39"/>
      <c r="I79" s="39"/>
      <c r="J79" s="182">
        <f>BK79</f>
        <v>0</v>
      </c>
      <c r="K79" s="39"/>
      <c r="L79" s="43"/>
      <c r="M79" s="94"/>
      <c r="N79" s="183"/>
      <c r="O79" s="95"/>
      <c r="P79" s="184">
        <f>SUM(P80:P81)</f>
        <v>0</v>
      </c>
      <c r="Q79" s="95"/>
      <c r="R79" s="184">
        <f>SUM(R80:R81)</f>
        <v>0</v>
      </c>
      <c r="S79" s="95"/>
      <c r="T79" s="185">
        <f>SUM(T80:T81)</f>
        <v>0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68</v>
      </c>
      <c r="AU79" s="16" t="s">
        <v>92</v>
      </c>
      <c r="BK79" s="186">
        <f>SUM(BK80:BK81)</f>
        <v>0</v>
      </c>
    </row>
    <row r="80" spans="1:65" s="2" customFormat="1" ht="16.5" customHeight="1">
      <c r="A80" s="37"/>
      <c r="B80" s="38"/>
      <c r="C80" s="233" t="s">
        <v>77</v>
      </c>
      <c r="D80" s="233" t="s">
        <v>288</v>
      </c>
      <c r="E80" s="234" t="s">
        <v>562</v>
      </c>
      <c r="F80" s="235" t="s">
        <v>563</v>
      </c>
      <c r="G80" s="236" t="s">
        <v>234</v>
      </c>
      <c r="H80" s="237">
        <v>1</v>
      </c>
      <c r="I80" s="238"/>
      <c r="J80" s="239">
        <f>ROUND(I80*H80,2)</f>
        <v>0</v>
      </c>
      <c r="K80" s="235" t="s">
        <v>19</v>
      </c>
      <c r="L80" s="240"/>
      <c r="M80" s="241" t="s">
        <v>19</v>
      </c>
      <c r="N80" s="242" t="s">
        <v>40</v>
      </c>
      <c r="O80" s="83"/>
      <c r="P80" s="212">
        <f>O80*H80</f>
        <v>0</v>
      </c>
      <c r="Q80" s="212">
        <v>0</v>
      </c>
      <c r="R80" s="212">
        <f>Q80*H80</f>
        <v>0</v>
      </c>
      <c r="S80" s="212">
        <v>0</v>
      </c>
      <c r="T80" s="213">
        <f>S80*H80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R80" s="214" t="s">
        <v>180</v>
      </c>
      <c r="AT80" s="214" t="s">
        <v>288</v>
      </c>
      <c r="AU80" s="214" t="s">
        <v>69</v>
      </c>
      <c r="AY80" s="16" t="s">
        <v>129</v>
      </c>
      <c r="BE80" s="215">
        <f>IF(N80="základní",J80,0)</f>
        <v>0</v>
      </c>
      <c r="BF80" s="215">
        <f>IF(N80="snížená",J80,0)</f>
        <v>0</v>
      </c>
      <c r="BG80" s="215">
        <f>IF(N80="zákl. přenesená",J80,0)</f>
        <v>0</v>
      </c>
      <c r="BH80" s="215">
        <f>IF(N80="sníž. přenesená",J80,0)</f>
        <v>0</v>
      </c>
      <c r="BI80" s="215">
        <f>IF(N80="nulová",J80,0)</f>
        <v>0</v>
      </c>
      <c r="BJ80" s="16" t="s">
        <v>77</v>
      </c>
      <c r="BK80" s="215">
        <f>ROUND(I80*H80,2)</f>
        <v>0</v>
      </c>
      <c r="BL80" s="16" t="s">
        <v>137</v>
      </c>
      <c r="BM80" s="214" t="s">
        <v>564</v>
      </c>
    </row>
    <row r="81" spans="1:47" s="2" customFormat="1" ht="12">
      <c r="A81" s="37"/>
      <c r="B81" s="38"/>
      <c r="C81" s="39"/>
      <c r="D81" s="223" t="s">
        <v>559</v>
      </c>
      <c r="E81" s="39"/>
      <c r="F81" s="248" t="s">
        <v>560</v>
      </c>
      <c r="G81" s="39"/>
      <c r="H81" s="39"/>
      <c r="I81" s="218"/>
      <c r="J81" s="39"/>
      <c r="K81" s="39"/>
      <c r="L81" s="43"/>
      <c r="M81" s="244"/>
      <c r="N81" s="245"/>
      <c r="O81" s="246"/>
      <c r="P81" s="246"/>
      <c r="Q81" s="246"/>
      <c r="R81" s="246"/>
      <c r="S81" s="246"/>
      <c r="T81" s="24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559</v>
      </c>
      <c r="AU81" s="16" t="s">
        <v>69</v>
      </c>
    </row>
    <row r="82" spans="1:31" s="2" customFormat="1" ht="6.95" customHeight="1">
      <c r="A82" s="37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43"/>
      <c r="M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</sheetData>
  <sheetProtection password="CC35" sheet="1" objects="1" scenarios="1" formatColumns="0" formatRows="0" autoFilter="0"/>
  <autoFilter ref="C78:K81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9" customWidth="1"/>
    <col min="2" max="2" width="1.7109375" style="249" customWidth="1"/>
    <col min="3" max="4" width="5.00390625" style="249" customWidth="1"/>
    <col min="5" max="5" width="11.7109375" style="249" customWidth="1"/>
    <col min="6" max="6" width="9.140625" style="249" customWidth="1"/>
    <col min="7" max="7" width="5.00390625" style="249" customWidth="1"/>
    <col min="8" max="8" width="77.8515625" style="249" customWidth="1"/>
    <col min="9" max="10" width="20.00390625" style="249" customWidth="1"/>
    <col min="11" max="11" width="1.7109375" style="249" customWidth="1"/>
  </cols>
  <sheetData>
    <row r="1" s="1" customFormat="1" ht="37.5" customHeight="1"/>
    <row r="2" spans="2:11" s="1" customFormat="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4" customFormat="1" ht="45" customHeight="1">
      <c r="B3" s="253"/>
      <c r="C3" s="254" t="s">
        <v>565</v>
      </c>
      <c r="D3" s="254"/>
      <c r="E3" s="254"/>
      <c r="F3" s="254"/>
      <c r="G3" s="254"/>
      <c r="H3" s="254"/>
      <c r="I3" s="254"/>
      <c r="J3" s="254"/>
      <c r="K3" s="255"/>
    </row>
    <row r="4" spans="2:11" s="1" customFormat="1" ht="25.5" customHeight="1">
      <c r="B4" s="256"/>
      <c r="C4" s="257" t="s">
        <v>566</v>
      </c>
      <c r="D4" s="257"/>
      <c r="E4" s="257"/>
      <c r="F4" s="257"/>
      <c r="G4" s="257"/>
      <c r="H4" s="257"/>
      <c r="I4" s="257"/>
      <c r="J4" s="257"/>
      <c r="K4" s="258"/>
    </row>
    <row r="5" spans="2:11" s="1" customFormat="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6"/>
      <c r="C6" s="260" t="s">
        <v>567</v>
      </c>
      <c r="D6" s="260"/>
      <c r="E6" s="260"/>
      <c r="F6" s="260"/>
      <c r="G6" s="260"/>
      <c r="H6" s="260"/>
      <c r="I6" s="260"/>
      <c r="J6" s="260"/>
      <c r="K6" s="258"/>
    </row>
    <row r="7" spans="2:11" s="1" customFormat="1" ht="15" customHeight="1">
      <c r="B7" s="261"/>
      <c r="C7" s="260" t="s">
        <v>568</v>
      </c>
      <c r="D7" s="260"/>
      <c r="E7" s="260"/>
      <c r="F7" s="260"/>
      <c r="G7" s="260"/>
      <c r="H7" s="260"/>
      <c r="I7" s="260"/>
      <c r="J7" s="260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260" t="s">
        <v>569</v>
      </c>
      <c r="D9" s="260"/>
      <c r="E9" s="260"/>
      <c r="F9" s="260"/>
      <c r="G9" s="260"/>
      <c r="H9" s="260"/>
      <c r="I9" s="260"/>
      <c r="J9" s="260"/>
      <c r="K9" s="258"/>
    </row>
    <row r="10" spans="2:11" s="1" customFormat="1" ht="15" customHeight="1">
      <c r="B10" s="261"/>
      <c r="C10" s="260"/>
      <c r="D10" s="260" t="s">
        <v>570</v>
      </c>
      <c r="E10" s="260"/>
      <c r="F10" s="260"/>
      <c r="G10" s="260"/>
      <c r="H10" s="260"/>
      <c r="I10" s="260"/>
      <c r="J10" s="260"/>
      <c r="K10" s="258"/>
    </row>
    <row r="11" spans="2:11" s="1" customFormat="1" ht="15" customHeight="1">
      <c r="B11" s="261"/>
      <c r="C11" s="262"/>
      <c r="D11" s="260" t="s">
        <v>571</v>
      </c>
      <c r="E11" s="260"/>
      <c r="F11" s="260"/>
      <c r="G11" s="260"/>
      <c r="H11" s="260"/>
      <c r="I11" s="260"/>
      <c r="J11" s="260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572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260" t="s">
        <v>573</v>
      </c>
      <c r="E15" s="260"/>
      <c r="F15" s="260"/>
      <c r="G15" s="260"/>
      <c r="H15" s="260"/>
      <c r="I15" s="260"/>
      <c r="J15" s="260"/>
      <c r="K15" s="258"/>
    </row>
    <row r="16" spans="2:11" s="1" customFormat="1" ht="15" customHeight="1">
      <c r="B16" s="261"/>
      <c r="C16" s="262"/>
      <c r="D16" s="260" t="s">
        <v>574</v>
      </c>
      <c r="E16" s="260"/>
      <c r="F16" s="260"/>
      <c r="G16" s="260"/>
      <c r="H16" s="260"/>
      <c r="I16" s="260"/>
      <c r="J16" s="260"/>
      <c r="K16" s="258"/>
    </row>
    <row r="17" spans="2:11" s="1" customFormat="1" ht="15" customHeight="1">
      <c r="B17" s="261"/>
      <c r="C17" s="262"/>
      <c r="D17" s="260" t="s">
        <v>575</v>
      </c>
      <c r="E17" s="260"/>
      <c r="F17" s="260"/>
      <c r="G17" s="260"/>
      <c r="H17" s="260"/>
      <c r="I17" s="260"/>
      <c r="J17" s="260"/>
      <c r="K17" s="258"/>
    </row>
    <row r="18" spans="2:11" s="1" customFormat="1" ht="15" customHeight="1">
      <c r="B18" s="261"/>
      <c r="C18" s="262"/>
      <c r="D18" s="262"/>
      <c r="E18" s="264" t="s">
        <v>76</v>
      </c>
      <c r="F18" s="260" t="s">
        <v>576</v>
      </c>
      <c r="G18" s="260"/>
      <c r="H18" s="260"/>
      <c r="I18" s="260"/>
      <c r="J18" s="260"/>
      <c r="K18" s="258"/>
    </row>
    <row r="19" spans="2:11" s="1" customFormat="1" ht="15" customHeight="1">
      <c r="B19" s="261"/>
      <c r="C19" s="262"/>
      <c r="D19" s="262"/>
      <c r="E19" s="264" t="s">
        <v>577</v>
      </c>
      <c r="F19" s="260" t="s">
        <v>578</v>
      </c>
      <c r="G19" s="260"/>
      <c r="H19" s="260"/>
      <c r="I19" s="260"/>
      <c r="J19" s="260"/>
      <c r="K19" s="258"/>
    </row>
    <row r="20" spans="2:11" s="1" customFormat="1" ht="15" customHeight="1">
      <c r="B20" s="261"/>
      <c r="C20" s="262"/>
      <c r="D20" s="262"/>
      <c r="E20" s="264" t="s">
        <v>579</v>
      </c>
      <c r="F20" s="260" t="s">
        <v>580</v>
      </c>
      <c r="G20" s="260"/>
      <c r="H20" s="260"/>
      <c r="I20" s="260"/>
      <c r="J20" s="260"/>
      <c r="K20" s="258"/>
    </row>
    <row r="21" spans="2:11" s="1" customFormat="1" ht="15" customHeight="1">
      <c r="B21" s="261"/>
      <c r="C21" s="262"/>
      <c r="D21" s="262"/>
      <c r="E21" s="264" t="s">
        <v>581</v>
      </c>
      <c r="F21" s="260" t="s">
        <v>582</v>
      </c>
      <c r="G21" s="260"/>
      <c r="H21" s="260"/>
      <c r="I21" s="260"/>
      <c r="J21" s="260"/>
      <c r="K21" s="258"/>
    </row>
    <row r="22" spans="2:11" s="1" customFormat="1" ht="15" customHeight="1">
      <c r="B22" s="261"/>
      <c r="C22" s="262"/>
      <c r="D22" s="262"/>
      <c r="E22" s="264" t="s">
        <v>583</v>
      </c>
      <c r="F22" s="260" t="s">
        <v>584</v>
      </c>
      <c r="G22" s="260"/>
      <c r="H22" s="260"/>
      <c r="I22" s="260"/>
      <c r="J22" s="260"/>
      <c r="K22" s="258"/>
    </row>
    <row r="23" spans="2:11" s="1" customFormat="1" ht="15" customHeight="1">
      <c r="B23" s="261"/>
      <c r="C23" s="262"/>
      <c r="D23" s="262"/>
      <c r="E23" s="264" t="s">
        <v>585</v>
      </c>
      <c r="F23" s="260" t="s">
        <v>586</v>
      </c>
      <c r="G23" s="260"/>
      <c r="H23" s="260"/>
      <c r="I23" s="260"/>
      <c r="J23" s="260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260" t="s">
        <v>587</v>
      </c>
      <c r="D25" s="260"/>
      <c r="E25" s="260"/>
      <c r="F25" s="260"/>
      <c r="G25" s="260"/>
      <c r="H25" s="260"/>
      <c r="I25" s="260"/>
      <c r="J25" s="260"/>
      <c r="K25" s="258"/>
    </row>
    <row r="26" spans="2:11" s="1" customFormat="1" ht="15" customHeight="1">
      <c r="B26" s="261"/>
      <c r="C26" s="260" t="s">
        <v>588</v>
      </c>
      <c r="D26" s="260"/>
      <c r="E26" s="260"/>
      <c r="F26" s="260"/>
      <c r="G26" s="260"/>
      <c r="H26" s="260"/>
      <c r="I26" s="260"/>
      <c r="J26" s="260"/>
      <c r="K26" s="258"/>
    </row>
    <row r="27" spans="2:11" s="1" customFormat="1" ht="15" customHeight="1">
      <c r="B27" s="261"/>
      <c r="C27" s="260"/>
      <c r="D27" s="260" t="s">
        <v>589</v>
      </c>
      <c r="E27" s="260"/>
      <c r="F27" s="260"/>
      <c r="G27" s="260"/>
      <c r="H27" s="260"/>
      <c r="I27" s="260"/>
      <c r="J27" s="260"/>
      <c r="K27" s="258"/>
    </row>
    <row r="28" spans="2:11" s="1" customFormat="1" ht="15" customHeight="1">
      <c r="B28" s="261"/>
      <c r="C28" s="262"/>
      <c r="D28" s="260" t="s">
        <v>590</v>
      </c>
      <c r="E28" s="260"/>
      <c r="F28" s="260"/>
      <c r="G28" s="260"/>
      <c r="H28" s="260"/>
      <c r="I28" s="260"/>
      <c r="J28" s="260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260" t="s">
        <v>591</v>
      </c>
      <c r="E30" s="260"/>
      <c r="F30" s="260"/>
      <c r="G30" s="260"/>
      <c r="H30" s="260"/>
      <c r="I30" s="260"/>
      <c r="J30" s="260"/>
      <c r="K30" s="258"/>
    </row>
    <row r="31" spans="2:11" s="1" customFormat="1" ht="15" customHeight="1">
      <c r="B31" s="261"/>
      <c r="C31" s="262"/>
      <c r="D31" s="260" t="s">
        <v>592</v>
      </c>
      <c r="E31" s="260"/>
      <c r="F31" s="260"/>
      <c r="G31" s="260"/>
      <c r="H31" s="260"/>
      <c r="I31" s="260"/>
      <c r="J31" s="260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260" t="s">
        <v>593</v>
      </c>
      <c r="E33" s="260"/>
      <c r="F33" s="260"/>
      <c r="G33" s="260"/>
      <c r="H33" s="260"/>
      <c r="I33" s="260"/>
      <c r="J33" s="260"/>
      <c r="K33" s="258"/>
    </row>
    <row r="34" spans="2:11" s="1" customFormat="1" ht="15" customHeight="1">
      <c r="B34" s="261"/>
      <c r="C34" s="262"/>
      <c r="D34" s="260" t="s">
        <v>594</v>
      </c>
      <c r="E34" s="260"/>
      <c r="F34" s="260"/>
      <c r="G34" s="260"/>
      <c r="H34" s="260"/>
      <c r="I34" s="260"/>
      <c r="J34" s="260"/>
      <c r="K34" s="258"/>
    </row>
    <row r="35" spans="2:11" s="1" customFormat="1" ht="15" customHeight="1">
      <c r="B35" s="261"/>
      <c r="C35" s="262"/>
      <c r="D35" s="260" t="s">
        <v>595</v>
      </c>
      <c r="E35" s="260"/>
      <c r="F35" s="260"/>
      <c r="G35" s="260"/>
      <c r="H35" s="260"/>
      <c r="I35" s="260"/>
      <c r="J35" s="260"/>
      <c r="K35" s="258"/>
    </row>
    <row r="36" spans="2:11" s="1" customFormat="1" ht="15" customHeight="1">
      <c r="B36" s="261"/>
      <c r="C36" s="262"/>
      <c r="D36" s="260"/>
      <c r="E36" s="263" t="s">
        <v>115</v>
      </c>
      <c r="F36" s="260"/>
      <c r="G36" s="260" t="s">
        <v>596</v>
      </c>
      <c r="H36" s="260"/>
      <c r="I36" s="260"/>
      <c r="J36" s="260"/>
      <c r="K36" s="258"/>
    </row>
    <row r="37" spans="2:11" s="1" customFormat="1" ht="30.75" customHeight="1">
      <c r="B37" s="261"/>
      <c r="C37" s="262"/>
      <c r="D37" s="260"/>
      <c r="E37" s="263" t="s">
        <v>597</v>
      </c>
      <c r="F37" s="260"/>
      <c r="G37" s="260" t="s">
        <v>598</v>
      </c>
      <c r="H37" s="260"/>
      <c r="I37" s="260"/>
      <c r="J37" s="260"/>
      <c r="K37" s="258"/>
    </row>
    <row r="38" spans="2:11" s="1" customFormat="1" ht="15" customHeight="1">
      <c r="B38" s="261"/>
      <c r="C38" s="262"/>
      <c r="D38" s="260"/>
      <c r="E38" s="263" t="s">
        <v>50</v>
      </c>
      <c r="F38" s="260"/>
      <c r="G38" s="260" t="s">
        <v>599</v>
      </c>
      <c r="H38" s="260"/>
      <c r="I38" s="260"/>
      <c r="J38" s="260"/>
      <c r="K38" s="258"/>
    </row>
    <row r="39" spans="2:11" s="1" customFormat="1" ht="15" customHeight="1">
      <c r="B39" s="261"/>
      <c r="C39" s="262"/>
      <c r="D39" s="260"/>
      <c r="E39" s="263" t="s">
        <v>51</v>
      </c>
      <c r="F39" s="260"/>
      <c r="G39" s="260" t="s">
        <v>600</v>
      </c>
      <c r="H39" s="260"/>
      <c r="I39" s="260"/>
      <c r="J39" s="260"/>
      <c r="K39" s="258"/>
    </row>
    <row r="40" spans="2:11" s="1" customFormat="1" ht="15" customHeight="1">
      <c r="B40" s="261"/>
      <c r="C40" s="262"/>
      <c r="D40" s="260"/>
      <c r="E40" s="263" t="s">
        <v>116</v>
      </c>
      <c r="F40" s="260"/>
      <c r="G40" s="260" t="s">
        <v>601</v>
      </c>
      <c r="H40" s="260"/>
      <c r="I40" s="260"/>
      <c r="J40" s="260"/>
      <c r="K40" s="258"/>
    </row>
    <row r="41" spans="2:11" s="1" customFormat="1" ht="15" customHeight="1">
      <c r="B41" s="261"/>
      <c r="C41" s="262"/>
      <c r="D41" s="260"/>
      <c r="E41" s="263" t="s">
        <v>117</v>
      </c>
      <c r="F41" s="260"/>
      <c r="G41" s="260" t="s">
        <v>602</v>
      </c>
      <c r="H41" s="260"/>
      <c r="I41" s="260"/>
      <c r="J41" s="260"/>
      <c r="K41" s="258"/>
    </row>
    <row r="42" spans="2:11" s="1" customFormat="1" ht="15" customHeight="1">
      <c r="B42" s="261"/>
      <c r="C42" s="262"/>
      <c r="D42" s="260"/>
      <c r="E42" s="263" t="s">
        <v>603</v>
      </c>
      <c r="F42" s="260"/>
      <c r="G42" s="260" t="s">
        <v>604</v>
      </c>
      <c r="H42" s="260"/>
      <c r="I42" s="260"/>
      <c r="J42" s="260"/>
      <c r="K42" s="258"/>
    </row>
    <row r="43" spans="2:11" s="1" customFormat="1" ht="15" customHeight="1">
      <c r="B43" s="261"/>
      <c r="C43" s="262"/>
      <c r="D43" s="260"/>
      <c r="E43" s="263"/>
      <c r="F43" s="260"/>
      <c r="G43" s="260" t="s">
        <v>605</v>
      </c>
      <c r="H43" s="260"/>
      <c r="I43" s="260"/>
      <c r="J43" s="260"/>
      <c r="K43" s="258"/>
    </row>
    <row r="44" spans="2:11" s="1" customFormat="1" ht="15" customHeight="1">
      <c r="B44" s="261"/>
      <c r="C44" s="262"/>
      <c r="D44" s="260"/>
      <c r="E44" s="263" t="s">
        <v>606</v>
      </c>
      <c r="F44" s="260"/>
      <c r="G44" s="260" t="s">
        <v>607</v>
      </c>
      <c r="H44" s="260"/>
      <c r="I44" s="260"/>
      <c r="J44" s="260"/>
      <c r="K44" s="258"/>
    </row>
    <row r="45" spans="2:11" s="1" customFormat="1" ht="15" customHeight="1">
      <c r="B45" s="261"/>
      <c r="C45" s="262"/>
      <c r="D45" s="260"/>
      <c r="E45" s="263" t="s">
        <v>119</v>
      </c>
      <c r="F45" s="260"/>
      <c r="G45" s="260" t="s">
        <v>608</v>
      </c>
      <c r="H45" s="260"/>
      <c r="I45" s="260"/>
      <c r="J45" s="260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260" t="s">
        <v>609</v>
      </c>
      <c r="E47" s="260"/>
      <c r="F47" s="260"/>
      <c r="G47" s="260"/>
      <c r="H47" s="260"/>
      <c r="I47" s="260"/>
      <c r="J47" s="260"/>
      <c r="K47" s="258"/>
    </row>
    <row r="48" spans="2:11" s="1" customFormat="1" ht="15" customHeight="1">
      <c r="B48" s="261"/>
      <c r="C48" s="262"/>
      <c r="D48" s="262"/>
      <c r="E48" s="260" t="s">
        <v>610</v>
      </c>
      <c r="F48" s="260"/>
      <c r="G48" s="260"/>
      <c r="H48" s="260"/>
      <c r="I48" s="260"/>
      <c r="J48" s="260"/>
      <c r="K48" s="258"/>
    </row>
    <row r="49" spans="2:11" s="1" customFormat="1" ht="15" customHeight="1">
      <c r="B49" s="261"/>
      <c r="C49" s="262"/>
      <c r="D49" s="262"/>
      <c r="E49" s="260" t="s">
        <v>611</v>
      </c>
      <c r="F49" s="260"/>
      <c r="G49" s="260"/>
      <c r="H49" s="260"/>
      <c r="I49" s="260"/>
      <c r="J49" s="260"/>
      <c r="K49" s="258"/>
    </row>
    <row r="50" spans="2:11" s="1" customFormat="1" ht="15" customHeight="1">
      <c r="B50" s="261"/>
      <c r="C50" s="262"/>
      <c r="D50" s="262"/>
      <c r="E50" s="260" t="s">
        <v>612</v>
      </c>
      <c r="F50" s="260"/>
      <c r="G50" s="260"/>
      <c r="H50" s="260"/>
      <c r="I50" s="260"/>
      <c r="J50" s="260"/>
      <c r="K50" s="258"/>
    </row>
    <row r="51" spans="2:11" s="1" customFormat="1" ht="15" customHeight="1">
      <c r="B51" s="261"/>
      <c r="C51" s="262"/>
      <c r="D51" s="260" t="s">
        <v>613</v>
      </c>
      <c r="E51" s="260"/>
      <c r="F51" s="260"/>
      <c r="G51" s="260"/>
      <c r="H51" s="260"/>
      <c r="I51" s="260"/>
      <c r="J51" s="260"/>
      <c r="K51" s="258"/>
    </row>
    <row r="52" spans="2:11" s="1" customFormat="1" ht="25.5" customHeight="1">
      <c r="B52" s="256"/>
      <c r="C52" s="257" t="s">
        <v>614</v>
      </c>
      <c r="D52" s="257"/>
      <c r="E52" s="257"/>
      <c r="F52" s="257"/>
      <c r="G52" s="257"/>
      <c r="H52" s="257"/>
      <c r="I52" s="257"/>
      <c r="J52" s="257"/>
      <c r="K52" s="258"/>
    </row>
    <row r="53" spans="2:11" s="1" customFormat="1" ht="5.25" customHeight="1">
      <c r="B53" s="256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6"/>
      <c r="C54" s="260" t="s">
        <v>615</v>
      </c>
      <c r="D54" s="260"/>
      <c r="E54" s="260"/>
      <c r="F54" s="260"/>
      <c r="G54" s="260"/>
      <c r="H54" s="260"/>
      <c r="I54" s="260"/>
      <c r="J54" s="260"/>
      <c r="K54" s="258"/>
    </row>
    <row r="55" spans="2:11" s="1" customFormat="1" ht="15" customHeight="1">
      <c r="B55" s="256"/>
      <c r="C55" s="260" t="s">
        <v>616</v>
      </c>
      <c r="D55" s="260"/>
      <c r="E55" s="260"/>
      <c r="F55" s="260"/>
      <c r="G55" s="260"/>
      <c r="H55" s="260"/>
      <c r="I55" s="260"/>
      <c r="J55" s="260"/>
      <c r="K55" s="258"/>
    </row>
    <row r="56" spans="2:11" s="1" customFormat="1" ht="12.75" customHeight="1">
      <c r="B56" s="256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6"/>
      <c r="C57" s="260" t="s">
        <v>617</v>
      </c>
      <c r="D57" s="260"/>
      <c r="E57" s="260"/>
      <c r="F57" s="260"/>
      <c r="G57" s="260"/>
      <c r="H57" s="260"/>
      <c r="I57" s="260"/>
      <c r="J57" s="260"/>
      <c r="K57" s="258"/>
    </row>
    <row r="58" spans="2:11" s="1" customFormat="1" ht="15" customHeight="1">
      <c r="B58" s="256"/>
      <c r="C58" s="262"/>
      <c r="D58" s="260" t="s">
        <v>618</v>
      </c>
      <c r="E58" s="260"/>
      <c r="F58" s="260"/>
      <c r="G58" s="260"/>
      <c r="H58" s="260"/>
      <c r="I58" s="260"/>
      <c r="J58" s="260"/>
      <c r="K58" s="258"/>
    </row>
    <row r="59" spans="2:11" s="1" customFormat="1" ht="15" customHeight="1">
      <c r="B59" s="256"/>
      <c r="C59" s="262"/>
      <c r="D59" s="260" t="s">
        <v>619</v>
      </c>
      <c r="E59" s="260"/>
      <c r="F59" s="260"/>
      <c r="G59" s="260"/>
      <c r="H59" s="260"/>
      <c r="I59" s="260"/>
      <c r="J59" s="260"/>
      <c r="K59" s="258"/>
    </row>
    <row r="60" spans="2:11" s="1" customFormat="1" ht="15" customHeight="1">
      <c r="B60" s="256"/>
      <c r="C60" s="262"/>
      <c r="D60" s="260" t="s">
        <v>620</v>
      </c>
      <c r="E60" s="260"/>
      <c r="F60" s="260"/>
      <c r="G60" s="260"/>
      <c r="H60" s="260"/>
      <c r="I60" s="260"/>
      <c r="J60" s="260"/>
      <c r="K60" s="258"/>
    </row>
    <row r="61" spans="2:11" s="1" customFormat="1" ht="15" customHeight="1">
      <c r="B61" s="256"/>
      <c r="C61" s="262"/>
      <c r="D61" s="260" t="s">
        <v>621</v>
      </c>
      <c r="E61" s="260"/>
      <c r="F61" s="260"/>
      <c r="G61" s="260"/>
      <c r="H61" s="260"/>
      <c r="I61" s="260"/>
      <c r="J61" s="260"/>
      <c r="K61" s="258"/>
    </row>
    <row r="62" spans="2:11" s="1" customFormat="1" ht="15" customHeight="1">
      <c r="B62" s="256"/>
      <c r="C62" s="262"/>
      <c r="D62" s="265" t="s">
        <v>622</v>
      </c>
      <c r="E62" s="265"/>
      <c r="F62" s="265"/>
      <c r="G62" s="265"/>
      <c r="H62" s="265"/>
      <c r="I62" s="265"/>
      <c r="J62" s="265"/>
      <c r="K62" s="258"/>
    </row>
    <row r="63" spans="2:11" s="1" customFormat="1" ht="15" customHeight="1">
      <c r="B63" s="256"/>
      <c r="C63" s="262"/>
      <c r="D63" s="260" t="s">
        <v>623</v>
      </c>
      <c r="E63" s="260"/>
      <c r="F63" s="260"/>
      <c r="G63" s="260"/>
      <c r="H63" s="260"/>
      <c r="I63" s="260"/>
      <c r="J63" s="260"/>
      <c r="K63" s="258"/>
    </row>
    <row r="64" spans="2:11" s="1" customFormat="1" ht="12.75" customHeight="1">
      <c r="B64" s="256"/>
      <c r="C64" s="262"/>
      <c r="D64" s="262"/>
      <c r="E64" s="266"/>
      <c r="F64" s="262"/>
      <c r="G64" s="262"/>
      <c r="H64" s="262"/>
      <c r="I64" s="262"/>
      <c r="J64" s="262"/>
      <c r="K64" s="258"/>
    </row>
    <row r="65" spans="2:11" s="1" customFormat="1" ht="15" customHeight="1">
      <c r="B65" s="256"/>
      <c r="C65" s="262"/>
      <c r="D65" s="260" t="s">
        <v>624</v>
      </c>
      <c r="E65" s="260"/>
      <c r="F65" s="260"/>
      <c r="G65" s="260"/>
      <c r="H65" s="260"/>
      <c r="I65" s="260"/>
      <c r="J65" s="260"/>
      <c r="K65" s="258"/>
    </row>
    <row r="66" spans="2:11" s="1" customFormat="1" ht="15" customHeight="1">
      <c r="B66" s="256"/>
      <c r="C66" s="262"/>
      <c r="D66" s="265" t="s">
        <v>625</v>
      </c>
      <c r="E66" s="265"/>
      <c r="F66" s="265"/>
      <c r="G66" s="265"/>
      <c r="H66" s="265"/>
      <c r="I66" s="265"/>
      <c r="J66" s="265"/>
      <c r="K66" s="258"/>
    </row>
    <row r="67" spans="2:11" s="1" customFormat="1" ht="15" customHeight="1">
      <c r="B67" s="256"/>
      <c r="C67" s="262"/>
      <c r="D67" s="260" t="s">
        <v>626</v>
      </c>
      <c r="E67" s="260"/>
      <c r="F67" s="260"/>
      <c r="G67" s="260"/>
      <c r="H67" s="260"/>
      <c r="I67" s="260"/>
      <c r="J67" s="260"/>
      <c r="K67" s="258"/>
    </row>
    <row r="68" spans="2:11" s="1" customFormat="1" ht="15" customHeight="1">
      <c r="B68" s="256"/>
      <c r="C68" s="262"/>
      <c r="D68" s="260" t="s">
        <v>627</v>
      </c>
      <c r="E68" s="260"/>
      <c r="F68" s="260"/>
      <c r="G68" s="260"/>
      <c r="H68" s="260"/>
      <c r="I68" s="260"/>
      <c r="J68" s="260"/>
      <c r="K68" s="258"/>
    </row>
    <row r="69" spans="2:11" s="1" customFormat="1" ht="15" customHeight="1">
      <c r="B69" s="256"/>
      <c r="C69" s="262"/>
      <c r="D69" s="260" t="s">
        <v>628</v>
      </c>
      <c r="E69" s="260"/>
      <c r="F69" s="260"/>
      <c r="G69" s="260"/>
      <c r="H69" s="260"/>
      <c r="I69" s="260"/>
      <c r="J69" s="260"/>
      <c r="K69" s="258"/>
    </row>
    <row r="70" spans="2:11" s="1" customFormat="1" ht="15" customHeight="1">
      <c r="B70" s="256"/>
      <c r="C70" s="262"/>
      <c r="D70" s="260" t="s">
        <v>629</v>
      </c>
      <c r="E70" s="260"/>
      <c r="F70" s="260"/>
      <c r="G70" s="260"/>
      <c r="H70" s="260"/>
      <c r="I70" s="260"/>
      <c r="J70" s="260"/>
      <c r="K70" s="258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276" t="s">
        <v>630</v>
      </c>
      <c r="D75" s="276"/>
      <c r="E75" s="276"/>
      <c r="F75" s="276"/>
      <c r="G75" s="276"/>
      <c r="H75" s="276"/>
      <c r="I75" s="276"/>
      <c r="J75" s="276"/>
      <c r="K75" s="277"/>
    </row>
    <row r="76" spans="2:11" s="1" customFormat="1" ht="17.25" customHeight="1">
      <c r="B76" s="275"/>
      <c r="C76" s="278" t="s">
        <v>631</v>
      </c>
      <c r="D76" s="278"/>
      <c r="E76" s="278"/>
      <c r="F76" s="278" t="s">
        <v>632</v>
      </c>
      <c r="G76" s="279"/>
      <c r="H76" s="278" t="s">
        <v>51</v>
      </c>
      <c r="I76" s="278" t="s">
        <v>54</v>
      </c>
      <c r="J76" s="278" t="s">
        <v>633</v>
      </c>
      <c r="K76" s="277"/>
    </row>
    <row r="77" spans="2:11" s="1" customFormat="1" ht="17.25" customHeight="1">
      <c r="B77" s="275"/>
      <c r="C77" s="280" t="s">
        <v>634</v>
      </c>
      <c r="D77" s="280"/>
      <c r="E77" s="280"/>
      <c r="F77" s="281" t="s">
        <v>635</v>
      </c>
      <c r="G77" s="282"/>
      <c r="H77" s="280"/>
      <c r="I77" s="280"/>
      <c r="J77" s="280" t="s">
        <v>636</v>
      </c>
      <c r="K77" s="277"/>
    </row>
    <row r="78" spans="2:11" s="1" customFormat="1" ht="5.25" customHeight="1">
      <c r="B78" s="275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5"/>
      <c r="C79" s="263" t="s">
        <v>50</v>
      </c>
      <c r="D79" s="285"/>
      <c r="E79" s="285"/>
      <c r="F79" s="286" t="s">
        <v>637</v>
      </c>
      <c r="G79" s="287"/>
      <c r="H79" s="263" t="s">
        <v>638</v>
      </c>
      <c r="I79" s="263" t="s">
        <v>639</v>
      </c>
      <c r="J79" s="263">
        <v>20</v>
      </c>
      <c r="K79" s="277"/>
    </row>
    <row r="80" spans="2:11" s="1" customFormat="1" ht="15" customHeight="1">
      <c r="B80" s="275"/>
      <c r="C80" s="263" t="s">
        <v>640</v>
      </c>
      <c r="D80" s="263"/>
      <c r="E80" s="263"/>
      <c r="F80" s="286" t="s">
        <v>637</v>
      </c>
      <c r="G80" s="287"/>
      <c r="H80" s="263" t="s">
        <v>641</v>
      </c>
      <c r="I80" s="263" t="s">
        <v>639</v>
      </c>
      <c r="J80" s="263">
        <v>120</v>
      </c>
      <c r="K80" s="277"/>
    </row>
    <row r="81" spans="2:11" s="1" customFormat="1" ht="15" customHeight="1">
      <c r="B81" s="288"/>
      <c r="C81" s="263" t="s">
        <v>642</v>
      </c>
      <c r="D81" s="263"/>
      <c r="E81" s="263"/>
      <c r="F81" s="286" t="s">
        <v>643</v>
      </c>
      <c r="G81" s="287"/>
      <c r="H81" s="263" t="s">
        <v>644</v>
      </c>
      <c r="I81" s="263" t="s">
        <v>639</v>
      </c>
      <c r="J81" s="263">
        <v>50</v>
      </c>
      <c r="K81" s="277"/>
    </row>
    <row r="82" spans="2:11" s="1" customFormat="1" ht="15" customHeight="1">
      <c r="B82" s="288"/>
      <c r="C82" s="263" t="s">
        <v>645</v>
      </c>
      <c r="D82" s="263"/>
      <c r="E82" s="263"/>
      <c r="F82" s="286" t="s">
        <v>637</v>
      </c>
      <c r="G82" s="287"/>
      <c r="H82" s="263" t="s">
        <v>646</v>
      </c>
      <c r="I82" s="263" t="s">
        <v>647</v>
      </c>
      <c r="J82" s="263"/>
      <c r="K82" s="277"/>
    </row>
    <row r="83" spans="2:11" s="1" customFormat="1" ht="15" customHeight="1">
      <c r="B83" s="288"/>
      <c r="C83" s="289" t="s">
        <v>648</v>
      </c>
      <c r="D83" s="289"/>
      <c r="E83" s="289"/>
      <c r="F83" s="290" t="s">
        <v>643</v>
      </c>
      <c r="G83" s="289"/>
      <c r="H83" s="289" t="s">
        <v>649</v>
      </c>
      <c r="I83" s="289" t="s">
        <v>639</v>
      </c>
      <c r="J83" s="289">
        <v>15</v>
      </c>
      <c r="K83" s="277"/>
    </row>
    <row r="84" spans="2:11" s="1" customFormat="1" ht="15" customHeight="1">
      <c r="B84" s="288"/>
      <c r="C84" s="289" t="s">
        <v>650</v>
      </c>
      <c r="D84" s="289"/>
      <c r="E84" s="289"/>
      <c r="F84" s="290" t="s">
        <v>643</v>
      </c>
      <c r="G84" s="289"/>
      <c r="H84" s="289" t="s">
        <v>651</v>
      </c>
      <c r="I84" s="289" t="s">
        <v>639</v>
      </c>
      <c r="J84" s="289">
        <v>15</v>
      </c>
      <c r="K84" s="277"/>
    </row>
    <row r="85" spans="2:11" s="1" customFormat="1" ht="15" customHeight="1">
      <c r="B85" s="288"/>
      <c r="C85" s="289" t="s">
        <v>652</v>
      </c>
      <c r="D85" s="289"/>
      <c r="E85" s="289"/>
      <c r="F85" s="290" t="s">
        <v>643</v>
      </c>
      <c r="G85" s="289"/>
      <c r="H85" s="289" t="s">
        <v>653</v>
      </c>
      <c r="I85" s="289" t="s">
        <v>639</v>
      </c>
      <c r="J85" s="289">
        <v>20</v>
      </c>
      <c r="K85" s="277"/>
    </row>
    <row r="86" spans="2:11" s="1" customFormat="1" ht="15" customHeight="1">
      <c r="B86" s="288"/>
      <c r="C86" s="289" t="s">
        <v>654</v>
      </c>
      <c r="D86" s="289"/>
      <c r="E86" s="289"/>
      <c r="F86" s="290" t="s">
        <v>643</v>
      </c>
      <c r="G86" s="289"/>
      <c r="H86" s="289" t="s">
        <v>655</v>
      </c>
      <c r="I86" s="289" t="s">
        <v>639</v>
      </c>
      <c r="J86" s="289">
        <v>20</v>
      </c>
      <c r="K86" s="277"/>
    </row>
    <row r="87" spans="2:11" s="1" customFormat="1" ht="15" customHeight="1">
      <c r="B87" s="288"/>
      <c r="C87" s="263" t="s">
        <v>656</v>
      </c>
      <c r="D87" s="263"/>
      <c r="E87" s="263"/>
      <c r="F87" s="286" t="s">
        <v>643</v>
      </c>
      <c r="G87" s="287"/>
      <c r="H87" s="263" t="s">
        <v>657</v>
      </c>
      <c r="I87" s="263" t="s">
        <v>639</v>
      </c>
      <c r="J87" s="263">
        <v>50</v>
      </c>
      <c r="K87" s="277"/>
    </row>
    <row r="88" spans="2:11" s="1" customFormat="1" ht="15" customHeight="1">
      <c r="B88" s="288"/>
      <c r="C88" s="263" t="s">
        <v>658</v>
      </c>
      <c r="D88" s="263"/>
      <c r="E88" s="263"/>
      <c r="F88" s="286" t="s">
        <v>643</v>
      </c>
      <c r="G88" s="287"/>
      <c r="H88" s="263" t="s">
        <v>659</v>
      </c>
      <c r="I88" s="263" t="s">
        <v>639</v>
      </c>
      <c r="J88" s="263">
        <v>20</v>
      </c>
      <c r="K88" s="277"/>
    </row>
    <row r="89" spans="2:11" s="1" customFormat="1" ht="15" customHeight="1">
      <c r="B89" s="288"/>
      <c r="C89" s="263" t="s">
        <v>660</v>
      </c>
      <c r="D89" s="263"/>
      <c r="E89" s="263"/>
      <c r="F89" s="286" t="s">
        <v>643</v>
      </c>
      <c r="G89" s="287"/>
      <c r="H89" s="263" t="s">
        <v>661</v>
      </c>
      <c r="I89" s="263" t="s">
        <v>639</v>
      </c>
      <c r="J89" s="263">
        <v>20</v>
      </c>
      <c r="K89" s="277"/>
    </row>
    <row r="90" spans="2:11" s="1" customFormat="1" ht="15" customHeight="1">
      <c r="B90" s="288"/>
      <c r="C90" s="263" t="s">
        <v>662</v>
      </c>
      <c r="D90" s="263"/>
      <c r="E90" s="263"/>
      <c r="F90" s="286" t="s">
        <v>643</v>
      </c>
      <c r="G90" s="287"/>
      <c r="H90" s="263" t="s">
        <v>663</v>
      </c>
      <c r="I90" s="263" t="s">
        <v>639</v>
      </c>
      <c r="J90" s="263">
        <v>50</v>
      </c>
      <c r="K90" s="277"/>
    </row>
    <row r="91" spans="2:11" s="1" customFormat="1" ht="15" customHeight="1">
      <c r="B91" s="288"/>
      <c r="C91" s="263" t="s">
        <v>664</v>
      </c>
      <c r="D91" s="263"/>
      <c r="E91" s="263"/>
      <c r="F91" s="286" t="s">
        <v>643</v>
      </c>
      <c r="G91" s="287"/>
      <c r="H91" s="263" t="s">
        <v>664</v>
      </c>
      <c r="I91" s="263" t="s">
        <v>639</v>
      </c>
      <c r="J91" s="263">
        <v>50</v>
      </c>
      <c r="K91" s="277"/>
    </row>
    <row r="92" spans="2:11" s="1" customFormat="1" ht="15" customHeight="1">
      <c r="B92" s="288"/>
      <c r="C92" s="263" t="s">
        <v>665</v>
      </c>
      <c r="D92" s="263"/>
      <c r="E92" s="263"/>
      <c r="F92" s="286" t="s">
        <v>643</v>
      </c>
      <c r="G92" s="287"/>
      <c r="H92" s="263" t="s">
        <v>666</v>
      </c>
      <c r="I92" s="263" t="s">
        <v>639</v>
      </c>
      <c r="J92" s="263">
        <v>255</v>
      </c>
      <c r="K92" s="277"/>
    </row>
    <row r="93" spans="2:11" s="1" customFormat="1" ht="15" customHeight="1">
      <c r="B93" s="288"/>
      <c r="C93" s="263" t="s">
        <v>667</v>
      </c>
      <c r="D93" s="263"/>
      <c r="E93" s="263"/>
      <c r="F93" s="286" t="s">
        <v>637</v>
      </c>
      <c r="G93" s="287"/>
      <c r="H93" s="263" t="s">
        <v>668</v>
      </c>
      <c r="I93" s="263" t="s">
        <v>669</v>
      </c>
      <c r="J93" s="263"/>
      <c r="K93" s="277"/>
    </row>
    <row r="94" spans="2:11" s="1" customFormat="1" ht="15" customHeight="1">
      <c r="B94" s="288"/>
      <c r="C94" s="263" t="s">
        <v>670</v>
      </c>
      <c r="D94" s="263"/>
      <c r="E94" s="263"/>
      <c r="F94" s="286" t="s">
        <v>637</v>
      </c>
      <c r="G94" s="287"/>
      <c r="H94" s="263" t="s">
        <v>671</v>
      </c>
      <c r="I94" s="263" t="s">
        <v>672</v>
      </c>
      <c r="J94" s="263"/>
      <c r="K94" s="277"/>
    </row>
    <row r="95" spans="2:11" s="1" customFormat="1" ht="15" customHeight="1">
      <c r="B95" s="288"/>
      <c r="C95" s="263" t="s">
        <v>673</v>
      </c>
      <c r="D95" s="263"/>
      <c r="E95" s="263"/>
      <c r="F95" s="286" t="s">
        <v>637</v>
      </c>
      <c r="G95" s="287"/>
      <c r="H95" s="263" t="s">
        <v>673</v>
      </c>
      <c r="I95" s="263" t="s">
        <v>672</v>
      </c>
      <c r="J95" s="263"/>
      <c r="K95" s="277"/>
    </row>
    <row r="96" spans="2:11" s="1" customFormat="1" ht="15" customHeight="1">
      <c r="B96" s="288"/>
      <c r="C96" s="263" t="s">
        <v>35</v>
      </c>
      <c r="D96" s="263"/>
      <c r="E96" s="263"/>
      <c r="F96" s="286" t="s">
        <v>637</v>
      </c>
      <c r="G96" s="287"/>
      <c r="H96" s="263" t="s">
        <v>674</v>
      </c>
      <c r="I96" s="263" t="s">
        <v>672</v>
      </c>
      <c r="J96" s="263"/>
      <c r="K96" s="277"/>
    </row>
    <row r="97" spans="2:11" s="1" customFormat="1" ht="15" customHeight="1">
      <c r="B97" s="288"/>
      <c r="C97" s="263" t="s">
        <v>45</v>
      </c>
      <c r="D97" s="263"/>
      <c r="E97" s="263"/>
      <c r="F97" s="286" t="s">
        <v>637</v>
      </c>
      <c r="G97" s="287"/>
      <c r="H97" s="263" t="s">
        <v>675</v>
      </c>
      <c r="I97" s="263" t="s">
        <v>672</v>
      </c>
      <c r="J97" s="263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276" t="s">
        <v>676</v>
      </c>
      <c r="D102" s="276"/>
      <c r="E102" s="276"/>
      <c r="F102" s="276"/>
      <c r="G102" s="276"/>
      <c r="H102" s="276"/>
      <c r="I102" s="276"/>
      <c r="J102" s="276"/>
      <c r="K102" s="277"/>
    </row>
    <row r="103" spans="2:11" s="1" customFormat="1" ht="17.25" customHeight="1">
      <c r="B103" s="275"/>
      <c r="C103" s="278" t="s">
        <v>631</v>
      </c>
      <c r="D103" s="278"/>
      <c r="E103" s="278"/>
      <c r="F103" s="278" t="s">
        <v>632</v>
      </c>
      <c r="G103" s="279"/>
      <c r="H103" s="278" t="s">
        <v>51</v>
      </c>
      <c r="I103" s="278" t="s">
        <v>54</v>
      </c>
      <c r="J103" s="278" t="s">
        <v>633</v>
      </c>
      <c r="K103" s="277"/>
    </row>
    <row r="104" spans="2:11" s="1" customFormat="1" ht="17.25" customHeight="1">
      <c r="B104" s="275"/>
      <c r="C104" s="280" t="s">
        <v>634</v>
      </c>
      <c r="D104" s="280"/>
      <c r="E104" s="280"/>
      <c r="F104" s="281" t="s">
        <v>635</v>
      </c>
      <c r="G104" s="282"/>
      <c r="H104" s="280"/>
      <c r="I104" s="280"/>
      <c r="J104" s="280" t="s">
        <v>636</v>
      </c>
      <c r="K104" s="277"/>
    </row>
    <row r="105" spans="2:11" s="1" customFormat="1" ht="5.25" customHeight="1">
      <c r="B105" s="275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5"/>
      <c r="C106" s="263" t="s">
        <v>50</v>
      </c>
      <c r="D106" s="285"/>
      <c r="E106" s="285"/>
      <c r="F106" s="286" t="s">
        <v>637</v>
      </c>
      <c r="G106" s="263"/>
      <c r="H106" s="263" t="s">
        <v>677</v>
      </c>
      <c r="I106" s="263" t="s">
        <v>639</v>
      </c>
      <c r="J106" s="263">
        <v>20</v>
      </c>
      <c r="K106" s="277"/>
    </row>
    <row r="107" spans="2:11" s="1" customFormat="1" ht="15" customHeight="1">
      <c r="B107" s="275"/>
      <c r="C107" s="263" t="s">
        <v>640</v>
      </c>
      <c r="D107" s="263"/>
      <c r="E107" s="263"/>
      <c r="F107" s="286" t="s">
        <v>637</v>
      </c>
      <c r="G107" s="263"/>
      <c r="H107" s="263" t="s">
        <v>677</v>
      </c>
      <c r="I107" s="263" t="s">
        <v>639</v>
      </c>
      <c r="J107" s="263">
        <v>120</v>
      </c>
      <c r="K107" s="277"/>
    </row>
    <row r="108" spans="2:11" s="1" customFormat="1" ht="15" customHeight="1">
      <c r="B108" s="288"/>
      <c r="C108" s="263" t="s">
        <v>642</v>
      </c>
      <c r="D108" s="263"/>
      <c r="E108" s="263"/>
      <c r="F108" s="286" t="s">
        <v>643</v>
      </c>
      <c r="G108" s="263"/>
      <c r="H108" s="263" t="s">
        <v>677</v>
      </c>
      <c r="I108" s="263" t="s">
        <v>639</v>
      </c>
      <c r="J108" s="263">
        <v>50</v>
      </c>
      <c r="K108" s="277"/>
    </row>
    <row r="109" spans="2:11" s="1" customFormat="1" ht="15" customHeight="1">
      <c r="B109" s="288"/>
      <c r="C109" s="263" t="s">
        <v>645</v>
      </c>
      <c r="D109" s="263"/>
      <c r="E109" s="263"/>
      <c r="F109" s="286" t="s">
        <v>637</v>
      </c>
      <c r="G109" s="263"/>
      <c r="H109" s="263" t="s">
        <v>677</v>
      </c>
      <c r="I109" s="263" t="s">
        <v>647</v>
      </c>
      <c r="J109" s="263"/>
      <c r="K109" s="277"/>
    </row>
    <row r="110" spans="2:11" s="1" customFormat="1" ht="15" customHeight="1">
      <c r="B110" s="288"/>
      <c r="C110" s="263" t="s">
        <v>656</v>
      </c>
      <c r="D110" s="263"/>
      <c r="E110" s="263"/>
      <c r="F110" s="286" t="s">
        <v>643</v>
      </c>
      <c r="G110" s="263"/>
      <c r="H110" s="263" t="s">
        <v>677</v>
      </c>
      <c r="I110" s="263" t="s">
        <v>639</v>
      </c>
      <c r="J110" s="263">
        <v>50</v>
      </c>
      <c r="K110" s="277"/>
    </row>
    <row r="111" spans="2:11" s="1" customFormat="1" ht="15" customHeight="1">
      <c r="B111" s="288"/>
      <c r="C111" s="263" t="s">
        <v>664</v>
      </c>
      <c r="D111" s="263"/>
      <c r="E111" s="263"/>
      <c r="F111" s="286" t="s">
        <v>643</v>
      </c>
      <c r="G111" s="263"/>
      <c r="H111" s="263" t="s">
        <v>677</v>
      </c>
      <c r="I111" s="263" t="s">
        <v>639</v>
      </c>
      <c r="J111" s="263">
        <v>50</v>
      </c>
      <c r="K111" s="277"/>
    </row>
    <row r="112" spans="2:11" s="1" customFormat="1" ht="15" customHeight="1">
      <c r="B112" s="288"/>
      <c r="C112" s="263" t="s">
        <v>662</v>
      </c>
      <c r="D112" s="263"/>
      <c r="E112" s="263"/>
      <c r="F112" s="286" t="s">
        <v>643</v>
      </c>
      <c r="G112" s="263"/>
      <c r="H112" s="263" t="s">
        <v>677</v>
      </c>
      <c r="I112" s="263" t="s">
        <v>639</v>
      </c>
      <c r="J112" s="263">
        <v>50</v>
      </c>
      <c r="K112" s="277"/>
    </row>
    <row r="113" spans="2:11" s="1" customFormat="1" ht="15" customHeight="1">
      <c r="B113" s="288"/>
      <c r="C113" s="263" t="s">
        <v>50</v>
      </c>
      <c r="D113" s="263"/>
      <c r="E113" s="263"/>
      <c r="F113" s="286" t="s">
        <v>637</v>
      </c>
      <c r="G113" s="263"/>
      <c r="H113" s="263" t="s">
        <v>678</v>
      </c>
      <c r="I113" s="263" t="s">
        <v>639</v>
      </c>
      <c r="J113" s="263">
        <v>20</v>
      </c>
      <c r="K113" s="277"/>
    </row>
    <row r="114" spans="2:11" s="1" customFormat="1" ht="15" customHeight="1">
      <c r="B114" s="288"/>
      <c r="C114" s="263" t="s">
        <v>679</v>
      </c>
      <c r="D114" s="263"/>
      <c r="E114" s="263"/>
      <c r="F114" s="286" t="s">
        <v>637</v>
      </c>
      <c r="G114" s="263"/>
      <c r="H114" s="263" t="s">
        <v>680</v>
      </c>
      <c r="I114" s="263" t="s">
        <v>639</v>
      </c>
      <c r="J114" s="263">
        <v>120</v>
      </c>
      <c r="K114" s="277"/>
    </row>
    <row r="115" spans="2:11" s="1" customFormat="1" ht="15" customHeight="1">
      <c r="B115" s="288"/>
      <c r="C115" s="263" t="s">
        <v>35</v>
      </c>
      <c r="D115" s="263"/>
      <c r="E115" s="263"/>
      <c r="F115" s="286" t="s">
        <v>637</v>
      </c>
      <c r="G115" s="263"/>
      <c r="H115" s="263" t="s">
        <v>681</v>
      </c>
      <c r="I115" s="263" t="s">
        <v>672</v>
      </c>
      <c r="J115" s="263"/>
      <c r="K115" s="277"/>
    </row>
    <row r="116" spans="2:11" s="1" customFormat="1" ht="15" customHeight="1">
      <c r="B116" s="288"/>
      <c r="C116" s="263" t="s">
        <v>45</v>
      </c>
      <c r="D116" s="263"/>
      <c r="E116" s="263"/>
      <c r="F116" s="286" t="s">
        <v>637</v>
      </c>
      <c r="G116" s="263"/>
      <c r="H116" s="263" t="s">
        <v>682</v>
      </c>
      <c r="I116" s="263" t="s">
        <v>672</v>
      </c>
      <c r="J116" s="263"/>
      <c r="K116" s="277"/>
    </row>
    <row r="117" spans="2:11" s="1" customFormat="1" ht="15" customHeight="1">
      <c r="B117" s="288"/>
      <c r="C117" s="263" t="s">
        <v>54</v>
      </c>
      <c r="D117" s="263"/>
      <c r="E117" s="263"/>
      <c r="F117" s="286" t="s">
        <v>637</v>
      </c>
      <c r="G117" s="263"/>
      <c r="H117" s="263" t="s">
        <v>683</v>
      </c>
      <c r="I117" s="263" t="s">
        <v>684</v>
      </c>
      <c r="J117" s="263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254" t="s">
        <v>685</v>
      </c>
      <c r="D122" s="254"/>
      <c r="E122" s="254"/>
      <c r="F122" s="254"/>
      <c r="G122" s="254"/>
      <c r="H122" s="254"/>
      <c r="I122" s="254"/>
      <c r="J122" s="254"/>
      <c r="K122" s="305"/>
    </row>
    <row r="123" spans="2:11" s="1" customFormat="1" ht="17.25" customHeight="1">
      <c r="B123" s="306"/>
      <c r="C123" s="278" t="s">
        <v>631</v>
      </c>
      <c r="D123" s="278"/>
      <c r="E123" s="278"/>
      <c r="F123" s="278" t="s">
        <v>632</v>
      </c>
      <c r="G123" s="279"/>
      <c r="H123" s="278" t="s">
        <v>51</v>
      </c>
      <c r="I123" s="278" t="s">
        <v>54</v>
      </c>
      <c r="J123" s="278" t="s">
        <v>633</v>
      </c>
      <c r="K123" s="307"/>
    </row>
    <row r="124" spans="2:11" s="1" customFormat="1" ht="17.25" customHeight="1">
      <c r="B124" s="306"/>
      <c r="C124" s="280" t="s">
        <v>634</v>
      </c>
      <c r="D124" s="280"/>
      <c r="E124" s="280"/>
      <c r="F124" s="281" t="s">
        <v>635</v>
      </c>
      <c r="G124" s="282"/>
      <c r="H124" s="280"/>
      <c r="I124" s="280"/>
      <c r="J124" s="280" t="s">
        <v>636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3" t="s">
        <v>640</v>
      </c>
      <c r="D126" s="285"/>
      <c r="E126" s="285"/>
      <c r="F126" s="286" t="s">
        <v>637</v>
      </c>
      <c r="G126" s="263"/>
      <c r="H126" s="263" t="s">
        <v>677</v>
      </c>
      <c r="I126" s="263" t="s">
        <v>639</v>
      </c>
      <c r="J126" s="263">
        <v>120</v>
      </c>
      <c r="K126" s="311"/>
    </row>
    <row r="127" spans="2:11" s="1" customFormat="1" ht="15" customHeight="1">
      <c r="B127" s="308"/>
      <c r="C127" s="263" t="s">
        <v>686</v>
      </c>
      <c r="D127" s="263"/>
      <c r="E127" s="263"/>
      <c r="F127" s="286" t="s">
        <v>637</v>
      </c>
      <c r="G127" s="263"/>
      <c r="H127" s="263" t="s">
        <v>687</v>
      </c>
      <c r="I127" s="263" t="s">
        <v>639</v>
      </c>
      <c r="J127" s="263" t="s">
        <v>688</v>
      </c>
      <c r="K127" s="311"/>
    </row>
    <row r="128" spans="2:11" s="1" customFormat="1" ht="15" customHeight="1">
      <c r="B128" s="308"/>
      <c r="C128" s="263" t="s">
        <v>585</v>
      </c>
      <c r="D128" s="263"/>
      <c r="E128" s="263"/>
      <c r="F128" s="286" t="s">
        <v>637</v>
      </c>
      <c r="G128" s="263"/>
      <c r="H128" s="263" t="s">
        <v>689</v>
      </c>
      <c r="I128" s="263" t="s">
        <v>639</v>
      </c>
      <c r="J128" s="263" t="s">
        <v>688</v>
      </c>
      <c r="K128" s="311"/>
    </row>
    <row r="129" spans="2:11" s="1" customFormat="1" ht="15" customHeight="1">
      <c r="B129" s="308"/>
      <c r="C129" s="263" t="s">
        <v>648</v>
      </c>
      <c r="D129" s="263"/>
      <c r="E129" s="263"/>
      <c r="F129" s="286" t="s">
        <v>643</v>
      </c>
      <c r="G129" s="263"/>
      <c r="H129" s="263" t="s">
        <v>649</v>
      </c>
      <c r="I129" s="263" t="s">
        <v>639</v>
      </c>
      <c r="J129" s="263">
        <v>15</v>
      </c>
      <c r="K129" s="311"/>
    </row>
    <row r="130" spans="2:11" s="1" customFormat="1" ht="15" customHeight="1">
      <c r="B130" s="308"/>
      <c r="C130" s="289" t="s">
        <v>650</v>
      </c>
      <c r="D130" s="289"/>
      <c r="E130" s="289"/>
      <c r="F130" s="290" t="s">
        <v>643</v>
      </c>
      <c r="G130" s="289"/>
      <c r="H130" s="289" t="s">
        <v>651</v>
      </c>
      <c r="I130" s="289" t="s">
        <v>639</v>
      </c>
      <c r="J130" s="289">
        <v>15</v>
      </c>
      <c r="K130" s="311"/>
    </row>
    <row r="131" spans="2:11" s="1" customFormat="1" ht="15" customHeight="1">
      <c r="B131" s="308"/>
      <c r="C131" s="289" t="s">
        <v>652</v>
      </c>
      <c r="D131" s="289"/>
      <c r="E131" s="289"/>
      <c r="F131" s="290" t="s">
        <v>643</v>
      </c>
      <c r="G131" s="289"/>
      <c r="H131" s="289" t="s">
        <v>653</v>
      </c>
      <c r="I131" s="289" t="s">
        <v>639</v>
      </c>
      <c r="J131" s="289">
        <v>20</v>
      </c>
      <c r="K131" s="311"/>
    </row>
    <row r="132" spans="2:11" s="1" customFormat="1" ht="15" customHeight="1">
      <c r="B132" s="308"/>
      <c r="C132" s="289" t="s">
        <v>654</v>
      </c>
      <c r="D132" s="289"/>
      <c r="E132" s="289"/>
      <c r="F132" s="290" t="s">
        <v>643</v>
      </c>
      <c r="G132" s="289"/>
      <c r="H132" s="289" t="s">
        <v>655</v>
      </c>
      <c r="I132" s="289" t="s">
        <v>639</v>
      </c>
      <c r="J132" s="289">
        <v>20</v>
      </c>
      <c r="K132" s="311"/>
    </row>
    <row r="133" spans="2:11" s="1" customFormat="1" ht="15" customHeight="1">
      <c r="B133" s="308"/>
      <c r="C133" s="263" t="s">
        <v>642</v>
      </c>
      <c r="D133" s="263"/>
      <c r="E133" s="263"/>
      <c r="F133" s="286" t="s">
        <v>643</v>
      </c>
      <c r="G133" s="263"/>
      <c r="H133" s="263" t="s">
        <v>677</v>
      </c>
      <c r="I133" s="263" t="s">
        <v>639</v>
      </c>
      <c r="J133" s="263">
        <v>50</v>
      </c>
      <c r="K133" s="311"/>
    </row>
    <row r="134" spans="2:11" s="1" customFormat="1" ht="15" customHeight="1">
      <c r="B134" s="308"/>
      <c r="C134" s="263" t="s">
        <v>656</v>
      </c>
      <c r="D134" s="263"/>
      <c r="E134" s="263"/>
      <c r="F134" s="286" t="s">
        <v>643</v>
      </c>
      <c r="G134" s="263"/>
      <c r="H134" s="263" t="s">
        <v>677</v>
      </c>
      <c r="I134" s="263" t="s">
        <v>639</v>
      </c>
      <c r="J134" s="263">
        <v>50</v>
      </c>
      <c r="K134" s="311"/>
    </row>
    <row r="135" spans="2:11" s="1" customFormat="1" ht="15" customHeight="1">
      <c r="B135" s="308"/>
      <c r="C135" s="263" t="s">
        <v>662</v>
      </c>
      <c r="D135" s="263"/>
      <c r="E135" s="263"/>
      <c r="F135" s="286" t="s">
        <v>643</v>
      </c>
      <c r="G135" s="263"/>
      <c r="H135" s="263" t="s">
        <v>677</v>
      </c>
      <c r="I135" s="263" t="s">
        <v>639</v>
      </c>
      <c r="J135" s="263">
        <v>50</v>
      </c>
      <c r="K135" s="311"/>
    </row>
    <row r="136" spans="2:11" s="1" customFormat="1" ht="15" customHeight="1">
      <c r="B136" s="308"/>
      <c r="C136" s="263" t="s">
        <v>664</v>
      </c>
      <c r="D136" s="263"/>
      <c r="E136" s="263"/>
      <c r="F136" s="286" t="s">
        <v>643</v>
      </c>
      <c r="G136" s="263"/>
      <c r="H136" s="263" t="s">
        <v>677</v>
      </c>
      <c r="I136" s="263" t="s">
        <v>639</v>
      </c>
      <c r="J136" s="263">
        <v>50</v>
      </c>
      <c r="K136" s="311"/>
    </row>
    <row r="137" spans="2:11" s="1" customFormat="1" ht="15" customHeight="1">
      <c r="B137" s="308"/>
      <c r="C137" s="263" t="s">
        <v>665</v>
      </c>
      <c r="D137" s="263"/>
      <c r="E137" s="263"/>
      <c r="F137" s="286" t="s">
        <v>643</v>
      </c>
      <c r="G137" s="263"/>
      <c r="H137" s="263" t="s">
        <v>690</v>
      </c>
      <c r="I137" s="263" t="s">
        <v>639</v>
      </c>
      <c r="J137" s="263">
        <v>255</v>
      </c>
      <c r="K137" s="311"/>
    </row>
    <row r="138" spans="2:11" s="1" customFormat="1" ht="15" customHeight="1">
      <c r="B138" s="308"/>
      <c r="C138" s="263" t="s">
        <v>667</v>
      </c>
      <c r="D138" s="263"/>
      <c r="E138" s="263"/>
      <c r="F138" s="286" t="s">
        <v>637</v>
      </c>
      <c r="G138" s="263"/>
      <c r="H138" s="263" t="s">
        <v>691</v>
      </c>
      <c r="I138" s="263" t="s">
        <v>669</v>
      </c>
      <c r="J138" s="263"/>
      <c r="K138" s="311"/>
    </row>
    <row r="139" spans="2:11" s="1" customFormat="1" ht="15" customHeight="1">
      <c r="B139" s="308"/>
      <c r="C139" s="263" t="s">
        <v>670</v>
      </c>
      <c r="D139" s="263"/>
      <c r="E139" s="263"/>
      <c r="F139" s="286" t="s">
        <v>637</v>
      </c>
      <c r="G139" s="263"/>
      <c r="H139" s="263" t="s">
        <v>692</v>
      </c>
      <c r="I139" s="263" t="s">
        <v>672</v>
      </c>
      <c r="J139" s="263"/>
      <c r="K139" s="311"/>
    </row>
    <row r="140" spans="2:11" s="1" customFormat="1" ht="15" customHeight="1">
      <c r="B140" s="308"/>
      <c r="C140" s="263" t="s">
        <v>673</v>
      </c>
      <c r="D140" s="263"/>
      <c r="E140" s="263"/>
      <c r="F140" s="286" t="s">
        <v>637</v>
      </c>
      <c r="G140" s="263"/>
      <c r="H140" s="263" t="s">
        <v>673</v>
      </c>
      <c r="I140" s="263" t="s">
        <v>672</v>
      </c>
      <c r="J140" s="263"/>
      <c r="K140" s="311"/>
    </row>
    <row r="141" spans="2:11" s="1" customFormat="1" ht="15" customHeight="1">
      <c r="B141" s="308"/>
      <c r="C141" s="263" t="s">
        <v>35</v>
      </c>
      <c r="D141" s="263"/>
      <c r="E141" s="263"/>
      <c r="F141" s="286" t="s">
        <v>637</v>
      </c>
      <c r="G141" s="263"/>
      <c r="H141" s="263" t="s">
        <v>693</v>
      </c>
      <c r="I141" s="263" t="s">
        <v>672</v>
      </c>
      <c r="J141" s="263"/>
      <c r="K141" s="311"/>
    </row>
    <row r="142" spans="2:11" s="1" customFormat="1" ht="15" customHeight="1">
      <c r="B142" s="308"/>
      <c r="C142" s="263" t="s">
        <v>694</v>
      </c>
      <c r="D142" s="263"/>
      <c r="E142" s="263"/>
      <c r="F142" s="286" t="s">
        <v>637</v>
      </c>
      <c r="G142" s="263"/>
      <c r="H142" s="263" t="s">
        <v>695</v>
      </c>
      <c r="I142" s="263" t="s">
        <v>672</v>
      </c>
      <c r="J142" s="263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276" t="s">
        <v>696</v>
      </c>
      <c r="D147" s="276"/>
      <c r="E147" s="276"/>
      <c r="F147" s="276"/>
      <c r="G147" s="276"/>
      <c r="H147" s="276"/>
      <c r="I147" s="276"/>
      <c r="J147" s="276"/>
      <c r="K147" s="277"/>
    </row>
    <row r="148" spans="2:11" s="1" customFormat="1" ht="17.25" customHeight="1">
      <c r="B148" s="275"/>
      <c r="C148" s="278" t="s">
        <v>631</v>
      </c>
      <c r="D148" s="278"/>
      <c r="E148" s="278"/>
      <c r="F148" s="278" t="s">
        <v>632</v>
      </c>
      <c r="G148" s="279"/>
      <c r="H148" s="278" t="s">
        <v>51</v>
      </c>
      <c r="I148" s="278" t="s">
        <v>54</v>
      </c>
      <c r="J148" s="278" t="s">
        <v>633</v>
      </c>
      <c r="K148" s="277"/>
    </row>
    <row r="149" spans="2:11" s="1" customFormat="1" ht="17.25" customHeight="1">
      <c r="B149" s="275"/>
      <c r="C149" s="280" t="s">
        <v>634</v>
      </c>
      <c r="D149" s="280"/>
      <c r="E149" s="280"/>
      <c r="F149" s="281" t="s">
        <v>635</v>
      </c>
      <c r="G149" s="282"/>
      <c r="H149" s="280"/>
      <c r="I149" s="280"/>
      <c r="J149" s="280" t="s">
        <v>636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640</v>
      </c>
      <c r="D151" s="263"/>
      <c r="E151" s="263"/>
      <c r="F151" s="316" t="s">
        <v>637</v>
      </c>
      <c r="G151" s="263"/>
      <c r="H151" s="315" t="s">
        <v>677</v>
      </c>
      <c r="I151" s="315" t="s">
        <v>639</v>
      </c>
      <c r="J151" s="315">
        <v>120</v>
      </c>
      <c r="K151" s="311"/>
    </row>
    <row r="152" spans="2:11" s="1" customFormat="1" ht="15" customHeight="1">
      <c r="B152" s="288"/>
      <c r="C152" s="315" t="s">
        <v>686</v>
      </c>
      <c r="D152" s="263"/>
      <c r="E152" s="263"/>
      <c r="F152" s="316" t="s">
        <v>637</v>
      </c>
      <c r="G152" s="263"/>
      <c r="H152" s="315" t="s">
        <v>697</v>
      </c>
      <c r="I152" s="315" t="s">
        <v>639</v>
      </c>
      <c r="J152" s="315" t="s">
        <v>688</v>
      </c>
      <c r="K152" s="311"/>
    </row>
    <row r="153" spans="2:11" s="1" customFormat="1" ht="15" customHeight="1">
      <c r="B153" s="288"/>
      <c r="C153" s="315" t="s">
        <v>585</v>
      </c>
      <c r="D153" s="263"/>
      <c r="E153" s="263"/>
      <c r="F153" s="316" t="s">
        <v>637</v>
      </c>
      <c r="G153" s="263"/>
      <c r="H153" s="315" t="s">
        <v>698</v>
      </c>
      <c r="I153" s="315" t="s">
        <v>639</v>
      </c>
      <c r="J153" s="315" t="s">
        <v>688</v>
      </c>
      <c r="K153" s="311"/>
    </row>
    <row r="154" spans="2:11" s="1" customFormat="1" ht="15" customHeight="1">
      <c r="B154" s="288"/>
      <c r="C154" s="315" t="s">
        <v>642</v>
      </c>
      <c r="D154" s="263"/>
      <c r="E154" s="263"/>
      <c r="F154" s="316" t="s">
        <v>643</v>
      </c>
      <c r="G154" s="263"/>
      <c r="H154" s="315" t="s">
        <v>677</v>
      </c>
      <c r="I154" s="315" t="s">
        <v>639</v>
      </c>
      <c r="J154" s="315">
        <v>50</v>
      </c>
      <c r="K154" s="311"/>
    </row>
    <row r="155" spans="2:11" s="1" customFormat="1" ht="15" customHeight="1">
      <c r="B155" s="288"/>
      <c r="C155" s="315" t="s">
        <v>645</v>
      </c>
      <c r="D155" s="263"/>
      <c r="E155" s="263"/>
      <c r="F155" s="316" t="s">
        <v>637</v>
      </c>
      <c r="G155" s="263"/>
      <c r="H155" s="315" t="s">
        <v>677</v>
      </c>
      <c r="I155" s="315" t="s">
        <v>647</v>
      </c>
      <c r="J155" s="315"/>
      <c r="K155" s="311"/>
    </row>
    <row r="156" spans="2:11" s="1" customFormat="1" ht="15" customHeight="1">
      <c r="B156" s="288"/>
      <c r="C156" s="315" t="s">
        <v>656</v>
      </c>
      <c r="D156" s="263"/>
      <c r="E156" s="263"/>
      <c r="F156" s="316" t="s">
        <v>643</v>
      </c>
      <c r="G156" s="263"/>
      <c r="H156" s="315" t="s">
        <v>677</v>
      </c>
      <c r="I156" s="315" t="s">
        <v>639</v>
      </c>
      <c r="J156" s="315">
        <v>50</v>
      </c>
      <c r="K156" s="311"/>
    </row>
    <row r="157" spans="2:11" s="1" customFormat="1" ht="15" customHeight="1">
      <c r="B157" s="288"/>
      <c r="C157" s="315" t="s">
        <v>664</v>
      </c>
      <c r="D157" s="263"/>
      <c r="E157" s="263"/>
      <c r="F157" s="316" t="s">
        <v>643</v>
      </c>
      <c r="G157" s="263"/>
      <c r="H157" s="315" t="s">
        <v>677</v>
      </c>
      <c r="I157" s="315" t="s">
        <v>639</v>
      </c>
      <c r="J157" s="315">
        <v>50</v>
      </c>
      <c r="K157" s="311"/>
    </row>
    <row r="158" spans="2:11" s="1" customFormat="1" ht="15" customHeight="1">
      <c r="B158" s="288"/>
      <c r="C158" s="315" t="s">
        <v>662</v>
      </c>
      <c r="D158" s="263"/>
      <c r="E158" s="263"/>
      <c r="F158" s="316" t="s">
        <v>643</v>
      </c>
      <c r="G158" s="263"/>
      <c r="H158" s="315" t="s">
        <v>677</v>
      </c>
      <c r="I158" s="315" t="s">
        <v>639</v>
      </c>
      <c r="J158" s="315">
        <v>50</v>
      </c>
      <c r="K158" s="311"/>
    </row>
    <row r="159" spans="2:11" s="1" customFormat="1" ht="15" customHeight="1">
      <c r="B159" s="288"/>
      <c r="C159" s="315" t="s">
        <v>90</v>
      </c>
      <c r="D159" s="263"/>
      <c r="E159" s="263"/>
      <c r="F159" s="316" t="s">
        <v>637</v>
      </c>
      <c r="G159" s="263"/>
      <c r="H159" s="315" t="s">
        <v>699</v>
      </c>
      <c r="I159" s="315" t="s">
        <v>639</v>
      </c>
      <c r="J159" s="315" t="s">
        <v>700</v>
      </c>
      <c r="K159" s="311"/>
    </row>
    <row r="160" spans="2:11" s="1" customFormat="1" ht="15" customHeight="1">
      <c r="B160" s="288"/>
      <c r="C160" s="315" t="s">
        <v>701</v>
      </c>
      <c r="D160" s="263"/>
      <c r="E160" s="263"/>
      <c r="F160" s="316" t="s">
        <v>637</v>
      </c>
      <c r="G160" s="263"/>
      <c r="H160" s="315" t="s">
        <v>702</v>
      </c>
      <c r="I160" s="315" t="s">
        <v>672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s="1" customFormat="1" ht="45" customHeight="1">
      <c r="B165" s="253"/>
      <c r="C165" s="254" t="s">
        <v>703</v>
      </c>
      <c r="D165" s="254"/>
      <c r="E165" s="254"/>
      <c r="F165" s="254"/>
      <c r="G165" s="254"/>
      <c r="H165" s="254"/>
      <c r="I165" s="254"/>
      <c r="J165" s="254"/>
      <c r="K165" s="255"/>
    </row>
    <row r="166" spans="2:11" s="1" customFormat="1" ht="17.25" customHeight="1">
      <c r="B166" s="253"/>
      <c r="C166" s="278" t="s">
        <v>631</v>
      </c>
      <c r="D166" s="278"/>
      <c r="E166" s="278"/>
      <c r="F166" s="278" t="s">
        <v>632</v>
      </c>
      <c r="G166" s="320"/>
      <c r="H166" s="321" t="s">
        <v>51</v>
      </c>
      <c r="I166" s="321" t="s">
        <v>54</v>
      </c>
      <c r="J166" s="278" t="s">
        <v>633</v>
      </c>
      <c r="K166" s="255"/>
    </row>
    <row r="167" spans="2:11" s="1" customFormat="1" ht="17.25" customHeight="1">
      <c r="B167" s="256"/>
      <c r="C167" s="280" t="s">
        <v>634</v>
      </c>
      <c r="D167" s="280"/>
      <c r="E167" s="280"/>
      <c r="F167" s="281" t="s">
        <v>635</v>
      </c>
      <c r="G167" s="322"/>
      <c r="H167" s="323"/>
      <c r="I167" s="323"/>
      <c r="J167" s="280" t="s">
        <v>636</v>
      </c>
      <c r="K167" s="258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3" t="s">
        <v>640</v>
      </c>
      <c r="D169" s="263"/>
      <c r="E169" s="263"/>
      <c r="F169" s="286" t="s">
        <v>637</v>
      </c>
      <c r="G169" s="263"/>
      <c r="H169" s="263" t="s">
        <v>677</v>
      </c>
      <c r="I169" s="263" t="s">
        <v>639</v>
      </c>
      <c r="J169" s="263">
        <v>120</v>
      </c>
      <c r="K169" s="311"/>
    </row>
    <row r="170" spans="2:11" s="1" customFormat="1" ht="15" customHeight="1">
      <c r="B170" s="288"/>
      <c r="C170" s="263" t="s">
        <v>686</v>
      </c>
      <c r="D170" s="263"/>
      <c r="E170" s="263"/>
      <c r="F170" s="286" t="s">
        <v>637</v>
      </c>
      <c r="G170" s="263"/>
      <c r="H170" s="263" t="s">
        <v>687</v>
      </c>
      <c r="I170" s="263" t="s">
        <v>639</v>
      </c>
      <c r="J170" s="263" t="s">
        <v>688</v>
      </c>
      <c r="K170" s="311"/>
    </row>
    <row r="171" spans="2:11" s="1" customFormat="1" ht="15" customHeight="1">
      <c r="B171" s="288"/>
      <c r="C171" s="263" t="s">
        <v>585</v>
      </c>
      <c r="D171" s="263"/>
      <c r="E171" s="263"/>
      <c r="F171" s="286" t="s">
        <v>637</v>
      </c>
      <c r="G171" s="263"/>
      <c r="H171" s="263" t="s">
        <v>704</v>
      </c>
      <c r="I171" s="263" t="s">
        <v>639</v>
      </c>
      <c r="J171" s="263" t="s">
        <v>688</v>
      </c>
      <c r="K171" s="311"/>
    </row>
    <row r="172" spans="2:11" s="1" customFormat="1" ht="15" customHeight="1">
      <c r="B172" s="288"/>
      <c r="C172" s="263" t="s">
        <v>642</v>
      </c>
      <c r="D172" s="263"/>
      <c r="E172" s="263"/>
      <c r="F172" s="286" t="s">
        <v>643</v>
      </c>
      <c r="G172" s="263"/>
      <c r="H172" s="263" t="s">
        <v>704</v>
      </c>
      <c r="I172" s="263" t="s">
        <v>639</v>
      </c>
      <c r="J172" s="263">
        <v>50</v>
      </c>
      <c r="K172" s="311"/>
    </row>
    <row r="173" spans="2:11" s="1" customFormat="1" ht="15" customHeight="1">
      <c r="B173" s="288"/>
      <c r="C173" s="263" t="s">
        <v>645</v>
      </c>
      <c r="D173" s="263"/>
      <c r="E173" s="263"/>
      <c r="F173" s="286" t="s">
        <v>637</v>
      </c>
      <c r="G173" s="263"/>
      <c r="H173" s="263" t="s">
        <v>704</v>
      </c>
      <c r="I173" s="263" t="s">
        <v>647</v>
      </c>
      <c r="J173" s="263"/>
      <c r="K173" s="311"/>
    </row>
    <row r="174" spans="2:11" s="1" customFormat="1" ht="15" customHeight="1">
      <c r="B174" s="288"/>
      <c r="C174" s="263" t="s">
        <v>656</v>
      </c>
      <c r="D174" s="263"/>
      <c r="E174" s="263"/>
      <c r="F174" s="286" t="s">
        <v>643</v>
      </c>
      <c r="G174" s="263"/>
      <c r="H174" s="263" t="s">
        <v>704</v>
      </c>
      <c r="I174" s="263" t="s">
        <v>639</v>
      </c>
      <c r="J174" s="263">
        <v>50</v>
      </c>
      <c r="K174" s="311"/>
    </row>
    <row r="175" spans="2:11" s="1" customFormat="1" ht="15" customHeight="1">
      <c r="B175" s="288"/>
      <c r="C175" s="263" t="s">
        <v>664</v>
      </c>
      <c r="D175" s="263"/>
      <c r="E175" s="263"/>
      <c r="F175" s="286" t="s">
        <v>643</v>
      </c>
      <c r="G175" s="263"/>
      <c r="H175" s="263" t="s">
        <v>704</v>
      </c>
      <c r="I175" s="263" t="s">
        <v>639</v>
      </c>
      <c r="J175" s="263">
        <v>50</v>
      </c>
      <c r="K175" s="311"/>
    </row>
    <row r="176" spans="2:11" s="1" customFormat="1" ht="15" customHeight="1">
      <c r="B176" s="288"/>
      <c r="C176" s="263" t="s">
        <v>662</v>
      </c>
      <c r="D176" s="263"/>
      <c r="E176" s="263"/>
      <c r="F176" s="286" t="s">
        <v>643</v>
      </c>
      <c r="G176" s="263"/>
      <c r="H176" s="263" t="s">
        <v>704</v>
      </c>
      <c r="I176" s="263" t="s">
        <v>639</v>
      </c>
      <c r="J176" s="263">
        <v>50</v>
      </c>
      <c r="K176" s="311"/>
    </row>
    <row r="177" spans="2:11" s="1" customFormat="1" ht="15" customHeight="1">
      <c r="B177" s="288"/>
      <c r="C177" s="263" t="s">
        <v>115</v>
      </c>
      <c r="D177" s="263"/>
      <c r="E177" s="263"/>
      <c r="F177" s="286" t="s">
        <v>637</v>
      </c>
      <c r="G177" s="263"/>
      <c r="H177" s="263" t="s">
        <v>705</v>
      </c>
      <c r="I177" s="263" t="s">
        <v>706</v>
      </c>
      <c r="J177" s="263"/>
      <c r="K177" s="311"/>
    </row>
    <row r="178" spans="2:11" s="1" customFormat="1" ht="15" customHeight="1">
      <c r="B178" s="288"/>
      <c r="C178" s="263" t="s">
        <v>54</v>
      </c>
      <c r="D178" s="263"/>
      <c r="E178" s="263"/>
      <c r="F178" s="286" t="s">
        <v>637</v>
      </c>
      <c r="G178" s="263"/>
      <c r="H178" s="263" t="s">
        <v>707</v>
      </c>
      <c r="I178" s="263" t="s">
        <v>708</v>
      </c>
      <c r="J178" s="263">
        <v>1</v>
      </c>
      <c r="K178" s="311"/>
    </row>
    <row r="179" spans="2:11" s="1" customFormat="1" ht="15" customHeight="1">
      <c r="B179" s="288"/>
      <c r="C179" s="263" t="s">
        <v>50</v>
      </c>
      <c r="D179" s="263"/>
      <c r="E179" s="263"/>
      <c r="F179" s="286" t="s">
        <v>637</v>
      </c>
      <c r="G179" s="263"/>
      <c r="H179" s="263" t="s">
        <v>709</v>
      </c>
      <c r="I179" s="263" t="s">
        <v>639</v>
      </c>
      <c r="J179" s="263">
        <v>20</v>
      </c>
      <c r="K179" s="311"/>
    </row>
    <row r="180" spans="2:11" s="1" customFormat="1" ht="15" customHeight="1">
      <c r="B180" s="288"/>
      <c r="C180" s="263" t="s">
        <v>51</v>
      </c>
      <c r="D180" s="263"/>
      <c r="E180" s="263"/>
      <c r="F180" s="286" t="s">
        <v>637</v>
      </c>
      <c r="G180" s="263"/>
      <c r="H180" s="263" t="s">
        <v>710</v>
      </c>
      <c r="I180" s="263" t="s">
        <v>639</v>
      </c>
      <c r="J180" s="263">
        <v>255</v>
      </c>
      <c r="K180" s="311"/>
    </row>
    <row r="181" spans="2:11" s="1" customFormat="1" ht="15" customHeight="1">
      <c r="B181" s="288"/>
      <c r="C181" s="263" t="s">
        <v>116</v>
      </c>
      <c r="D181" s="263"/>
      <c r="E181" s="263"/>
      <c r="F181" s="286" t="s">
        <v>637</v>
      </c>
      <c r="G181" s="263"/>
      <c r="H181" s="263" t="s">
        <v>601</v>
      </c>
      <c r="I181" s="263" t="s">
        <v>639</v>
      </c>
      <c r="J181" s="263">
        <v>10</v>
      </c>
      <c r="K181" s="311"/>
    </row>
    <row r="182" spans="2:11" s="1" customFormat="1" ht="15" customHeight="1">
      <c r="B182" s="288"/>
      <c r="C182" s="263" t="s">
        <v>117</v>
      </c>
      <c r="D182" s="263"/>
      <c r="E182" s="263"/>
      <c r="F182" s="286" t="s">
        <v>637</v>
      </c>
      <c r="G182" s="263"/>
      <c r="H182" s="263" t="s">
        <v>711</v>
      </c>
      <c r="I182" s="263" t="s">
        <v>672</v>
      </c>
      <c r="J182" s="263"/>
      <c r="K182" s="311"/>
    </row>
    <row r="183" spans="2:11" s="1" customFormat="1" ht="15" customHeight="1">
      <c r="B183" s="288"/>
      <c r="C183" s="263" t="s">
        <v>712</v>
      </c>
      <c r="D183" s="263"/>
      <c r="E183" s="263"/>
      <c r="F183" s="286" t="s">
        <v>637</v>
      </c>
      <c r="G183" s="263"/>
      <c r="H183" s="263" t="s">
        <v>713</v>
      </c>
      <c r="I183" s="263" t="s">
        <v>672</v>
      </c>
      <c r="J183" s="263"/>
      <c r="K183" s="311"/>
    </row>
    <row r="184" spans="2:11" s="1" customFormat="1" ht="15" customHeight="1">
      <c r="B184" s="288"/>
      <c r="C184" s="263" t="s">
        <v>701</v>
      </c>
      <c r="D184" s="263"/>
      <c r="E184" s="263"/>
      <c r="F184" s="286" t="s">
        <v>637</v>
      </c>
      <c r="G184" s="263"/>
      <c r="H184" s="263" t="s">
        <v>714</v>
      </c>
      <c r="I184" s="263" t="s">
        <v>672</v>
      </c>
      <c r="J184" s="263"/>
      <c r="K184" s="311"/>
    </row>
    <row r="185" spans="2:11" s="1" customFormat="1" ht="15" customHeight="1">
      <c r="B185" s="288"/>
      <c r="C185" s="263" t="s">
        <v>119</v>
      </c>
      <c r="D185" s="263"/>
      <c r="E185" s="263"/>
      <c r="F185" s="286" t="s">
        <v>643</v>
      </c>
      <c r="G185" s="263"/>
      <c r="H185" s="263" t="s">
        <v>715</v>
      </c>
      <c r="I185" s="263" t="s">
        <v>639</v>
      </c>
      <c r="J185" s="263">
        <v>50</v>
      </c>
      <c r="K185" s="311"/>
    </row>
    <row r="186" spans="2:11" s="1" customFormat="1" ht="15" customHeight="1">
      <c r="B186" s="288"/>
      <c r="C186" s="263" t="s">
        <v>716</v>
      </c>
      <c r="D186" s="263"/>
      <c r="E186" s="263"/>
      <c r="F186" s="286" t="s">
        <v>643</v>
      </c>
      <c r="G186" s="263"/>
      <c r="H186" s="263" t="s">
        <v>717</v>
      </c>
      <c r="I186" s="263" t="s">
        <v>718</v>
      </c>
      <c r="J186" s="263"/>
      <c r="K186" s="311"/>
    </row>
    <row r="187" spans="2:11" s="1" customFormat="1" ht="15" customHeight="1">
      <c r="B187" s="288"/>
      <c r="C187" s="263" t="s">
        <v>719</v>
      </c>
      <c r="D187" s="263"/>
      <c r="E187" s="263"/>
      <c r="F187" s="286" t="s">
        <v>643</v>
      </c>
      <c r="G187" s="263"/>
      <c r="H187" s="263" t="s">
        <v>720</v>
      </c>
      <c r="I187" s="263" t="s">
        <v>718</v>
      </c>
      <c r="J187" s="263"/>
      <c r="K187" s="311"/>
    </row>
    <row r="188" spans="2:11" s="1" customFormat="1" ht="15" customHeight="1">
      <c r="B188" s="288"/>
      <c r="C188" s="263" t="s">
        <v>721</v>
      </c>
      <c r="D188" s="263"/>
      <c r="E188" s="263"/>
      <c r="F188" s="286" t="s">
        <v>643</v>
      </c>
      <c r="G188" s="263"/>
      <c r="H188" s="263" t="s">
        <v>722</v>
      </c>
      <c r="I188" s="263" t="s">
        <v>718</v>
      </c>
      <c r="J188" s="263"/>
      <c r="K188" s="311"/>
    </row>
    <row r="189" spans="2:11" s="1" customFormat="1" ht="15" customHeight="1">
      <c r="B189" s="288"/>
      <c r="C189" s="324" t="s">
        <v>723</v>
      </c>
      <c r="D189" s="263"/>
      <c r="E189" s="263"/>
      <c r="F189" s="286" t="s">
        <v>643</v>
      </c>
      <c r="G189" s="263"/>
      <c r="H189" s="263" t="s">
        <v>724</v>
      </c>
      <c r="I189" s="263" t="s">
        <v>725</v>
      </c>
      <c r="J189" s="325" t="s">
        <v>726</v>
      </c>
      <c r="K189" s="311"/>
    </row>
    <row r="190" spans="2:11" s="1" customFormat="1" ht="15" customHeight="1">
      <c r="B190" s="288"/>
      <c r="C190" s="324" t="s">
        <v>39</v>
      </c>
      <c r="D190" s="263"/>
      <c r="E190" s="263"/>
      <c r="F190" s="286" t="s">
        <v>637</v>
      </c>
      <c r="G190" s="263"/>
      <c r="H190" s="260" t="s">
        <v>727</v>
      </c>
      <c r="I190" s="263" t="s">
        <v>728</v>
      </c>
      <c r="J190" s="263"/>
      <c r="K190" s="311"/>
    </row>
    <row r="191" spans="2:11" s="1" customFormat="1" ht="15" customHeight="1">
      <c r="B191" s="288"/>
      <c r="C191" s="324" t="s">
        <v>729</v>
      </c>
      <c r="D191" s="263"/>
      <c r="E191" s="263"/>
      <c r="F191" s="286" t="s">
        <v>637</v>
      </c>
      <c r="G191" s="263"/>
      <c r="H191" s="263" t="s">
        <v>730</v>
      </c>
      <c r="I191" s="263" t="s">
        <v>672</v>
      </c>
      <c r="J191" s="263"/>
      <c r="K191" s="311"/>
    </row>
    <row r="192" spans="2:11" s="1" customFormat="1" ht="15" customHeight="1">
      <c r="B192" s="288"/>
      <c r="C192" s="324" t="s">
        <v>731</v>
      </c>
      <c r="D192" s="263"/>
      <c r="E192" s="263"/>
      <c r="F192" s="286" t="s">
        <v>637</v>
      </c>
      <c r="G192" s="263"/>
      <c r="H192" s="263" t="s">
        <v>732</v>
      </c>
      <c r="I192" s="263" t="s">
        <v>672</v>
      </c>
      <c r="J192" s="263"/>
      <c r="K192" s="311"/>
    </row>
    <row r="193" spans="2:11" s="1" customFormat="1" ht="15" customHeight="1">
      <c r="B193" s="288"/>
      <c r="C193" s="324" t="s">
        <v>733</v>
      </c>
      <c r="D193" s="263"/>
      <c r="E193" s="263"/>
      <c r="F193" s="286" t="s">
        <v>643</v>
      </c>
      <c r="G193" s="263"/>
      <c r="H193" s="263" t="s">
        <v>734</v>
      </c>
      <c r="I193" s="263" t="s">
        <v>672</v>
      </c>
      <c r="J193" s="263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0"/>
      <c r="C198" s="251"/>
      <c r="D198" s="251"/>
      <c r="E198" s="251"/>
      <c r="F198" s="251"/>
      <c r="G198" s="251"/>
      <c r="H198" s="251"/>
      <c r="I198" s="251"/>
      <c r="J198" s="251"/>
      <c r="K198" s="252"/>
    </row>
    <row r="199" spans="2:11" s="1" customFormat="1" ht="21">
      <c r="B199" s="253"/>
      <c r="C199" s="254" t="s">
        <v>735</v>
      </c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5.5" customHeight="1">
      <c r="B200" s="253"/>
      <c r="C200" s="327" t="s">
        <v>736</v>
      </c>
      <c r="D200" s="327"/>
      <c r="E200" s="327"/>
      <c r="F200" s="327" t="s">
        <v>737</v>
      </c>
      <c r="G200" s="328"/>
      <c r="H200" s="327" t="s">
        <v>738</v>
      </c>
      <c r="I200" s="327"/>
      <c r="J200" s="327"/>
      <c r="K200" s="255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3" t="s">
        <v>728</v>
      </c>
      <c r="D202" s="263"/>
      <c r="E202" s="263"/>
      <c r="F202" s="286" t="s">
        <v>40</v>
      </c>
      <c r="G202" s="263"/>
      <c r="H202" s="263" t="s">
        <v>739</v>
      </c>
      <c r="I202" s="263"/>
      <c r="J202" s="263"/>
      <c r="K202" s="311"/>
    </row>
    <row r="203" spans="2:11" s="1" customFormat="1" ht="15" customHeight="1">
      <c r="B203" s="288"/>
      <c r="C203" s="263"/>
      <c r="D203" s="263"/>
      <c r="E203" s="263"/>
      <c r="F203" s="286" t="s">
        <v>41</v>
      </c>
      <c r="G203" s="263"/>
      <c r="H203" s="263" t="s">
        <v>740</v>
      </c>
      <c r="I203" s="263"/>
      <c r="J203" s="263"/>
      <c r="K203" s="311"/>
    </row>
    <row r="204" spans="2:11" s="1" customFormat="1" ht="15" customHeight="1">
      <c r="B204" s="288"/>
      <c r="C204" s="263"/>
      <c r="D204" s="263"/>
      <c r="E204" s="263"/>
      <c r="F204" s="286" t="s">
        <v>44</v>
      </c>
      <c r="G204" s="263"/>
      <c r="H204" s="263" t="s">
        <v>741</v>
      </c>
      <c r="I204" s="263"/>
      <c r="J204" s="263"/>
      <c r="K204" s="311"/>
    </row>
    <row r="205" spans="2:11" s="1" customFormat="1" ht="15" customHeight="1">
      <c r="B205" s="288"/>
      <c r="C205" s="263"/>
      <c r="D205" s="263"/>
      <c r="E205" s="263"/>
      <c r="F205" s="286" t="s">
        <v>42</v>
      </c>
      <c r="G205" s="263"/>
      <c r="H205" s="263" t="s">
        <v>742</v>
      </c>
      <c r="I205" s="263"/>
      <c r="J205" s="263"/>
      <c r="K205" s="311"/>
    </row>
    <row r="206" spans="2:11" s="1" customFormat="1" ht="15" customHeight="1">
      <c r="B206" s="288"/>
      <c r="C206" s="263"/>
      <c r="D206" s="263"/>
      <c r="E206" s="263"/>
      <c r="F206" s="286" t="s">
        <v>43</v>
      </c>
      <c r="G206" s="263"/>
      <c r="H206" s="263" t="s">
        <v>743</v>
      </c>
      <c r="I206" s="263"/>
      <c r="J206" s="263"/>
      <c r="K206" s="311"/>
    </row>
    <row r="207" spans="2:11" s="1" customFormat="1" ht="15" customHeight="1">
      <c r="B207" s="288"/>
      <c r="C207" s="263"/>
      <c r="D207" s="263"/>
      <c r="E207" s="263"/>
      <c r="F207" s="286"/>
      <c r="G207" s="263"/>
      <c r="H207" s="263"/>
      <c r="I207" s="263"/>
      <c r="J207" s="263"/>
      <c r="K207" s="311"/>
    </row>
    <row r="208" spans="2:11" s="1" customFormat="1" ht="15" customHeight="1">
      <c r="B208" s="288"/>
      <c r="C208" s="263" t="s">
        <v>684</v>
      </c>
      <c r="D208" s="263"/>
      <c r="E208" s="263"/>
      <c r="F208" s="286" t="s">
        <v>76</v>
      </c>
      <c r="G208" s="263"/>
      <c r="H208" s="263" t="s">
        <v>744</v>
      </c>
      <c r="I208" s="263"/>
      <c r="J208" s="263"/>
      <c r="K208" s="311"/>
    </row>
    <row r="209" spans="2:11" s="1" customFormat="1" ht="15" customHeight="1">
      <c r="B209" s="288"/>
      <c r="C209" s="263"/>
      <c r="D209" s="263"/>
      <c r="E209" s="263"/>
      <c r="F209" s="286" t="s">
        <v>579</v>
      </c>
      <c r="G209" s="263"/>
      <c r="H209" s="263" t="s">
        <v>580</v>
      </c>
      <c r="I209" s="263"/>
      <c r="J209" s="263"/>
      <c r="K209" s="311"/>
    </row>
    <row r="210" spans="2:11" s="1" customFormat="1" ht="15" customHeight="1">
      <c r="B210" s="288"/>
      <c r="C210" s="263"/>
      <c r="D210" s="263"/>
      <c r="E210" s="263"/>
      <c r="F210" s="286" t="s">
        <v>577</v>
      </c>
      <c r="G210" s="263"/>
      <c r="H210" s="263" t="s">
        <v>745</v>
      </c>
      <c r="I210" s="263"/>
      <c r="J210" s="263"/>
      <c r="K210" s="311"/>
    </row>
    <row r="211" spans="2:11" s="1" customFormat="1" ht="15" customHeight="1">
      <c r="B211" s="329"/>
      <c r="C211" s="263"/>
      <c r="D211" s="263"/>
      <c r="E211" s="263"/>
      <c r="F211" s="286" t="s">
        <v>581</v>
      </c>
      <c r="G211" s="324"/>
      <c r="H211" s="315" t="s">
        <v>582</v>
      </c>
      <c r="I211" s="315"/>
      <c r="J211" s="315"/>
      <c r="K211" s="330"/>
    </row>
    <row r="212" spans="2:11" s="1" customFormat="1" ht="15" customHeight="1">
      <c r="B212" s="329"/>
      <c r="C212" s="263"/>
      <c r="D212" s="263"/>
      <c r="E212" s="263"/>
      <c r="F212" s="286" t="s">
        <v>583</v>
      </c>
      <c r="G212" s="324"/>
      <c r="H212" s="315" t="s">
        <v>746</v>
      </c>
      <c r="I212" s="315"/>
      <c r="J212" s="315"/>
      <c r="K212" s="330"/>
    </row>
    <row r="213" spans="2:11" s="1" customFormat="1" ht="15" customHeight="1">
      <c r="B213" s="329"/>
      <c r="C213" s="263"/>
      <c r="D213" s="263"/>
      <c r="E213" s="263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3" t="s">
        <v>708</v>
      </c>
      <c r="D214" s="263"/>
      <c r="E214" s="263"/>
      <c r="F214" s="286">
        <v>1</v>
      </c>
      <c r="G214" s="324"/>
      <c r="H214" s="315" t="s">
        <v>747</v>
      </c>
      <c r="I214" s="315"/>
      <c r="J214" s="315"/>
      <c r="K214" s="330"/>
    </row>
    <row r="215" spans="2:11" s="1" customFormat="1" ht="15" customHeight="1">
      <c r="B215" s="329"/>
      <c r="C215" s="263"/>
      <c r="D215" s="263"/>
      <c r="E215" s="263"/>
      <c r="F215" s="286">
        <v>2</v>
      </c>
      <c r="G215" s="324"/>
      <c r="H215" s="315" t="s">
        <v>748</v>
      </c>
      <c r="I215" s="315"/>
      <c r="J215" s="315"/>
      <c r="K215" s="330"/>
    </row>
    <row r="216" spans="2:11" s="1" customFormat="1" ht="15" customHeight="1">
      <c r="B216" s="329"/>
      <c r="C216" s="263"/>
      <c r="D216" s="263"/>
      <c r="E216" s="263"/>
      <c r="F216" s="286">
        <v>3</v>
      </c>
      <c r="G216" s="324"/>
      <c r="H216" s="315" t="s">
        <v>749</v>
      </c>
      <c r="I216" s="315"/>
      <c r="J216" s="315"/>
      <c r="K216" s="330"/>
    </row>
    <row r="217" spans="2:11" s="1" customFormat="1" ht="15" customHeight="1">
      <c r="B217" s="329"/>
      <c r="C217" s="263"/>
      <c r="D217" s="263"/>
      <c r="E217" s="263"/>
      <c r="F217" s="286">
        <v>4</v>
      </c>
      <c r="G217" s="324"/>
      <c r="H217" s="315" t="s">
        <v>750</v>
      </c>
      <c r="I217" s="315"/>
      <c r="J217" s="315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Beranová Andrea Ing.</dc:creator>
  <cp:keywords/>
  <dc:description/>
  <cp:lastModifiedBy>Beranová Andrea Ing.</cp:lastModifiedBy>
  <dcterms:created xsi:type="dcterms:W3CDTF">2022-12-09T13:48:48Z</dcterms:created>
  <dcterms:modified xsi:type="dcterms:W3CDTF">2022-12-09T13:48:51Z</dcterms:modified>
  <cp:category/>
  <cp:version/>
  <cp:contentType/>
  <cp:contentStatus/>
</cp:coreProperties>
</file>