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4625" activeTab="1"/>
  </bookViews>
  <sheets>
    <sheet name="Rekapitulace" sheetId="3" r:id="rId1"/>
    <sheet name="Rozpočet" sheetId="2" r:id="rId2"/>
    <sheet name="Parametry" sheetId="1" r:id="rId3"/>
  </sheets>
  <definedNames>
    <definedName name="_xlnm.Print_Area" localSheetId="2">'Parametry'!$A$1:$B$33</definedName>
    <definedName name="_xlnm.Print_Area" localSheetId="0">'Rekapitulace'!$A$1:$C$33</definedName>
    <definedName name="_xlnm.Print_Area" localSheetId="1">'Rozpočet'!$A$1:$J$127</definedName>
    <definedName name="_xlnm.Print_Titles" localSheetId="1">'Rozpočet'!$1:$1</definedName>
  </definedNames>
  <calcPr calcId="145621"/>
</workbook>
</file>

<file path=xl/sharedStrings.xml><?xml version="1.0" encoding="utf-8"?>
<sst xmlns="http://schemas.openxmlformats.org/spreadsheetml/2006/main" count="494" uniqueCount="287">
  <si>
    <t>Název</t>
  </si>
  <si>
    <t>Hodnota</t>
  </si>
  <si>
    <t>Nadpis rekapitulace</t>
  </si>
  <si>
    <t>Seznam prací a dodávek elektrotechnických zařízení</t>
  </si>
  <si>
    <t>Akce</t>
  </si>
  <si>
    <t>ZŠ Tyrše, Děčín</t>
  </si>
  <si>
    <t>Projekt</t>
  </si>
  <si>
    <t>Elektroinstalace část "F"</t>
  </si>
  <si>
    <t>Investor</t>
  </si>
  <si>
    <t>město Děčín</t>
  </si>
  <si>
    <t>Z. č.</t>
  </si>
  <si>
    <t>2244</t>
  </si>
  <si>
    <t>A. č.</t>
  </si>
  <si>
    <t/>
  </si>
  <si>
    <t>Smlouva</t>
  </si>
  <si>
    <t>Vypracoval</t>
  </si>
  <si>
    <t>Moravanský</t>
  </si>
  <si>
    <t>Kontroloval</t>
  </si>
  <si>
    <t>Datum</t>
  </si>
  <si>
    <t>17.6.2022</t>
  </si>
  <si>
    <t>Zpracovatel</t>
  </si>
  <si>
    <t>CÚ</t>
  </si>
  <si>
    <t>JKSO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</si>
  <si>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</si>
  <si>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</si>
  <si>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</si>
  <si>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</si>
  <si>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</si>
  <si>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</si>
  <si>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</si>
  <si>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6,00</t>
  </si>
  <si>
    <t>PPV zemních prací, nátěrů  (1) %</t>
  </si>
  <si>
    <t>0,00</t>
  </si>
  <si>
    <t>Dodavat. dokumentace  (1 - 1,5) %</t>
  </si>
  <si>
    <t>Rizika a pojištění  (1 - 1,5) %</t>
  </si>
  <si>
    <t>Opravy v záruce  (5 - 7) %</t>
  </si>
  <si>
    <t>GZS  (3,25 nebo 8,4) %</t>
  </si>
  <si>
    <t>3,25</t>
  </si>
  <si>
    <t>Rezerva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</si>
  <si>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</si>
  <si>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</si>
  <si>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</si>
  <si>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</si>
  <si>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</si>
  <si>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</si>
  <si>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</si>
  <si>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</si>
  <si>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21</t>
  </si>
  <si>
    <t>2. sazba DPH %</t>
  </si>
  <si>
    <t>15</t>
  </si>
  <si>
    <t>Procento PM %</t>
  </si>
  <si>
    <t>Pozice</t>
  </si>
  <si>
    <t>Mj</t>
  </si>
  <si>
    <t>Počet</t>
  </si>
  <si>
    <t>Materiál</t>
  </si>
  <si>
    <t>Materiál celkem</t>
  </si>
  <si>
    <t>Montáž</t>
  </si>
  <si>
    <t>Montáž celkem</t>
  </si>
  <si>
    <t>Cena</t>
  </si>
  <si>
    <t>Cena celkem</t>
  </si>
  <si>
    <t>Elektromontáže</t>
  </si>
  <si>
    <t>ODBORNÁ UČEBNA PŘÍRODNÍ VĚDY</t>
  </si>
  <si>
    <t>Rozváděč RPV</t>
  </si>
  <si>
    <t>1</t>
  </si>
  <si>
    <t>Rozváděč oceloplastový 72M zapuštěný, IP43, Svorka PE+N, DIN, kryty, plechové dveře, schránka, kompletný</t>
  </si>
  <si>
    <t>ks</t>
  </si>
  <si>
    <t>2</t>
  </si>
  <si>
    <t>Hlavní vypínač 40A/3</t>
  </si>
  <si>
    <t>3</t>
  </si>
  <si>
    <t>10C-1N-030A Proudový chránič s nadproudovou ochranou, In 10 A, Ue AC 230 V, charakteristika C, Idn 30 mA, 1+N-pól, šířka 1 modul, Icn 6 kA, typ A</t>
  </si>
  <si>
    <t>4</t>
  </si>
  <si>
    <t>16C-1N-030A Proudový chránič s nadproudovou ochranou, In 10 A, Ue AC 230 V, charakteristika C, Idn 30 mA, 1+N-pól, šířka 1 modul, Icn 6 kA, typ A</t>
  </si>
  <si>
    <t>5</t>
  </si>
  <si>
    <t>Jistič C20/3</t>
  </si>
  <si>
    <t>Osvětlení</t>
  </si>
  <si>
    <t>6</t>
  </si>
  <si>
    <t>A - CLEVER-L 7200/840 MPR 58W</t>
  </si>
  <si>
    <t>7</t>
  </si>
  <si>
    <t>B - CLEVER-L 5700/840 MPR stmívámí DALI 46W</t>
  </si>
  <si>
    <t>8</t>
  </si>
  <si>
    <t>B - CLEVER-L 5700/840 MPR stmívání DALI nouzový modul 1h 46W</t>
  </si>
  <si>
    <t>9</t>
  </si>
  <si>
    <t>C - SO10919922 ASYMMETRIC LED 1.4 5850 4000K Ra80 41W</t>
  </si>
  <si>
    <t>10</t>
  </si>
  <si>
    <t>NO - HALM EXIT 1,6W, 1h, piktogram</t>
  </si>
  <si>
    <t>Instalační materiál</t>
  </si>
  <si>
    <t>11</t>
  </si>
  <si>
    <t>Zásuvka jednonásobná, s ochranným kolíkem; 2P+PE</t>
  </si>
  <si>
    <t>12</t>
  </si>
  <si>
    <t>Dvojzásuvka jednonásobná, s ochranným kolíkem; 2P+PE</t>
  </si>
  <si>
    <t>13</t>
  </si>
  <si>
    <t>SVD-335-1N-AS Svodič přepětí</t>
  </si>
  <si>
    <t>14</t>
  </si>
  <si>
    <t>Přístrojová krabice</t>
  </si>
  <si>
    <t>Ohebná hadice PVC 25</t>
  </si>
  <si>
    <t>m</t>
  </si>
  <si>
    <t>16</t>
  </si>
  <si>
    <t>Ohebná hadice PVC 40</t>
  </si>
  <si>
    <t>17</t>
  </si>
  <si>
    <t>Dvojkomorový kabelový žlab parapetný</t>
  </si>
  <si>
    <t>18</t>
  </si>
  <si>
    <t>Dvojkomorový kabelový žlab do podlahy 150x38</t>
  </si>
  <si>
    <t>19</t>
  </si>
  <si>
    <t>Spínač rolety</t>
  </si>
  <si>
    <t>20</t>
  </si>
  <si>
    <t>Reléový box</t>
  </si>
  <si>
    <t>Spínač jednopólový; řazení 1</t>
  </si>
  <si>
    <t>22</t>
  </si>
  <si>
    <t>Spínač jednopólový; řazení 5</t>
  </si>
  <si>
    <t>23</t>
  </si>
  <si>
    <t>čidlo QBM220-240 LI/PD HB CI DALI EASYFIT Bluetooth switch</t>
  </si>
  <si>
    <t>24</t>
  </si>
  <si>
    <t>Ovládací prvek DALI EASYFIT EWSDB</t>
  </si>
  <si>
    <t>25</t>
  </si>
  <si>
    <t>Podlahová krabice vybavená zásuvkami 3x 230V, 2x DAT</t>
  </si>
  <si>
    <t>Slaboproudy</t>
  </si>
  <si>
    <t>26</t>
  </si>
  <si>
    <t>Patch panel 48 portů</t>
  </si>
  <si>
    <t>27</t>
  </si>
  <si>
    <t>Patch kabely cat 6</t>
  </si>
  <si>
    <t>28</t>
  </si>
  <si>
    <t>WIFI AP</t>
  </si>
  <si>
    <t>29</t>
  </si>
  <si>
    <t>HDMI zásuvka</t>
  </si>
  <si>
    <t>30</t>
  </si>
  <si>
    <t>HDMI kabel 20m</t>
  </si>
  <si>
    <t>31</t>
  </si>
  <si>
    <t>Kabelová chránička pro HDMI kabel</t>
  </si>
  <si>
    <t>32</t>
  </si>
  <si>
    <t>Dvojzásuvka datová RJ45</t>
  </si>
  <si>
    <t>33</t>
  </si>
  <si>
    <t>Zásuvka nabíjecí USB-C</t>
  </si>
  <si>
    <t>34</t>
  </si>
  <si>
    <t>Konektor RJ45</t>
  </si>
  <si>
    <t>35</t>
  </si>
  <si>
    <t>Datový kabel LSOH cat6</t>
  </si>
  <si>
    <t>ODBORNÁ POČÍTAČOVÁ UČEBNA</t>
  </si>
  <si>
    <t>Rozváděč RPU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</si>
  <si>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</si>
  <si>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</si>
  <si>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</si>
  <si>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</si>
  <si>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</si>
  <si>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</si>
  <si>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</si>
  <si>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</si>
  <si>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</si>
  <si>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</si>
  <si>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</si>
  <si>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</si>
  <si>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</si>
  <si>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</si>
  <si>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</si>
  <si>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</si>
  <si>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</si>
  <si>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</si>
  <si>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</si>
  <si>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</si>
  <si>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</si>
  <si>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Datový rozváděč 19" 18U 600x900x600mm nástěnný jednodílný RBAAS6</t>
  </si>
  <si>
    <t>57</t>
  </si>
  <si>
    <t>Optická vana 19" pro 8 optických vláken</t>
  </si>
  <si>
    <t>58</t>
  </si>
  <si>
    <t>Switch 48 portů + 4x SFP</t>
  </si>
  <si>
    <t>59</t>
  </si>
  <si>
    <t>60</t>
  </si>
  <si>
    <t>61</t>
  </si>
  <si>
    <t>Patch cordy</t>
  </si>
  <si>
    <t>62</t>
  </si>
  <si>
    <t>63</t>
  </si>
  <si>
    <t>UPS APC Power Saving Back-UPS Pro 1500, 230V</t>
  </si>
  <si>
    <t>64</t>
  </si>
  <si>
    <t>65</t>
  </si>
  <si>
    <t>66</t>
  </si>
  <si>
    <t>67</t>
  </si>
  <si>
    <t>68</t>
  </si>
  <si>
    <t>69</t>
  </si>
  <si>
    <t>Optický kabel 8 vláken</t>
  </si>
  <si>
    <t>70</t>
  </si>
  <si>
    <t>Kabely škola</t>
  </si>
  <si>
    <t>71</t>
  </si>
  <si>
    <t>CYKY-J 5x6</t>
  </si>
  <si>
    <t>72</t>
  </si>
  <si>
    <t>CYKY-J 3x1.5</t>
  </si>
  <si>
    <t>73</t>
  </si>
  <si>
    <t>CYKY-J 3x2.5</t>
  </si>
  <si>
    <t>74</t>
  </si>
  <si>
    <t>CYKY-J 5x1.5</t>
  </si>
  <si>
    <t>75</t>
  </si>
  <si>
    <t>CYKY-J 5x2.5</t>
  </si>
  <si>
    <t>76</t>
  </si>
  <si>
    <t>CYKY-O 3x1.5</t>
  </si>
  <si>
    <t>77</t>
  </si>
  <si>
    <t>H07 Z-K 1x6</t>
  </si>
  <si>
    <t>78</t>
  </si>
  <si>
    <t>H07 Z-K 1x4</t>
  </si>
  <si>
    <t>79</t>
  </si>
  <si>
    <t>H07 Z-K 1x16</t>
  </si>
  <si>
    <t>Rozváděč R - úprava</t>
  </si>
  <si>
    <t>80</t>
  </si>
  <si>
    <t>Jistič C25/3</t>
  </si>
  <si>
    <t>81</t>
  </si>
  <si>
    <t>Jistič C16/1</t>
  </si>
  <si>
    <t>82</t>
  </si>
  <si>
    <t>Jistič C10/1</t>
  </si>
  <si>
    <t>Rozváděč R11 - úprava</t>
  </si>
  <si>
    <t>83</t>
  </si>
  <si>
    <t>84</t>
  </si>
  <si>
    <t>Demontáže</t>
  </si>
  <si>
    <t>85</t>
  </si>
  <si>
    <t>Demontáž stávajícího zařízení</t>
  </si>
  <si>
    <t>hod</t>
  </si>
  <si>
    <t>Demontáže - celkem</t>
  </si>
  <si>
    <t>Ostatní</t>
  </si>
  <si>
    <t>86</t>
  </si>
  <si>
    <t>Protipožární ucpávka</t>
  </si>
  <si>
    <t>87</t>
  </si>
  <si>
    <t>Drážky pro uložení kabelů</t>
  </si>
  <si>
    <t>88</t>
  </si>
  <si>
    <t>Hrubá výplň kabelových rýh</t>
  </si>
  <si>
    <t>89</t>
  </si>
  <si>
    <t>Jemná omítka kabelových rýh</t>
  </si>
  <si>
    <t>90</t>
  </si>
  <si>
    <t>Začištění ostatních otvorů</t>
  </si>
  <si>
    <t>91</t>
  </si>
  <si>
    <t>Oživení, nastavení, uvedení do provozu</t>
  </si>
  <si>
    <t>92</t>
  </si>
  <si>
    <t>Úklid</t>
  </si>
  <si>
    <t>93</t>
  </si>
  <si>
    <t>Zednické přípomoci</t>
  </si>
  <si>
    <t>94</t>
  </si>
  <si>
    <t>Napojení slaboproudů na stávající datový rozvod</t>
  </si>
  <si>
    <t>Ukončení vodičů izolovaných s označením a zapojením na svorkovnici s otevřením a uzavřením krytu</t>
  </si>
  <si>
    <t>95</t>
  </si>
  <si>
    <t>Silnoproudé kabely komplet</t>
  </si>
  <si>
    <t>96</t>
  </si>
  <si>
    <t>Slaboproudé kabely komplet</t>
  </si>
  <si>
    <t>Zkoušky a prohlídky elektrických rozvodů a zařízení celková prohlídka a vyhotovení revizní zprávy pro objem montážních prací</t>
  </si>
  <si>
    <t>97</t>
  </si>
  <si>
    <t>Revize</t>
  </si>
  <si>
    <t>98</t>
  </si>
  <si>
    <t>Měření osvětlení, protokol</t>
  </si>
  <si>
    <t>99</t>
  </si>
  <si>
    <t>Měření zemních odporů</t>
  </si>
  <si>
    <t>Hodinové zúčtovací sazby</t>
  </si>
  <si>
    <t>100</t>
  </si>
  <si>
    <t>Zabezpečení pracoviště</t>
  </si>
  <si>
    <t>101</t>
  </si>
  <si>
    <t>Napojení na stávající zařízení</t>
  </si>
  <si>
    <t>102</t>
  </si>
  <si>
    <t>Úprava stávajícího rozváděče</t>
  </si>
  <si>
    <t>103</t>
  </si>
  <si>
    <t>Nepředvídatelná práce</t>
  </si>
  <si>
    <t>104</t>
  </si>
  <si>
    <t>Dokumentace skutečného provedení</t>
  </si>
  <si>
    <t>105</t>
  </si>
  <si>
    <t>Podružný materiál</t>
  </si>
  <si>
    <t>Elektromontáže - celkem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</si>
  <si>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</si>
  <si>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</si>
  <si>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</si>
  <si>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</si>
  <si>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</si>
  <si>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</si>
  <si>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</si>
  <si>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</si>
  <si>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</si>
  <si>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Nátěry</t>
  </si>
  <si>
    <t>Zemní práce</t>
  </si>
  <si>
    <t>PPV 0,00% z nátěrů a zemních prací</t>
  </si>
  <si>
    <t>Mezisoučet 2</t>
  </si>
  <si>
    <t>Dodav. dokumentace 0,00% z mezisoučtu 2</t>
  </si>
  <si>
    <t>Rizika a pojištění 0,00% z mezisoučtu 2</t>
  </si>
  <si>
    <t>Opravy v záruce 0,00% z mezisoučtu 1</t>
  </si>
  <si>
    <t>Základní náklady celkem</t>
  </si>
  <si>
    <t>Vedlejší náklady</t>
  </si>
  <si>
    <t>GZS 3,25% z pravé strany mezisoučtu 2</t>
  </si>
  <si>
    <t>Rezerva 0,00%</t>
  </si>
  <si>
    <t>Vedlejší náklady celkem</t>
  </si>
  <si>
    <t>Kompletační činnost</t>
  </si>
  <si>
    <t>Náklady celkem</t>
  </si>
  <si>
    <t>Základ a hodnota DPH 21%</t>
  </si>
  <si>
    <t>Základ a hodnota DPH 15%</t>
  </si>
  <si>
    <t>Náklady celkem s DPH</t>
  </si>
  <si>
    <t>Roční nárůst cen 0,00%</t>
  </si>
  <si>
    <t>Součty odstavců</t>
  </si>
  <si>
    <t xml:space="preserve">  Demontáže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</si>
</sst>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敓潧⁥䥕ᬀ摼㰘i☸3_x0008_"/>
      <family val="2"/>
    </font>
    <font>
      <b/>
      <sz val="11"/>
      <color rgb="FF000000"/>
      <name val="敓潧⁥䥕ᬀ摼㰘i☸3_x0008_"/>
      <family val="2"/>
    </font>
    <font>
      <b/>
      <sz val="10"/>
      <color rgb="FF000000"/>
      <name val="敓潧⁥䥕ᬀ摼㰘i☸3_x0008_"/>
      <family val="2"/>
    </font>
    <font>
      <b/>
      <sz val="9"/>
      <color rgb="FF000000"/>
      <name val="敓潧⁥䥕ᬀ摼㰘i☸3_x0008_"/>
      <family val="2"/>
    </font>
    <font>
      <i/>
      <sz val="10"/>
      <color rgb="FF000000"/>
      <name val="敓潧⁥䥕ᬀ摼㰘i☸3_x0008_"/>
      <family val="2"/>
    </font>
  </fonts>
  <fills count="8">
    <fill>
      <patternFill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49" fontId="0" fillId="0" borderId="0" xfId="0" applyNumberFormat="1"/>
    <xf numFmtId="49" fontId="2" fillId="2" borderId="1" xfId="0" applyNumberFormat="1" applyFont="1" applyFill="1" applyBorder="1" applyAlignment="1">
      <alignment horizontal="left"/>
    </xf>
    <xf numFmtId="0" fontId="0" fillId="0" borderId="1" xfId="0" applyBorder="1"/>
    <xf numFmtId="49" fontId="3" fillId="3" borderId="1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5" fillId="6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wrapText="1"/>
    </xf>
    <xf numFmtId="0" fontId="0" fillId="0" borderId="0" xfId="0" applyProtection="1">
      <protection/>
    </xf>
    <xf numFmtId="4" fontId="0" fillId="0" borderId="0" xfId="0" applyNumberFormat="1"/>
    <xf numFmtId="4" fontId="2" fillId="2" borderId="1" xfId="0" applyNumberFormat="1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horizontal="right"/>
    </xf>
    <xf numFmtId="49" fontId="6" fillId="7" borderId="1" xfId="0" applyNumberFormat="1" applyFont="1" applyFill="1" applyBorder="1" applyAlignment="1">
      <alignment horizontal="left"/>
    </xf>
    <xf numFmtId="4" fontId="6" fillId="7" borderId="1" xfId="0" applyNumberFormat="1" applyFont="1" applyFill="1" applyBorder="1" applyAlignment="1">
      <alignment horizontal="right"/>
    </xf>
    <xf numFmtId="4" fontId="2" fillId="5" borderId="1" xfId="0" applyNumberFormat="1" applyFont="1" applyFill="1" applyBorder="1" applyAlignment="1">
      <alignment horizontal="right"/>
    </xf>
    <xf numFmtId="4" fontId="5" fillId="6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/>
    </xf>
    <xf numFmtId="49" fontId="4" fillId="4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workbookViewId="0" topLeftCell="A1">
      <selection activeCell="D34" sqref="D34"/>
    </sheetView>
  </sheetViews>
  <sheetFormatPr defaultColWidth="9.140625" defaultRowHeight="15"/>
  <cols>
    <col min="1" max="1" width="35.8515625" style="1" bestFit="1" customWidth="1"/>
    <col min="2" max="2" width="11.28125" style="10" bestFit="1" customWidth="1"/>
    <col min="3" max="3" width="13.140625" style="10" bestFit="1" customWidth="1"/>
    <col min="6" max="6" width="9.140625" style="9" hidden="1" customWidth="1"/>
  </cols>
  <sheetData>
    <row r="1" spans="1:4" ht="15">
      <c r="A1" s="2" t="s">
        <v>0</v>
      </c>
      <c r="B1" s="11" t="s">
        <v>258</v>
      </c>
      <c r="C1" s="11" t="s">
        <v>259</v>
      </c>
      <c r="D1" s="3"/>
    </row>
    <row r="2" spans="1:4" ht="15">
      <c r="A2" s="5" t="s">
        <v>260</v>
      </c>
      <c r="B2" s="17"/>
      <c r="C2" s="17"/>
      <c r="D2" s="3"/>
    </row>
    <row r="3" spans="1:4" ht="15">
      <c r="A3" s="6" t="s">
        <v>261</v>
      </c>
      <c r="B3" s="15">
        <f>0</f>
        <v>0</v>
      </c>
      <c r="C3" s="15"/>
      <c r="D3" s="3"/>
    </row>
    <row r="4" spans="1:4" ht="15">
      <c r="A4" s="6" t="s">
        <v>262</v>
      </c>
      <c r="B4" s="15">
        <f>B3*Parametry!B16/100</f>
        <v>0</v>
      </c>
      <c r="C4" s="15">
        <f>B3*Parametry!B17/100</f>
        <v>0</v>
      </c>
      <c r="D4" s="3"/>
    </row>
    <row r="5" spans="1:4" ht="15">
      <c r="A5" s="6" t="s">
        <v>263</v>
      </c>
      <c r="B5" s="15"/>
      <c r="C5" s="15">
        <f>(Rozpočet!F127)+0</f>
        <v>0</v>
      </c>
      <c r="D5" s="3"/>
    </row>
    <row r="6" spans="1:4" ht="15">
      <c r="A6" s="6" t="s">
        <v>264</v>
      </c>
      <c r="B6" s="15"/>
      <c r="C6" s="15">
        <f>0+(Rozpočet!H127)+0</f>
        <v>0</v>
      </c>
      <c r="D6" s="3"/>
    </row>
    <row r="7" spans="1:4" ht="15">
      <c r="A7" s="7" t="s">
        <v>265</v>
      </c>
      <c r="B7" s="16">
        <f>B3+B4</f>
        <v>0</v>
      </c>
      <c r="C7" s="16">
        <f>C3+C4+C5+C6</f>
        <v>0</v>
      </c>
      <c r="D7" s="3"/>
    </row>
    <row r="8" spans="1:4" ht="15">
      <c r="A8" s="6" t="s">
        <v>266</v>
      </c>
      <c r="B8" s="15"/>
      <c r="C8" s="15">
        <f>(C5+C6)*Parametry!B18/100</f>
        <v>0</v>
      </c>
      <c r="D8" s="3"/>
    </row>
    <row r="9" spans="1:4" ht="15">
      <c r="A9" s="6" t="s">
        <v>267</v>
      </c>
      <c r="B9" s="15"/>
      <c r="C9" s="15">
        <f>0+0</f>
        <v>0</v>
      </c>
      <c r="D9" s="3"/>
    </row>
    <row r="10" spans="1:4" ht="15">
      <c r="A10" s="6" t="s">
        <v>268</v>
      </c>
      <c r="B10" s="15"/>
      <c r="C10" s="15">
        <f>0+0</f>
        <v>0</v>
      </c>
      <c r="D10" s="3"/>
    </row>
    <row r="11" spans="1:4" ht="15">
      <c r="A11" s="6" t="s">
        <v>269</v>
      </c>
      <c r="B11" s="15"/>
      <c r="C11" s="15">
        <f>(C9+C10)*Parametry!B19/100</f>
        <v>0</v>
      </c>
      <c r="D11" s="3"/>
    </row>
    <row r="12" spans="1:4" ht="15">
      <c r="A12" s="7" t="s">
        <v>270</v>
      </c>
      <c r="B12" s="16">
        <f>B7</f>
        <v>0</v>
      </c>
      <c r="C12" s="16">
        <f>C7+C8+C9+C10+C11</f>
        <v>0</v>
      </c>
      <c r="D12" s="3"/>
    </row>
    <row r="13" spans="1:4" ht="15">
      <c r="A13" s="6" t="s">
        <v>271</v>
      </c>
      <c r="B13" s="15"/>
      <c r="C13" s="15">
        <f>(B12+C12)*Parametry!B20/100</f>
        <v>0</v>
      </c>
      <c r="D13" s="3"/>
    </row>
    <row r="14" spans="1:4" ht="15">
      <c r="A14" s="6" t="s">
        <v>272</v>
      </c>
      <c r="B14" s="15"/>
      <c r="C14" s="15">
        <f>(B12+C12)*Parametry!B21/100</f>
        <v>0</v>
      </c>
      <c r="D14" s="3"/>
    </row>
    <row r="15" spans="1:4" ht="15">
      <c r="A15" s="6" t="s">
        <v>273</v>
      </c>
      <c r="B15" s="15"/>
      <c r="C15" s="15">
        <f>(B7+C7)*Parametry!B22/100</f>
        <v>0</v>
      </c>
      <c r="D15" s="3"/>
    </row>
    <row r="16" spans="1:4" ht="15">
      <c r="A16" s="5" t="s">
        <v>274</v>
      </c>
      <c r="B16" s="17"/>
      <c r="C16" s="17">
        <f>B12+C12+C13+C14+C15</f>
        <v>0</v>
      </c>
      <c r="D16" s="3"/>
    </row>
    <row r="17" spans="1:4" ht="15">
      <c r="A17" s="6" t="s">
        <v>13</v>
      </c>
      <c r="B17" s="15"/>
      <c r="C17" s="15"/>
      <c r="D17" s="3"/>
    </row>
    <row r="18" spans="1:4" ht="15">
      <c r="A18" s="5" t="s">
        <v>275</v>
      </c>
      <c r="B18" s="17"/>
      <c r="C18" s="17"/>
      <c r="D18" s="3"/>
    </row>
    <row r="19" spans="1:4" ht="15">
      <c r="A19" s="6" t="s">
        <v>276</v>
      </c>
      <c r="B19" s="15"/>
      <c r="C19" s="15">
        <f>C12*Parametry!B23/100</f>
        <v>0</v>
      </c>
      <c r="D19" s="3"/>
    </row>
    <row r="20" spans="1:4" ht="15">
      <c r="A20" s="6" t="s">
        <v>277</v>
      </c>
      <c r="B20" s="15"/>
      <c r="C20" s="15">
        <f>C16*Parametry!B24/100</f>
        <v>0</v>
      </c>
      <c r="D20" s="3"/>
    </row>
    <row r="21" spans="1:4" ht="15">
      <c r="A21" s="5" t="s">
        <v>278</v>
      </c>
      <c r="B21" s="17"/>
      <c r="C21" s="17">
        <f>C19+C20</f>
        <v>0</v>
      </c>
      <c r="D21" s="3"/>
    </row>
    <row r="22" spans="1:4" ht="15">
      <c r="A22" s="6" t="s">
        <v>279</v>
      </c>
      <c r="B22" s="15"/>
      <c r="C22" s="15">
        <f>Parametry!B25*Parametry!B28*(C16*Parametry!B27)^Parametry!B26</f>
        <v>0</v>
      </c>
      <c r="D22" s="3"/>
    </row>
    <row r="23" spans="1:4" ht="15">
      <c r="A23" s="6" t="s">
        <v>13</v>
      </c>
      <c r="B23" s="15"/>
      <c r="C23" s="15"/>
      <c r="D23" s="3"/>
    </row>
    <row r="24" spans="1:4" ht="15">
      <c r="A24" s="4" t="s">
        <v>280</v>
      </c>
      <c r="B24" s="12"/>
      <c r="C24" s="12">
        <f>C16+C21+C22</f>
        <v>0</v>
      </c>
      <c r="D24" s="3"/>
    </row>
    <row r="25" spans="1:4" ht="15">
      <c r="A25" s="6" t="s">
        <v>281</v>
      </c>
      <c r="B25" s="15">
        <f>(SUM(Rozpočet!F3:F99,Rozpočet!F101,Rozpočet!F103:F126))+(SUM(Rozpočet!H3:H99,Rozpočet!H101,Rozpočet!H103:H125))+B4+C4+C8+C11+C13+C14+C15+C21+C22</f>
        <v>0</v>
      </c>
      <c r="C25" s="15">
        <f>B25*Parametry!B31/100</f>
        <v>0</v>
      </c>
      <c r="D25" s="3"/>
    </row>
    <row r="26" spans="1:4" ht="15">
      <c r="A26" s="6" t="s">
        <v>282</v>
      </c>
      <c r="B26" s="15">
        <f>(SUM(Rozpočet!F3:F4,Rozpočet!F10,Rozpočet!F16,Rozpočet!F32,Rozpočet!F43:F44,Rozpočet!F49,Rozpočet!F54,Rozpočet!F67,Rozpočet!F83,Rozpočet!F93,Rozpočet!F97,Rozpočet!F103,Rozpočet!F113,Rozpočet!F116,Rozpočet!F120))+(SUM(Rozpočet!H3:H4,Rozpočet!H10,Rozpočet!H16,Rozpočet!H32,Rozpočet!H43:H44,Rozpočet!H49,Rozpočet!H54,Rozpočet!H67,Rozpočet!H83,Rozpočet!H93,Rozpočet!H97,Rozpočet!H103,Rozpočet!H113,Rozpočet!H116,Rozpočet!H120))</f>
        <v>0</v>
      </c>
      <c r="C26" s="15">
        <f>B26*Parametry!B32/100</f>
        <v>0</v>
      </c>
      <c r="D26" s="3"/>
    </row>
    <row r="27" spans="1:4" ht="15">
      <c r="A27" s="4" t="s">
        <v>283</v>
      </c>
      <c r="B27" s="12"/>
      <c r="C27" s="12">
        <f>C24+C25+C26</f>
        <v>0</v>
      </c>
      <c r="D27" s="3"/>
    </row>
    <row r="28" spans="1:4" ht="15">
      <c r="A28" s="6" t="s">
        <v>13</v>
      </c>
      <c r="B28" s="15"/>
      <c r="C28" s="15"/>
      <c r="D28" s="3"/>
    </row>
    <row r="29" spans="1:4" ht="15">
      <c r="A29" s="6" t="s">
        <v>284</v>
      </c>
      <c r="B29" s="15"/>
      <c r="C29" s="15">
        <f>C24*Parametry!B29/100</f>
        <v>0</v>
      </c>
      <c r="D29" s="3"/>
    </row>
    <row r="30" spans="1:4" ht="15">
      <c r="A30" s="6" t="s">
        <v>284</v>
      </c>
      <c r="B30" s="15"/>
      <c r="C30" s="15">
        <f>C24*Parametry!B30/100</f>
        <v>0</v>
      </c>
      <c r="D30" s="3"/>
    </row>
    <row r="31" spans="1:4" ht="15">
      <c r="A31" s="5" t="s">
        <v>285</v>
      </c>
      <c r="B31" s="18" t="s">
        <v>54</v>
      </c>
      <c r="C31" s="18" t="s">
        <v>56</v>
      </c>
      <c r="D31" s="3"/>
    </row>
    <row r="32" spans="1:4" ht="15">
      <c r="A32" s="6" t="s">
        <v>60</v>
      </c>
      <c r="B32" s="15">
        <f>(Rozpočet!F127)</f>
        <v>0</v>
      </c>
      <c r="C32" s="15">
        <f>(Rozpočet!H127)</f>
        <v>0</v>
      </c>
      <c r="D32" s="3"/>
    </row>
    <row r="33" spans="1:4" ht="15">
      <c r="A33" s="6" t="s">
        <v>286</v>
      </c>
      <c r="B33" s="15">
        <f>(Rozpočet!F102)</f>
        <v>0</v>
      </c>
      <c r="C33" s="15">
        <f>(Rozpočet!H102)</f>
        <v>0</v>
      </c>
      <c r="D33" s="3"/>
    </row>
    <row r="34" spans="1:4" ht="15">
      <c r="A34" s="6" t="s">
        <v>13</v>
      </c>
      <c r="B34" s="15"/>
      <c r="C34" s="15"/>
      <c r="D34" s="3"/>
    </row>
  </sheetData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8"/>
  <sheetViews>
    <sheetView tabSelected="1" workbookViewId="0" topLeftCell="A95">
      <selection activeCell="G126" sqref="G126"/>
    </sheetView>
  </sheetViews>
  <sheetFormatPr defaultColWidth="9.140625" defaultRowHeight="15"/>
  <cols>
    <col min="1" max="1" width="6.140625" style="1" bestFit="1" customWidth="1"/>
    <col min="2" max="2" width="119.7109375" style="1" bestFit="1" customWidth="1"/>
    <col min="3" max="3" width="4.00390625" style="1" bestFit="1" customWidth="1"/>
    <col min="4" max="4" width="7.8515625" style="10" bestFit="1" customWidth="1"/>
    <col min="5" max="5" width="8.8515625" style="10" bestFit="1" customWidth="1"/>
    <col min="6" max="6" width="13.421875" style="10" bestFit="1" customWidth="1"/>
    <col min="7" max="7" width="8.8515625" style="10" bestFit="1" customWidth="1"/>
    <col min="8" max="8" width="12.57421875" style="10" bestFit="1" customWidth="1"/>
    <col min="9" max="9" width="8.8515625" style="10" bestFit="1" customWidth="1"/>
    <col min="10" max="10" width="13.140625" style="10" bestFit="1" customWidth="1"/>
    <col min="13" max="13" width="9.00390625" style="9" hidden="1" customWidth="1"/>
  </cols>
  <sheetData>
    <row r="1" spans="1:13" ht="15">
      <c r="A1" s="2" t="s">
        <v>51</v>
      </c>
      <c r="B1" s="2" t="s">
        <v>0</v>
      </c>
      <c r="C1" s="2" t="s">
        <v>52</v>
      </c>
      <c r="D1" s="11" t="s">
        <v>53</v>
      </c>
      <c r="E1" s="11" t="s">
        <v>54</v>
      </c>
      <c r="F1" s="11" t="s">
        <v>55</v>
      </c>
      <c r="G1" s="11" t="s">
        <v>56</v>
      </c>
      <c r="H1" s="11" t="s">
        <v>57</v>
      </c>
      <c r="I1" s="11" t="s">
        <v>58</v>
      </c>
      <c r="J1" s="11" t="s">
        <v>59</v>
      </c>
      <c r="K1" s="3"/>
      <c r="L1" s="3"/>
      <c r="M1" s="9">
        <f>Parametry!B33/100*F5+Parametry!B33/100*F6+Parametry!B33/100*F7+Parametry!B33/100*F8+Parametry!B33/100*F9+Parametry!B33/100*F11+Parametry!B33/100*F12+Parametry!B33/100*F13+Parametry!B33/100*F14+Parametry!B33/100*F15+Parametry!B33/100*F17+Parametry!B33/100*F18+Parametry!B33/100*F19+Parametry!B33/100*F20+Parametry!B33/100*F21+Parametry!B33/100*F22+Parametry!B33/100*F23+Parametry!B33/100*F24+Parametry!B33/100*F25+Parametry!B33/100*F26+Parametry!B33/100*F27+Parametry!B33/100*F28+Parametry!B33/100*F29</f>
        <v>0</v>
      </c>
    </row>
    <row r="2" spans="1:13" ht="15">
      <c r="A2" s="4" t="s">
        <v>13</v>
      </c>
      <c r="B2" s="4" t="s">
        <v>60</v>
      </c>
      <c r="C2" s="4" t="s">
        <v>13</v>
      </c>
      <c r="D2" s="12"/>
      <c r="E2" s="12"/>
      <c r="F2" s="12"/>
      <c r="G2" s="12"/>
      <c r="H2" s="12"/>
      <c r="I2" s="12"/>
      <c r="J2" s="12"/>
      <c r="K2" s="3"/>
      <c r="L2" s="3"/>
      <c r="M2" s="9">
        <f>M1+Parametry!B33/100*F30+Parametry!B33/100*F31+Parametry!B33/100*F33+Parametry!B33/100*F34+Parametry!B33/100*F35+Parametry!B33/100*F36+Parametry!B33/100*F37+Parametry!B33/100*F38+Parametry!B33/100*F39+Parametry!B33/100*F40+Parametry!B33/100*F41+Parametry!B33/100*F42+Parametry!B33/100*F45+Parametry!B33/100*F46+Parametry!B33/100*F47+Parametry!B33/100*F48+Parametry!B33/100*F50+Parametry!B33/100*F51+Parametry!B33/100*F52+Parametry!B33/100*F53+Parametry!B33/100*F55+Parametry!B33/100*F56+Parametry!B33/100*F57</f>
        <v>0</v>
      </c>
    </row>
    <row r="3" spans="1:13" ht="15">
      <c r="A3" s="13" t="s">
        <v>13</v>
      </c>
      <c r="B3" s="13" t="s">
        <v>61</v>
      </c>
      <c r="C3" s="13" t="s">
        <v>13</v>
      </c>
      <c r="D3" s="14"/>
      <c r="E3" s="14"/>
      <c r="F3" s="14"/>
      <c r="G3" s="14"/>
      <c r="H3" s="14"/>
      <c r="I3" s="14"/>
      <c r="J3" s="14"/>
      <c r="K3" s="3"/>
      <c r="L3" s="3"/>
      <c r="M3" s="9">
        <f>M2+Parametry!B33/100*F58+Parametry!B33/100*F59+Parametry!B33/100*F60+Parametry!B33/100*F61+Parametry!B33/100*F62+Parametry!B33/100*F63+Parametry!B33/100*F64+Parametry!B33/100*F65+Parametry!B33/100*F66+Parametry!B33/100*F68+Parametry!B33/100*F69+Parametry!B33/100*F70+Parametry!B33/100*F71+Parametry!B33/100*F72+Parametry!B33/100*F73+Parametry!B33/100*F74+Parametry!B33/100*F75+Parametry!B33/100*F76+Parametry!B33/100*F77+Parametry!B33/100*F78+Parametry!B33/100*F79+Parametry!B33/100*F80+Parametry!B33/100*F81</f>
        <v>0</v>
      </c>
    </row>
    <row r="4" spans="1:13" ht="15">
      <c r="A4" s="13" t="s">
        <v>13</v>
      </c>
      <c r="B4" s="13" t="s">
        <v>62</v>
      </c>
      <c r="C4" s="13" t="s">
        <v>13</v>
      </c>
      <c r="D4" s="14"/>
      <c r="E4" s="14"/>
      <c r="F4" s="14"/>
      <c r="G4" s="14"/>
      <c r="H4" s="14"/>
      <c r="I4" s="14"/>
      <c r="J4" s="14"/>
      <c r="K4" s="3"/>
      <c r="L4" s="3"/>
      <c r="M4" s="9">
        <f>M3+Parametry!B33/100*F82+Parametry!B33/100*F84+Parametry!B33/100*F85+Parametry!B33/100*F86+Parametry!B33/100*F87+Parametry!B33/100*F88+Parametry!B33/100*F89+Parametry!B33/100*F90+Parametry!B33/100*F91+Parametry!B33/100*F92+Parametry!B33/100*F94+Parametry!B33/100*F95+Parametry!B33/100*F96+Parametry!B33/100*F98+Parametry!B33/100*F99+Parametry!B33/100*F101+Parametry!B33/100*F104+Parametry!B33/100*F111+Parametry!B33/100*F112+Parametry!B33/100*F117+Parametry!B33/100*F118+Parametry!B33/100*F119</f>
        <v>0</v>
      </c>
    </row>
    <row r="5" spans="1:12" ht="15">
      <c r="A5" s="6" t="s">
        <v>63</v>
      </c>
      <c r="B5" s="6" t="s">
        <v>64</v>
      </c>
      <c r="C5" s="6" t="s">
        <v>65</v>
      </c>
      <c r="D5" s="15">
        <v>1</v>
      </c>
      <c r="E5" s="15">
        <v>0</v>
      </c>
      <c r="F5" s="15">
        <f>D5*E5</f>
        <v>0</v>
      </c>
      <c r="G5" s="15">
        <v>0</v>
      </c>
      <c r="H5" s="15">
        <f>D5*G5</f>
        <v>0</v>
      </c>
      <c r="I5" s="15">
        <f aca="true" t="shared" si="0" ref="I5:J9">E5+G5</f>
        <v>0</v>
      </c>
      <c r="J5" s="15">
        <f t="shared" si="0"/>
        <v>0</v>
      </c>
      <c r="K5" s="3"/>
      <c r="L5" s="3"/>
    </row>
    <row r="6" spans="1:12" ht="15">
      <c r="A6" s="6" t="s">
        <v>66</v>
      </c>
      <c r="B6" s="6" t="s">
        <v>67</v>
      </c>
      <c r="C6" s="6" t="s">
        <v>65</v>
      </c>
      <c r="D6" s="15">
        <v>1</v>
      </c>
      <c r="E6" s="15">
        <v>0</v>
      </c>
      <c r="F6" s="15">
        <f>D6*E6</f>
        <v>0</v>
      </c>
      <c r="G6" s="15">
        <v>0</v>
      </c>
      <c r="H6" s="15">
        <f>D6*G6</f>
        <v>0</v>
      </c>
      <c r="I6" s="15">
        <f t="shared" si="0"/>
        <v>0</v>
      </c>
      <c r="J6" s="15">
        <f t="shared" si="0"/>
        <v>0</v>
      </c>
      <c r="K6" s="3"/>
      <c r="L6" s="3"/>
    </row>
    <row r="7" spans="1:12" ht="15">
      <c r="A7" s="6" t="s">
        <v>68</v>
      </c>
      <c r="B7" s="6" t="s">
        <v>69</v>
      </c>
      <c r="C7" s="6" t="s">
        <v>65</v>
      </c>
      <c r="D7" s="15">
        <v>1</v>
      </c>
      <c r="E7" s="15">
        <v>0</v>
      </c>
      <c r="F7" s="15">
        <f>D7*E7</f>
        <v>0</v>
      </c>
      <c r="G7" s="15">
        <v>0</v>
      </c>
      <c r="H7" s="15">
        <f>D7*G7</f>
        <v>0</v>
      </c>
      <c r="I7" s="15">
        <f t="shared" si="0"/>
        <v>0</v>
      </c>
      <c r="J7" s="15">
        <f t="shared" si="0"/>
        <v>0</v>
      </c>
      <c r="K7" s="3"/>
      <c r="L7" s="3"/>
    </row>
    <row r="8" spans="1:12" ht="15">
      <c r="A8" s="6" t="s">
        <v>70</v>
      </c>
      <c r="B8" s="6" t="s">
        <v>71</v>
      </c>
      <c r="C8" s="6" t="s">
        <v>65</v>
      </c>
      <c r="D8" s="15">
        <v>18</v>
      </c>
      <c r="E8" s="15">
        <v>0</v>
      </c>
      <c r="F8" s="15">
        <f>D8*E8</f>
        <v>0</v>
      </c>
      <c r="G8" s="15">
        <v>0</v>
      </c>
      <c r="H8" s="15">
        <f>D8*G8</f>
        <v>0</v>
      </c>
      <c r="I8" s="15">
        <f t="shared" si="0"/>
        <v>0</v>
      </c>
      <c r="J8" s="15">
        <f t="shared" si="0"/>
        <v>0</v>
      </c>
      <c r="K8" s="3"/>
      <c r="L8" s="3"/>
    </row>
    <row r="9" spans="1:12" ht="15">
      <c r="A9" s="6" t="s">
        <v>72</v>
      </c>
      <c r="B9" s="6" t="s">
        <v>73</v>
      </c>
      <c r="C9" s="6" t="s">
        <v>65</v>
      </c>
      <c r="D9" s="15">
        <v>1</v>
      </c>
      <c r="E9" s="15">
        <v>0</v>
      </c>
      <c r="F9" s="15">
        <f>D9*E9</f>
        <v>0</v>
      </c>
      <c r="G9" s="15">
        <v>0</v>
      </c>
      <c r="H9" s="15">
        <f>D9*G9</f>
        <v>0</v>
      </c>
      <c r="I9" s="15">
        <f t="shared" si="0"/>
        <v>0</v>
      </c>
      <c r="J9" s="15">
        <f t="shared" si="0"/>
        <v>0</v>
      </c>
      <c r="K9" s="3"/>
      <c r="L9" s="3"/>
    </row>
    <row r="10" spans="1:12" ht="15">
      <c r="A10" s="13" t="s">
        <v>13</v>
      </c>
      <c r="B10" s="13" t="s">
        <v>74</v>
      </c>
      <c r="C10" s="13" t="s">
        <v>13</v>
      </c>
      <c r="D10" s="14"/>
      <c r="E10" s="14"/>
      <c r="F10" s="14"/>
      <c r="G10" s="14"/>
      <c r="H10" s="14"/>
      <c r="I10" s="14"/>
      <c r="J10" s="14"/>
      <c r="K10" s="3"/>
      <c r="L10" s="3"/>
    </row>
    <row r="11" spans="1:12" ht="15">
      <c r="A11" s="6" t="s">
        <v>75</v>
      </c>
      <c r="B11" s="6" t="s">
        <v>76</v>
      </c>
      <c r="C11" s="6" t="s">
        <v>65</v>
      </c>
      <c r="D11" s="15">
        <v>4</v>
      </c>
      <c r="E11" s="15">
        <v>0</v>
      </c>
      <c r="F11" s="15">
        <f>D11*E11</f>
        <v>0</v>
      </c>
      <c r="G11" s="15">
        <v>0</v>
      </c>
      <c r="H11" s="15">
        <f>D11*G11</f>
        <v>0</v>
      </c>
      <c r="I11" s="15">
        <f aca="true" t="shared" si="1" ref="I11:J15">E11+G11</f>
        <v>0</v>
      </c>
      <c r="J11" s="15">
        <f t="shared" si="1"/>
        <v>0</v>
      </c>
      <c r="K11" s="3"/>
      <c r="L11" s="3"/>
    </row>
    <row r="12" spans="1:12" ht="15">
      <c r="A12" s="6" t="s">
        <v>77</v>
      </c>
      <c r="B12" s="6" t="s">
        <v>78</v>
      </c>
      <c r="C12" s="6" t="s">
        <v>65</v>
      </c>
      <c r="D12" s="15">
        <v>11</v>
      </c>
      <c r="E12" s="15">
        <v>0</v>
      </c>
      <c r="F12" s="15">
        <f>D12*E12</f>
        <v>0</v>
      </c>
      <c r="G12" s="15">
        <v>0</v>
      </c>
      <c r="H12" s="15">
        <f>D12*G12</f>
        <v>0</v>
      </c>
      <c r="I12" s="15">
        <f t="shared" si="1"/>
        <v>0</v>
      </c>
      <c r="J12" s="15">
        <f t="shared" si="1"/>
        <v>0</v>
      </c>
      <c r="K12" s="3"/>
      <c r="L12" s="3"/>
    </row>
    <row r="13" spans="1:12" ht="15">
      <c r="A13" s="6" t="s">
        <v>79</v>
      </c>
      <c r="B13" s="6" t="s">
        <v>80</v>
      </c>
      <c r="C13" s="6" t="s">
        <v>65</v>
      </c>
      <c r="D13" s="15">
        <v>1</v>
      </c>
      <c r="E13" s="15">
        <v>0</v>
      </c>
      <c r="F13" s="15">
        <f>D13*E13</f>
        <v>0</v>
      </c>
      <c r="G13" s="15">
        <v>0</v>
      </c>
      <c r="H13" s="15">
        <f>D13*G13</f>
        <v>0</v>
      </c>
      <c r="I13" s="15">
        <f t="shared" si="1"/>
        <v>0</v>
      </c>
      <c r="J13" s="15">
        <f t="shared" si="1"/>
        <v>0</v>
      </c>
      <c r="K13" s="3"/>
      <c r="L13" s="3"/>
    </row>
    <row r="14" spans="1:12" ht="15">
      <c r="A14" s="6" t="s">
        <v>81</v>
      </c>
      <c r="B14" s="6" t="s">
        <v>82</v>
      </c>
      <c r="C14" s="6" t="s">
        <v>65</v>
      </c>
      <c r="D14" s="15">
        <v>2</v>
      </c>
      <c r="E14" s="15">
        <v>0</v>
      </c>
      <c r="F14" s="15">
        <f>D14*E14</f>
        <v>0</v>
      </c>
      <c r="G14" s="15">
        <v>0</v>
      </c>
      <c r="H14" s="15">
        <f>D14*G14</f>
        <v>0</v>
      </c>
      <c r="I14" s="15">
        <f t="shared" si="1"/>
        <v>0</v>
      </c>
      <c r="J14" s="15">
        <f t="shared" si="1"/>
        <v>0</v>
      </c>
      <c r="K14" s="3"/>
      <c r="L14" s="3"/>
    </row>
    <row r="15" spans="1:12" ht="15">
      <c r="A15" s="6" t="s">
        <v>83</v>
      </c>
      <c r="B15" s="6" t="s">
        <v>84</v>
      </c>
      <c r="C15" s="6" t="s">
        <v>65</v>
      </c>
      <c r="D15" s="15">
        <v>1</v>
      </c>
      <c r="E15" s="15">
        <v>0</v>
      </c>
      <c r="F15" s="15">
        <f>D15*E15</f>
        <v>0</v>
      </c>
      <c r="G15" s="15">
        <v>0</v>
      </c>
      <c r="H15" s="15">
        <f>D15*G15</f>
        <v>0</v>
      </c>
      <c r="I15" s="15">
        <f t="shared" si="1"/>
        <v>0</v>
      </c>
      <c r="J15" s="15">
        <f t="shared" si="1"/>
        <v>0</v>
      </c>
      <c r="K15" s="3"/>
      <c r="L15" s="3"/>
    </row>
    <row r="16" spans="1:12" ht="15">
      <c r="A16" s="13" t="s">
        <v>13</v>
      </c>
      <c r="B16" s="13" t="s">
        <v>85</v>
      </c>
      <c r="C16" s="13" t="s">
        <v>13</v>
      </c>
      <c r="D16" s="14"/>
      <c r="E16" s="14"/>
      <c r="F16" s="14"/>
      <c r="G16" s="14"/>
      <c r="H16" s="14"/>
      <c r="I16" s="14"/>
      <c r="J16" s="14"/>
      <c r="K16" s="3"/>
      <c r="L16" s="3"/>
    </row>
    <row r="17" spans="1:12" ht="15">
      <c r="A17" s="6" t="s">
        <v>86</v>
      </c>
      <c r="B17" s="6" t="s">
        <v>87</v>
      </c>
      <c r="C17" s="6" t="s">
        <v>65</v>
      </c>
      <c r="D17" s="15">
        <v>14</v>
      </c>
      <c r="E17" s="15">
        <v>0</v>
      </c>
      <c r="F17" s="15">
        <f aca="true" t="shared" si="2" ref="F17:F31">D17*E17</f>
        <v>0</v>
      </c>
      <c r="G17" s="15">
        <v>0</v>
      </c>
      <c r="H17" s="15">
        <f aca="true" t="shared" si="3" ref="H17:H31">D17*G17</f>
        <v>0</v>
      </c>
      <c r="I17" s="15">
        <f aca="true" t="shared" si="4" ref="I17:I31">E17+G17</f>
        <v>0</v>
      </c>
      <c r="J17" s="15">
        <f aca="true" t="shared" si="5" ref="J17:J31">F17+H17</f>
        <v>0</v>
      </c>
      <c r="K17" s="3"/>
      <c r="L17" s="3"/>
    </row>
    <row r="18" spans="1:12" ht="15">
      <c r="A18" s="6" t="s">
        <v>88</v>
      </c>
      <c r="B18" s="6" t="s">
        <v>89</v>
      </c>
      <c r="C18" s="6" t="s">
        <v>65</v>
      </c>
      <c r="D18" s="15">
        <v>1</v>
      </c>
      <c r="E18" s="15">
        <v>0</v>
      </c>
      <c r="F18" s="15">
        <f t="shared" si="2"/>
        <v>0</v>
      </c>
      <c r="G18" s="15">
        <v>0</v>
      </c>
      <c r="H18" s="15">
        <f t="shared" si="3"/>
        <v>0</v>
      </c>
      <c r="I18" s="15">
        <f t="shared" si="4"/>
        <v>0</v>
      </c>
      <c r="J18" s="15">
        <f t="shared" si="5"/>
        <v>0</v>
      </c>
      <c r="K18" s="3"/>
      <c r="L18" s="3"/>
    </row>
    <row r="19" spans="1:12" ht="15">
      <c r="A19" s="6" t="s">
        <v>90</v>
      </c>
      <c r="B19" s="6" t="s">
        <v>91</v>
      </c>
      <c r="C19" s="6" t="s">
        <v>65</v>
      </c>
      <c r="D19" s="15">
        <v>4</v>
      </c>
      <c r="E19" s="15">
        <v>0</v>
      </c>
      <c r="F19" s="15">
        <f t="shared" si="2"/>
        <v>0</v>
      </c>
      <c r="G19" s="15">
        <v>0</v>
      </c>
      <c r="H19" s="15">
        <f t="shared" si="3"/>
        <v>0</v>
      </c>
      <c r="I19" s="15">
        <f t="shared" si="4"/>
        <v>0</v>
      </c>
      <c r="J19" s="15">
        <f t="shared" si="5"/>
        <v>0</v>
      </c>
      <c r="K19" s="3"/>
      <c r="L19" s="3"/>
    </row>
    <row r="20" spans="1:12" ht="15">
      <c r="A20" s="6" t="s">
        <v>92</v>
      </c>
      <c r="B20" s="6" t="s">
        <v>93</v>
      </c>
      <c r="C20" s="6" t="s">
        <v>65</v>
      </c>
      <c r="D20" s="15">
        <v>15</v>
      </c>
      <c r="E20" s="15">
        <v>0</v>
      </c>
      <c r="F20" s="15">
        <f t="shared" si="2"/>
        <v>0</v>
      </c>
      <c r="G20" s="15">
        <v>0</v>
      </c>
      <c r="H20" s="15">
        <f t="shared" si="3"/>
        <v>0</v>
      </c>
      <c r="I20" s="15">
        <f t="shared" si="4"/>
        <v>0</v>
      </c>
      <c r="J20" s="15">
        <f t="shared" si="5"/>
        <v>0</v>
      </c>
      <c r="K20" s="3"/>
      <c r="L20" s="3"/>
    </row>
    <row r="21" spans="1:12" ht="15">
      <c r="A21" s="6" t="s">
        <v>49</v>
      </c>
      <c r="B21" s="6" t="s">
        <v>94</v>
      </c>
      <c r="C21" s="6" t="s">
        <v>95</v>
      </c>
      <c r="D21" s="15">
        <v>100</v>
      </c>
      <c r="E21" s="15">
        <v>0</v>
      </c>
      <c r="F21" s="15">
        <f t="shared" si="2"/>
        <v>0</v>
      </c>
      <c r="G21" s="15">
        <v>0</v>
      </c>
      <c r="H21" s="15">
        <f t="shared" si="3"/>
        <v>0</v>
      </c>
      <c r="I21" s="15">
        <f t="shared" si="4"/>
        <v>0</v>
      </c>
      <c r="J21" s="15">
        <f t="shared" si="5"/>
        <v>0</v>
      </c>
      <c r="K21" s="3"/>
      <c r="L21" s="3"/>
    </row>
    <row r="22" spans="1:12" ht="15">
      <c r="A22" s="6" t="s">
        <v>96</v>
      </c>
      <c r="B22" s="6" t="s">
        <v>97</v>
      </c>
      <c r="C22" s="6" t="s">
        <v>95</v>
      </c>
      <c r="D22" s="15">
        <v>50</v>
      </c>
      <c r="E22" s="15">
        <v>0</v>
      </c>
      <c r="F22" s="15">
        <f t="shared" si="2"/>
        <v>0</v>
      </c>
      <c r="G22" s="15">
        <v>0</v>
      </c>
      <c r="H22" s="15">
        <f t="shared" si="3"/>
        <v>0</v>
      </c>
      <c r="I22" s="15">
        <f t="shared" si="4"/>
        <v>0</v>
      </c>
      <c r="J22" s="15">
        <f t="shared" si="5"/>
        <v>0</v>
      </c>
      <c r="K22" s="3"/>
      <c r="L22" s="3"/>
    </row>
    <row r="23" spans="1:12" ht="15">
      <c r="A23" s="6" t="s">
        <v>98</v>
      </c>
      <c r="B23" s="6" t="s">
        <v>99</v>
      </c>
      <c r="C23" s="6" t="s">
        <v>95</v>
      </c>
      <c r="D23" s="15">
        <v>10</v>
      </c>
      <c r="E23" s="15">
        <v>0</v>
      </c>
      <c r="F23" s="15">
        <f t="shared" si="2"/>
        <v>0</v>
      </c>
      <c r="G23" s="15">
        <v>0</v>
      </c>
      <c r="H23" s="15">
        <f t="shared" si="3"/>
        <v>0</v>
      </c>
      <c r="I23" s="15">
        <f t="shared" si="4"/>
        <v>0</v>
      </c>
      <c r="J23" s="15">
        <f t="shared" si="5"/>
        <v>0</v>
      </c>
      <c r="K23" s="3"/>
      <c r="L23" s="3"/>
    </row>
    <row r="24" spans="1:12" ht="15">
      <c r="A24" s="6" t="s">
        <v>100</v>
      </c>
      <c r="B24" s="6" t="s">
        <v>101</v>
      </c>
      <c r="C24" s="6" t="s">
        <v>95</v>
      </c>
      <c r="D24" s="15">
        <v>100</v>
      </c>
      <c r="E24" s="15">
        <v>0</v>
      </c>
      <c r="F24" s="15">
        <f t="shared" si="2"/>
        <v>0</v>
      </c>
      <c r="G24" s="15">
        <v>0</v>
      </c>
      <c r="H24" s="15">
        <f t="shared" si="3"/>
        <v>0</v>
      </c>
      <c r="I24" s="15">
        <f t="shared" si="4"/>
        <v>0</v>
      </c>
      <c r="J24" s="15">
        <f t="shared" si="5"/>
        <v>0</v>
      </c>
      <c r="K24" s="3"/>
      <c r="L24" s="3"/>
    </row>
    <row r="25" spans="1:12" ht="15">
      <c r="A25" s="6" t="s">
        <v>102</v>
      </c>
      <c r="B25" s="6" t="s">
        <v>103</v>
      </c>
      <c r="C25" s="6" t="s">
        <v>65</v>
      </c>
      <c r="D25" s="15">
        <v>2</v>
      </c>
      <c r="E25" s="15">
        <v>0</v>
      </c>
      <c r="F25" s="15">
        <f t="shared" si="2"/>
        <v>0</v>
      </c>
      <c r="G25" s="15">
        <v>0</v>
      </c>
      <c r="H25" s="15">
        <f t="shared" si="3"/>
        <v>0</v>
      </c>
      <c r="I25" s="15">
        <f t="shared" si="4"/>
        <v>0</v>
      </c>
      <c r="J25" s="15">
        <f t="shared" si="5"/>
        <v>0</v>
      </c>
      <c r="K25" s="3"/>
      <c r="L25" s="3"/>
    </row>
    <row r="26" spans="1:12" ht="15">
      <c r="A26" s="6" t="s">
        <v>104</v>
      </c>
      <c r="B26" s="6" t="s">
        <v>105</v>
      </c>
      <c r="C26" s="6" t="s">
        <v>65</v>
      </c>
      <c r="D26" s="15">
        <v>2</v>
      </c>
      <c r="E26" s="15">
        <v>0</v>
      </c>
      <c r="F26" s="15">
        <f t="shared" si="2"/>
        <v>0</v>
      </c>
      <c r="G26" s="15">
        <v>0</v>
      </c>
      <c r="H26" s="15">
        <f t="shared" si="3"/>
        <v>0</v>
      </c>
      <c r="I26" s="15">
        <f t="shared" si="4"/>
        <v>0</v>
      </c>
      <c r="J26" s="15">
        <f t="shared" si="5"/>
        <v>0</v>
      </c>
      <c r="K26" s="3"/>
      <c r="L26" s="3"/>
    </row>
    <row r="27" spans="1:12" ht="15">
      <c r="A27" s="6" t="s">
        <v>47</v>
      </c>
      <c r="B27" s="6" t="s">
        <v>106</v>
      </c>
      <c r="C27" s="6" t="s">
        <v>65</v>
      </c>
      <c r="D27" s="15">
        <v>1</v>
      </c>
      <c r="E27" s="15">
        <v>0</v>
      </c>
      <c r="F27" s="15">
        <f t="shared" si="2"/>
        <v>0</v>
      </c>
      <c r="G27" s="15">
        <v>0</v>
      </c>
      <c r="H27" s="15">
        <f t="shared" si="3"/>
        <v>0</v>
      </c>
      <c r="I27" s="15">
        <f t="shared" si="4"/>
        <v>0</v>
      </c>
      <c r="J27" s="15">
        <f t="shared" si="5"/>
        <v>0</v>
      </c>
      <c r="K27" s="3"/>
      <c r="L27" s="3"/>
    </row>
    <row r="28" spans="1:12" ht="15">
      <c r="A28" s="6" t="s">
        <v>107</v>
      </c>
      <c r="B28" s="6" t="s">
        <v>108</v>
      </c>
      <c r="C28" s="6" t="s">
        <v>65</v>
      </c>
      <c r="D28" s="15">
        <v>1</v>
      </c>
      <c r="E28" s="15">
        <v>0</v>
      </c>
      <c r="F28" s="15">
        <f t="shared" si="2"/>
        <v>0</v>
      </c>
      <c r="G28" s="15">
        <v>0</v>
      </c>
      <c r="H28" s="15">
        <f t="shared" si="3"/>
        <v>0</v>
      </c>
      <c r="I28" s="15">
        <f t="shared" si="4"/>
        <v>0</v>
      </c>
      <c r="J28" s="15">
        <f t="shared" si="5"/>
        <v>0</v>
      </c>
      <c r="K28" s="3"/>
      <c r="L28" s="3"/>
    </row>
    <row r="29" spans="1:12" ht="15">
      <c r="A29" s="6" t="s">
        <v>109</v>
      </c>
      <c r="B29" s="6" t="s">
        <v>110</v>
      </c>
      <c r="C29" s="6" t="s">
        <v>65</v>
      </c>
      <c r="D29" s="15">
        <v>3</v>
      </c>
      <c r="E29" s="15">
        <v>0</v>
      </c>
      <c r="F29" s="15">
        <f t="shared" si="2"/>
        <v>0</v>
      </c>
      <c r="G29" s="15">
        <v>0</v>
      </c>
      <c r="H29" s="15">
        <f t="shared" si="3"/>
        <v>0</v>
      </c>
      <c r="I29" s="15">
        <f t="shared" si="4"/>
        <v>0</v>
      </c>
      <c r="J29" s="15">
        <f t="shared" si="5"/>
        <v>0</v>
      </c>
      <c r="K29" s="3"/>
      <c r="L29" s="3"/>
    </row>
    <row r="30" spans="1:12" ht="15">
      <c r="A30" s="6" t="s">
        <v>111</v>
      </c>
      <c r="B30" s="6" t="s">
        <v>112</v>
      </c>
      <c r="C30" s="6" t="s">
        <v>65</v>
      </c>
      <c r="D30" s="15">
        <v>1</v>
      </c>
      <c r="E30" s="15">
        <v>0</v>
      </c>
      <c r="F30" s="15">
        <f t="shared" si="2"/>
        <v>0</v>
      </c>
      <c r="G30" s="15">
        <v>0</v>
      </c>
      <c r="H30" s="15">
        <f t="shared" si="3"/>
        <v>0</v>
      </c>
      <c r="I30" s="15">
        <f t="shared" si="4"/>
        <v>0</v>
      </c>
      <c r="J30" s="15">
        <f t="shared" si="5"/>
        <v>0</v>
      </c>
      <c r="K30" s="3"/>
      <c r="L30" s="3"/>
    </row>
    <row r="31" spans="1:12" ht="15">
      <c r="A31" s="6" t="s">
        <v>113</v>
      </c>
      <c r="B31" s="6" t="s">
        <v>114</v>
      </c>
      <c r="C31" s="6" t="s">
        <v>65</v>
      </c>
      <c r="D31" s="15">
        <v>1</v>
      </c>
      <c r="E31" s="15">
        <v>0</v>
      </c>
      <c r="F31" s="15">
        <f t="shared" si="2"/>
        <v>0</v>
      </c>
      <c r="G31" s="15">
        <v>0</v>
      </c>
      <c r="H31" s="15">
        <f t="shared" si="3"/>
        <v>0</v>
      </c>
      <c r="I31" s="15">
        <f t="shared" si="4"/>
        <v>0</v>
      </c>
      <c r="J31" s="15">
        <f t="shared" si="5"/>
        <v>0</v>
      </c>
      <c r="K31" s="3"/>
      <c r="L31" s="3"/>
    </row>
    <row r="32" spans="1:12" ht="15">
      <c r="A32" s="13" t="s">
        <v>13</v>
      </c>
      <c r="B32" s="13" t="s">
        <v>115</v>
      </c>
      <c r="C32" s="13" t="s">
        <v>13</v>
      </c>
      <c r="D32" s="14"/>
      <c r="E32" s="14"/>
      <c r="F32" s="14"/>
      <c r="G32" s="14"/>
      <c r="H32" s="14"/>
      <c r="I32" s="14"/>
      <c r="J32" s="14"/>
      <c r="K32" s="3"/>
      <c r="L32" s="3"/>
    </row>
    <row r="33" spans="1:12" ht="15">
      <c r="A33" s="6" t="s">
        <v>116</v>
      </c>
      <c r="B33" s="6" t="s">
        <v>117</v>
      </c>
      <c r="C33" s="6" t="s">
        <v>65</v>
      </c>
      <c r="D33" s="15">
        <v>1</v>
      </c>
      <c r="E33" s="15">
        <v>0</v>
      </c>
      <c r="F33" s="15">
        <f aca="true" t="shared" si="6" ref="F33:F42">D33*E33</f>
        <v>0</v>
      </c>
      <c r="G33" s="15">
        <v>0</v>
      </c>
      <c r="H33" s="15">
        <f aca="true" t="shared" si="7" ref="H33:H42">D33*G33</f>
        <v>0</v>
      </c>
      <c r="I33" s="15">
        <f aca="true" t="shared" si="8" ref="I33:I42">E33+G33</f>
        <v>0</v>
      </c>
      <c r="J33" s="15">
        <f aca="true" t="shared" si="9" ref="J33:J42">F33+H33</f>
        <v>0</v>
      </c>
      <c r="K33" s="3"/>
      <c r="L33" s="3"/>
    </row>
    <row r="34" spans="1:12" ht="15">
      <c r="A34" s="6" t="s">
        <v>118</v>
      </c>
      <c r="B34" s="6" t="s">
        <v>119</v>
      </c>
      <c r="C34" s="6" t="s">
        <v>65</v>
      </c>
      <c r="D34" s="15">
        <v>48</v>
      </c>
      <c r="E34" s="15">
        <v>0</v>
      </c>
      <c r="F34" s="15">
        <f t="shared" si="6"/>
        <v>0</v>
      </c>
      <c r="G34" s="15">
        <v>0</v>
      </c>
      <c r="H34" s="15">
        <f t="shared" si="7"/>
        <v>0</v>
      </c>
      <c r="I34" s="15">
        <f t="shared" si="8"/>
        <v>0</v>
      </c>
      <c r="J34" s="15">
        <f t="shared" si="9"/>
        <v>0</v>
      </c>
      <c r="K34" s="3"/>
      <c r="L34" s="3"/>
    </row>
    <row r="35" spans="1:12" ht="15">
      <c r="A35" s="6" t="s">
        <v>120</v>
      </c>
      <c r="B35" s="6" t="s">
        <v>121</v>
      </c>
      <c r="C35" s="6" t="s">
        <v>65</v>
      </c>
      <c r="D35" s="15">
        <v>1</v>
      </c>
      <c r="E35" s="15">
        <v>0</v>
      </c>
      <c r="F35" s="15">
        <f t="shared" si="6"/>
        <v>0</v>
      </c>
      <c r="G35" s="15">
        <v>0</v>
      </c>
      <c r="H35" s="15">
        <f t="shared" si="7"/>
        <v>0</v>
      </c>
      <c r="I35" s="15">
        <f t="shared" si="8"/>
        <v>0</v>
      </c>
      <c r="J35" s="15">
        <f t="shared" si="9"/>
        <v>0</v>
      </c>
      <c r="K35" s="3"/>
      <c r="L35" s="3"/>
    </row>
    <row r="36" spans="1:12" ht="15">
      <c r="A36" s="6" t="s">
        <v>122</v>
      </c>
      <c r="B36" s="6" t="s">
        <v>123</v>
      </c>
      <c r="C36" s="6" t="s">
        <v>65</v>
      </c>
      <c r="D36" s="15">
        <v>1</v>
      </c>
      <c r="E36" s="15">
        <v>0</v>
      </c>
      <c r="F36" s="15">
        <f t="shared" si="6"/>
        <v>0</v>
      </c>
      <c r="G36" s="15">
        <v>0</v>
      </c>
      <c r="H36" s="15">
        <f t="shared" si="7"/>
        <v>0</v>
      </c>
      <c r="I36" s="15">
        <f t="shared" si="8"/>
        <v>0</v>
      </c>
      <c r="J36" s="15">
        <f t="shared" si="9"/>
        <v>0</v>
      </c>
      <c r="K36" s="3"/>
      <c r="L36" s="3"/>
    </row>
    <row r="37" spans="1:12" ht="15">
      <c r="A37" s="6" t="s">
        <v>124</v>
      </c>
      <c r="B37" s="6" t="s">
        <v>125</v>
      </c>
      <c r="C37" s="6" t="s">
        <v>65</v>
      </c>
      <c r="D37" s="15">
        <v>1</v>
      </c>
      <c r="E37" s="15">
        <v>0</v>
      </c>
      <c r="F37" s="15">
        <f t="shared" si="6"/>
        <v>0</v>
      </c>
      <c r="G37" s="15">
        <v>0</v>
      </c>
      <c r="H37" s="15">
        <f t="shared" si="7"/>
        <v>0</v>
      </c>
      <c r="I37" s="15">
        <f t="shared" si="8"/>
        <v>0</v>
      </c>
      <c r="J37" s="15">
        <f t="shared" si="9"/>
        <v>0</v>
      </c>
      <c r="K37" s="3"/>
      <c r="L37" s="3"/>
    </row>
    <row r="38" spans="1:12" ht="15">
      <c r="A38" s="6" t="s">
        <v>126</v>
      </c>
      <c r="B38" s="6" t="s">
        <v>127</v>
      </c>
      <c r="C38" s="6" t="s">
        <v>95</v>
      </c>
      <c r="D38" s="15">
        <v>20</v>
      </c>
      <c r="E38" s="15">
        <v>0</v>
      </c>
      <c r="F38" s="15">
        <f t="shared" si="6"/>
        <v>0</v>
      </c>
      <c r="G38" s="15">
        <v>0</v>
      </c>
      <c r="H38" s="15">
        <f t="shared" si="7"/>
        <v>0</v>
      </c>
      <c r="I38" s="15">
        <f t="shared" si="8"/>
        <v>0</v>
      </c>
      <c r="J38" s="15">
        <f t="shared" si="9"/>
        <v>0</v>
      </c>
      <c r="K38" s="3"/>
      <c r="L38" s="3"/>
    </row>
    <row r="39" spans="1:12" ht="15">
      <c r="A39" s="6" t="s">
        <v>128</v>
      </c>
      <c r="B39" s="6" t="s">
        <v>129</v>
      </c>
      <c r="C39" s="6" t="s">
        <v>65</v>
      </c>
      <c r="D39" s="15">
        <v>4</v>
      </c>
      <c r="E39" s="15">
        <v>0</v>
      </c>
      <c r="F39" s="15">
        <f t="shared" si="6"/>
        <v>0</v>
      </c>
      <c r="G39" s="15">
        <v>0</v>
      </c>
      <c r="H39" s="15">
        <f t="shared" si="7"/>
        <v>0</v>
      </c>
      <c r="I39" s="15">
        <f t="shared" si="8"/>
        <v>0</v>
      </c>
      <c r="J39" s="15">
        <f t="shared" si="9"/>
        <v>0</v>
      </c>
      <c r="K39" s="3"/>
      <c r="L39" s="3"/>
    </row>
    <row r="40" spans="1:12" ht="15">
      <c r="A40" s="6" t="s">
        <v>130</v>
      </c>
      <c r="B40" s="6" t="s">
        <v>131</v>
      </c>
      <c r="C40" s="6" t="s">
        <v>65</v>
      </c>
      <c r="D40" s="15">
        <v>2</v>
      </c>
      <c r="E40" s="15">
        <v>0</v>
      </c>
      <c r="F40" s="15">
        <f t="shared" si="6"/>
        <v>0</v>
      </c>
      <c r="G40" s="15">
        <v>0</v>
      </c>
      <c r="H40" s="15">
        <f t="shared" si="7"/>
        <v>0</v>
      </c>
      <c r="I40" s="15">
        <f t="shared" si="8"/>
        <v>0</v>
      </c>
      <c r="J40" s="15">
        <f t="shared" si="9"/>
        <v>0</v>
      </c>
      <c r="K40" s="3"/>
      <c r="L40" s="3"/>
    </row>
    <row r="41" spans="1:12" ht="15">
      <c r="A41" s="6" t="s">
        <v>132</v>
      </c>
      <c r="B41" s="6" t="s">
        <v>133</v>
      </c>
      <c r="C41" s="6" t="s">
        <v>65</v>
      </c>
      <c r="D41" s="15">
        <v>96</v>
      </c>
      <c r="E41" s="15">
        <v>0</v>
      </c>
      <c r="F41" s="15">
        <f t="shared" si="6"/>
        <v>0</v>
      </c>
      <c r="G41" s="15">
        <v>0</v>
      </c>
      <c r="H41" s="15">
        <f t="shared" si="7"/>
        <v>0</v>
      </c>
      <c r="I41" s="15">
        <f t="shared" si="8"/>
        <v>0</v>
      </c>
      <c r="J41" s="15">
        <f t="shared" si="9"/>
        <v>0</v>
      </c>
      <c r="K41" s="3"/>
      <c r="L41" s="3"/>
    </row>
    <row r="42" spans="1:12" ht="15">
      <c r="A42" s="6" t="s">
        <v>134</v>
      </c>
      <c r="B42" s="6" t="s">
        <v>135</v>
      </c>
      <c r="C42" s="6" t="s">
        <v>95</v>
      </c>
      <c r="D42" s="15">
        <v>3000</v>
      </c>
      <c r="E42" s="15">
        <v>0</v>
      </c>
      <c r="F42" s="15">
        <f t="shared" si="6"/>
        <v>0</v>
      </c>
      <c r="G42" s="15">
        <v>0</v>
      </c>
      <c r="H42" s="15">
        <f t="shared" si="7"/>
        <v>0</v>
      </c>
      <c r="I42" s="15">
        <f t="shared" si="8"/>
        <v>0</v>
      </c>
      <c r="J42" s="15">
        <f t="shared" si="9"/>
        <v>0</v>
      </c>
      <c r="K42" s="3"/>
      <c r="L42" s="3"/>
    </row>
    <row r="43" spans="1:12" ht="15">
      <c r="A43" s="13" t="s">
        <v>13</v>
      </c>
      <c r="B43" s="13" t="s">
        <v>136</v>
      </c>
      <c r="C43" s="13" t="s">
        <v>13</v>
      </c>
      <c r="D43" s="14"/>
      <c r="E43" s="14"/>
      <c r="F43" s="14"/>
      <c r="G43" s="14"/>
      <c r="H43" s="14"/>
      <c r="I43" s="14"/>
      <c r="J43" s="14"/>
      <c r="K43" s="3"/>
      <c r="L43" s="3"/>
    </row>
    <row r="44" spans="1:12" ht="15">
      <c r="A44" s="13" t="s">
        <v>13</v>
      </c>
      <c r="B44" s="13" t="s">
        <v>137</v>
      </c>
      <c r="C44" s="13" t="s">
        <v>13</v>
      </c>
      <c r="D44" s="14"/>
      <c r="E44" s="14"/>
      <c r="F44" s="14"/>
      <c r="G44" s="14"/>
      <c r="H44" s="14"/>
      <c r="I44" s="14"/>
      <c r="J44" s="14"/>
      <c r="K44" s="3"/>
      <c r="L44" s="3"/>
    </row>
    <row r="45" spans="1:12" ht="15">
      <c r="A45" s="6" t="s">
        <v>138</v>
      </c>
      <c r="B45" s="6" t="s">
        <v>64</v>
      </c>
      <c r="C45" s="6" t="s">
        <v>65</v>
      </c>
      <c r="D45" s="15">
        <v>1</v>
      </c>
      <c r="E45" s="15">
        <v>0</v>
      </c>
      <c r="F45" s="15">
        <f>D45*E45</f>
        <v>0</v>
      </c>
      <c r="G45" s="15">
        <v>0</v>
      </c>
      <c r="H45" s="15">
        <f>D45*G45</f>
        <v>0</v>
      </c>
      <c r="I45" s="15">
        <f aca="true" t="shared" si="10" ref="I45:J48">E45+G45</f>
        <v>0</v>
      </c>
      <c r="J45" s="15">
        <f t="shared" si="10"/>
        <v>0</v>
      </c>
      <c r="K45" s="3"/>
      <c r="L45" s="3"/>
    </row>
    <row r="46" spans="1:12" ht="15">
      <c r="A46" s="6" t="s">
        <v>139</v>
      </c>
      <c r="B46" s="6" t="s">
        <v>67</v>
      </c>
      <c r="C46" s="6" t="s">
        <v>65</v>
      </c>
      <c r="D46" s="15">
        <v>1</v>
      </c>
      <c r="E46" s="15">
        <v>0</v>
      </c>
      <c r="F46" s="15">
        <f>D46*E46</f>
        <v>0</v>
      </c>
      <c r="G46" s="15">
        <v>0</v>
      </c>
      <c r="H46" s="15">
        <f>D46*G46</f>
        <v>0</v>
      </c>
      <c r="I46" s="15">
        <f t="shared" si="10"/>
        <v>0</v>
      </c>
      <c r="J46" s="15">
        <f t="shared" si="10"/>
        <v>0</v>
      </c>
      <c r="K46" s="3"/>
      <c r="L46" s="3"/>
    </row>
    <row r="47" spans="1:12" ht="15">
      <c r="A47" s="6" t="s">
        <v>140</v>
      </c>
      <c r="B47" s="6" t="s">
        <v>69</v>
      </c>
      <c r="C47" s="6" t="s">
        <v>65</v>
      </c>
      <c r="D47" s="15">
        <v>1</v>
      </c>
      <c r="E47" s="15">
        <v>0</v>
      </c>
      <c r="F47" s="15">
        <f>D47*E47</f>
        <v>0</v>
      </c>
      <c r="G47" s="15">
        <v>0</v>
      </c>
      <c r="H47" s="15">
        <f>D47*G47</f>
        <v>0</v>
      </c>
      <c r="I47" s="15">
        <f t="shared" si="10"/>
        <v>0</v>
      </c>
      <c r="J47" s="15">
        <f t="shared" si="10"/>
        <v>0</v>
      </c>
      <c r="K47" s="3"/>
      <c r="L47" s="3"/>
    </row>
    <row r="48" spans="1:12" ht="15">
      <c r="A48" s="6" t="s">
        <v>141</v>
      </c>
      <c r="B48" s="6" t="s">
        <v>71</v>
      </c>
      <c r="C48" s="6" t="s">
        <v>65</v>
      </c>
      <c r="D48" s="15">
        <v>20</v>
      </c>
      <c r="E48" s="15">
        <v>0</v>
      </c>
      <c r="F48" s="15">
        <f>D48*E48</f>
        <v>0</v>
      </c>
      <c r="G48" s="15">
        <v>0</v>
      </c>
      <c r="H48" s="15">
        <f>D48*G48</f>
        <v>0</v>
      </c>
      <c r="I48" s="15">
        <f t="shared" si="10"/>
        <v>0</v>
      </c>
      <c r="J48" s="15">
        <f t="shared" si="10"/>
        <v>0</v>
      </c>
      <c r="K48" s="3"/>
      <c r="L48" s="3"/>
    </row>
    <row r="49" spans="1:12" ht="15">
      <c r="A49" s="13" t="s">
        <v>13</v>
      </c>
      <c r="B49" s="13" t="s">
        <v>74</v>
      </c>
      <c r="C49" s="13" t="s">
        <v>13</v>
      </c>
      <c r="D49" s="14"/>
      <c r="E49" s="14"/>
      <c r="F49" s="14"/>
      <c r="G49" s="14"/>
      <c r="H49" s="14"/>
      <c r="I49" s="14"/>
      <c r="J49" s="14"/>
      <c r="K49" s="3"/>
      <c r="L49" s="3"/>
    </row>
    <row r="50" spans="1:12" ht="15">
      <c r="A50" s="6" t="s">
        <v>142</v>
      </c>
      <c r="B50" s="6" t="s">
        <v>78</v>
      </c>
      <c r="C50" s="6" t="s">
        <v>65</v>
      </c>
      <c r="D50" s="15">
        <v>11</v>
      </c>
      <c r="E50" s="15">
        <v>0</v>
      </c>
      <c r="F50" s="15">
        <f>D50*E50</f>
        <v>0</v>
      </c>
      <c r="G50" s="15">
        <v>0</v>
      </c>
      <c r="H50" s="15">
        <f>D50*G50</f>
        <v>0</v>
      </c>
      <c r="I50" s="15">
        <f aca="true" t="shared" si="11" ref="I50:J53">E50+G50</f>
        <v>0</v>
      </c>
      <c r="J50" s="15">
        <f t="shared" si="11"/>
        <v>0</v>
      </c>
      <c r="K50" s="3"/>
      <c r="L50" s="3"/>
    </row>
    <row r="51" spans="1:12" ht="15">
      <c r="A51" s="6" t="s">
        <v>143</v>
      </c>
      <c r="B51" s="6" t="s">
        <v>80</v>
      </c>
      <c r="C51" s="6" t="s">
        <v>65</v>
      </c>
      <c r="D51" s="15">
        <v>1</v>
      </c>
      <c r="E51" s="15">
        <v>0</v>
      </c>
      <c r="F51" s="15">
        <f>D51*E51</f>
        <v>0</v>
      </c>
      <c r="G51" s="15">
        <v>0</v>
      </c>
      <c r="H51" s="15">
        <f>D51*G51</f>
        <v>0</v>
      </c>
      <c r="I51" s="15">
        <f t="shared" si="11"/>
        <v>0</v>
      </c>
      <c r="J51" s="15">
        <f t="shared" si="11"/>
        <v>0</v>
      </c>
      <c r="K51" s="3"/>
      <c r="L51" s="3"/>
    </row>
    <row r="52" spans="1:12" ht="15">
      <c r="A52" s="6" t="s">
        <v>144</v>
      </c>
      <c r="B52" s="6" t="s">
        <v>82</v>
      </c>
      <c r="C52" s="6" t="s">
        <v>65</v>
      </c>
      <c r="D52" s="15">
        <v>2</v>
      </c>
      <c r="E52" s="15">
        <v>0</v>
      </c>
      <c r="F52" s="15">
        <f>D52*E52</f>
        <v>0</v>
      </c>
      <c r="G52" s="15">
        <v>0</v>
      </c>
      <c r="H52" s="15">
        <f>D52*G52</f>
        <v>0</v>
      </c>
      <c r="I52" s="15">
        <f t="shared" si="11"/>
        <v>0</v>
      </c>
      <c r="J52" s="15">
        <f t="shared" si="11"/>
        <v>0</v>
      </c>
      <c r="K52" s="3"/>
      <c r="L52" s="3"/>
    </row>
    <row r="53" spans="1:12" ht="15">
      <c r="A53" s="6" t="s">
        <v>145</v>
      </c>
      <c r="B53" s="6" t="s">
        <v>84</v>
      </c>
      <c r="C53" s="6" t="s">
        <v>65</v>
      </c>
      <c r="D53" s="15">
        <v>1</v>
      </c>
      <c r="E53" s="15">
        <v>0</v>
      </c>
      <c r="F53" s="15">
        <f>D53*E53</f>
        <v>0</v>
      </c>
      <c r="G53" s="15">
        <v>0</v>
      </c>
      <c r="H53" s="15">
        <f>D53*G53</f>
        <v>0</v>
      </c>
      <c r="I53" s="15">
        <f t="shared" si="11"/>
        <v>0</v>
      </c>
      <c r="J53" s="15">
        <f t="shared" si="11"/>
        <v>0</v>
      </c>
      <c r="K53" s="3"/>
      <c r="L53" s="3"/>
    </row>
    <row r="54" spans="1:12" ht="15">
      <c r="A54" s="13" t="s">
        <v>13</v>
      </c>
      <c r="B54" s="13" t="s">
        <v>85</v>
      </c>
      <c r="C54" s="13" t="s">
        <v>13</v>
      </c>
      <c r="D54" s="14"/>
      <c r="E54" s="14"/>
      <c r="F54" s="14"/>
      <c r="G54" s="14"/>
      <c r="H54" s="14"/>
      <c r="I54" s="14"/>
      <c r="J54" s="14"/>
      <c r="K54" s="3"/>
      <c r="L54" s="3"/>
    </row>
    <row r="55" spans="1:12" ht="15">
      <c r="A55" s="6" t="s">
        <v>146</v>
      </c>
      <c r="B55" s="6" t="s">
        <v>87</v>
      </c>
      <c r="C55" s="6" t="s">
        <v>65</v>
      </c>
      <c r="D55" s="15">
        <v>3</v>
      </c>
      <c r="E55" s="15">
        <v>0</v>
      </c>
      <c r="F55" s="15">
        <f aca="true" t="shared" si="12" ref="F55:F66">D55*E55</f>
        <v>0</v>
      </c>
      <c r="G55" s="15">
        <v>0</v>
      </c>
      <c r="H55" s="15">
        <f aca="true" t="shared" si="13" ref="H55:H66">D55*G55</f>
        <v>0</v>
      </c>
      <c r="I55" s="15">
        <f aca="true" t="shared" si="14" ref="I55:I66">E55+G55</f>
        <v>0</v>
      </c>
      <c r="J55" s="15">
        <f aca="true" t="shared" si="15" ref="J55:J66">F55+H55</f>
        <v>0</v>
      </c>
      <c r="K55" s="3"/>
      <c r="L55" s="3"/>
    </row>
    <row r="56" spans="1:12" ht="15">
      <c r="A56" s="6" t="s">
        <v>147</v>
      </c>
      <c r="B56" s="6" t="s">
        <v>89</v>
      </c>
      <c r="C56" s="6" t="s">
        <v>65</v>
      </c>
      <c r="D56" s="15">
        <v>1</v>
      </c>
      <c r="E56" s="15">
        <v>0</v>
      </c>
      <c r="F56" s="15">
        <f t="shared" si="12"/>
        <v>0</v>
      </c>
      <c r="G56" s="15">
        <v>0</v>
      </c>
      <c r="H56" s="15">
        <f t="shared" si="13"/>
        <v>0</v>
      </c>
      <c r="I56" s="15">
        <f t="shared" si="14"/>
        <v>0</v>
      </c>
      <c r="J56" s="15">
        <f t="shared" si="15"/>
        <v>0</v>
      </c>
      <c r="K56" s="3"/>
      <c r="L56" s="3"/>
    </row>
    <row r="57" spans="1:12" ht="15">
      <c r="A57" s="6" t="s">
        <v>148</v>
      </c>
      <c r="B57" s="6" t="s">
        <v>91</v>
      </c>
      <c r="C57" s="6" t="s">
        <v>65</v>
      </c>
      <c r="D57" s="15">
        <v>3</v>
      </c>
      <c r="E57" s="15">
        <v>0</v>
      </c>
      <c r="F57" s="15">
        <f t="shared" si="12"/>
        <v>0</v>
      </c>
      <c r="G57" s="15">
        <v>0</v>
      </c>
      <c r="H57" s="15">
        <f t="shared" si="13"/>
        <v>0</v>
      </c>
      <c r="I57" s="15">
        <f t="shared" si="14"/>
        <v>0</v>
      </c>
      <c r="J57" s="15">
        <f t="shared" si="15"/>
        <v>0</v>
      </c>
      <c r="K57" s="3"/>
      <c r="L57" s="3"/>
    </row>
    <row r="58" spans="1:12" ht="15">
      <c r="A58" s="6" t="s">
        <v>149</v>
      </c>
      <c r="B58" s="6" t="s">
        <v>93</v>
      </c>
      <c r="C58" s="6" t="s">
        <v>65</v>
      </c>
      <c r="D58" s="15">
        <v>4</v>
      </c>
      <c r="E58" s="15">
        <v>0</v>
      </c>
      <c r="F58" s="15">
        <f t="shared" si="12"/>
        <v>0</v>
      </c>
      <c r="G58" s="15">
        <v>0</v>
      </c>
      <c r="H58" s="15">
        <f t="shared" si="13"/>
        <v>0</v>
      </c>
      <c r="I58" s="15">
        <f t="shared" si="14"/>
        <v>0</v>
      </c>
      <c r="J58" s="15">
        <f t="shared" si="15"/>
        <v>0</v>
      </c>
      <c r="K58" s="3"/>
      <c r="L58" s="3"/>
    </row>
    <row r="59" spans="1:12" ht="15">
      <c r="A59" s="6" t="s">
        <v>150</v>
      </c>
      <c r="B59" s="6" t="s">
        <v>94</v>
      </c>
      <c r="C59" s="6" t="s">
        <v>95</v>
      </c>
      <c r="D59" s="15">
        <v>200</v>
      </c>
      <c r="E59" s="15">
        <v>0</v>
      </c>
      <c r="F59" s="15">
        <f t="shared" si="12"/>
        <v>0</v>
      </c>
      <c r="G59" s="15">
        <v>0</v>
      </c>
      <c r="H59" s="15">
        <f t="shared" si="13"/>
        <v>0</v>
      </c>
      <c r="I59" s="15">
        <f t="shared" si="14"/>
        <v>0</v>
      </c>
      <c r="J59" s="15">
        <f t="shared" si="15"/>
        <v>0</v>
      </c>
      <c r="K59" s="3"/>
      <c r="L59" s="3"/>
    </row>
    <row r="60" spans="1:12" ht="15">
      <c r="A60" s="6" t="s">
        <v>151</v>
      </c>
      <c r="B60" s="6" t="s">
        <v>97</v>
      </c>
      <c r="C60" s="6" t="s">
        <v>95</v>
      </c>
      <c r="D60" s="15">
        <v>50</v>
      </c>
      <c r="E60" s="15">
        <v>0</v>
      </c>
      <c r="F60" s="15">
        <f t="shared" si="12"/>
        <v>0</v>
      </c>
      <c r="G60" s="15">
        <v>0</v>
      </c>
      <c r="H60" s="15">
        <f t="shared" si="13"/>
        <v>0</v>
      </c>
      <c r="I60" s="15">
        <f t="shared" si="14"/>
        <v>0</v>
      </c>
      <c r="J60" s="15">
        <f t="shared" si="15"/>
        <v>0</v>
      </c>
      <c r="K60" s="3"/>
      <c r="L60" s="3"/>
    </row>
    <row r="61" spans="1:12" ht="15">
      <c r="A61" s="6" t="s">
        <v>152</v>
      </c>
      <c r="B61" s="6" t="s">
        <v>101</v>
      </c>
      <c r="C61" s="6" t="s">
        <v>95</v>
      </c>
      <c r="D61" s="15">
        <v>100</v>
      </c>
      <c r="E61" s="15">
        <v>0</v>
      </c>
      <c r="F61" s="15">
        <f t="shared" si="12"/>
        <v>0</v>
      </c>
      <c r="G61" s="15">
        <v>0</v>
      </c>
      <c r="H61" s="15">
        <f t="shared" si="13"/>
        <v>0</v>
      </c>
      <c r="I61" s="15">
        <f t="shared" si="14"/>
        <v>0</v>
      </c>
      <c r="J61" s="15">
        <f t="shared" si="15"/>
        <v>0</v>
      </c>
      <c r="K61" s="3"/>
      <c r="L61" s="3"/>
    </row>
    <row r="62" spans="1:12" ht="15">
      <c r="A62" s="6" t="s">
        <v>153</v>
      </c>
      <c r="B62" s="6" t="s">
        <v>103</v>
      </c>
      <c r="C62" s="6" t="s">
        <v>65</v>
      </c>
      <c r="D62" s="15">
        <v>2</v>
      </c>
      <c r="E62" s="15">
        <v>0</v>
      </c>
      <c r="F62" s="15">
        <f t="shared" si="12"/>
        <v>0</v>
      </c>
      <c r="G62" s="15">
        <v>0</v>
      </c>
      <c r="H62" s="15">
        <f t="shared" si="13"/>
        <v>0</v>
      </c>
      <c r="I62" s="15">
        <f t="shared" si="14"/>
        <v>0</v>
      </c>
      <c r="J62" s="15">
        <f t="shared" si="15"/>
        <v>0</v>
      </c>
      <c r="K62" s="3"/>
      <c r="L62" s="3"/>
    </row>
    <row r="63" spans="1:12" ht="15">
      <c r="A63" s="6" t="s">
        <v>154</v>
      </c>
      <c r="B63" s="6" t="s">
        <v>105</v>
      </c>
      <c r="C63" s="6" t="s">
        <v>65</v>
      </c>
      <c r="D63" s="15">
        <v>2</v>
      </c>
      <c r="E63" s="15">
        <v>0</v>
      </c>
      <c r="F63" s="15">
        <f t="shared" si="12"/>
        <v>0</v>
      </c>
      <c r="G63" s="15">
        <v>0</v>
      </c>
      <c r="H63" s="15">
        <f t="shared" si="13"/>
        <v>0</v>
      </c>
      <c r="I63" s="15">
        <f t="shared" si="14"/>
        <v>0</v>
      </c>
      <c r="J63" s="15">
        <f t="shared" si="15"/>
        <v>0</v>
      </c>
      <c r="K63" s="3"/>
      <c r="L63" s="3"/>
    </row>
    <row r="64" spans="1:12" ht="15">
      <c r="A64" s="6" t="s">
        <v>155</v>
      </c>
      <c r="B64" s="6" t="s">
        <v>106</v>
      </c>
      <c r="C64" s="6" t="s">
        <v>65</v>
      </c>
      <c r="D64" s="15">
        <v>1</v>
      </c>
      <c r="E64" s="15">
        <v>0</v>
      </c>
      <c r="F64" s="15">
        <f t="shared" si="12"/>
        <v>0</v>
      </c>
      <c r="G64" s="15">
        <v>0</v>
      </c>
      <c r="H64" s="15">
        <f t="shared" si="13"/>
        <v>0</v>
      </c>
      <c r="I64" s="15">
        <f t="shared" si="14"/>
        <v>0</v>
      </c>
      <c r="J64" s="15">
        <f t="shared" si="15"/>
        <v>0</v>
      </c>
      <c r="K64" s="3"/>
      <c r="L64" s="3"/>
    </row>
    <row r="65" spans="1:12" ht="15">
      <c r="A65" s="6" t="s">
        <v>156</v>
      </c>
      <c r="B65" s="6" t="s">
        <v>110</v>
      </c>
      <c r="C65" s="6" t="s">
        <v>65</v>
      </c>
      <c r="D65" s="15">
        <v>3</v>
      </c>
      <c r="E65" s="15">
        <v>0</v>
      </c>
      <c r="F65" s="15">
        <f t="shared" si="12"/>
        <v>0</v>
      </c>
      <c r="G65" s="15">
        <v>0</v>
      </c>
      <c r="H65" s="15">
        <f t="shared" si="13"/>
        <v>0</v>
      </c>
      <c r="I65" s="15">
        <f t="shared" si="14"/>
        <v>0</v>
      </c>
      <c r="J65" s="15">
        <f t="shared" si="15"/>
        <v>0</v>
      </c>
      <c r="K65" s="3"/>
      <c r="L65" s="3"/>
    </row>
    <row r="66" spans="1:12" ht="15">
      <c r="A66" s="6" t="s">
        <v>157</v>
      </c>
      <c r="B66" s="6" t="s">
        <v>112</v>
      </c>
      <c r="C66" s="6" t="s">
        <v>65</v>
      </c>
      <c r="D66" s="15">
        <v>1</v>
      </c>
      <c r="E66" s="15">
        <v>0</v>
      </c>
      <c r="F66" s="15">
        <f t="shared" si="12"/>
        <v>0</v>
      </c>
      <c r="G66" s="15">
        <v>0</v>
      </c>
      <c r="H66" s="15">
        <f t="shared" si="13"/>
        <v>0</v>
      </c>
      <c r="I66" s="15">
        <f t="shared" si="14"/>
        <v>0</v>
      </c>
      <c r="J66" s="15">
        <f t="shared" si="15"/>
        <v>0</v>
      </c>
      <c r="K66" s="3"/>
      <c r="L66" s="3"/>
    </row>
    <row r="67" spans="1:12" ht="15">
      <c r="A67" s="13" t="s">
        <v>13</v>
      </c>
      <c r="B67" s="13" t="s">
        <v>115</v>
      </c>
      <c r="C67" s="13" t="s">
        <v>13</v>
      </c>
      <c r="D67" s="14"/>
      <c r="E67" s="14"/>
      <c r="F67" s="14"/>
      <c r="G67" s="14"/>
      <c r="H67" s="14"/>
      <c r="I67" s="14"/>
      <c r="J67" s="14"/>
      <c r="K67" s="3"/>
      <c r="L67" s="3"/>
    </row>
    <row r="68" spans="1:12" ht="15">
      <c r="A68" s="6" t="s">
        <v>158</v>
      </c>
      <c r="B68" s="6" t="s">
        <v>159</v>
      </c>
      <c r="C68" s="6" t="s">
        <v>65</v>
      </c>
      <c r="D68" s="15">
        <v>1</v>
      </c>
      <c r="E68" s="15">
        <v>0</v>
      </c>
      <c r="F68" s="15">
        <f aca="true" t="shared" si="16" ref="F68:F82">D68*E68</f>
        <v>0</v>
      </c>
      <c r="G68" s="15">
        <v>0</v>
      </c>
      <c r="H68" s="15">
        <f aca="true" t="shared" si="17" ref="H68:H82">D68*G68</f>
        <v>0</v>
      </c>
      <c r="I68" s="15">
        <f aca="true" t="shared" si="18" ref="I68:I82">E68+G68</f>
        <v>0</v>
      </c>
      <c r="J68" s="15">
        <f aca="true" t="shared" si="19" ref="J68:J82">F68+H68</f>
        <v>0</v>
      </c>
      <c r="K68" s="3"/>
      <c r="L68" s="3"/>
    </row>
    <row r="69" spans="1:12" ht="15">
      <c r="A69" s="6" t="s">
        <v>160</v>
      </c>
      <c r="B69" s="6" t="s">
        <v>161</v>
      </c>
      <c r="C69" s="6" t="s">
        <v>65</v>
      </c>
      <c r="D69" s="15">
        <v>2</v>
      </c>
      <c r="E69" s="15">
        <v>0</v>
      </c>
      <c r="F69" s="15">
        <f t="shared" si="16"/>
        <v>0</v>
      </c>
      <c r="G69" s="15">
        <v>0</v>
      </c>
      <c r="H69" s="15">
        <f t="shared" si="17"/>
        <v>0</v>
      </c>
      <c r="I69" s="15">
        <f t="shared" si="18"/>
        <v>0</v>
      </c>
      <c r="J69" s="15">
        <f t="shared" si="19"/>
        <v>0</v>
      </c>
      <c r="K69" s="3"/>
      <c r="L69" s="3"/>
    </row>
    <row r="70" spans="1:12" ht="15">
      <c r="A70" s="6" t="s">
        <v>162</v>
      </c>
      <c r="B70" s="6" t="s">
        <v>163</v>
      </c>
      <c r="C70" s="6" t="s">
        <v>65</v>
      </c>
      <c r="D70" s="15">
        <v>1</v>
      </c>
      <c r="E70" s="15">
        <v>0</v>
      </c>
      <c r="F70" s="15">
        <f t="shared" si="16"/>
        <v>0</v>
      </c>
      <c r="G70" s="15">
        <v>0</v>
      </c>
      <c r="H70" s="15">
        <f t="shared" si="17"/>
        <v>0</v>
      </c>
      <c r="I70" s="15">
        <f t="shared" si="18"/>
        <v>0</v>
      </c>
      <c r="J70" s="15">
        <f t="shared" si="19"/>
        <v>0</v>
      </c>
      <c r="K70" s="3"/>
      <c r="L70" s="3"/>
    </row>
    <row r="71" spans="1:12" ht="15">
      <c r="A71" s="6" t="s">
        <v>164</v>
      </c>
      <c r="B71" s="6" t="s">
        <v>117</v>
      </c>
      <c r="C71" s="6" t="s">
        <v>65</v>
      </c>
      <c r="D71" s="15">
        <v>1</v>
      </c>
      <c r="E71" s="15">
        <v>0</v>
      </c>
      <c r="F71" s="15">
        <f t="shared" si="16"/>
        <v>0</v>
      </c>
      <c r="G71" s="15">
        <v>0</v>
      </c>
      <c r="H71" s="15">
        <f t="shared" si="17"/>
        <v>0</v>
      </c>
      <c r="I71" s="15">
        <f t="shared" si="18"/>
        <v>0</v>
      </c>
      <c r="J71" s="15">
        <f t="shared" si="19"/>
        <v>0</v>
      </c>
      <c r="K71" s="3"/>
      <c r="L71" s="3"/>
    </row>
    <row r="72" spans="1:12" ht="15">
      <c r="A72" s="6" t="s">
        <v>165</v>
      </c>
      <c r="B72" s="6" t="s">
        <v>119</v>
      </c>
      <c r="C72" s="6" t="s">
        <v>65</v>
      </c>
      <c r="D72" s="15">
        <v>48</v>
      </c>
      <c r="E72" s="15">
        <v>0</v>
      </c>
      <c r="F72" s="15">
        <f t="shared" si="16"/>
        <v>0</v>
      </c>
      <c r="G72" s="15">
        <v>0</v>
      </c>
      <c r="H72" s="15">
        <f t="shared" si="17"/>
        <v>0</v>
      </c>
      <c r="I72" s="15">
        <f t="shared" si="18"/>
        <v>0</v>
      </c>
      <c r="J72" s="15">
        <f t="shared" si="19"/>
        <v>0</v>
      </c>
      <c r="K72" s="3"/>
      <c r="L72" s="3"/>
    </row>
    <row r="73" spans="1:12" ht="15">
      <c r="A73" s="6" t="s">
        <v>166</v>
      </c>
      <c r="B73" s="6" t="s">
        <v>167</v>
      </c>
      <c r="C73" s="6" t="s">
        <v>65</v>
      </c>
      <c r="D73" s="15">
        <v>8</v>
      </c>
      <c r="E73" s="15">
        <v>0</v>
      </c>
      <c r="F73" s="15">
        <f t="shared" si="16"/>
        <v>0</v>
      </c>
      <c r="G73" s="15">
        <v>0</v>
      </c>
      <c r="H73" s="15">
        <f t="shared" si="17"/>
        <v>0</v>
      </c>
      <c r="I73" s="15">
        <f t="shared" si="18"/>
        <v>0</v>
      </c>
      <c r="J73" s="15">
        <f t="shared" si="19"/>
        <v>0</v>
      </c>
      <c r="K73" s="3"/>
      <c r="L73" s="3"/>
    </row>
    <row r="74" spans="1:12" ht="15">
      <c r="A74" s="6" t="s">
        <v>168</v>
      </c>
      <c r="B74" s="6" t="s">
        <v>121</v>
      </c>
      <c r="C74" s="6" t="s">
        <v>65</v>
      </c>
      <c r="D74" s="15">
        <v>1</v>
      </c>
      <c r="E74" s="15">
        <v>0</v>
      </c>
      <c r="F74" s="15">
        <f t="shared" si="16"/>
        <v>0</v>
      </c>
      <c r="G74" s="15">
        <v>0</v>
      </c>
      <c r="H74" s="15">
        <f t="shared" si="17"/>
        <v>0</v>
      </c>
      <c r="I74" s="15">
        <f t="shared" si="18"/>
        <v>0</v>
      </c>
      <c r="J74" s="15">
        <f t="shared" si="19"/>
        <v>0</v>
      </c>
      <c r="K74" s="3"/>
      <c r="L74" s="3"/>
    </row>
    <row r="75" spans="1:12" ht="15">
      <c r="A75" s="6" t="s">
        <v>169</v>
      </c>
      <c r="B75" s="6" t="s">
        <v>170</v>
      </c>
      <c r="C75" s="6" t="s">
        <v>65</v>
      </c>
      <c r="D75" s="15">
        <v>1</v>
      </c>
      <c r="E75" s="15">
        <v>0</v>
      </c>
      <c r="F75" s="15">
        <f t="shared" si="16"/>
        <v>0</v>
      </c>
      <c r="G75" s="15">
        <v>0</v>
      </c>
      <c r="H75" s="15">
        <f t="shared" si="17"/>
        <v>0</v>
      </c>
      <c r="I75" s="15">
        <f t="shared" si="18"/>
        <v>0</v>
      </c>
      <c r="J75" s="15">
        <f t="shared" si="19"/>
        <v>0</v>
      </c>
      <c r="K75" s="3"/>
      <c r="L75" s="3"/>
    </row>
    <row r="76" spans="1:12" ht="15">
      <c r="A76" s="6" t="s">
        <v>171</v>
      </c>
      <c r="B76" s="6" t="s">
        <v>123</v>
      </c>
      <c r="C76" s="6" t="s">
        <v>65</v>
      </c>
      <c r="D76" s="15">
        <v>1</v>
      </c>
      <c r="E76" s="15">
        <v>0</v>
      </c>
      <c r="F76" s="15">
        <f t="shared" si="16"/>
        <v>0</v>
      </c>
      <c r="G76" s="15">
        <v>0</v>
      </c>
      <c r="H76" s="15">
        <f t="shared" si="17"/>
        <v>0</v>
      </c>
      <c r="I76" s="15">
        <f t="shared" si="18"/>
        <v>0</v>
      </c>
      <c r="J76" s="15">
        <f t="shared" si="19"/>
        <v>0</v>
      </c>
      <c r="K76" s="3"/>
      <c r="L76" s="3"/>
    </row>
    <row r="77" spans="1:12" ht="15">
      <c r="A77" s="6" t="s">
        <v>172</v>
      </c>
      <c r="B77" s="6" t="s">
        <v>125</v>
      </c>
      <c r="C77" s="6" t="s">
        <v>65</v>
      </c>
      <c r="D77" s="15">
        <v>1</v>
      </c>
      <c r="E77" s="15">
        <v>0</v>
      </c>
      <c r="F77" s="15">
        <f t="shared" si="16"/>
        <v>0</v>
      </c>
      <c r="G77" s="15">
        <v>0</v>
      </c>
      <c r="H77" s="15">
        <f t="shared" si="17"/>
        <v>0</v>
      </c>
      <c r="I77" s="15">
        <f t="shared" si="18"/>
        <v>0</v>
      </c>
      <c r="J77" s="15">
        <f t="shared" si="19"/>
        <v>0</v>
      </c>
      <c r="K77" s="3"/>
      <c r="L77" s="3"/>
    </row>
    <row r="78" spans="1:12" ht="15">
      <c r="A78" s="6" t="s">
        <v>173</v>
      </c>
      <c r="B78" s="6" t="s">
        <v>127</v>
      </c>
      <c r="C78" s="6" t="s">
        <v>95</v>
      </c>
      <c r="D78" s="15">
        <v>1</v>
      </c>
      <c r="E78" s="15">
        <v>0</v>
      </c>
      <c r="F78" s="15">
        <f t="shared" si="16"/>
        <v>0</v>
      </c>
      <c r="G78" s="15">
        <v>0</v>
      </c>
      <c r="H78" s="15">
        <f t="shared" si="17"/>
        <v>0</v>
      </c>
      <c r="I78" s="15">
        <f t="shared" si="18"/>
        <v>0</v>
      </c>
      <c r="J78" s="15">
        <f t="shared" si="19"/>
        <v>0</v>
      </c>
      <c r="K78" s="3"/>
      <c r="L78" s="3"/>
    </row>
    <row r="79" spans="1:12" ht="15">
      <c r="A79" s="6" t="s">
        <v>174</v>
      </c>
      <c r="B79" s="6" t="s">
        <v>129</v>
      </c>
      <c r="C79" s="6" t="s">
        <v>65</v>
      </c>
      <c r="D79" s="15">
        <v>2</v>
      </c>
      <c r="E79" s="15">
        <v>0</v>
      </c>
      <c r="F79" s="15">
        <f t="shared" si="16"/>
        <v>0</v>
      </c>
      <c r="G79" s="15">
        <v>0</v>
      </c>
      <c r="H79" s="15">
        <f t="shared" si="17"/>
        <v>0</v>
      </c>
      <c r="I79" s="15">
        <f t="shared" si="18"/>
        <v>0</v>
      </c>
      <c r="J79" s="15">
        <f t="shared" si="19"/>
        <v>0</v>
      </c>
      <c r="K79" s="3"/>
      <c r="L79" s="3"/>
    </row>
    <row r="80" spans="1:12" ht="15">
      <c r="A80" s="6" t="s">
        <v>175</v>
      </c>
      <c r="B80" s="6" t="s">
        <v>133</v>
      </c>
      <c r="C80" s="6" t="s">
        <v>65</v>
      </c>
      <c r="D80" s="15">
        <v>48</v>
      </c>
      <c r="E80" s="15">
        <v>0</v>
      </c>
      <c r="F80" s="15">
        <f t="shared" si="16"/>
        <v>0</v>
      </c>
      <c r="G80" s="15">
        <v>0</v>
      </c>
      <c r="H80" s="15">
        <f t="shared" si="17"/>
        <v>0</v>
      </c>
      <c r="I80" s="15">
        <f t="shared" si="18"/>
        <v>0</v>
      </c>
      <c r="J80" s="15">
        <f t="shared" si="19"/>
        <v>0</v>
      </c>
      <c r="K80" s="3"/>
      <c r="L80" s="3"/>
    </row>
    <row r="81" spans="1:12" ht="15">
      <c r="A81" s="6" t="s">
        <v>176</v>
      </c>
      <c r="B81" s="6" t="s">
        <v>177</v>
      </c>
      <c r="C81" s="6" t="s">
        <v>95</v>
      </c>
      <c r="D81" s="15">
        <v>100</v>
      </c>
      <c r="E81" s="15">
        <v>0</v>
      </c>
      <c r="F81" s="15">
        <f t="shared" si="16"/>
        <v>0</v>
      </c>
      <c r="G81" s="15">
        <v>0</v>
      </c>
      <c r="H81" s="15">
        <f t="shared" si="17"/>
        <v>0</v>
      </c>
      <c r="I81" s="15">
        <f t="shared" si="18"/>
        <v>0</v>
      </c>
      <c r="J81" s="15">
        <f t="shared" si="19"/>
        <v>0</v>
      </c>
      <c r="K81" s="3"/>
      <c r="L81" s="3"/>
    </row>
    <row r="82" spans="1:12" ht="15">
      <c r="A82" s="6" t="s">
        <v>178</v>
      </c>
      <c r="B82" s="6" t="s">
        <v>135</v>
      </c>
      <c r="C82" s="6" t="s">
        <v>95</v>
      </c>
      <c r="D82" s="15">
        <v>2500</v>
      </c>
      <c r="E82" s="15">
        <v>0</v>
      </c>
      <c r="F82" s="15">
        <f t="shared" si="16"/>
        <v>0</v>
      </c>
      <c r="G82" s="15">
        <v>0</v>
      </c>
      <c r="H82" s="15">
        <f t="shared" si="17"/>
        <v>0</v>
      </c>
      <c r="I82" s="15">
        <f t="shared" si="18"/>
        <v>0</v>
      </c>
      <c r="J82" s="15">
        <f t="shared" si="19"/>
        <v>0</v>
      </c>
      <c r="K82" s="3"/>
      <c r="L82" s="3"/>
    </row>
    <row r="83" spans="1:12" ht="15">
      <c r="A83" s="13" t="s">
        <v>13</v>
      </c>
      <c r="B83" s="13" t="s">
        <v>179</v>
      </c>
      <c r="C83" s="13" t="s">
        <v>13</v>
      </c>
      <c r="D83" s="14"/>
      <c r="E83" s="14"/>
      <c r="F83" s="14"/>
      <c r="G83" s="14"/>
      <c r="H83" s="14"/>
      <c r="I83" s="14"/>
      <c r="J83" s="14"/>
      <c r="K83" s="3"/>
      <c r="L83" s="3"/>
    </row>
    <row r="84" spans="1:12" ht="15">
      <c r="A84" s="6" t="s">
        <v>180</v>
      </c>
      <c r="B84" s="6" t="s">
        <v>181</v>
      </c>
      <c r="C84" s="6" t="s">
        <v>95</v>
      </c>
      <c r="D84" s="15">
        <v>100</v>
      </c>
      <c r="E84" s="15">
        <v>0</v>
      </c>
      <c r="F84" s="15">
        <f aca="true" t="shared" si="20" ref="F84:F92">D84*E84</f>
        <v>0</v>
      </c>
      <c r="G84" s="15">
        <v>0</v>
      </c>
      <c r="H84" s="15">
        <f aca="true" t="shared" si="21" ref="H84:H92">D84*G84</f>
        <v>0</v>
      </c>
      <c r="I84" s="15">
        <f aca="true" t="shared" si="22" ref="I84:I92">E84+G84</f>
        <v>0</v>
      </c>
      <c r="J84" s="15">
        <f aca="true" t="shared" si="23" ref="J84:J92">F84+H84</f>
        <v>0</v>
      </c>
      <c r="K84" s="3"/>
      <c r="L84" s="3"/>
    </row>
    <row r="85" spans="1:12" ht="15">
      <c r="A85" s="6" t="s">
        <v>182</v>
      </c>
      <c r="B85" s="6" t="s">
        <v>183</v>
      </c>
      <c r="C85" s="6" t="s">
        <v>95</v>
      </c>
      <c r="D85" s="15">
        <v>200</v>
      </c>
      <c r="E85" s="15">
        <v>0</v>
      </c>
      <c r="F85" s="15">
        <f t="shared" si="20"/>
        <v>0</v>
      </c>
      <c r="G85" s="15">
        <v>0</v>
      </c>
      <c r="H85" s="15">
        <f t="shared" si="21"/>
        <v>0</v>
      </c>
      <c r="I85" s="15">
        <f t="shared" si="22"/>
        <v>0</v>
      </c>
      <c r="J85" s="15">
        <f t="shared" si="23"/>
        <v>0</v>
      </c>
      <c r="K85" s="3"/>
      <c r="L85" s="3"/>
    </row>
    <row r="86" spans="1:12" ht="15">
      <c r="A86" s="6" t="s">
        <v>184</v>
      </c>
      <c r="B86" s="6" t="s">
        <v>185</v>
      </c>
      <c r="C86" s="6" t="s">
        <v>95</v>
      </c>
      <c r="D86" s="15">
        <v>4000</v>
      </c>
      <c r="E86" s="15">
        <v>0</v>
      </c>
      <c r="F86" s="15">
        <f t="shared" si="20"/>
        <v>0</v>
      </c>
      <c r="G86" s="15">
        <v>0</v>
      </c>
      <c r="H86" s="15">
        <f t="shared" si="21"/>
        <v>0</v>
      </c>
      <c r="I86" s="15">
        <f t="shared" si="22"/>
        <v>0</v>
      </c>
      <c r="J86" s="15">
        <f t="shared" si="23"/>
        <v>0</v>
      </c>
      <c r="K86" s="3"/>
      <c r="L86" s="3"/>
    </row>
    <row r="87" spans="1:12" ht="15">
      <c r="A87" s="6" t="s">
        <v>186</v>
      </c>
      <c r="B87" s="6" t="s">
        <v>187</v>
      </c>
      <c r="C87" s="6" t="s">
        <v>95</v>
      </c>
      <c r="D87" s="15">
        <v>300</v>
      </c>
      <c r="E87" s="15">
        <v>0</v>
      </c>
      <c r="F87" s="15">
        <f t="shared" si="20"/>
        <v>0</v>
      </c>
      <c r="G87" s="15">
        <v>0</v>
      </c>
      <c r="H87" s="15">
        <f t="shared" si="21"/>
        <v>0</v>
      </c>
      <c r="I87" s="15">
        <f t="shared" si="22"/>
        <v>0</v>
      </c>
      <c r="J87" s="15">
        <f t="shared" si="23"/>
        <v>0</v>
      </c>
      <c r="K87" s="3"/>
      <c r="L87" s="3"/>
    </row>
    <row r="88" spans="1:12" ht="15">
      <c r="A88" s="6" t="s">
        <v>188</v>
      </c>
      <c r="B88" s="6" t="s">
        <v>189</v>
      </c>
      <c r="C88" s="6" t="s">
        <v>95</v>
      </c>
      <c r="D88" s="15">
        <v>80</v>
      </c>
      <c r="E88" s="15">
        <v>0</v>
      </c>
      <c r="F88" s="15">
        <f t="shared" si="20"/>
        <v>0</v>
      </c>
      <c r="G88" s="15">
        <v>0</v>
      </c>
      <c r="H88" s="15">
        <f t="shared" si="21"/>
        <v>0</v>
      </c>
      <c r="I88" s="15">
        <f t="shared" si="22"/>
        <v>0</v>
      </c>
      <c r="J88" s="15">
        <f t="shared" si="23"/>
        <v>0</v>
      </c>
      <c r="K88" s="3"/>
      <c r="L88" s="3"/>
    </row>
    <row r="89" spans="1:12" ht="15">
      <c r="A89" s="6" t="s">
        <v>190</v>
      </c>
      <c r="B89" s="6" t="s">
        <v>191</v>
      </c>
      <c r="C89" s="6" t="s">
        <v>95</v>
      </c>
      <c r="D89" s="15">
        <v>100</v>
      </c>
      <c r="E89" s="15">
        <v>0</v>
      </c>
      <c r="F89" s="15">
        <f t="shared" si="20"/>
        <v>0</v>
      </c>
      <c r="G89" s="15">
        <v>0</v>
      </c>
      <c r="H89" s="15">
        <f t="shared" si="21"/>
        <v>0</v>
      </c>
      <c r="I89" s="15">
        <f t="shared" si="22"/>
        <v>0</v>
      </c>
      <c r="J89" s="15">
        <f t="shared" si="23"/>
        <v>0</v>
      </c>
      <c r="K89" s="3"/>
      <c r="L89" s="3"/>
    </row>
    <row r="90" spans="1:12" ht="15">
      <c r="A90" s="6" t="s">
        <v>192</v>
      </c>
      <c r="B90" s="6" t="s">
        <v>193</v>
      </c>
      <c r="C90" s="6" t="s">
        <v>95</v>
      </c>
      <c r="D90" s="15">
        <v>50</v>
      </c>
      <c r="E90" s="15">
        <v>0</v>
      </c>
      <c r="F90" s="15">
        <f t="shared" si="20"/>
        <v>0</v>
      </c>
      <c r="G90" s="15">
        <v>0</v>
      </c>
      <c r="H90" s="15">
        <f t="shared" si="21"/>
        <v>0</v>
      </c>
      <c r="I90" s="15">
        <f t="shared" si="22"/>
        <v>0</v>
      </c>
      <c r="J90" s="15">
        <f t="shared" si="23"/>
        <v>0</v>
      </c>
      <c r="K90" s="3"/>
      <c r="L90" s="3"/>
    </row>
    <row r="91" spans="1:12" ht="15">
      <c r="A91" s="6" t="s">
        <v>194</v>
      </c>
      <c r="B91" s="6" t="s">
        <v>195</v>
      </c>
      <c r="C91" s="6" t="s">
        <v>95</v>
      </c>
      <c r="D91" s="15">
        <v>50</v>
      </c>
      <c r="E91" s="15">
        <v>0</v>
      </c>
      <c r="F91" s="15">
        <f t="shared" si="20"/>
        <v>0</v>
      </c>
      <c r="G91" s="15">
        <v>0</v>
      </c>
      <c r="H91" s="15">
        <f t="shared" si="21"/>
        <v>0</v>
      </c>
      <c r="I91" s="15">
        <f t="shared" si="22"/>
        <v>0</v>
      </c>
      <c r="J91" s="15">
        <f t="shared" si="23"/>
        <v>0</v>
      </c>
      <c r="K91" s="3"/>
      <c r="L91" s="3"/>
    </row>
    <row r="92" spans="1:12" ht="15">
      <c r="A92" s="6" t="s">
        <v>196</v>
      </c>
      <c r="B92" s="6" t="s">
        <v>197</v>
      </c>
      <c r="C92" s="6" t="s">
        <v>95</v>
      </c>
      <c r="D92" s="15">
        <v>100</v>
      </c>
      <c r="E92" s="15">
        <v>0</v>
      </c>
      <c r="F92" s="15">
        <f t="shared" si="20"/>
        <v>0</v>
      </c>
      <c r="G92" s="15">
        <v>0</v>
      </c>
      <c r="H92" s="15">
        <f t="shared" si="21"/>
        <v>0</v>
      </c>
      <c r="I92" s="15">
        <f t="shared" si="22"/>
        <v>0</v>
      </c>
      <c r="J92" s="15">
        <f t="shared" si="23"/>
        <v>0</v>
      </c>
      <c r="K92" s="3"/>
      <c r="L92" s="3"/>
    </row>
    <row r="93" spans="1:12" ht="15">
      <c r="A93" s="13" t="s">
        <v>13</v>
      </c>
      <c r="B93" s="13" t="s">
        <v>198</v>
      </c>
      <c r="C93" s="13" t="s">
        <v>13</v>
      </c>
      <c r="D93" s="14"/>
      <c r="E93" s="14"/>
      <c r="F93" s="14"/>
      <c r="G93" s="14"/>
      <c r="H93" s="14"/>
      <c r="I93" s="14"/>
      <c r="J93" s="14"/>
      <c r="K93" s="3"/>
      <c r="L93" s="3"/>
    </row>
    <row r="94" spans="1:12" ht="15">
      <c r="A94" s="6" t="s">
        <v>199</v>
      </c>
      <c r="B94" s="6" t="s">
        <v>200</v>
      </c>
      <c r="C94" s="6" t="s">
        <v>65</v>
      </c>
      <c r="D94" s="15">
        <v>1</v>
      </c>
      <c r="E94" s="15">
        <v>0</v>
      </c>
      <c r="F94" s="15">
        <f>D94*E94</f>
        <v>0</v>
      </c>
      <c r="G94" s="15">
        <v>0</v>
      </c>
      <c r="H94" s="15">
        <f>D94*G94</f>
        <v>0</v>
      </c>
      <c r="I94" s="15">
        <f aca="true" t="shared" si="24" ref="I94:J96">E94+G94</f>
        <v>0</v>
      </c>
      <c r="J94" s="15">
        <f t="shared" si="24"/>
        <v>0</v>
      </c>
      <c r="K94" s="3"/>
      <c r="L94" s="3"/>
    </row>
    <row r="95" spans="1:12" ht="15">
      <c r="A95" s="6" t="s">
        <v>201</v>
      </c>
      <c r="B95" s="6" t="s">
        <v>202</v>
      </c>
      <c r="C95" s="6" t="s">
        <v>65</v>
      </c>
      <c r="D95" s="15">
        <v>1</v>
      </c>
      <c r="E95" s="15">
        <v>0</v>
      </c>
      <c r="F95" s="15">
        <f>D95*E95</f>
        <v>0</v>
      </c>
      <c r="G95" s="15">
        <v>0</v>
      </c>
      <c r="H95" s="15">
        <f>D95*G95</f>
        <v>0</v>
      </c>
      <c r="I95" s="15">
        <f t="shared" si="24"/>
        <v>0</v>
      </c>
      <c r="J95" s="15">
        <f t="shared" si="24"/>
        <v>0</v>
      </c>
      <c r="K95" s="3"/>
      <c r="L95" s="3"/>
    </row>
    <row r="96" spans="1:12" ht="15">
      <c r="A96" s="6" t="s">
        <v>203</v>
      </c>
      <c r="B96" s="6" t="s">
        <v>204</v>
      </c>
      <c r="C96" s="6" t="s">
        <v>65</v>
      </c>
      <c r="D96" s="15">
        <v>1</v>
      </c>
      <c r="E96" s="15">
        <v>0</v>
      </c>
      <c r="F96" s="15">
        <f>D96*E96</f>
        <v>0</v>
      </c>
      <c r="G96" s="15">
        <v>0</v>
      </c>
      <c r="H96" s="15">
        <f>D96*G96</f>
        <v>0</v>
      </c>
      <c r="I96" s="15">
        <f t="shared" si="24"/>
        <v>0</v>
      </c>
      <c r="J96" s="15">
        <f t="shared" si="24"/>
        <v>0</v>
      </c>
      <c r="K96" s="3"/>
      <c r="L96" s="3"/>
    </row>
    <row r="97" spans="1:12" ht="15">
      <c r="A97" s="13" t="s">
        <v>13</v>
      </c>
      <c r="B97" s="13" t="s">
        <v>205</v>
      </c>
      <c r="C97" s="13" t="s">
        <v>13</v>
      </c>
      <c r="D97" s="14"/>
      <c r="E97" s="14"/>
      <c r="F97" s="14"/>
      <c r="G97" s="14"/>
      <c r="H97" s="14"/>
      <c r="I97" s="14"/>
      <c r="J97" s="14"/>
      <c r="K97" s="3"/>
      <c r="L97" s="3"/>
    </row>
    <row r="98" spans="1:12" ht="15">
      <c r="A98" s="6" t="s">
        <v>206</v>
      </c>
      <c r="B98" s="6" t="s">
        <v>200</v>
      </c>
      <c r="C98" s="6" t="s">
        <v>65</v>
      </c>
      <c r="D98" s="15">
        <v>1</v>
      </c>
      <c r="E98" s="15">
        <v>0</v>
      </c>
      <c r="F98" s="15">
        <f>D98*E98</f>
        <v>0</v>
      </c>
      <c r="G98" s="15">
        <v>0</v>
      </c>
      <c r="H98" s="15">
        <f>D98*G98</f>
        <v>0</v>
      </c>
      <c r="I98" s="15">
        <f>E98+G98</f>
        <v>0</v>
      </c>
      <c r="J98" s="15">
        <f>F98+H98</f>
        <v>0</v>
      </c>
      <c r="K98" s="3"/>
      <c r="L98" s="3"/>
    </row>
    <row r="99" spans="1:12" ht="15">
      <c r="A99" s="6" t="s">
        <v>207</v>
      </c>
      <c r="B99" s="6" t="s">
        <v>202</v>
      </c>
      <c r="C99" s="6" t="s">
        <v>65</v>
      </c>
      <c r="D99" s="15">
        <v>1</v>
      </c>
      <c r="E99" s="15">
        <v>0</v>
      </c>
      <c r="F99" s="15">
        <f>D99*E99</f>
        <v>0</v>
      </c>
      <c r="G99" s="15">
        <v>0</v>
      </c>
      <c r="H99" s="15">
        <f>D99*G99</f>
        <v>0</v>
      </c>
      <c r="I99" s="15">
        <f>E99+G99</f>
        <v>0</v>
      </c>
      <c r="J99" s="15">
        <f>F99+H99</f>
        <v>0</v>
      </c>
      <c r="K99" s="3"/>
      <c r="L99" s="3"/>
    </row>
    <row r="100" spans="1:12" ht="15">
      <c r="A100" s="7" t="s">
        <v>13</v>
      </c>
      <c r="B100" s="7" t="s">
        <v>208</v>
      </c>
      <c r="C100" s="7" t="s">
        <v>13</v>
      </c>
      <c r="D100" s="16"/>
      <c r="E100" s="16"/>
      <c r="F100" s="16"/>
      <c r="G100" s="16"/>
      <c r="H100" s="16"/>
      <c r="I100" s="16"/>
      <c r="J100" s="16"/>
      <c r="K100" s="3"/>
      <c r="L100" s="3"/>
    </row>
    <row r="101" spans="1:12" ht="15">
      <c r="A101" s="6" t="s">
        <v>209</v>
      </c>
      <c r="B101" s="6" t="s">
        <v>210</v>
      </c>
      <c r="C101" s="6" t="s">
        <v>211</v>
      </c>
      <c r="D101" s="15">
        <v>40</v>
      </c>
      <c r="E101" s="15">
        <v>0</v>
      </c>
      <c r="F101" s="15">
        <f>D101*E101</f>
        <v>0</v>
      </c>
      <c r="G101" s="15">
        <v>0</v>
      </c>
      <c r="H101" s="15">
        <f>D101*G101</f>
        <v>0</v>
      </c>
      <c r="I101" s="15">
        <f>E101+G101</f>
        <v>0</v>
      </c>
      <c r="J101" s="15">
        <f>F101+H101</f>
        <v>0</v>
      </c>
      <c r="K101" s="3"/>
      <c r="L101" s="3"/>
    </row>
    <row r="102" spans="1:12" ht="15">
      <c r="A102" s="7" t="s">
        <v>13</v>
      </c>
      <c r="B102" s="7" t="s">
        <v>212</v>
      </c>
      <c r="C102" s="7" t="s">
        <v>13</v>
      </c>
      <c r="D102" s="16"/>
      <c r="E102" s="16"/>
      <c r="F102" s="16">
        <f>SUM(F101:F101)</f>
        <v>0</v>
      </c>
      <c r="G102" s="16"/>
      <c r="H102" s="16">
        <f>SUM(H101:H101)</f>
        <v>0</v>
      </c>
      <c r="I102" s="16"/>
      <c r="J102" s="16">
        <f>SUM(J101:J101)</f>
        <v>0</v>
      </c>
      <c r="K102" s="3"/>
      <c r="L102" s="3"/>
    </row>
    <row r="103" spans="1:12" ht="15">
      <c r="A103" s="13" t="s">
        <v>13</v>
      </c>
      <c r="B103" s="13" t="s">
        <v>213</v>
      </c>
      <c r="C103" s="13" t="s">
        <v>13</v>
      </c>
      <c r="D103" s="14"/>
      <c r="E103" s="14"/>
      <c r="F103" s="14"/>
      <c r="G103" s="14"/>
      <c r="H103" s="14"/>
      <c r="I103" s="14"/>
      <c r="J103" s="14"/>
      <c r="K103" s="3"/>
      <c r="L103" s="3"/>
    </row>
    <row r="104" spans="1:12" ht="15">
      <c r="A104" s="6" t="s">
        <v>214</v>
      </c>
      <c r="B104" s="6" t="s">
        <v>215</v>
      </c>
      <c r="C104" s="6" t="s">
        <v>65</v>
      </c>
      <c r="D104" s="15">
        <v>5</v>
      </c>
      <c r="E104" s="15">
        <v>0</v>
      </c>
      <c r="F104" s="15">
        <f aca="true" t="shared" si="25" ref="F104:F112">D104*E104</f>
        <v>0</v>
      </c>
      <c r="G104" s="15">
        <v>0</v>
      </c>
      <c r="H104" s="15">
        <f aca="true" t="shared" si="26" ref="H104:H112">D104*G104</f>
        <v>0</v>
      </c>
      <c r="I104" s="15">
        <f aca="true" t="shared" si="27" ref="I104:I112">E104+G104</f>
        <v>0</v>
      </c>
      <c r="J104" s="15">
        <f aca="true" t="shared" si="28" ref="J104:J112">F104+H104</f>
        <v>0</v>
      </c>
      <c r="K104" s="3"/>
      <c r="L104" s="3"/>
    </row>
    <row r="105" spans="1:12" ht="15">
      <c r="A105" s="6" t="s">
        <v>216</v>
      </c>
      <c r="B105" s="6" t="s">
        <v>217</v>
      </c>
      <c r="C105" s="6" t="s">
        <v>95</v>
      </c>
      <c r="D105" s="15">
        <v>300</v>
      </c>
      <c r="E105" s="15">
        <v>0</v>
      </c>
      <c r="F105" s="15">
        <f t="shared" si="25"/>
        <v>0</v>
      </c>
      <c r="G105" s="15">
        <v>0</v>
      </c>
      <c r="H105" s="15">
        <f t="shared" si="26"/>
        <v>0</v>
      </c>
      <c r="I105" s="15">
        <f t="shared" si="27"/>
        <v>0</v>
      </c>
      <c r="J105" s="15">
        <f t="shared" si="28"/>
        <v>0</v>
      </c>
      <c r="K105" s="3"/>
      <c r="L105" s="3"/>
    </row>
    <row r="106" spans="1:12" ht="15">
      <c r="A106" s="6" t="s">
        <v>218</v>
      </c>
      <c r="B106" s="6" t="s">
        <v>219</v>
      </c>
      <c r="C106" s="6" t="s">
        <v>95</v>
      </c>
      <c r="D106" s="15">
        <v>300</v>
      </c>
      <c r="E106" s="15">
        <v>0</v>
      </c>
      <c r="F106" s="15">
        <f t="shared" si="25"/>
        <v>0</v>
      </c>
      <c r="G106" s="15">
        <v>0</v>
      </c>
      <c r="H106" s="15">
        <f t="shared" si="26"/>
        <v>0</v>
      </c>
      <c r="I106" s="15">
        <f t="shared" si="27"/>
        <v>0</v>
      </c>
      <c r="J106" s="15">
        <f t="shared" si="28"/>
        <v>0</v>
      </c>
      <c r="K106" s="3"/>
      <c r="L106" s="3"/>
    </row>
    <row r="107" spans="1:12" ht="15">
      <c r="A107" s="6" t="s">
        <v>220</v>
      </c>
      <c r="B107" s="6" t="s">
        <v>221</v>
      </c>
      <c r="C107" s="6" t="s">
        <v>95</v>
      </c>
      <c r="D107" s="15">
        <v>300</v>
      </c>
      <c r="E107" s="15">
        <v>0</v>
      </c>
      <c r="F107" s="15">
        <f t="shared" si="25"/>
        <v>0</v>
      </c>
      <c r="G107" s="15">
        <v>0</v>
      </c>
      <c r="H107" s="15">
        <f t="shared" si="26"/>
        <v>0</v>
      </c>
      <c r="I107" s="15">
        <f t="shared" si="27"/>
        <v>0</v>
      </c>
      <c r="J107" s="15">
        <f t="shared" si="28"/>
        <v>0</v>
      </c>
      <c r="K107" s="3"/>
      <c r="L107" s="3"/>
    </row>
    <row r="108" spans="1:12" ht="15">
      <c r="A108" s="6" t="s">
        <v>222</v>
      </c>
      <c r="B108" s="6" t="s">
        <v>223</v>
      </c>
      <c r="C108" s="6" t="s">
        <v>65</v>
      </c>
      <c r="D108" s="15">
        <v>3</v>
      </c>
      <c r="E108" s="15">
        <v>0</v>
      </c>
      <c r="F108" s="15">
        <f t="shared" si="25"/>
        <v>0</v>
      </c>
      <c r="G108" s="15">
        <v>0</v>
      </c>
      <c r="H108" s="15">
        <f t="shared" si="26"/>
        <v>0</v>
      </c>
      <c r="I108" s="15">
        <f t="shared" si="27"/>
        <v>0</v>
      </c>
      <c r="J108" s="15">
        <f t="shared" si="28"/>
        <v>0</v>
      </c>
      <c r="K108" s="3"/>
      <c r="L108" s="3"/>
    </row>
    <row r="109" spans="1:12" ht="15">
      <c r="A109" s="6" t="s">
        <v>224</v>
      </c>
      <c r="B109" s="6" t="s">
        <v>225</v>
      </c>
      <c r="C109" s="6" t="s">
        <v>65</v>
      </c>
      <c r="D109" s="15">
        <v>1</v>
      </c>
      <c r="E109" s="15">
        <v>0</v>
      </c>
      <c r="F109" s="15">
        <f t="shared" si="25"/>
        <v>0</v>
      </c>
      <c r="G109" s="15">
        <v>0</v>
      </c>
      <c r="H109" s="15">
        <f t="shared" si="26"/>
        <v>0</v>
      </c>
      <c r="I109" s="15">
        <f t="shared" si="27"/>
        <v>0</v>
      </c>
      <c r="J109" s="15">
        <f t="shared" si="28"/>
        <v>0</v>
      </c>
      <c r="K109" s="3"/>
      <c r="L109" s="3"/>
    </row>
    <row r="110" spans="1:12" ht="15">
      <c r="A110" s="6" t="s">
        <v>226</v>
      </c>
      <c r="B110" s="6" t="s">
        <v>227</v>
      </c>
      <c r="C110" s="6" t="s">
        <v>211</v>
      </c>
      <c r="D110" s="15">
        <v>80</v>
      </c>
      <c r="E110" s="15">
        <v>0</v>
      </c>
      <c r="F110" s="15">
        <f t="shared" si="25"/>
        <v>0</v>
      </c>
      <c r="G110" s="15">
        <v>0</v>
      </c>
      <c r="H110" s="15">
        <f t="shared" si="26"/>
        <v>0</v>
      </c>
      <c r="I110" s="15">
        <f t="shared" si="27"/>
        <v>0</v>
      </c>
      <c r="J110" s="15">
        <f t="shared" si="28"/>
        <v>0</v>
      </c>
      <c r="K110" s="3"/>
      <c r="L110" s="3"/>
    </row>
    <row r="111" spans="1:12" ht="15">
      <c r="A111" s="6" t="s">
        <v>228</v>
      </c>
      <c r="B111" s="6" t="s">
        <v>229</v>
      </c>
      <c r="C111" s="6" t="s">
        <v>65</v>
      </c>
      <c r="D111" s="15">
        <v>1</v>
      </c>
      <c r="E111" s="15">
        <v>0</v>
      </c>
      <c r="F111" s="15">
        <f t="shared" si="25"/>
        <v>0</v>
      </c>
      <c r="G111" s="15">
        <v>0</v>
      </c>
      <c r="H111" s="15">
        <f t="shared" si="26"/>
        <v>0</v>
      </c>
      <c r="I111" s="15">
        <f t="shared" si="27"/>
        <v>0</v>
      </c>
      <c r="J111" s="15">
        <f t="shared" si="28"/>
        <v>0</v>
      </c>
      <c r="K111" s="3"/>
      <c r="L111" s="3"/>
    </row>
    <row r="112" spans="1:12" ht="15">
      <c r="A112" s="6" t="s">
        <v>230</v>
      </c>
      <c r="B112" s="6" t="s">
        <v>231</v>
      </c>
      <c r="C112" s="6" t="s">
        <v>65</v>
      </c>
      <c r="D112" s="15">
        <v>1</v>
      </c>
      <c r="E112" s="15">
        <v>0</v>
      </c>
      <c r="F112" s="15">
        <f t="shared" si="25"/>
        <v>0</v>
      </c>
      <c r="G112" s="15">
        <v>0</v>
      </c>
      <c r="H112" s="15">
        <f t="shared" si="26"/>
        <v>0</v>
      </c>
      <c r="I112" s="15">
        <f t="shared" si="27"/>
        <v>0</v>
      </c>
      <c r="J112" s="15">
        <f t="shared" si="28"/>
        <v>0</v>
      </c>
      <c r="K112" s="3"/>
      <c r="L112" s="3"/>
    </row>
    <row r="113" spans="1:12" ht="15">
      <c r="A113" s="13" t="s">
        <v>13</v>
      </c>
      <c r="B113" s="13" t="s">
        <v>232</v>
      </c>
      <c r="C113" s="13" t="s">
        <v>13</v>
      </c>
      <c r="D113" s="14"/>
      <c r="E113" s="14"/>
      <c r="F113" s="14"/>
      <c r="G113" s="14"/>
      <c r="H113" s="14"/>
      <c r="I113" s="14"/>
      <c r="J113" s="14"/>
      <c r="K113" s="3"/>
      <c r="L113" s="3"/>
    </row>
    <row r="114" spans="1:12" ht="15">
      <c r="A114" s="6" t="s">
        <v>233</v>
      </c>
      <c r="B114" s="6" t="s">
        <v>234</v>
      </c>
      <c r="C114" s="6" t="s">
        <v>65</v>
      </c>
      <c r="D114" s="15">
        <v>1</v>
      </c>
      <c r="E114" s="15">
        <v>0</v>
      </c>
      <c r="F114" s="15">
        <f>D114*E114</f>
        <v>0</v>
      </c>
      <c r="G114" s="15">
        <v>0</v>
      </c>
      <c r="H114" s="15">
        <f>D114*G114</f>
        <v>0</v>
      </c>
      <c r="I114" s="15">
        <f>E114+G114</f>
        <v>0</v>
      </c>
      <c r="J114" s="15">
        <f>F114+H114</f>
        <v>0</v>
      </c>
      <c r="K114" s="3"/>
      <c r="L114" s="3"/>
    </row>
    <row r="115" spans="1:12" ht="15">
      <c r="A115" s="6" t="s">
        <v>235</v>
      </c>
      <c r="B115" s="6" t="s">
        <v>236</v>
      </c>
      <c r="C115" s="6" t="s">
        <v>65</v>
      </c>
      <c r="D115" s="15">
        <v>1</v>
      </c>
      <c r="E115" s="15">
        <v>0</v>
      </c>
      <c r="F115" s="15">
        <f>D115*E115</f>
        <v>0</v>
      </c>
      <c r="G115" s="15">
        <v>0</v>
      </c>
      <c r="H115" s="15">
        <f>D115*G115</f>
        <v>0</v>
      </c>
      <c r="I115" s="15">
        <f>E115+G115</f>
        <v>0</v>
      </c>
      <c r="J115" s="15">
        <f>F115+H115</f>
        <v>0</v>
      </c>
      <c r="K115" s="3"/>
      <c r="L115" s="3"/>
    </row>
    <row r="116" spans="1:12" ht="15">
      <c r="A116" s="13" t="s">
        <v>13</v>
      </c>
      <c r="B116" s="13" t="s">
        <v>237</v>
      </c>
      <c r="C116" s="13" t="s">
        <v>13</v>
      </c>
      <c r="D116" s="14"/>
      <c r="E116" s="14"/>
      <c r="F116" s="14"/>
      <c r="G116" s="14"/>
      <c r="H116" s="14"/>
      <c r="I116" s="14"/>
      <c r="J116" s="14"/>
      <c r="K116" s="3"/>
      <c r="L116" s="3"/>
    </row>
    <row r="117" spans="1:12" ht="15">
      <c r="A117" s="6" t="s">
        <v>238</v>
      </c>
      <c r="B117" s="6" t="s">
        <v>239</v>
      </c>
      <c r="C117" s="6" t="s">
        <v>65</v>
      </c>
      <c r="D117" s="15">
        <v>1</v>
      </c>
      <c r="E117" s="15">
        <v>0</v>
      </c>
      <c r="F117" s="15">
        <f>D117*E117</f>
        <v>0</v>
      </c>
      <c r="G117" s="15">
        <v>0</v>
      </c>
      <c r="H117" s="15">
        <f>D117*G117</f>
        <v>0</v>
      </c>
      <c r="I117" s="15">
        <f aca="true" t="shared" si="29" ref="I117:J119">E117+G117</f>
        <v>0</v>
      </c>
      <c r="J117" s="15">
        <f t="shared" si="29"/>
        <v>0</v>
      </c>
      <c r="K117" s="3"/>
      <c r="L117" s="3"/>
    </row>
    <row r="118" spans="1:12" ht="15">
      <c r="A118" s="6" t="s">
        <v>240</v>
      </c>
      <c r="B118" s="6" t="s">
        <v>241</v>
      </c>
      <c r="C118" s="6" t="s">
        <v>65</v>
      </c>
      <c r="D118" s="15">
        <v>1</v>
      </c>
      <c r="E118" s="15">
        <v>0</v>
      </c>
      <c r="F118" s="15">
        <f>D118*E118</f>
        <v>0</v>
      </c>
      <c r="G118" s="15">
        <v>0</v>
      </c>
      <c r="H118" s="15">
        <f>D118*G118</f>
        <v>0</v>
      </c>
      <c r="I118" s="15">
        <f t="shared" si="29"/>
        <v>0</v>
      </c>
      <c r="J118" s="15">
        <f t="shared" si="29"/>
        <v>0</v>
      </c>
      <c r="K118" s="3"/>
      <c r="L118" s="3"/>
    </row>
    <row r="119" spans="1:12" ht="15">
      <c r="A119" s="6" t="s">
        <v>242</v>
      </c>
      <c r="B119" s="6" t="s">
        <v>243</v>
      </c>
      <c r="C119" s="6" t="s">
        <v>65</v>
      </c>
      <c r="D119" s="15">
        <v>1</v>
      </c>
      <c r="E119" s="15">
        <v>0</v>
      </c>
      <c r="F119" s="15">
        <f>D119*E119</f>
        <v>0</v>
      </c>
      <c r="G119" s="15">
        <v>0</v>
      </c>
      <c r="H119" s="15">
        <f>D119*G119</f>
        <v>0</v>
      </c>
      <c r="I119" s="15">
        <f t="shared" si="29"/>
        <v>0</v>
      </c>
      <c r="J119" s="15">
        <f t="shared" si="29"/>
        <v>0</v>
      </c>
      <c r="K119" s="3"/>
      <c r="L119" s="3"/>
    </row>
    <row r="120" spans="1:12" ht="15">
      <c r="A120" s="13" t="s">
        <v>13</v>
      </c>
      <c r="B120" s="13" t="s">
        <v>244</v>
      </c>
      <c r="C120" s="13" t="s">
        <v>13</v>
      </c>
      <c r="D120" s="14"/>
      <c r="E120" s="14"/>
      <c r="F120" s="14"/>
      <c r="G120" s="14"/>
      <c r="H120" s="14"/>
      <c r="I120" s="14"/>
      <c r="J120" s="14"/>
      <c r="K120" s="3"/>
      <c r="L120" s="3"/>
    </row>
    <row r="121" spans="1:12" ht="15">
      <c r="A121" s="6" t="s">
        <v>245</v>
      </c>
      <c r="B121" s="6" t="s">
        <v>246</v>
      </c>
      <c r="C121" s="6" t="s">
        <v>211</v>
      </c>
      <c r="D121" s="15">
        <v>2</v>
      </c>
      <c r="E121" s="15">
        <v>0</v>
      </c>
      <c r="F121" s="15">
        <f>D121*E121</f>
        <v>0</v>
      </c>
      <c r="G121" s="15">
        <v>0</v>
      </c>
      <c r="H121" s="15">
        <f>D121*G121</f>
        <v>0</v>
      </c>
      <c r="I121" s="15">
        <f aca="true" t="shared" si="30" ref="I121:J126">E121+G121</f>
        <v>0</v>
      </c>
      <c r="J121" s="15">
        <f t="shared" si="30"/>
        <v>0</v>
      </c>
      <c r="K121" s="3"/>
      <c r="L121" s="3"/>
    </row>
    <row r="122" spans="1:12" ht="15">
      <c r="A122" s="6" t="s">
        <v>247</v>
      </c>
      <c r="B122" s="6" t="s">
        <v>248</v>
      </c>
      <c r="C122" s="6" t="s">
        <v>211</v>
      </c>
      <c r="D122" s="15">
        <v>5</v>
      </c>
      <c r="E122" s="15">
        <v>0</v>
      </c>
      <c r="F122" s="15">
        <f>D122*E122</f>
        <v>0</v>
      </c>
      <c r="G122" s="15">
        <v>0</v>
      </c>
      <c r="H122" s="15">
        <f>D122*G122</f>
        <v>0</v>
      </c>
      <c r="I122" s="15">
        <f t="shared" si="30"/>
        <v>0</v>
      </c>
      <c r="J122" s="15">
        <f t="shared" si="30"/>
        <v>0</v>
      </c>
      <c r="K122" s="3"/>
      <c r="L122" s="3"/>
    </row>
    <row r="123" spans="1:12" ht="15">
      <c r="A123" s="6" t="s">
        <v>249</v>
      </c>
      <c r="B123" s="6" t="s">
        <v>250</v>
      </c>
      <c r="C123" s="6" t="s">
        <v>211</v>
      </c>
      <c r="D123" s="15">
        <v>5</v>
      </c>
      <c r="E123" s="15">
        <v>0</v>
      </c>
      <c r="F123" s="15">
        <f>D123*E123</f>
        <v>0</v>
      </c>
      <c r="G123" s="15">
        <v>0</v>
      </c>
      <c r="H123" s="15">
        <f>D123*G123</f>
        <v>0</v>
      </c>
      <c r="I123" s="15">
        <f t="shared" si="30"/>
        <v>0</v>
      </c>
      <c r="J123" s="15">
        <f t="shared" si="30"/>
        <v>0</v>
      </c>
      <c r="K123" s="3"/>
      <c r="L123" s="3"/>
    </row>
    <row r="124" spans="1:12" ht="15">
      <c r="A124" s="6" t="s">
        <v>251</v>
      </c>
      <c r="B124" s="6" t="s">
        <v>252</v>
      </c>
      <c r="C124" s="6" t="s">
        <v>211</v>
      </c>
      <c r="D124" s="15">
        <v>16</v>
      </c>
      <c r="E124" s="15">
        <v>0</v>
      </c>
      <c r="F124" s="15">
        <f>D124*E124</f>
        <v>0</v>
      </c>
      <c r="G124" s="15">
        <v>0</v>
      </c>
      <c r="H124" s="15">
        <f>D124*G124</f>
        <v>0</v>
      </c>
      <c r="I124" s="15">
        <f t="shared" si="30"/>
        <v>0</v>
      </c>
      <c r="J124" s="15">
        <f t="shared" si="30"/>
        <v>0</v>
      </c>
      <c r="K124" s="3"/>
      <c r="L124" s="3"/>
    </row>
    <row r="125" spans="1:12" ht="15">
      <c r="A125" s="6" t="s">
        <v>253</v>
      </c>
      <c r="B125" s="6" t="s">
        <v>254</v>
      </c>
      <c r="C125" s="6" t="s">
        <v>211</v>
      </c>
      <c r="D125" s="15">
        <v>50</v>
      </c>
      <c r="E125" s="15">
        <v>0</v>
      </c>
      <c r="F125" s="15">
        <f>D125*E125</f>
        <v>0</v>
      </c>
      <c r="G125" s="15">
        <v>0</v>
      </c>
      <c r="H125" s="15">
        <f>D125*G125</f>
        <v>0</v>
      </c>
      <c r="I125" s="15">
        <f t="shared" si="30"/>
        <v>0</v>
      </c>
      <c r="J125" s="15">
        <f t="shared" si="30"/>
        <v>0</v>
      </c>
      <c r="K125" s="3"/>
      <c r="L125" s="3"/>
    </row>
    <row r="126" spans="1:12" ht="15">
      <c r="A126" s="6" t="s">
        <v>255</v>
      </c>
      <c r="B126" s="6" t="s">
        <v>256</v>
      </c>
      <c r="C126" s="6" t="s">
        <v>13</v>
      </c>
      <c r="D126" s="15"/>
      <c r="E126" s="15"/>
      <c r="F126" s="15">
        <f>M4+Parametry!B33/100*F121+Parametry!B33/100*F122+Parametry!B33/100*F123+Parametry!B33/100*F124+Parametry!B33/100*F125</f>
        <v>0</v>
      </c>
      <c r="G126" s="15"/>
      <c r="H126" s="15"/>
      <c r="I126" s="15">
        <f t="shared" si="30"/>
        <v>0</v>
      </c>
      <c r="J126" s="15">
        <f t="shared" si="30"/>
        <v>0</v>
      </c>
      <c r="K126" s="3"/>
      <c r="L126" s="3"/>
    </row>
    <row r="127" spans="1:12" ht="15">
      <c r="A127" s="4" t="s">
        <v>13</v>
      </c>
      <c r="B127" s="4" t="s">
        <v>257</v>
      </c>
      <c r="C127" s="4" t="s">
        <v>13</v>
      </c>
      <c r="D127" s="12"/>
      <c r="E127" s="12"/>
      <c r="F127" s="12">
        <f>SUM(F3:F99,F101,F103:F126)</f>
        <v>0</v>
      </c>
      <c r="G127" s="12"/>
      <c r="H127" s="12">
        <f>SUM(H3:H99,H101,H103:H126)</f>
        <v>0</v>
      </c>
      <c r="I127" s="12"/>
      <c r="J127" s="12">
        <f>SUM(J3:J99,J101,J103:J126)</f>
        <v>0</v>
      </c>
      <c r="K127" s="3"/>
      <c r="L127" s="3"/>
    </row>
    <row r="128" spans="1:12" ht="15">
      <c r="A128" s="6" t="s">
        <v>13</v>
      </c>
      <c r="B128" s="6" t="s">
        <v>13</v>
      </c>
      <c r="C128" s="6" t="s">
        <v>13</v>
      </c>
      <c r="D128" s="15"/>
      <c r="E128" s="15"/>
      <c r="F128" s="15"/>
      <c r="G128" s="15"/>
      <c r="H128" s="15"/>
      <c r="I128" s="15"/>
      <c r="J128" s="15"/>
      <c r="K128" s="3"/>
      <c r="L128" s="3"/>
    </row>
  </sheetData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64" r:id="rId1"/>
  <headerFooter>
    <oddHeader>&amp;LZŠ Tyrše&amp;CSpecifikace materiálu</oddHeader>
    <oddFooter>&amp;C&amp;P z &amp;N</oddFooter>
  </headerFooter>
  <rowBreaks count="2" manualBreakCount="2">
    <brk id="42" max="16383" man="1"/>
    <brk id="9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 topLeftCell="A1"/>
  </sheetViews>
  <sheetFormatPr defaultColWidth="9.140625" defaultRowHeight="15"/>
  <cols>
    <col min="1" max="1" width="28.421875" style="1" bestFit="1" customWidth="1"/>
    <col min="2" max="2" width="63.421875" style="1" bestFit="1" customWidth="1"/>
    <col min="4" max="4" width="9.140625" style="9" hidden="1" customWidth="1"/>
  </cols>
  <sheetData>
    <row r="1" spans="1:3" ht="15">
      <c r="A1" s="2" t="s">
        <v>0</v>
      </c>
      <c r="B1" s="2" t="s">
        <v>1</v>
      </c>
      <c r="C1" s="3"/>
    </row>
    <row r="2" spans="1:3" ht="15">
      <c r="A2" s="2" t="s">
        <v>2</v>
      </c>
      <c r="B2" s="4" t="s">
        <v>3</v>
      </c>
      <c r="C2" s="3"/>
    </row>
    <row r="3" spans="1:3" ht="15">
      <c r="A3" s="2" t="s">
        <v>4</v>
      </c>
      <c r="B3" s="5" t="s">
        <v>5</v>
      </c>
      <c r="C3" s="3"/>
    </row>
    <row r="4" spans="1:3" ht="15">
      <c r="A4" s="2" t="s">
        <v>6</v>
      </c>
      <c r="B4" s="5" t="s">
        <v>7</v>
      </c>
      <c r="C4" s="3"/>
    </row>
    <row r="5" spans="1:3" ht="15">
      <c r="A5" s="2" t="s">
        <v>8</v>
      </c>
      <c r="B5" s="5" t="s">
        <v>9</v>
      </c>
      <c r="C5" s="3"/>
    </row>
    <row r="6" spans="1:3" ht="15">
      <c r="A6" s="2" t="s">
        <v>10</v>
      </c>
      <c r="B6" s="5" t="s">
        <v>11</v>
      </c>
      <c r="C6" s="3"/>
    </row>
    <row r="7" spans="1:3" ht="15">
      <c r="A7" s="2" t="s">
        <v>12</v>
      </c>
      <c r="B7" s="5" t="s">
        <v>13</v>
      </c>
      <c r="C7" s="3"/>
    </row>
    <row r="8" spans="1:3" ht="15">
      <c r="A8" s="2" t="s">
        <v>14</v>
      </c>
      <c r="B8" s="5" t="s">
        <v>13</v>
      </c>
      <c r="C8" s="3"/>
    </row>
    <row r="9" spans="1:3" ht="15">
      <c r="A9" s="2" t="s">
        <v>15</v>
      </c>
      <c r="B9" s="5" t="s">
        <v>16</v>
      </c>
      <c r="C9" s="3"/>
    </row>
    <row r="10" spans="1:3" ht="15">
      <c r="A10" s="2" t="s">
        <v>17</v>
      </c>
      <c r="B10" s="5" t="s">
        <v>13</v>
      </c>
      <c r="C10" s="3"/>
    </row>
    <row r="11" spans="1:3" ht="15">
      <c r="A11" s="2" t="s">
        <v>18</v>
      </c>
      <c r="B11" s="5" t="s">
        <v>19</v>
      </c>
      <c r="C11" s="3"/>
    </row>
    <row r="12" spans="1:3" ht="15">
      <c r="A12" s="2" t="s">
        <v>20</v>
      </c>
      <c r="B12" s="5" t="s">
        <v>13</v>
      </c>
      <c r="C12" s="3"/>
    </row>
    <row r="13" spans="1:3" ht="15">
      <c r="A13" s="2" t="s">
        <v>21</v>
      </c>
      <c r="B13" s="5" t="s">
        <v>22</v>
      </c>
      <c r="C13" s="3"/>
    </row>
    <row r="14" spans="1:3" ht="15">
      <c r="A14" s="2" t="s">
        <v>23</v>
      </c>
      <c r="B14" s="5" t="s">
        <v>24</v>
      </c>
      <c r="C14" s="3"/>
    </row>
    <row r="15" spans="1:3" ht="15">
      <c r="A15" s="2" t="s">
        <v>13</v>
      </c>
      <c r="B15" s="6" t="s">
        <v>13</v>
      </c>
      <c r="C15" s="3"/>
    </row>
    <row r="16" spans="1:3" ht="15">
      <c r="A16" s="2" t="s">
        <v>25</v>
      </c>
      <c r="B16" s="7" t="s">
        <v>26</v>
      </c>
      <c r="C16" s="3"/>
    </row>
    <row r="17" spans="1:3" ht="15">
      <c r="A17" s="2" t="s">
        <v>27</v>
      </c>
      <c r="B17" s="7" t="s">
        <v>28</v>
      </c>
      <c r="C17" s="3"/>
    </row>
    <row r="18" spans="1:3" ht="15">
      <c r="A18" s="2" t="s">
        <v>29</v>
      </c>
      <c r="B18" s="7" t="s">
        <v>30</v>
      </c>
      <c r="C18" s="3"/>
    </row>
    <row r="19" spans="1:3" ht="15">
      <c r="A19" s="2" t="s">
        <v>31</v>
      </c>
      <c r="B19" s="7" t="s">
        <v>32</v>
      </c>
      <c r="C19" s="3"/>
    </row>
    <row r="20" spans="1:3" ht="15">
      <c r="A20" s="2" t="s">
        <v>33</v>
      </c>
      <c r="B20" s="7" t="s">
        <v>32</v>
      </c>
      <c r="C20" s="3"/>
    </row>
    <row r="21" spans="1:3" ht="15">
      <c r="A21" s="2" t="s">
        <v>34</v>
      </c>
      <c r="B21" s="7" t="s">
        <v>32</v>
      </c>
      <c r="C21" s="3"/>
    </row>
    <row r="22" spans="1:3" ht="15">
      <c r="A22" s="2" t="s">
        <v>35</v>
      </c>
      <c r="B22" s="7" t="s">
        <v>32</v>
      </c>
      <c r="C22" s="3"/>
    </row>
    <row r="23" spans="1:3" ht="15">
      <c r="A23" s="2" t="s">
        <v>36</v>
      </c>
      <c r="B23" s="7" t="s">
        <v>37</v>
      </c>
      <c r="C23" s="3"/>
    </row>
    <row r="24" spans="1:3" ht="15">
      <c r="A24" s="2" t="s">
        <v>38</v>
      </c>
      <c r="B24" s="7" t="s">
        <v>32</v>
      </c>
      <c r="C24" s="3"/>
    </row>
    <row r="25" spans="1:3" ht="15">
      <c r="A25" s="2" t="s">
        <v>39</v>
      </c>
      <c r="B25" s="7" t="s">
        <v>32</v>
      </c>
      <c r="C25" s="3"/>
    </row>
    <row r="26" spans="1:3" ht="15">
      <c r="A26" s="2" t="s">
        <v>40</v>
      </c>
      <c r="B26" s="7" t="s">
        <v>41</v>
      </c>
      <c r="C26" s="3"/>
    </row>
    <row r="27" spans="1:3" ht="15">
      <c r="A27" s="2" t="s">
        <v>42</v>
      </c>
      <c r="B27" s="7" t="s">
        <v>32</v>
      </c>
      <c r="C27" s="3"/>
    </row>
    <row r="28" spans="1:3" ht="15">
      <c r="A28" s="2" t="s">
        <v>43</v>
      </c>
      <c r="B28" s="7" t="s">
        <v>32</v>
      </c>
      <c r="C28" s="3"/>
    </row>
    <row r="29" spans="1:3" ht="15">
      <c r="A29" s="2" t="s">
        <v>44</v>
      </c>
      <c r="B29" s="7" t="s">
        <v>32</v>
      </c>
      <c r="C29" s="3"/>
    </row>
    <row r="30" spans="1:3" ht="15">
      <c r="A30" s="2" t="s">
        <v>45</v>
      </c>
      <c r="B30" s="7" t="s">
        <v>32</v>
      </c>
      <c r="C30" s="3"/>
    </row>
    <row r="31" spans="1:3" ht="24.75">
      <c r="A31" s="8" t="s">
        <v>46</v>
      </c>
      <c r="B31" s="7" t="s">
        <v>47</v>
      </c>
      <c r="C31" s="3"/>
    </row>
    <row r="32" spans="1:3" ht="15">
      <c r="A32" s="2" t="s">
        <v>48</v>
      </c>
      <c r="B32" s="7" t="s">
        <v>49</v>
      </c>
      <c r="C32" s="3"/>
    </row>
    <row r="33" spans="1:2" ht="15">
      <c r="A33" s="1" t="s">
        <v>50</v>
      </c>
      <c r="B33" s="1">
        <v>5</v>
      </c>
    </row>
  </sheetData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Šivrová Petra</cp:lastModifiedBy>
  <cp:lastPrinted>2023-02-14T09:25:26Z</cp:lastPrinted>
  <dcterms:created xsi:type="dcterms:W3CDTF">2022-06-17T11:04:35Z</dcterms:created>
  <dcterms:modified xsi:type="dcterms:W3CDTF">2023-02-14T09:25:31Z</dcterms:modified>
  <cp:category/>
  <cp:version/>
  <cp:contentType/>
  <cp:contentStatus/>
</cp:coreProperties>
</file>