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15 - Stavební úpravy v o..." sheetId="2" r:id="rId2"/>
    <sheet name="Pokyny pro vyplnění" sheetId="3" r:id="rId3"/>
  </sheets>
  <definedNames>
    <definedName name="_xlnm.Print_Area" localSheetId="0">'Rekapitulace stavby'!$D$4:$AO$36,'Rekapitulace stavby'!$C$42:$AQ$56</definedName>
    <definedName name="_xlnm._FilterDatabase" localSheetId="1" hidden="1">'115 - Stavební úpravy v o...'!$C$93:$K$344</definedName>
    <definedName name="_xlnm.Print_Area" localSheetId="1">'115 - Stavební úpravy v o...'!$C$4:$J$37,'115 - Stavební úpravy v o...'!$C$43:$J$77,'115 - Stavební úpravy v o...'!$C$83:$K$344</definedName>
    <definedName name="_xlnm.Print_Area" localSheetId="2">'Pokyny pro vyplnění'!$B$2:$K$71,'Pokyny pro vyplnění'!$B$74:$K$118,'Pokyny pro vyplnění'!$B$121:$K$161,'Pokyny pro vyplnění'!$B$164:$K$218</definedName>
    <definedName name="_xlnm.Print_Titles" localSheetId="0">'Rekapitulace stavby'!$52:$52</definedName>
    <definedName name="_xlnm.Print_Titles" localSheetId="1">'115 - Stavební úpravy v o...'!$93:$93</definedName>
  </definedNames>
  <calcPr fullCalcOnLoad="1"/>
</workbook>
</file>

<file path=xl/sharedStrings.xml><?xml version="1.0" encoding="utf-8"?>
<sst xmlns="http://schemas.openxmlformats.org/spreadsheetml/2006/main" count="3313" uniqueCount="876">
  <si>
    <t>Export Komplet</t>
  </si>
  <si>
    <t>VZ</t>
  </si>
  <si>
    <t>2.0</t>
  </si>
  <si>
    <t>ZAMOK</t>
  </si>
  <si>
    <t>False</t>
  </si>
  <si>
    <t>{8623950c-a59b-4283-b049-1a9e508058e2}</t>
  </si>
  <si>
    <t>0,01</t>
  </si>
  <si>
    <t>21</t>
  </si>
  <si>
    <t>15</t>
  </si>
  <si>
    <t>REKAPITULACE STAVBY</t>
  </si>
  <si>
    <t>v ---  níže se nacházejí doplnkové a pomocné údaje k sestavám  --- v</t>
  </si>
  <si>
    <t>Návod na vyplnění</t>
  </si>
  <si>
    <t>0,001</t>
  </si>
  <si>
    <t>Kód:</t>
  </si>
  <si>
    <t>115</t>
  </si>
  <si>
    <t>Měnit lze pouze buňky se žlutým podbarvením!
1) v Rekapitulaci stavby vyplňte údaje o Uchazeči (přenesou se do ostatních sestav i v jiných listech)
2) na vybraných listech vyplňte v sestavě Soupis prací ceny u položek</t>
  </si>
  <si>
    <t>Stavba:</t>
  </si>
  <si>
    <t>Stavební úpravy v objektu Kino Sněžník - nová šatna, Podmokelská 1070-24, Děčín IV</t>
  </si>
  <si>
    <t>KSO:</t>
  </si>
  <si>
    <t/>
  </si>
  <si>
    <t>CC-CZ:</t>
  </si>
  <si>
    <t>Místo:</t>
  </si>
  <si>
    <t>Podmokelská 1070/24, Děčín IV</t>
  </si>
  <si>
    <t>Datum:</t>
  </si>
  <si>
    <t>1. 2. 2023</t>
  </si>
  <si>
    <t>Zadavatel:</t>
  </si>
  <si>
    <t>IČ:</t>
  </si>
  <si>
    <t>261238</t>
  </si>
  <si>
    <t>Statutární město Děčín</t>
  </si>
  <si>
    <t>DIČ:</t>
  </si>
  <si>
    <t>Uchazeč:</t>
  </si>
  <si>
    <t>Vyplň údaj</t>
  </si>
  <si>
    <t>Projektant:</t>
  </si>
  <si>
    <t>88589838</t>
  </si>
  <si>
    <t>Dagmar Vinšová, Dis</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</si>
  <si>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</si>
  <si>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</si>
  <si>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</si>
  <si>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</si>
  <si>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</si>
  <si>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</si>
  <si>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</si>
  <si>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</si>
  <si>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</si>
  <si>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</si>
  <si>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</si>
  <si>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</si>
  <si>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</si>
  <si>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</si>
  <si>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</si>
  <si>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</si>
  <si>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</si>
  <si>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</si>
  <si>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</si>
  <si>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</si>
  <si>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</si>
  <si>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</si>
  <si>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</si>
  <si>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</si>
  <si>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</si>
  <si>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</si>
  <si>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</si>
  <si>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</si>
  <si>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</si>
  <si>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</si>
  <si>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</si>
  <si>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</si>
  <si>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</si>
  <si>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</si>
  <si>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</si>
  <si>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</si>
  <si>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</si>
  <si>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</si>
  <si>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</si>
  <si>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</si>
  <si>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</si>
  <si>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</si>
  <si>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</si>
  <si>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</si>
  <si>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</si>
  <si>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</si>
  <si>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</si>
  <si>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</si>
  <si>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</si>
  <si>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</si>
  <si>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</si>
  <si>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</si>
  <si>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</si>
  <si>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</si>
  <si>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</si>
  <si>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94 - Lešení</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</si>
  <si>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</si>
  <si>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</si>
  <si>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</si>
  <si>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</si>
  <si>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</si>
  <si>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721 - Zdravotechnika - vnitřní kanalizace</t>
  </si>
  <si>
    <t xml:space="preserve">    722 - Zdravotechnika - vnitřní vodovod</t>
  </si>
  <si>
    <t xml:space="preserve">    725 - Zdravotechnika - zařizovací předměty</t>
  </si>
  <si>
    <t xml:space="preserve">    741 - Elektroinstalace - silnoproud</t>
  </si>
  <si>
    <t xml:space="preserve">    751 - Vzduchotechnika</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</si>
  <si>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</si>
  <si>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</si>
  <si>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</si>
  <si>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</si>
  <si>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</si>
  <si>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</si>
  <si>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</si>
  <si>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</si>
  <si>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</si>
  <si>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</si>
  <si>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</si>
  <si>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</si>
  <si>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</si>
  <si>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</si>
  <si>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</si>
  <si>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</si>
  <si>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</si>
  <si>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</si>
  <si>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</si>
  <si>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</si>
  <si>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</si>
  <si>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</si>
  <si>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</si>
  <si>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</si>
  <si>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</si>
  <si>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</si>
  <si>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311272111</t>
  </si>
  <si>
    <t>Zdivo z pórobetonových tvárnic na tenké maltové lože, tl. zdiva 250 mm pevnost tvárnic do P2, objemová hmotnost do 450 kg/m3 hladkých</t>
  </si>
  <si>
    <t>m2</t>
  </si>
  <si>
    <t>CS ÚRS 2019 01</t>
  </si>
  <si>
    <t>4</t>
  </si>
  <si>
    <t>2144208452</t>
  </si>
  <si>
    <t>VV</t>
  </si>
  <si>
    <t>(10,90+(PI*4,00*0,25)+3,58)*2,90</t>
  </si>
  <si>
    <t>-1*0,80*2,00</t>
  </si>
  <si>
    <t>-1*2,99*1,10</t>
  </si>
  <si>
    <t>Součet</t>
  </si>
  <si>
    <t>317141422</t>
  </si>
  <si>
    <t>Překlady ploché prefabrikované z pórobetonu osazené do tenkého maltového lože, včetně slepení dvou překladů vedle sebe po celé délce boční plochy, výšky překladu do 200 mm šířky 125 mm, délky překladu přes 1200 do 1300 mm</t>
  </si>
  <si>
    <t>kus</t>
  </si>
  <si>
    <t>-532815158</t>
  </si>
  <si>
    <t>PSC</t>
  </si>
  <si>
    <t xml:space="preserve">Poznámka k souboru cen:
1. V cenách jsou započteny náklady na:
a) dodání a uložení překladu předepsané délky, včetně podmazání ložné plochy tenkovrstvou maltou,
b) montážní podepření plochých překladů tak, aby světlá vzdálenost mezi podporou a okrajem otvoru nebo mezi podporami byla maximálně 1,25 m.
2. Množství jednotek se určuje v kusech překladů podle šířky a světlosti otvoru.
</t>
  </si>
  <si>
    <t>317168061</t>
  </si>
  <si>
    <t>Překlady keramické vysoké osazené do maltového lože, šířky překladu 70 mm výšky 238 mm, délky 3500 mm</t>
  </si>
  <si>
    <t>-1742384127</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</si>
  <si>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</si>
  <si>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5</t>
  </si>
  <si>
    <t>342272245</t>
  </si>
  <si>
    <t>Příčky z pórobetonových tvárnic hladkých na tenké maltové lože objemová hmotnost do 500 kg/m3, tloušťka příčky 150 mm</t>
  </si>
  <si>
    <t>1551591001</t>
  </si>
  <si>
    <t>(3*1,73+2,85)*2,90</t>
  </si>
  <si>
    <t>-1*0,60*2,00</t>
  </si>
  <si>
    <t>-2*0,80*2,00</t>
  </si>
  <si>
    <t>6</t>
  </si>
  <si>
    <t>346244361</t>
  </si>
  <si>
    <t>Zazdívka rýh, potrubí, nik (výklenků) nebo kapes z pálených cihel na maltu tl. 65 mm</t>
  </si>
  <si>
    <t>-1397000314</t>
  </si>
  <si>
    <t>5,00*0,20</t>
  </si>
  <si>
    <t>Úpravy povrchů, podlahy a osazování výplní</t>
  </si>
  <si>
    <t>7</t>
  </si>
  <si>
    <t>612131101</t>
  </si>
  <si>
    <t>Podkladní a spojovací vrstva vnitřních omítaných ploch cementový postřik nanášený ručně celoplošně stěn</t>
  </si>
  <si>
    <t>-857109947</t>
  </si>
  <si>
    <t>8</t>
  </si>
  <si>
    <t>612131121</t>
  </si>
  <si>
    <t>Podkladní a spojovací vrstva vnitřních omítaných ploch penetrace akrylát-silikonová nanášená ručně stěn</t>
  </si>
  <si>
    <t>1378102840</t>
  </si>
  <si>
    <t>2*(10,90+(PI*4,00*0,25))*2,90</t>
  </si>
  <si>
    <t>2*(3*1,73+2,85+3,58)*2,90</t>
  </si>
  <si>
    <t>148,837*1,05 'Přepočtené koeficientem množství</t>
  </si>
  <si>
    <t>9</t>
  </si>
  <si>
    <t>612135001</t>
  </si>
  <si>
    <t>Vyrovnání nerovností podkladu vnitřních omítaných ploch maltou, tloušťky do 10 mm vápenocementovou stěn</t>
  </si>
  <si>
    <t>-1855763017</t>
  </si>
  <si>
    <t xml:space="preserve">Poznámka k souboru cen: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</si>
  <si>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10</t>
  </si>
  <si>
    <t>612142001</t>
  </si>
  <si>
    <t>Potažení vnitřních ploch pletivem v ploše nebo pruzích, na plném podkladu sklovláknitým vtlačením do tmelu stěn</t>
  </si>
  <si>
    <t>-1291543721</t>
  </si>
  <si>
    <t xml:space="preserve">Poznámka k souboru cen:
1. V cenách -2001 jsou započteny i náklady na tmel.
</t>
  </si>
  <si>
    <t>11</t>
  </si>
  <si>
    <t>612311131</t>
  </si>
  <si>
    <t>Potažení vnitřních ploch štukem tloušťky do 3 mm svislých konstrukcí stěn</t>
  </si>
  <si>
    <t>-1696074678</t>
  </si>
  <si>
    <t>12</t>
  </si>
  <si>
    <t>612321121</t>
  </si>
  <si>
    <t>Omítka vápenocementová vnitřních ploch nanášená ručně jednovrstvá, tloušťky do 10 mm hladká svislých konstrukcí stěn</t>
  </si>
  <si>
    <t>-1188437487</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</si>
  <si>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</si>
  <si>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13</t>
  </si>
  <si>
    <t>619995001</t>
  </si>
  <si>
    <t>Začištění omítek (s dodáním hmot) kolem oken, dveří, podlah, obkladů apod.</t>
  </si>
  <si>
    <t>m</t>
  </si>
  <si>
    <t>1323324598</t>
  </si>
  <si>
    <t xml:space="preserve">Poznámka k souboru cen:
1. Cenu -5001 lze použít pouze v případě provádění opravy nebo osazování nových oken, dveří, obkladů, podlah apod.; nelze ji použít v případech provádění opravy omítek nebo nové omítky v celé ploše.
</t>
  </si>
  <si>
    <t>"odhad výměry"50,00</t>
  </si>
  <si>
    <t>14</t>
  </si>
  <si>
    <t>631312141</t>
  </si>
  <si>
    <t>Doplnění dosavadních mazanin prostým betonem s dodáním hmot, bez potěru, plochy jednotlivě rýh v dosavadních mazaninách</t>
  </si>
  <si>
    <t>m3</t>
  </si>
  <si>
    <t>-1424941885</t>
  </si>
  <si>
    <t>8*0,10*0,20</t>
  </si>
  <si>
    <t>642944121</t>
  </si>
  <si>
    <t>Osazení ocelových dveřních zárubní lisovaných nebo z úhelníků dodatečně s vybetonováním prahu, plochy do 2,5 m2</t>
  </si>
  <si>
    <t>1650548733</t>
  </si>
  <si>
    <t xml:space="preserve">Poznámka k souboru cen:
1. V cenách nejsou započteny náklady na dodání zárubní, tyto se oceňují ve specifikaci.
</t>
  </si>
  <si>
    <t>16</t>
  </si>
  <si>
    <t>M</t>
  </si>
  <si>
    <t>55331380</t>
  </si>
  <si>
    <t>zárubeň ocelová pro pórobeton 150 600 levá,pravá</t>
  </si>
  <si>
    <t>299311649</t>
  </si>
  <si>
    <t>17</t>
  </si>
  <si>
    <t>55331384</t>
  </si>
  <si>
    <t>zárubeň ocelová pro pórobeton 150 800 levá,pravá</t>
  </si>
  <si>
    <t>891184247</t>
  </si>
  <si>
    <t>94</t>
  </si>
  <si>
    <t>Lešení</t>
  </si>
  <si>
    <t>18</t>
  </si>
  <si>
    <t>949101111</t>
  </si>
  <si>
    <t>Lešení pomocné pracovní pro objekty pozemních staveb pro zatížení do 150 kg/m2, o výšce lešeňové podlahy do 1,9 m</t>
  </si>
  <si>
    <t>301809562</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</si>
  <si>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</si>
  <si>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"PVC"10,90+21,20+2,80+2,77+7,44</t>
  </si>
  <si>
    <t>"marmoleum"72,59</t>
  </si>
  <si>
    <t>95</t>
  </si>
  <si>
    <t>Různé dokončovací konstrukce a práce pozemních staveb</t>
  </si>
  <si>
    <t>19</t>
  </si>
  <si>
    <t>952901111</t>
  </si>
  <si>
    <t>Vyčištění budov nebo objektů před předáním do užívání budov bytové nebo občanské výstavby, světlé výšky podlaží do 4 m</t>
  </si>
  <si>
    <t>634498745</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</si>
  <si>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</si>
  <si>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96</t>
  </si>
  <si>
    <t>Bourání konstrukcí</t>
  </si>
  <si>
    <t>20</t>
  </si>
  <si>
    <t>764002851</t>
  </si>
  <si>
    <t>Demontáž klempířských konstrukcí oplechování parapetů do suti</t>
  </si>
  <si>
    <t>625660861</t>
  </si>
  <si>
    <t>766441822</t>
  </si>
  <si>
    <t>Demontáž parapetních desek dřevěných nebo plastových šířky přes 300 mm délky přes 1m</t>
  </si>
  <si>
    <t>-1496685259</t>
  </si>
  <si>
    <t>22</t>
  </si>
  <si>
    <t>776410811</t>
  </si>
  <si>
    <t>Demontáž soklíků nebo lišt pryžových nebo plastových</t>
  </si>
  <si>
    <t>-57893943</t>
  </si>
  <si>
    <t>23</t>
  </si>
  <si>
    <t>962031136</t>
  </si>
  <si>
    <t>Bourání příček z cihel, tvárnic nebo příčkovek z tvárnic nebo příčkovek pálených nebo nepálených na maltu vápennou nebo vápenocementovou, tl. do 150 mm</t>
  </si>
  <si>
    <t>1120136749</t>
  </si>
  <si>
    <t>1*2,48*3,60</t>
  </si>
  <si>
    <t>2*2,15*2,20</t>
  </si>
  <si>
    <t>1*2,15*3,60</t>
  </si>
  <si>
    <t>1*3,60*2,90</t>
  </si>
  <si>
    <t>24</t>
  </si>
  <si>
    <t>968072455</t>
  </si>
  <si>
    <t>Vybourání kovových rámů oken s křídly, dveřních zárubní, vrat, stěn, ostění nebo obkladů dveřních zárubní, plochy do 2 m2</t>
  </si>
  <si>
    <t>-1468918396</t>
  </si>
  <si>
    <t xml:space="preserve">Poznámka k souboru cen:
1. V cenách -2244 až -2559 jsou započteny i náklady na vyvěšení křídel.
2. Cenou -2641 se oceňuje i vybourání nosné ocelové konstrukce pro sádrokartonové příčky.
</t>
  </si>
  <si>
    <t>1*0,90*1,97</t>
  </si>
  <si>
    <t>25</t>
  </si>
  <si>
    <t>968072641</t>
  </si>
  <si>
    <t>Vybourání kovových rámů oken s křídly, dveřních zárubní, vrat, stěn, ostění nebo obkladů stěn jakýchkoliv, kromě výkladních jakékoliv plochy</t>
  </si>
  <si>
    <t>-1892034676</t>
  </si>
  <si>
    <t>3,90*3,60</t>
  </si>
  <si>
    <t>27</t>
  </si>
  <si>
    <t>973031813</t>
  </si>
  <si>
    <t>Vysekání výklenků nebo kapes ve zdivu z cihel na maltu vápennou nebo vápenocementovou kapes pro zavázání nových příček, tl. do 150 mm</t>
  </si>
  <si>
    <t>-382176011</t>
  </si>
  <si>
    <t>7*2,90</t>
  </si>
  <si>
    <t>28</t>
  </si>
  <si>
    <t>973031824</t>
  </si>
  <si>
    <t>Vysekání výklenků nebo kapes ve zdivu z cihel na maltu vápennou nebo vápenocementovou kapes pro zavázání nových zdí, tl. do 300 mm</t>
  </si>
  <si>
    <t>-1176702002</t>
  </si>
  <si>
    <t>4*2,90</t>
  </si>
  <si>
    <t>2*1,50</t>
  </si>
  <si>
    <t>29</t>
  </si>
  <si>
    <t>974031155</t>
  </si>
  <si>
    <t>Vysekání rýh ve zdivu cihelném na maltu vápennou nebo vápenocementovou do hl. 100 mm a šířky do 200 mm</t>
  </si>
  <si>
    <t>-971363592</t>
  </si>
  <si>
    <t>30</t>
  </si>
  <si>
    <t>974042555</t>
  </si>
  <si>
    <t>Vysekání rýh v betonové nebo jiné monolitické dlažbě s betonovým podkladem do hl. 100 mm a šířky do 200 mm</t>
  </si>
  <si>
    <t>-923638682</t>
  </si>
  <si>
    <t>31</t>
  </si>
  <si>
    <t>978013191</t>
  </si>
  <si>
    <t>Otlučení vápenných nebo vápenocementových omítek vnitřních ploch stěn s vyškrabáním spar, s očištěním zdiva, v rozsahu přes 50 do 100 %</t>
  </si>
  <si>
    <t>-1149906293</t>
  </si>
  <si>
    <t xml:space="preserve">Poznámka k souboru cen:
1. Položky lze použít i pro ocenění otlučení sádrových, hliněných apod. vnitřních omítek.
</t>
  </si>
  <si>
    <t>997</t>
  </si>
  <si>
    <t>Přesun sutě</t>
  </si>
  <si>
    <t>32</t>
  </si>
  <si>
    <t>997013211</t>
  </si>
  <si>
    <t>Vnitrostaveništní doprava suti a vybouraných hmot vodorovně do 50 m svisle ručně (nošením po schodech) pro budovy a haly výšky do 6 m</t>
  </si>
  <si>
    <t>t</t>
  </si>
  <si>
    <t>-142658443</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</si>
  <si>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</si>
  <si>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33</t>
  </si>
  <si>
    <t>997013501</t>
  </si>
  <si>
    <t>Odvoz suti a vybouraných hmot na skládku nebo meziskládku se složením, na vzdálenost do 1 km</t>
  </si>
  <si>
    <t>-1926670600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</si>
  <si>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</si>
  <si>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34</t>
  </si>
  <si>
    <t>997013509</t>
  </si>
  <si>
    <t>Odvoz suti a vybouraných hmot na skládku nebo meziskládku se složením, na vzdálenost Příplatek k ceně za každý další i započatý 1 km přes 1 km</t>
  </si>
  <si>
    <t>533846586</t>
  </si>
  <si>
    <t>6,168*14 'Přepočtené koeficientem množství</t>
  </si>
  <si>
    <t>35</t>
  </si>
  <si>
    <t>94620003</t>
  </si>
  <si>
    <t>poplatek za uložení stavebního odpadu cihelného zatříděného kódem 107 102</t>
  </si>
  <si>
    <t>-1900684742</t>
  </si>
  <si>
    <t>36</t>
  </si>
  <si>
    <t>94620250</t>
  </si>
  <si>
    <t>poplatek za uložení směsného stavebního a demoličního odpadu zatříděného kódem 107 904</t>
  </si>
  <si>
    <t>1646939765</t>
  </si>
  <si>
    <t>998</t>
  </si>
  <si>
    <t>Přesun hmot</t>
  </si>
  <si>
    <t>37</t>
  </si>
  <si>
    <t>998018001</t>
  </si>
  <si>
    <t>Přesun hmot pro budovy občanské výstavby, bydlení, výrobu a služby ruční - bez užití mechanizace vodorovná dopravní vzdálenost do 100 m pro budovy s jakoukoliv nosnou konstrukcí výšky do 6 m</t>
  </si>
  <si>
    <t>-1865363733</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</si>
  <si>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</si>
  <si>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</si>
  <si>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</si>
  <si>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721</t>
  </si>
  <si>
    <t>Zdravotechnika - vnitřní kanalizace</t>
  </si>
  <si>
    <t>38</t>
  </si>
  <si>
    <t>721173723</t>
  </si>
  <si>
    <t>Potrubí z plastových trub polyetylenové svařované připojovací DN 50</t>
  </si>
  <si>
    <t>-1421655866</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</si>
  <si>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</si>
  <si>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39</t>
  </si>
  <si>
    <t>721194105</t>
  </si>
  <si>
    <t>Vyměření přípojek na potrubí vyvedení a upevnění odpadních výpustek DN 50</t>
  </si>
  <si>
    <t>-555471855</t>
  </si>
  <si>
    <t xml:space="preserve">Poznámka k souboru cen:
1. Cenami lze oceňovat i vyvedení a upevnění odpadních výpustek ke strojům a zařízením.
2. Potrubí odpadních výpustek se oceňují cenami souboru cen 721 17- . . Potrubí z plastových trub, části A 01.
</t>
  </si>
  <si>
    <t>40</t>
  </si>
  <si>
    <t>721290111</t>
  </si>
  <si>
    <t>Zkouška těsnosti kanalizace v objektech vodou do DN 125</t>
  </si>
  <si>
    <t>675655068</t>
  </si>
  <si>
    <t xml:space="preserve">Poznámka k souboru cen:
1. V ceně -0123 není započteno dodání média; jeho dodávka se oceňuje ve specifikaci.
</t>
  </si>
  <si>
    <t>41</t>
  </si>
  <si>
    <t>998721101</t>
  </si>
  <si>
    <t>Přesun hmot pro vnitřní kanalizace stanovený z hmotnosti přesunovaného materiálu vodorovná dopravní vzdálenost do 50 m v objektech výšky do 6 m</t>
  </si>
  <si>
    <t>-403771688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</si>
  <si>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</si>
  <si>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</si>
  <si>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</si>
  <si>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42</t>
  </si>
  <si>
    <t>722174002</t>
  </si>
  <si>
    <t>Potrubí z plastových trubek z polypropylenu (PPR) svařovaných polyfuzně PN 16 (SDR 7,4) D 20 x 2,8</t>
  </si>
  <si>
    <t>-1189225060</t>
  </si>
  <si>
    <t xml:space="preserve">Poznámka k souboru cen:
1. V cenách -4001 až -4088 jsou započteny náklady na montáž a dodávku potrubí a tvarovek.
</t>
  </si>
  <si>
    <t>43</t>
  </si>
  <si>
    <t>722181111</t>
  </si>
  <si>
    <t>Ochrana potrubí plstěnými pásy DN do 20 mm</t>
  </si>
  <si>
    <t>1247433818</t>
  </si>
  <si>
    <t xml:space="preserve">Poznámka k souboru cen:
1. V cenách -1211 až -1256 jsou započteny i náklady na dodání tepelně izolačních trubic.
</t>
  </si>
  <si>
    <t>44</t>
  </si>
  <si>
    <t>722190401</t>
  </si>
  <si>
    <t>Zřízení přípojek na potrubí vyvedení a upevnění výpustek do DN 25</t>
  </si>
  <si>
    <t>-1556015747</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</si>
  <si>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</si>
  <si>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45</t>
  </si>
  <si>
    <t>722290234</t>
  </si>
  <si>
    <t>Zkoušky, proplach a desinfekce vodovodního potrubí proplach a desinfekce vodovodního potrubí do DN 80</t>
  </si>
  <si>
    <t>109680316</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</si>
  <si>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</si>
  <si>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46</t>
  </si>
  <si>
    <t>998722101</t>
  </si>
  <si>
    <t>Přesun hmot pro vnitřní vodovod stanovený z hmotnosti přesunovaného materiálu vodorovná dopravní vzdálenost do 50 m v objektech výšky do 6 m</t>
  </si>
  <si>
    <t>-1507383580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</si>
  <si>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</si>
  <si>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</si>
  <si>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</si>
  <si>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47</t>
  </si>
  <si>
    <t>725211602</t>
  </si>
  <si>
    <t>Umyvadla keramická bílá bez výtokových armatur připevněná na stěnu šrouby bez sloupu nebo krytu na sifon 550 mm</t>
  </si>
  <si>
    <t>soubor</t>
  </si>
  <si>
    <t>333428497</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</si>
  <si>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</si>
  <si>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48</t>
  </si>
  <si>
    <t>725319111</t>
  </si>
  <si>
    <t>Dřezy bez výtokových armatur montáž dřezů ostatních typů</t>
  </si>
  <si>
    <t>249047527</t>
  </si>
  <si>
    <t xml:space="preserve">Poznámka k souboru cen:
1. V ceně -1131 není započtena úhelníková příchytka.
2. V cenách -1141, není započten napájecí zdroj.
</t>
  </si>
  <si>
    <t>P</t>
  </si>
  <si>
    <t>Poznámka k položce:
dodávka dřezu je součástí dodávky kuchyňské linky</t>
  </si>
  <si>
    <t>49</t>
  </si>
  <si>
    <t>725813111</t>
  </si>
  <si>
    <t>Ventily rohové bez připojovací trubičky nebo flexi hadičky G 1/2</t>
  </si>
  <si>
    <t>1623540939</t>
  </si>
  <si>
    <t>50</t>
  </si>
  <si>
    <t>725821326</t>
  </si>
  <si>
    <t>Baterie dřezové stojánkové pákové s otáčivým ústím a délkou ramínka 265 mm</t>
  </si>
  <si>
    <t>-1401641183</t>
  </si>
  <si>
    <t xml:space="preserve">Poznámka k souboru cen:
1. V ceně -1422 není započten napájecí zdroj.
</t>
  </si>
  <si>
    <t>51</t>
  </si>
  <si>
    <t>725822611</t>
  </si>
  <si>
    <t>Baterie umyvadlové stojánkové pákové bez výpusti</t>
  </si>
  <si>
    <t>-1480002759</t>
  </si>
  <si>
    <t xml:space="preserve">Poznámka k souboru cen:
1. V cenách –2654, 56, -9101-9202 není započten napájecí zdroj.
</t>
  </si>
  <si>
    <t>52</t>
  </si>
  <si>
    <t>998725101</t>
  </si>
  <si>
    <t>Přesun hmot pro zařizovací předměty stanovený z hmotnosti přesunovaného materiálu vodorovná dopravní vzdálenost do 50 m v objektech výšky do 6 m</t>
  </si>
  <si>
    <t>-1622770827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</si>
  <si>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</si>
  <si>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741</t>
  </si>
  <si>
    <t>Elektroinstalace - silnoproud</t>
  </si>
  <si>
    <t>53</t>
  </si>
  <si>
    <t>741.1</t>
  </si>
  <si>
    <t>Přenos částky ze samostatného rozpočtu v příloze</t>
  </si>
  <si>
    <t>kpl</t>
  </si>
  <si>
    <t>HB.SYS.E</t>
  </si>
  <si>
    <t>2139856525</t>
  </si>
  <si>
    <t>751</t>
  </si>
  <si>
    <t>Vzduchotechnika</t>
  </si>
  <si>
    <t>54</t>
  </si>
  <si>
    <t>751111052</t>
  </si>
  <si>
    <t>Montáž ventilátoru axiálního nízkotlakého podhledového, průměru přes 100 do 200 mm</t>
  </si>
  <si>
    <t>-2060381304</t>
  </si>
  <si>
    <t>55</t>
  </si>
  <si>
    <t>1479127</t>
  </si>
  <si>
    <t>malý ventilátor se zpětnou klapkou a nast.doběhem, vzduchový výkon min. 80 m3/hod (30 Pa);(230 V); akust.tlak 45 dB (1,5 m)</t>
  </si>
  <si>
    <t>R-položka</t>
  </si>
  <si>
    <t>1367093302</t>
  </si>
  <si>
    <t>56</t>
  </si>
  <si>
    <t>751398041</t>
  </si>
  <si>
    <t>Montáž ostatních zařízení protidešťové žaluzie nebo žaluziové klapky na kruhové potrubí, průměru do 300 mm</t>
  </si>
  <si>
    <t>614626726</t>
  </si>
  <si>
    <t>57</t>
  </si>
  <si>
    <t>429729-R</t>
  </si>
  <si>
    <t>žaluzie protidešťová na kruhové potrubí, průměru do 300 mm</t>
  </si>
  <si>
    <t>-1240417802</t>
  </si>
  <si>
    <t>58</t>
  </si>
  <si>
    <t>751510042</t>
  </si>
  <si>
    <t>Vzduchotechnické potrubí z pozinkovaného plechu kruhové, trouba spirálně vinutá bez příruby, průměru přes 100 do 200 mm</t>
  </si>
  <si>
    <t>747710323</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</si>
  <si>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</si>
  <si>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Poznámka k položce:
- obě WC pro postižené je součástí jiné etapy tohoto projektu
- v rámci této etapy provedení přípravy pro obě WC postižených vyvedením VZT potrubí a zaslepením dle PD v prostoru nad sníženým podhledem budoucího WC postižených</t>
  </si>
  <si>
    <t>59</t>
  </si>
  <si>
    <t>7516911-R</t>
  </si>
  <si>
    <t xml:space="preserve">Zaregulování systému vzduchotechnického zařízení </t>
  </si>
  <si>
    <t>-2102949107</t>
  </si>
  <si>
    <t>60</t>
  </si>
  <si>
    <t>998751101</t>
  </si>
  <si>
    <t>Přesun hmot pro vzduchotechniku stanovený z hmotnosti přesunovaného materiálu vodorovná dopravní vzdálenost do 100 m v objektech výšky do 12 m</t>
  </si>
  <si>
    <t>1290182560</t>
  </si>
  <si>
    <t>766</t>
  </si>
  <si>
    <t>Konstrukce truhlářské</t>
  </si>
  <si>
    <t>61</t>
  </si>
  <si>
    <t>766660001</t>
  </si>
  <si>
    <t>Montáž dveřních křídel dřevěných nebo plastových otevíravých do ocelové zárubně povrchově upravených jednokřídlových, šířky do 800 mm</t>
  </si>
  <si>
    <t>-1066434080</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</si>
  <si>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</si>
  <si>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62</t>
  </si>
  <si>
    <t>61160128</t>
  </si>
  <si>
    <t>dveře dřevěné vnitřní hladké plné 1křídlé standardní provedení 600x1970mm</t>
  </si>
  <si>
    <t>11285238</t>
  </si>
  <si>
    <t>63</t>
  </si>
  <si>
    <t>61160188</t>
  </si>
  <si>
    <t>dveře dřevěné vnitřní hladké plné 1křídlé standardní provedení 800x1970mm</t>
  </si>
  <si>
    <t>1266341680</t>
  </si>
  <si>
    <t>64</t>
  </si>
  <si>
    <t>61165332</t>
  </si>
  <si>
    <t>dveře vnitřní protipožární EW-C-30DP3 hladké foliované 1křídlé 800x1970mm</t>
  </si>
  <si>
    <t>-994980585</t>
  </si>
  <si>
    <t>65</t>
  </si>
  <si>
    <t>766660451</t>
  </si>
  <si>
    <t>Montáž dveřních křídel dřevěných nebo plastových vchodových dveří včetně rámu do zdiva dvoukřídlových bez nadsvětlíku</t>
  </si>
  <si>
    <t>-1819197351</t>
  </si>
  <si>
    <t>66</t>
  </si>
  <si>
    <t>55341311</t>
  </si>
  <si>
    <t>dveře Al vchodové dvoukřídlové do š 1600mm</t>
  </si>
  <si>
    <t>214205727</t>
  </si>
  <si>
    <t>67</t>
  </si>
  <si>
    <t>766660717</t>
  </si>
  <si>
    <t>Montáž dveřních doplňků samozavírače na zárubeň ocelovou</t>
  </si>
  <si>
    <t>1118824229</t>
  </si>
  <si>
    <t>68</t>
  </si>
  <si>
    <t>54917265</t>
  </si>
  <si>
    <t>samozavírač dveří hydraulický K214 č.14 zlatá bronz</t>
  </si>
  <si>
    <t>-409280881</t>
  </si>
  <si>
    <t>69</t>
  </si>
  <si>
    <t>766660729</t>
  </si>
  <si>
    <t>Montáž dveřních doplňků dveřního kování interiérového štítku s klikou</t>
  </si>
  <si>
    <t>73268709</t>
  </si>
  <si>
    <t>70</t>
  </si>
  <si>
    <t>54914610</t>
  </si>
  <si>
    <t>kování dveřní vrchní klika včetně rozet a montážního materiálu R BB nerez PK</t>
  </si>
  <si>
    <t>1063001958</t>
  </si>
  <si>
    <t>71</t>
  </si>
  <si>
    <t>766694124</t>
  </si>
  <si>
    <t>Montáž ostatních truhlářských konstrukcí parapetních desek dřevěných nebo plastových šířky přes 300 mm, délky přes 2600 mm</t>
  </si>
  <si>
    <t>1164743317</t>
  </si>
  <si>
    <t xml:space="preserve">Poznámka k souboru cen:
1. Vcenách 766 69 - 3421 a 3422 jsou započteny i náklady na zaměření zřizovaných otvorů.
2. Cenami -97 . . nelze oceňovat venkovní krycí lišty balkónových dveří; tato montáž se oceňuje cenou -1610.
</t>
  </si>
  <si>
    <t>"odkládací pult"1</t>
  </si>
  <si>
    <t>72</t>
  </si>
  <si>
    <t>60794108</t>
  </si>
  <si>
    <t>deska parapetní dřevotřísková vnitřní 550x1000mm</t>
  </si>
  <si>
    <t>1675080585</t>
  </si>
  <si>
    <t>Poznámka k položce:
upřesnění v realizaci</t>
  </si>
  <si>
    <t>73</t>
  </si>
  <si>
    <t>766695213</t>
  </si>
  <si>
    <t>Montáž ostatních truhlářských konstrukcí prahů dveří jednokřídlových, šířky přes 100 mm</t>
  </si>
  <si>
    <t>1061759641</t>
  </si>
  <si>
    <t>74</t>
  </si>
  <si>
    <t>61187161</t>
  </si>
  <si>
    <t>práh dveřní dřevěný dubový tl 20mm dl 820mm š 150mm</t>
  </si>
  <si>
    <t>553272101</t>
  </si>
  <si>
    <t>75</t>
  </si>
  <si>
    <t>56281031</t>
  </si>
  <si>
    <t>hmoždinka univerzální 10x60mm PE</t>
  </si>
  <si>
    <t>100 kus</t>
  </si>
  <si>
    <t>-715022509</t>
  </si>
  <si>
    <t>76</t>
  </si>
  <si>
    <t>31142006</t>
  </si>
  <si>
    <t>vrut ocelový zápustný ZH PZ ZZ 5x70mm</t>
  </si>
  <si>
    <t>882150801</t>
  </si>
  <si>
    <t>77</t>
  </si>
  <si>
    <t>7668111-R</t>
  </si>
  <si>
    <t>D+M Kuchyšká linka dl. 160</t>
  </si>
  <si>
    <t>83189900</t>
  </si>
  <si>
    <t>Poznámka k položce:
- horní skříňky policové
- pracovní deska laminovaná
- jednodřez nerez včetně syfonu
- spodní díl policový
v realizaci upřesnění s investorem</t>
  </si>
  <si>
    <t>78</t>
  </si>
  <si>
    <t>998766101</t>
  </si>
  <si>
    <t>Přesun hmot pro konstrukce truhlářské stanovený z hmotnosti přesunovaného materiálu vodorovná dopravní vzdálenost do 50 m v objektech výšky do 6 m</t>
  </si>
  <si>
    <t>-516176556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</si>
  <si>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</si>
  <si>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</si>
  <si>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</si>
  <si>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79</t>
  </si>
  <si>
    <t>767.1</t>
  </si>
  <si>
    <t>D+M Roleta z hliníkových lamael PA 39 3000 x 1100 mm, FIBREroll (typ 111) EW 30-DP1</t>
  </si>
  <si>
    <t>1376184967</t>
  </si>
  <si>
    <t>Poznámka k položce:
- ovládání kurtou
- včetně zámku, RAL 9010
- včetně montáže</t>
  </si>
  <si>
    <t>80</t>
  </si>
  <si>
    <t>767.2</t>
  </si>
  <si>
    <t>D+M věšákových systémů do šatny</t>
  </si>
  <si>
    <t>1670624383</t>
  </si>
  <si>
    <t>771</t>
  </si>
  <si>
    <t>Podlahy z dlaždic</t>
  </si>
  <si>
    <t>81</t>
  </si>
  <si>
    <t>771573921</t>
  </si>
  <si>
    <t>Opravy podlah z dlaždic keramických lepených při velikosti dlaždic přes 85 do 100 ks/m2</t>
  </si>
  <si>
    <t>850977997</t>
  </si>
  <si>
    <t>82</t>
  </si>
  <si>
    <t>59761427</t>
  </si>
  <si>
    <t>dlažba keramická slinutá hladká do interiéru i exteriéru pro vysoké mechanické namáhání přes 85 do 100ks/m2</t>
  </si>
  <si>
    <t>457609773</t>
  </si>
  <si>
    <t>83</t>
  </si>
  <si>
    <t>998771101</t>
  </si>
  <si>
    <t>Přesun hmot pro podlahy z dlaždic stanovený z hmotnosti přesunovaného materiálu vodorovná dopravní vzdálenost do 50 m v objektech výšky do 6 m</t>
  </si>
  <si>
    <t>-2135315582</t>
  </si>
  <si>
    <t>776</t>
  </si>
  <si>
    <t>Podlahy povlakové</t>
  </si>
  <si>
    <t>84</t>
  </si>
  <si>
    <t>776111311</t>
  </si>
  <si>
    <t>Příprava podkladu vysátí podlah</t>
  </si>
  <si>
    <t>745842638</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</si>
  <si>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</si>
  <si>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85</t>
  </si>
  <si>
    <t>776141121</t>
  </si>
  <si>
    <t>Příprava podkladu vyrovnání samonivelační stěrkou podlah min.pevnosti 30 MPa, tloušťky do 3 mm</t>
  </si>
  <si>
    <t>-521209101</t>
  </si>
  <si>
    <t>86</t>
  </si>
  <si>
    <t>776221111</t>
  </si>
  <si>
    <t>Montáž podlahovin z PVC lepením standardním lepidlem z pásů standardních</t>
  </si>
  <si>
    <t>985017106</t>
  </si>
  <si>
    <t>87</t>
  </si>
  <si>
    <t>28412285</t>
  </si>
  <si>
    <t>krytina podlahová heterogenní tl 2mm</t>
  </si>
  <si>
    <t>1255359070</t>
  </si>
  <si>
    <t>45,11*1,1 'Přepočtené koeficientem množství</t>
  </si>
  <si>
    <t>88</t>
  </si>
  <si>
    <t>776223111</t>
  </si>
  <si>
    <t>Montáž podlahovin z PVC spoj podlah svařováním za tepla (včetně frézování)</t>
  </si>
  <si>
    <t>-1743095808</t>
  </si>
  <si>
    <t>45,11*0,3 'Přepočtené koeficientem množství</t>
  </si>
  <si>
    <t>89</t>
  </si>
  <si>
    <t>776251111</t>
  </si>
  <si>
    <t>Montáž podlahovin z přírodního linolea (marmolea) lepením standardním lepidlem z pásů standardních</t>
  </si>
  <si>
    <t>1677690446</t>
  </si>
  <si>
    <t>90</t>
  </si>
  <si>
    <t>28411069</t>
  </si>
  <si>
    <t>linoleum přírodní ze 100% dřevité moučky tl 2,5mm, zátěž 34/43, R9, hořlavost Cfl S1</t>
  </si>
  <si>
    <t>256605623</t>
  </si>
  <si>
    <t>72,59*1,1 'Přepočtené koeficientem množství</t>
  </si>
  <si>
    <t>91</t>
  </si>
  <si>
    <t>776251411</t>
  </si>
  <si>
    <t>Montáž podlahovin z přírodního linolea (marmolea) spoj podlah svařováním za tepla</t>
  </si>
  <si>
    <t>1751554714</t>
  </si>
  <si>
    <t>79,849*0,3 'Přepočtené koeficientem množství</t>
  </si>
  <si>
    <t>92</t>
  </si>
  <si>
    <t>776421111</t>
  </si>
  <si>
    <t>Montáž lišt obvodových lepených</t>
  </si>
  <si>
    <t>1426181922</t>
  </si>
  <si>
    <t>93</t>
  </si>
  <si>
    <t>28411008</t>
  </si>
  <si>
    <t>lišta soklová PVC 16x60mm</t>
  </si>
  <si>
    <t>577087118</t>
  </si>
  <si>
    <t>(2,85+4,03)*2</t>
  </si>
  <si>
    <t>(3,65+3,30)*2</t>
  </si>
  <si>
    <t>(4,72+1,73)*2</t>
  </si>
  <si>
    <t>(1,60+1,73)*2</t>
  </si>
  <si>
    <t>(4,30+1,73)*2</t>
  </si>
  <si>
    <t>65,94*1,02 'Přepočtené koeficientem množství</t>
  </si>
  <si>
    <t>28411010</t>
  </si>
  <si>
    <t>lišta soklová PVC 20x100mm</t>
  </si>
  <si>
    <t>584106746</t>
  </si>
  <si>
    <t>(16,97+8,80)*2</t>
  </si>
  <si>
    <t>51,54*1,02 'Přepočtené koeficientem množství</t>
  </si>
  <si>
    <t>776421312</t>
  </si>
  <si>
    <t>Montáž lišt přechodových šroubovaných</t>
  </si>
  <si>
    <t>-265253038</t>
  </si>
  <si>
    <t>2,78+2*1,80</t>
  </si>
  <si>
    <t>55343125</t>
  </si>
  <si>
    <t>profil přechodový Al vrtaný 30mm leštěná mosaz</t>
  </si>
  <si>
    <t>-2114154182</t>
  </si>
  <si>
    <t>6,38*1,02 'Přepočtené koeficientem množství</t>
  </si>
  <si>
    <t>97</t>
  </si>
  <si>
    <t>998776101</t>
  </si>
  <si>
    <t>Přesun hmot pro podlahy povlakové stanovený z hmotnosti přesunovaného materiálu vodorovná dopravní vzdálenost do 50 m v objektech výšky do 6 m</t>
  </si>
  <si>
    <t>-1290771771</t>
  </si>
  <si>
    <t>781</t>
  </si>
  <si>
    <t>Dokončovací práce - obklady</t>
  </si>
  <si>
    <t>98</t>
  </si>
  <si>
    <t>781121011</t>
  </si>
  <si>
    <t>Příprava podkladu před provedením obkladu nátěr penetrační na stěnu</t>
  </si>
  <si>
    <t>946400618</t>
  </si>
  <si>
    <t xml:space="preserve">Poznámka k souboru cen:
1. V cenách 781 12-1011 až -1015 jsou započtenyi náklady na materiál.
2. V cenách 781 16-1011 až -1023 nejsou započteny náklady na materiál, tyto se oceňují ve specifikaci.
</t>
  </si>
  <si>
    <t>(2*0,90+1,60)*1,50</t>
  </si>
  <si>
    <t>1,50*1,50</t>
  </si>
  <si>
    <t>99</t>
  </si>
  <si>
    <t>781474115</t>
  </si>
  <si>
    <t>Montáž obkladů vnitřních stěn z dlaždic keramických lepených flexibilním lepidlem maloformátových hladkých přes 22 do 25 ks/m2</t>
  </si>
  <si>
    <t>1959889310</t>
  </si>
  <si>
    <t xml:space="preserve">Poznámka k souboru cen:
1. Položky jsou určeny pro všechny druhy povrchových úprav.
</t>
  </si>
  <si>
    <t>100</t>
  </si>
  <si>
    <t>59761039</t>
  </si>
  <si>
    <t>obklad keramický hladký přes 22 do 25ks/m2</t>
  </si>
  <si>
    <t>964622947</t>
  </si>
  <si>
    <t>7,35*1,1 'Přepočtené koeficientem množství</t>
  </si>
  <si>
    <t>101</t>
  </si>
  <si>
    <t>998781101</t>
  </si>
  <si>
    <t>Přesun hmot pro obklady keramické stanovený z hmotnosti přesunovaného materiálu vodorovná dopravní vzdálenost do 50 m v objektech výšky do 6 m</t>
  </si>
  <si>
    <t>-1204643538</t>
  </si>
  <si>
    <t>783</t>
  </si>
  <si>
    <t>Dokončovací práce - nátěry</t>
  </si>
  <si>
    <t>102</t>
  </si>
  <si>
    <t>783314101</t>
  </si>
  <si>
    <t>Základní nátěr zámečnických konstrukcí jednonásobný syntetický</t>
  </si>
  <si>
    <t>-1455155704</t>
  </si>
  <si>
    <t>5*5,00*0,30</t>
  </si>
  <si>
    <t>103</t>
  </si>
  <si>
    <t>783315101</t>
  </si>
  <si>
    <t>Mezinátěr zámečnických konstrukcí jednonásobný syntetický standardní</t>
  </si>
  <si>
    <t>-1162528144</t>
  </si>
  <si>
    <t>104</t>
  </si>
  <si>
    <t>783317101</t>
  </si>
  <si>
    <t>Krycí nátěr (email) zámečnických konstrukcí jednonásobný syntetický standardní</t>
  </si>
  <si>
    <t>1435987156</t>
  </si>
  <si>
    <t>784</t>
  </si>
  <si>
    <t>Dokončovací práce - malby a tapety</t>
  </si>
  <si>
    <t>105</t>
  </si>
  <si>
    <t>784111011</t>
  </si>
  <si>
    <t>Obroušení podkladu omítky v místnostech výšky do 3,80 m</t>
  </si>
  <si>
    <t>-59359886</t>
  </si>
  <si>
    <t>2*(10,90+(PI*4,00*0,25)+3,58)*2,90</t>
  </si>
  <si>
    <t>2,40*1,50</t>
  </si>
  <si>
    <t>106</t>
  </si>
  <si>
    <t>784181121</t>
  </si>
  <si>
    <t>Penetrace podkladu jednonásobná hloubková v místnostech výšky do 3,80 m</t>
  </si>
  <si>
    <t>1212843582</t>
  </si>
  <si>
    <t>Mezisoučet stropy</t>
  </si>
  <si>
    <t>(20,00+8,80)*2*3,60</t>
  </si>
  <si>
    <t>(4,30+1,73)*2*3,60</t>
  </si>
  <si>
    <t>(1,60+1,73)*2*3,60</t>
  </si>
  <si>
    <t>(3,65+1,73)*2*3,60</t>
  </si>
  <si>
    <t>(3,65+3,58)*2*3,60</t>
  </si>
  <si>
    <t>(2,85+3,89)*2*3,60</t>
  </si>
  <si>
    <t>Mezisoučet stěny</t>
  </si>
  <si>
    <t>107</t>
  </si>
  <si>
    <t>784221101</t>
  </si>
  <si>
    <t>Malby z malířských směsí otěruvzdorných za sucha dvojnásobné, bílé za sucha otěruvzdorné dobře v místnostech výšky do 3,80 m</t>
  </si>
  <si>
    <t>-233013773</t>
  </si>
  <si>
    <t>108</t>
  </si>
  <si>
    <t>784221153</t>
  </si>
  <si>
    <t>Malby z malířských směsí otěruvzdorných za sucha Příplatek k cenám dvojnásobných maleb na tónovacích automatech, v odstínu středně sytém</t>
  </si>
  <si>
    <t>-1479530591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</si>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</sst>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4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5"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39" fillId="0" borderId="28" xfId="0" applyFont="1" applyBorder="1" applyAlignment="1">
      <alignment horizontal="left" wrapText="1"/>
    </xf>
    <xf numFmtId="0" fontId="13" fillId="0" borderId="27"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1"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8" fillId="0" borderId="0" xfId="0" applyFont="1" applyBorder="1" applyAlignment="1">
      <alignment horizontal="center" vertical="center"/>
    </xf>
    <xf numFmtId="0" fontId="13"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1"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3"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0" xfId="0" applyFont="1" applyBorder="1" applyAlignment="1">
      <alignment horizontal="left" vertical="center"/>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33</v>
      </c>
      <c r="AO16" s="23"/>
      <c r="AP16" s="23"/>
      <c r="AQ16" s="23"/>
      <c r="AR16" s="21"/>
      <c r="BE16" s="32"/>
      <c r="BS16" s="18" t="s">
        <v>4</v>
      </c>
    </row>
    <row r="17" spans="2:71" s="1" customFormat="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19</v>
      </c>
      <c r="AO17" s="23"/>
      <c r="AP17" s="23"/>
      <c r="AQ17" s="23"/>
      <c r="AR17" s="21"/>
      <c r="BE17" s="32"/>
      <c r="BS17" s="18" t="s">
        <v>35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37</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39</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41</v>
      </c>
      <c r="M28" s="46"/>
      <c r="N28" s="46"/>
      <c r="O28" s="46"/>
      <c r="P28" s="46"/>
      <c r="Q28" s="41"/>
      <c r="R28" s="41"/>
      <c r="S28" s="41"/>
      <c r="T28" s="41"/>
      <c r="U28" s="41"/>
      <c r="V28" s="41"/>
      <c r="W28" s="46" t="s">
        <v>42</v>
      </c>
      <c r="X28" s="46"/>
      <c r="Y28" s="46"/>
      <c r="Z28" s="46"/>
      <c r="AA28" s="46"/>
      <c r="AB28" s="46"/>
      <c r="AC28" s="46"/>
      <c r="AD28" s="46"/>
      <c r="AE28" s="46"/>
      <c r="AF28" s="41"/>
      <c r="AG28" s="41"/>
      <c r="AH28" s="41"/>
      <c r="AI28" s="41"/>
      <c r="AJ28" s="41"/>
      <c r="AK28" s="46" t="s">
        <v>43</v>
      </c>
      <c r="AL28" s="46"/>
      <c r="AM28" s="46"/>
      <c r="AN28" s="46"/>
      <c r="AO28" s="46"/>
      <c r="AP28" s="41"/>
      <c r="AQ28" s="41"/>
      <c r="AR28" s="45"/>
      <c r="BE28" s="32"/>
    </row>
    <row r="29" spans="1:57" s="3" customFormat="1" ht="14.4" customHeight="1">
      <c r="A29" s="3"/>
      <c r="B29" s="47"/>
      <c r="C29" s="48"/>
      <c r="D29" s="33" t="s">
        <v>44</v>
      </c>
      <c r="E29" s="48"/>
      <c r="F29" s="33" t="s">
        <v>45</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46</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47</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48</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49</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50</v>
      </c>
      <c r="E35" s="55"/>
      <c r="F35" s="55"/>
      <c r="G35" s="55"/>
      <c r="H35" s="55"/>
      <c r="I35" s="55"/>
      <c r="J35" s="55"/>
      <c r="K35" s="55"/>
      <c r="L35" s="55"/>
      <c r="M35" s="55"/>
      <c r="N35" s="55"/>
      <c r="O35" s="55"/>
      <c r="P35" s="55"/>
      <c r="Q35" s="55"/>
      <c r="R35" s="55"/>
      <c r="S35" s="55"/>
      <c r="T35" s="56" t="s">
        <v>51</v>
      </c>
      <c r="U35" s="55"/>
      <c r="V35" s="55"/>
      <c r="W35" s="55"/>
      <c r="X35" s="57" t="s">
        <v>52</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53</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115</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Stavební úpravy v objektu Kino Sněžník - nová šatna, Podmokelská 1070-24, Děčín IV</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Podmokelská 1070/24, Děčín IV</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1. 2. 2023</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Statutární město Děčín</v>
      </c>
      <c r="M49" s="41"/>
      <c r="N49" s="41"/>
      <c r="O49" s="41"/>
      <c r="P49" s="41"/>
      <c r="Q49" s="41"/>
      <c r="R49" s="41"/>
      <c r="S49" s="41"/>
      <c r="T49" s="41"/>
      <c r="U49" s="41"/>
      <c r="V49" s="41"/>
      <c r="W49" s="41"/>
      <c r="X49" s="41"/>
      <c r="Y49" s="41"/>
      <c r="Z49" s="41"/>
      <c r="AA49" s="41"/>
      <c r="AB49" s="41"/>
      <c r="AC49" s="41"/>
      <c r="AD49" s="41"/>
      <c r="AE49" s="41"/>
      <c r="AF49" s="41"/>
      <c r="AG49" s="41"/>
      <c r="AH49" s="41"/>
      <c r="AI49" s="33" t="s">
        <v>32</v>
      </c>
      <c r="AJ49" s="41"/>
      <c r="AK49" s="41"/>
      <c r="AL49" s="41"/>
      <c r="AM49" s="74" t="str">
        <f>IF(E17="","",E17)</f>
        <v>Dagmar Vinšová, Dis</v>
      </c>
      <c r="AN49" s="65"/>
      <c r="AO49" s="65"/>
      <c r="AP49" s="65"/>
      <c r="AQ49" s="41"/>
      <c r="AR49" s="45"/>
      <c r="AS49" s="75" t="s">
        <v>54</v>
      </c>
      <c r="AT49" s="76"/>
      <c r="AU49" s="77"/>
      <c r="AV49" s="77"/>
      <c r="AW49" s="77"/>
      <c r="AX49" s="77"/>
      <c r="AY49" s="77"/>
      <c r="AZ49" s="77"/>
      <c r="BA49" s="77"/>
      <c r="BB49" s="77"/>
      <c r="BC49" s="77"/>
      <c r="BD49" s="78"/>
      <c r="BE49" s="39"/>
    </row>
    <row r="50" spans="1:57" s="2" customFormat="1" ht="15.15" customHeight="1">
      <c r="A50" s="39"/>
      <c r="B50" s="40"/>
      <c r="C50" s="33" t="s">
        <v>30</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36</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55</v>
      </c>
      <c r="D52" s="88"/>
      <c r="E52" s="88"/>
      <c r="F52" s="88"/>
      <c r="G52" s="88"/>
      <c r="H52" s="89"/>
      <c r="I52" s="90" t="s">
        <v>56</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57</v>
      </c>
      <c r="AH52" s="88"/>
      <c r="AI52" s="88"/>
      <c r="AJ52" s="88"/>
      <c r="AK52" s="88"/>
      <c r="AL52" s="88"/>
      <c r="AM52" s="88"/>
      <c r="AN52" s="90" t="s">
        <v>58</v>
      </c>
      <c r="AO52" s="88"/>
      <c r="AP52" s="88"/>
      <c r="AQ52" s="92" t="s">
        <v>59</v>
      </c>
      <c r="AR52" s="45"/>
      <c r="AS52" s="93" t="s">
        <v>60</v>
      </c>
      <c r="AT52" s="94" t="s">
        <v>61</v>
      </c>
      <c r="AU52" s="94" t="s">
        <v>62</v>
      </c>
      <c r="AV52" s="94" t="s">
        <v>63</v>
      </c>
      <c r="AW52" s="94" t="s">
        <v>64</v>
      </c>
      <c r="AX52" s="94" t="s">
        <v>65</v>
      </c>
      <c r="AY52" s="94" t="s">
        <v>66</v>
      </c>
      <c r="AZ52" s="94" t="s">
        <v>67</v>
      </c>
      <c r="BA52" s="94" t="s">
        <v>68</v>
      </c>
      <c r="BB52" s="94" t="s">
        <v>69</v>
      </c>
      <c r="BC52" s="94" t="s">
        <v>70</v>
      </c>
      <c r="BD52" s="95" t="s">
        <v>71</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72</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ROUND(AG55,2)</f>
        <v>0</v>
      </c>
      <c r="AH54" s="102"/>
      <c r="AI54" s="102"/>
      <c r="AJ54" s="102"/>
      <c r="AK54" s="102"/>
      <c r="AL54" s="102"/>
      <c r="AM54" s="102"/>
      <c r="AN54" s="103">
        <f>SUM(AG54,AT54)</f>
        <v>0</v>
      </c>
      <c r="AO54" s="103"/>
      <c r="AP54" s="103"/>
      <c r="AQ54" s="104" t="s">
        <v>19</v>
      </c>
      <c r="AR54" s="105"/>
      <c r="AS54" s="106">
        <f>ROUND(AS55,2)</f>
        <v>0</v>
      </c>
      <c r="AT54" s="107">
        <f>ROUND(SUM(AV54:AW54),2)</f>
        <v>0</v>
      </c>
      <c r="AU54" s="108">
        <f>ROUND(AU55,5)</f>
        <v>0</v>
      </c>
      <c r="AV54" s="107">
        <f>ROUND(AZ54*L29,2)</f>
        <v>0</v>
      </c>
      <c r="AW54" s="107">
        <f>ROUND(BA54*L30,2)</f>
        <v>0</v>
      </c>
      <c r="AX54" s="107">
        <f>ROUND(BB54*L29,2)</f>
        <v>0</v>
      </c>
      <c r="AY54" s="107">
        <f>ROUND(BC54*L30,2)</f>
        <v>0</v>
      </c>
      <c r="AZ54" s="107">
        <f>ROUND(AZ55,2)</f>
        <v>0</v>
      </c>
      <c r="BA54" s="107">
        <f>ROUND(BA55,2)</f>
        <v>0</v>
      </c>
      <c r="BB54" s="107">
        <f>ROUND(BB55,2)</f>
        <v>0</v>
      </c>
      <c r="BC54" s="107">
        <f>ROUND(BC55,2)</f>
        <v>0</v>
      </c>
      <c r="BD54" s="109">
        <f>ROUND(BD55,2)</f>
        <v>0</v>
      </c>
      <c r="BE54" s="6"/>
      <c r="BS54" s="110" t="s">
        <v>73</v>
      </c>
      <c r="BT54" s="110" t="s">
        <v>74</v>
      </c>
      <c r="BV54" s="110" t="s">
        <v>75</v>
      </c>
      <c r="BW54" s="110" t="s">
        <v>5</v>
      </c>
      <c r="BX54" s="110" t="s">
        <v>76</v>
      </c>
      <c r="CL54" s="110" t="s">
        <v>19</v>
      </c>
    </row>
    <row r="55" spans="1:90" s="7" customFormat="1" ht="37.5" customHeight="1">
      <c r="A55" s="111" t="s">
        <v>77</v>
      </c>
      <c r="B55" s="112"/>
      <c r="C55" s="113"/>
      <c r="D55" s="114" t="s">
        <v>14</v>
      </c>
      <c r="E55" s="114"/>
      <c r="F55" s="114"/>
      <c r="G55" s="114"/>
      <c r="H55" s="114"/>
      <c r="I55" s="115"/>
      <c r="J55" s="114" t="s">
        <v>17</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'115 - Stavební úpravy v o...'!J28</f>
        <v>0</v>
      </c>
      <c r="AH55" s="115"/>
      <c r="AI55" s="115"/>
      <c r="AJ55" s="115"/>
      <c r="AK55" s="115"/>
      <c r="AL55" s="115"/>
      <c r="AM55" s="115"/>
      <c r="AN55" s="116">
        <f>SUM(AG55,AT55)</f>
        <v>0</v>
      </c>
      <c r="AO55" s="115"/>
      <c r="AP55" s="115"/>
      <c r="AQ55" s="117" t="s">
        <v>78</v>
      </c>
      <c r="AR55" s="118"/>
      <c r="AS55" s="119">
        <v>0</v>
      </c>
      <c r="AT55" s="120">
        <f>ROUND(SUM(AV55:AW55),2)</f>
        <v>0</v>
      </c>
      <c r="AU55" s="121">
        <f>'115 - Stavební úpravy v o...'!P94</f>
        <v>0</v>
      </c>
      <c r="AV55" s="120">
        <f>'115 - Stavební úpravy v o...'!J31</f>
        <v>0</v>
      </c>
      <c r="AW55" s="120">
        <f>'115 - Stavební úpravy v o...'!J32</f>
        <v>0</v>
      </c>
      <c r="AX55" s="120">
        <f>'115 - Stavební úpravy v o...'!J33</f>
        <v>0</v>
      </c>
      <c r="AY55" s="120">
        <f>'115 - Stavební úpravy v o...'!J34</f>
        <v>0</v>
      </c>
      <c r="AZ55" s="120">
        <f>'115 - Stavební úpravy v o...'!F31</f>
        <v>0</v>
      </c>
      <c r="BA55" s="120">
        <f>'115 - Stavební úpravy v o...'!F32</f>
        <v>0</v>
      </c>
      <c r="BB55" s="120">
        <f>'115 - Stavební úpravy v o...'!F33</f>
        <v>0</v>
      </c>
      <c r="BC55" s="120">
        <f>'115 - Stavební úpravy v o...'!F34</f>
        <v>0</v>
      </c>
      <c r="BD55" s="122">
        <f>'115 - Stavební úpravy v o...'!F35</f>
        <v>0</v>
      </c>
      <c r="BE55" s="7"/>
      <c r="BT55" s="123" t="s">
        <v>79</v>
      </c>
      <c r="BU55" s="123" t="s">
        <v>80</v>
      </c>
      <c r="BV55" s="123" t="s">
        <v>75</v>
      </c>
      <c r="BW55" s="123" t="s">
        <v>5</v>
      </c>
      <c r="BX55" s="123" t="s">
        <v>76</v>
      </c>
      <c r="CL55" s="123" t="s">
        <v>19</v>
      </c>
    </row>
    <row r="56" spans="1:57" s="2" customFormat="1" ht="30" customHeight="1">
      <c r="A56" s="39"/>
      <c r="B56" s="40"/>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5"/>
      <c r="AS56" s="39"/>
      <c r="AT56" s="39"/>
      <c r="AU56" s="39"/>
      <c r="AV56" s="39"/>
      <c r="AW56" s="39"/>
      <c r="AX56" s="39"/>
      <c r="AY56" s="39"/>
      <c r="AZ56" s="39"/>
      <c r="BA56" s="39"/>
      <c r="BB56" s="39"/>
      <c r="BC56" s="39"/>
      <c r="BD56" s="39"/>
      <c r="BE56" s="39"/>
    </row>
    <row r="57" spans="1:57" s="2" customFormat="1" ht="6.95" customHeight="1">
      <c r="A57" s="39"/>
      <c r="B57" s="60"/>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45"/>
      <c r="AS57" s="39"/>
      <c r="AT57" s="39"/>
      <c r="AU57" s="39"/>
      <c r="AV57" s="39"/>
      <c r="AW57" s="39"/>
      <c r="AX57" s="39"/>
      <c r="AY57" s="39"/>
      <c r="AZ57" s="39"/>
      <c r="BA57" s="39"/>
      <c r="BB57" s="39"/>
      <c r="BC57" s="39"/>
      <c r="BD57" s="39"/>
      <c r="BE57" s="39"/>
    </row>
  </sheetData>
  <sheetProtection password="CC35"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115 - Stavební úpravy v o...'!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5</v>
      </c>
    </row>
    <row r="3" spans="2:46" s="1" customFormat="1" ht="6.95" customHeight="1">
      <c r="B3" s="124"/>
      <c r="C3" s="125"/>
      <c r="D3" s="125"/>
      <c r="E3" s="125"/>
      <c r="F3" s="125"/>
      <c r="G3" s="125"/>
      <c r="H3" s="125"/>
      <c r="I3" s="125"/>
      <c r="J3" s="125"/>
      <c r="K3" s="125"/>
      <c r="L3" s="21"/>
      <c r="AT3" s="18" t="s">
        <v>81</v>
      </c>
    </row>
    <row r="4" spans="2:46" s="1" customFormat="1" ht="24.95" customHeight="1">
      <c r="B4" s="21"/>
      <c r="D4" s="126" t="s">
        <v>82</v>
      </c>
      <c r="L4" s="21"/>
      <c r="M4" s="127" t="s">
        <v>10</v>
      </c>
      <c r="AT4" s="18" t="s">
        <v>4</v>
      </c>
    </row>
    <row r="5" spans="2:12" s="1" customFormat="1" ht="6.95" customHeight="1">
      <c r="B5" s="21"/>
      <c r="L5" s="21"/>
    </row>
    <row r="6" spans="1:31" s="2" customFormat="1" ht="12" customHeight="1">
      <c r="A6" s="39"/>
      <c r="B6" s="45"/>
      <c r="C6" s="39"/>
      <c r="D6" s="128" t="s">
        <v>16</v>
      </c>
      <c r="E6" s="39"/>
      <c r="F6" s="39"/>
      <c r="G6" s="39"/>
      <c r="H6" s="39"/>
      <c r="I6" s="39"/>
      <c r="J6" s="39"/>
      <c r="K6" s="39"/>
      <c r="L6" s="129"/>
      <c r="S6" s="39"/>
      <c r="T6" s="39"/>
      <c r="U6" s="39"/>
      <c r="V6" s="39"/>
      <c r="W6" s="39"/>
      <c r="X6" s="39"/>
      <c r="Y6" s="39"/>
      <c r="Z6" s="39"/>
      <c r="AA6" s="39"/>
      <c r="AB6" s="39"/>
      <c r="AC6" s="39"/>
      <c r="AD6" s="39"/>
      <c r="AE6" s="39"/>
    </row>
    <row r="7" spans="1:31" s="2" customFormat="1" ht="16.5" customHeight="1">
      <c r="A7" s="39"/>
      <c r="B7" s="45"/>
      <c r="C7" s="39"/>
      <c r="D7" s="39"/>
      <c r="E7" s="130" t="s">
        <v>17</v>
      </c>
      <c r="F7" s="39"/>
      <c r="G7" s="39"/>
      <c r="H7" s="39"/>
      <c r="I7" s="39"/>
      <c r="J7" s="39"/>
      <c r="K7" s="39"/>
      <c r="L7" s="129"/>
      <c r="S7" s="39"/>
      <c r="T7" s="39"/>
      <c r="U7" s="39"/>
      <c r="V7" s="39"/>
      <c r="W7" s="39"/>
      <c r="X7" s="39"/>
      <c r="Y7" s="39"/>
      <c r="Z7" s="39"/>
      <c r="AA7" s="39"/>
      <c r="AB7" s="39"/>
      <c r="AC7" s="39"/>
      <c r="AD7" s="39"/>
      <c r="AE7" s="39"/>
    </row>
    <row r="8" spans="1:31" s="2" customFormat="1" ht="12">
      <c r="A8" s="39"/>
      <c r="B8" s="45"/>
      <c r="C8" s="39"/>
      <c r="D8" s="39"/>
      <c r="E8" s="39"/>
      <c r="F8" s="39"/>
      <c r="G8" s="39"/>
      <c r="H8" s="39"/>
      <c r="I8" s="39"/>
      <c r="J8" s="39"/>
      <c r="K8" s="39"/>
      <c r="L8" s="129"/>
      <c r="S8" s="39"/>
      <c r="T8" s="39"/>
      <c r="U8" s="39"/>
      <c r="V8" s="39"/>
      <c r="W8" s="39"/>
      <c r="X8" s="39"/>
      <c r="Y8" s="39"/>
      <c r="Z8" s="39"/>
      <c r="AA8" s="39"/>
      <c r="AB8" s="39"/>
      <c r="AC8" s="39"/>
      <c r="AD8" s="39"/>
      <c r="AE8" s="39"/>
    </row>
    <row r="9" spans="1:31" s="2" customFormat="1" ht="12" customHeight="1">
      <c r="A9" s="39"/>
      <c r="B9" s="45"/>
      <c r="C9" s="39"/>
      <c r="D9" s="128" t="s">
        <v>18</v>
      </c>
      <c r="E9" s="39"/>
      <c r="F9" s="131" t="s">
        <v>19</v>
      </c>
      <c r="G9" s="39"/>
      <c r="H9" s="39"/>
      <c r="I9" s="128" t="s">
        <v>20</v>
      </c>
      <c r="J9" s="131" t="s">
        <v>19</v>
      </c>
      <c r="K9" s="39"/>
      <c r="L9" s="129"/>
      <c r="S9" s="39"/>
      <c r="T9" s="39"/>
      <c r="U9" s="39"/>
      <c r="V9" s="39"/>
      <c r="W9" s="39"/>
      <c r="X9" s="39"/>
      <c r="Y9" s="39"/>
      <c r="Z9" s="39"/>
      <c r="AA9" s="39"/>
      <c r="AB9" s="39"/>
      <c r="AC9" s="39"/>
      <c r="AD9" s="39"/>
      <c r="AE9" s="39"/>
    </row>
    <row r="10" spans="1:31" s="2" customFormat="1" ht="12" customHeight="1">
      <c r="A10" s="39"/>
      <c r="B10" s="45"/>
      <c r="C10" s="39"/>
      <c r="D10" s="128" t="s">
        <v>21</v>
      </c>
      <c r="E10" s="39"/>
      <c r="F10" s="131" t="s">
        <v>22</v>
      </c>
      <c r="G10" s="39"/>
      <c r="H10" s="39"/>
      <c r="I10" s="128" t="s">
        <v>23</v>
      </c>
      <c r="J10" s="132" t="str">
        <f>'Rekapitulace stavby'!AN8</f>
        <v>1. 2. 2023</v>
      </c>
      <c r="K10" s="39"/>
      <c r="L10" s="129"/>
      <c r="S10" s="39"/>
      <c r="T10" s="39"/>
      <c r="U10" s="39"/>
      <c r="V10" s="39"/>
      <c r="W10" s="39"/>
      <c r="X10" s="39"/>
      <c r="Y10" s="39"/>
      <c r="Z10" s="39"/>
      <c r="AA10" s="39"/>
      <c r="AB10" s="39"/>
      <c r="AC10" s="39"/>
      <c r="AD10" s="39"/>
      <c r="AE10" s="39"/>
    </row>
    <row r="11" spans="1:31" s="2" customFormat="1" ht="10.8" customHeight="1">
      <c r="A11" s="39"/>
      <c r="B11" s="45"/>
      <c r="C11" s="39"/>
      <c r="D11" s="39"/>
      <c r="E11" s="39"/>
      <c r="F11" s="39"/>
      <c r="G11" s="39"/>
      <c r="H11" s="39"/>
      <c r="I11" s="39"/>
      <c r="J11" s="39"/>
      <c r="K11" s="39"/>
      <c r="L11" s="129"/>
      <c r="S11" s="39"/>
      <c r="T11" s="39"/>
      <c r="U11" s="39"/>
      <c r="V11" s="39"/>
      <c r="W11" s="39"/>
      <c r="X11" s="39"/>
      <c r="Y11" s="39"/>
      <c r="Z11" s="39"/>
      <c r="AA11" s="39"/>
      <c r="AB11" s="39"/>
      <c r="AC11" s="39"/>
      <c r="AD11" s="39"/>
      <c r="AE11" s="39"/>
    </row>
    <row r="12" spans="1:31" s="2" customFormat="1" ht="12" customHeight="1">
      <c r="A12" s="39"/>
      <c r="B12" s="45"/>
      <c r="C12" s="39"/>
      <c r="D12" s="128" t="s">
        <v>25</v>
      </c>
      <c r="E12" s="39"/>
      <c r="F12" s="39"/>
      <c r="G12" s="39"/>
      <c r="H12" s="39"/>
      <c r="I12" s="128" t="s">
        <v>26</v>
      </c>
      <c r="J12" s="131" t="s">
        <v>27</v>
      </c>
      <c r="K12" s="39"/>
      <c r="L12" s="129"/>
      <c r="S12" s="39"/>
      <c r="T12" s="39"/>
      <c r="U12" s="39"/>
      <c r="V12" s="39"/>
      <c r="W12" s="39"/>
      <c r="X12" s="39"/>
      <c r="Y12" s="39"/>
      <c r="Z12" s="39"/>
      <c r="AA12" s="39"/>
      <c r="AB12" s="39"/>
      <c r="AC12" s="39"/>
      <c r="AD12" s="39"/>
      <c r="AE12" s="39"/>
    </row>
    <row r="13" spans="1:31" s="2" customFormat="1" ht="18" customHeight="1">
      <c r="A13" s="39"/>
      <c r="B13" s="45"/>
      <c r="C13" s="39"/>
      <c r="D13" s="39"/>
      <c r="E13" s="131" t="s">
        <v>28</v>
      </c>
      <c r="F13" s="39"/>
      <c r="G13" s="39"/>
      <c r="H13" s="39"/>
      <c r="I13" s="128" t="s">
        <v>29</v>
      </c>
      <c r="J13" s="131" t="s">
        <v>19</v>
      </c>
      <c r="K13" s="39"/>
      <c r="L13" s="129"/>
      <c r="S13" s="39"/>
      <c r="T13" s="39"/>
      <c r="U13" s="39"/>
      <c r="V13" s="39"/>
      <c r="W13" s="39"/>
      <c r="X13" s="39"/>
      <c r="Y13" s="39"/>
      <c r="Z13" s="39"/>
      <c r="AA13" s="39"/>
      <c r="AB13" s="39"/>
      <c r="AC13" s="39"/>
      <c r="AD13" s="39"/>
      <c r="AE13" s="39"/>
    </row>
    <row r="14" spans="1:31" s="2" customFormat="1" ht="6.95" customHeight="1">
      <c r="A14" s="39"/>
      <c r="B14" s="45"/>
      <c r="C14" s="39"/>
      <c r="D14" s="39"/>
      <c r="E14" s="39"/>
      <c r="F14" s="39"/>
      <c r="G14" s="39"/>
      <c r="H14" s="39"/>
      <c r="I14" s="39"/>
      <c r="J14" s="39"/>
      <c r="K14" s="39"/>
      <c r="L14" s="129"/>
      <c r="S14" s="39"/>
      <c r="T14" s="39"/>
      <c r="U14" s="39"/>
      <c r="V14" s="39"/>
      <c r="W14" s="39"/>
      <c r="X14" s="39"/>
      <c r="Y14" s="39"/>
      <c r="Z14" s="39"/>
      <c r="AA14" s="39"/>
      <c r="AB14" s="39"/>
      <c r="AC14" s="39"/>
      <c r="AD14" s="39"/>
      <c r="AE14" s="39"/>
    </row>
    <row r="15" spans="1:31" s="2" customFormat="1" ht="12" customHeight="1">
      <c r="A15" s="39"/>
      <c r="B15" s="45"/>
      <c r="C15" s="39"/>
      <c r="D15" s="128" t="s">
        <v>30</v>
      </c>
      <c r="E15" s="39"/>
      <c r="F15" s="39"/>
      <c r="G15" s="39"/>
      <c r="H15" s="39"/>
      <c r="I15" s="128" t="s">
        <v>26</v>
      </c>
      <c r="J15" s="34" t="str">
        <f>'Rekapitulace stavby'!AN13</f>
        <v>Vyplň údaj</v>
      </c>
      <c r="K15" s="39"/>
      <c r="L15" s="129"/>
      <c r="S15" s="39"/>
      <c r="T15" s="39"/>
      <c r="U15" s="39"/>
      <c r="V15" s="39"/>
      <c r="W15" s="39"/>
      <c r="X15" s="39"/>
      <c r="Y15" s="39"/>
      <c r="Z15" s="39"/>
      <c r="AA15" s="39"/>
      <c r="AB15" s="39"/>
      <c r="AC15" s="39"/>
      <c r="AD15" s="39"/>
      <c r="AE15" s="39"/>
    </row>
    <row r="16" spans="1:31" s="2" customFormat="1" ht="18" customHeight="1">
      <c r="A16" s="39"/>
      <c r="B16" s="45"/>
      <c r="C16" s="39"/>
      <c r="D16" s="39"/>
      <c r="E16" s="34" t="str">
        <f>'Rekapitulace stavby'!E14</f>
        <v>Vyplň údaj</v>
      </c>
      <c r="F16" s="131"/>
      <c r="G16" s="131"/>
      <c r="H16" s="131"/>
      <c r="I16" s="128" t="s">
        <v>29</v>
      </c>
      <c r="J16" s="34" t="str">
        <f>'Rekapitulace stavby'!AN14</f>
        <v>Vyplň údaj</v>
      </c>
      <c r="K16" s="39"/>
      <c r="L16" s="129"/>
      <c r="S16" s="39"/>
      <c r="T16" s="39"/>
      <c r="U16" s="39"/>
      <c r="V16" s="39"/>
      <c r="W16" s="39"/>
      <c r="X16" s="39"/>
      <c r="Y16" s="39"/>
      <c r="Z16" s="39"/>
      <c r="AA16" s="39"/>
      <c r="AB16" s="39"/>
      <c r="AC16" s="39"/>
      <c r="AD16" s="39"/>
      <c r="AE16" s="39"/>
    </row>
    <row r="17" spans="1:31" s="2" customFormat="1" ht="6.95" customHeight="1">
      <c r="A17" s="39"/>
      <c r="B17" s="45"/>
      <c r="C17" s="39"/>
      <c r="D17" s="39"/>
      <c r="E17" s="39"/>
      <c r="F17" s="39"/>
      <c r="G17" s="39"/>
      <c r="H17" s="39"/>
      <c r="I17" s="39"/>
      <c r="J17" s="39"/>
      <c r="K17" s="39"/>
      <c r="L17" s="129"/>
      <c r="S17" s="39"/>
      <c r="T17" s="39"/>
      <c r="U17" s="39"/>
      <c r="V17" s="39"/>
      <c r="W17" s="39"/>
      <c r="X17" s="39"/>
      <c r="Y17" s="39"/>
      <c r="Z17" s="39"/>
      <c r="AA17" s="39"/>
      <c r="AB17" s="39"/>
      <c r="AC17" s="39"/>
      <c r="AD17" s="39"/>
      <c r="AE17" s="39"/>
    </row>
    <row r="18" spans="1:31" s="2" customFormat="1" ht="12" customHeight="1">
      <c r="A18" s="39"/>
      <c r="B18" s="45"/>
      <c r="C18" s="39"/>
      <c r="D18" s="128" t="s">
        <v>32</v>
      </c>
      <c r="E18" s="39"/>
      <c r="F18" s="39"/>
      <c r="G18" s="39"/>
      <c r="H18" s="39"/>
      <c r="I18" s="128" t="s">
        <v>26</v>
      </c>
      <c r="J18" s="131" t="s">
        <v>33</v>
      </c>
      <c r="K18" s="39"/>
      <c r="L18" s="129"/>
      <c r="S18" s="39"/>
      <c r="T18" s="39"/>
      <c r="U18" s="39"/>
      <c r="V18" s="39"/>
      <c r="W18" s="39"/>
      <c r="X18" s="39"/>
      <c r="Y18" s="39"/>
      <c r="Z18" s="39"/>
      <c r="AA18" s="39"/>
      <c r="AB18" s="39"/>
      <c r="AC18" s="39"/>
      <c r="AD18" s="39"/>
      <c r="AE18" s="39"/>
    </row>
    <row r="19" spans="1:31" s="2" customFormat="1" ht="18" customHeight="1">
      <c r="A19" s="39"/>
      <c r="B19" s="45"/>
      <c r="C19" s="39"/>
      <c r="D19" s="39"/>
      <c r="E19" s="131" t="s">
        <v>34</v>
      </c>
      <c r="F19" s="39"/>
      <c r="G19" s="39"/>
      <c r="H19" s="39"/>
      <c r="I19" s="128" t="s">
        <v>29</v>
      </c>
      <c r="J19" s="131" t="s">
        <v>19</v>
      </c>
      <c r="K19" s="39"/>
      <c r="L19" s="129"/>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129"/>
      <c r="S20" s="39"/>
      <c r="T20" s="39"/>
      <c r="U20" s="39"/>
      <c r="V20" s="39"/>
      <c r="W20" s="39"/>
      <c r="X20" s="39"/>
      <c r="Y20" s="39"/>
      <c r="Z20" s="39"/>
      <c r="AA20" s="39"/>
      <c r="AB20" s="39"/>
      <c r="AC20" s="39"/>
      <c r="AD20" s="39"/>
      <c r="AE20" s="39"/>
    </row>
    <row r="21" spans="1:31" s="2" customFormat="1" ht="12" customHeight="1">
      <c r="A21" s="39"/>
      <c r="B21" s="45"/>
      <c r="C21" s="39"/>
      <c r="D21" s="128" t="s">
        <v>36</v>
      </c>
      <c r="E21" s="39"/>
      <c r="F21" s="39"/>
      <c r="G21" s="39"/>
      <c r="H21" s="39"/>
      <c r="I21" s="128" t="s">
        <v>26</v>
      </c>
      <c r="J21" s="131" t="str">
        <f>IF('Rekapitulace stavby'!AN19="","",'Rekapitulace stavby'!AN19)</f>
        <v/>
      </c>
      <c r="K21" s="39"/>
      <c r="L21" s="129"/>
      <c r="S21" s="39"/>
      <c r="T21" s="39"/>
      <c r="U21" s="39"/>
      <c r="V21" s="39"/>
      <c r="W21" s="39"/>
      <c r="X21" s="39"/>
      <c r="Y21" s="39"/>
      <c r="Z21" s="39"/>
      <c r="AA21" s="39"/>
      <c r="AB21" s="39"/>
      <c r="AC21" s="39"/>
      <c r="AD21" s="39"/>
      <c r="AE21" s="39"/>
    </row>
    <row r="22" spans="1:31" s="2" customFormat="1" ht="18" customHeight="1">
      <c r="A22" s="39"/>
      <c r="B22" s="45"/>
      <c r="C22" s="39"/>
      <c r="D22" s="39"/>
      <c r="E22" s="131" t="str">
        <f>IF('Rekapitulace stavby'!E20="","",'Rekapitulace stavby'!E20)</f>
        <v xml:space="preserve"> </v>
      </c>
      <c r="F22" s="39"/>
      <c r="G22" s="39"/>
      <c r="H22" s="39"/>
      <c r="I22" s="128" t="s">
        <v>29</v>
      </c>
      <c r="J22" s="131" t="str">
        <f>IF('Rekapitulace stavby'!AN20="","",'Rekapitulace stavby'!AN20)</f>
        <v/>
      </c>
      <c r="K22" s="39"/>
      <c r="L22" s="129"/>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129"/>
      <c r="S23" s="39"/>
      <c r="T23" s="39"/>
      <c r="U23" s="39"/>
      <c r="V23" s="39"/>
      <c r="W23" s="39"/>
      <c r="X23" s="39"/>
      <c r="Y23" s="39"/>
      <c r="Z23" s="39"/>
      <c r="AA23" s="39"/>
      <c r="AB23" s="39"/>
      <c r="AC23" s="39"/>
      <c r="AD23" s="39"/>
      <c r="AE23" s="39"/>
    </row>
    <row r="24" spans="1:31" s="2" customFormat="1" ht="12" customHeight="1">
      <c r="A24" s="39"/>
      <c r="B24" s="45"/>
      <c r="C24" s="39"/>
      <c r="D24" s="128" t="s">
        <v>38</v>
      </c>
      <c r="E24" s="39"/>
      <c r="F24" s="39"/>
      <c r="G24" s="39"/>
      <c r="H24" s="39"/>
      <c r="I24" s="39"/>
      <c r="J24" s="39"/>
      <c r="K24" s="39"/>
      <c r="L24" s="129"/>
      <c r="S24" s="39"/>
      <c r="T24" s="39"/>
      <c r="U24" s="39"/>
      <c r="V24" s="39"/>
      <c r="W24" s="39"/>
      <c r="X24" s="39"/>
      <c r="Y24" s="39"/>
      <c r="Z24" s="39"/>
      <c r="AA24" s="39"/>
      <c r="AB24" s="39"/>
      <c r="AC24" s="39"/>
      <c r="AD24" s="39"/>
      <c r="AE24" s="39"/>
    </row>
    <row r="25" spans="1:31" s="8" customFormat="1" ht="47.25" customHeight="1">
      <c r="A25" s="133"/>
      <c r="B25" s="134"/>
      <c r="C25" s="133"/>
      <c r="D25" s="133"/>
      <c r="E25" s="135" t="s">
        <v>39</v>
      </c>
      <c r="F25" s="135"/>
      <c r="G25" s="135"/>
      <c r="H25" s="135"/>
      <c r="I25" s="133"/>
      <c r="J25" s="133"/>
      <c r="K25" s="133"/>
      <c r="L25" s="136"/>
      <c r="S25" s="133"/>
      <c r="T25" s="133"/>
      <c r="U25" s="133"/>
      <c r="V25" s="133"/>
      <c r="W25" s="133"/>
      <c r="X25" s="133"/>
      <c r="Y25" s="133"/>
      <c r="Z25" s="133"/>
      <c r="AA25" s="133"/>
      <c r="AB25" s="133"/>
      <c r="AC25" s="133"/>
      <c r="AD25" s="133"/>
      <c r="AE25" s="133"/>
    </row>
    <row r="26" spans="1:31" s="2" customFormat="1" ht="6.95" customHeight="1">
      <c r="A26" s="39"/>
      <c r="B26" s="45"/>
      <c r="C26" s="39"/>
      <c r="D26" s="39"/>
      <c r="E26" s="39"/>
      <c r="F26" s="39"/>
      <c r="G26" s="39"/>
      <c r="H26" s="39"/>
      <c r="I26" s="39"/>
      <c r="J26" s="39"/>
      <c r="K26" s="39"/>
      <c r="L26" s="129"/>
      <c r="S26" s="39"/>
      <c r="T26" s="39"/>
      <c r="U26" s="39"/>
      <c r="V26" s="39"/>
      <c r="W26" s="39"/>
      <c r="X26" s="39"/>
      <c r="Y26" s="39"/>
      <c r="Z26" s="39"/>
      <c r="AA26" s="39"/>
      <c r="AB26" s="39"/>
      <c r="AC26" s="39"/>
      <c r="AD26" s="39"/>
      <c r="AE26" s="39"/>
    </row>
    <row r="27" spans="1:31" s="2" customFormat="1" ht="6.95" customHeight="1">
      <c r="A27" s="39"/>
      <c r="B27" s="45"/>
      <c r="C27" s="39"/>
      <c r="D27" s="137"/>
      <c r="E27" s="137"/>
      <c r="F27" s="137"/>
      <c r="G27" s="137"/>
      <c r="H27" s="137"/>
      <c r="I27" s="137"/>
      <c r="J27" s="137"/>
      <c r="K27" s="137"/>
      <c r="L27" s="129"/>
      <c r="S27" s="39"/>
      <c r="T27" s="39"/>
      <c r="U27" s="39"/>
      <c r="V27" s="39"/>
      <c r="W27" s="39"/>
      <c r="X27" s="39"/>
      <c r="Y27" s="39"/>
      <c r="Z27" s="39"/>
      <c r="AA27" s="39"/>
      <c r="AB27" s="39"/>
      <c r="AC27" s="39"/>
      <c r="AD27" s="39"/>
      <c r="AE27" s="39"/>
    </row>
    <row r="28" spans="1:31" s="2" customFormat="1" ht="25.4" customHeight="1">
      <c r="A28" s="39"/>
      <c r="B28" s="45"/>
      <c r="C28" s="39"/>
      <c r="D28" s="138" t="s">
        <v>40</v>
      </c>
      <c r="E28" s="39"/>
      <c r="F28" s="39"/>
      <c r="G28" s="39"/>
      <c r="H28" s="39"/>
      <c r="I28" s="39"/>
      <c r="J28" s="139">
        <f>ROUND(J94,2)</f>
        <v>0</v>
      </c>
      <c r="K28" s="39"/>
      <c r="L28" s="129"/>
      <c r="S28" s="39"/>
      <c r="T28" s="39"/>
      <c r="U28" s="39"/>
      <c r="V28" s="39"/>
      <c r="W28" s="39"/>
      <c r="X28" s="39"/>
      <c r="Y28" s="39"/>
      <c r="Z28" s="39"/>
      <c r="AA28" s="39"/>
      <c r="AB28" s="39"/>
      <c r="AC28" s="39"/>
      <c r="AD28" s="39"/>
      <c r="AE28" s="39"/>
    </row>
    <row r="29" spans="1:31" s="2" customFormat="1" ht="6.95" customHeight="1">
      <c r="A29" s="39"/>
      <c r="B29" s="45"/>
      <c r="C29" s="39"/>
      <c r="D29" s="137"/>
      <c r="E29" s="137"/>
      <c r="F29" s="137"/>
      <c r="G29" s="137"/>
      <c r="H29" s="137"/>
      <c r="I29" s="137"/>
      <c r="J29" s="137"/>
      <c r="K29" s="137"/>
      <c r="L29" s="129"/>
      <c r="S29" s="39"/>
      <c r="T29" s="39"/>
      <c r="U29" s="39"/>
      <c r="V29" s="39"/>
      <c r="W29" s="39"/>
      <c r="X29" s="39"/>
      <c r="Y29" s="39"/>
      <c r="Z29" s="39"/>
      <c r="AA29" s="39"/>
      <c r="AB29" s="39"/>
      <c r="AC29" s="39"/>
      <c r="AD29" s="39"/>
      <c r="AE29" s="39"/>
    </row>
    <row r="30" spans="1:31" s="2" customFormat="1" ht="14.4" customHeight="1">
      <c r="A30" s="39"/>
      <c r="B30" s="45"/>
      <c r="C30" s="39"/>
      <c r="D30" s="39"/>
      <c r="E30" s="39"/>
      <c r="F30" s="140" t="s">
        <v>42</v>
      </c>
      <c r="G30" s="39"/>
      <c r="H30" s="39"/>
      <c r="I30" s="140" t="s">
        <v>41</v>
      </c>
      <c r="J30" s="140" t="s">
        <v>43</v>
      </c>
      <c r="K30" s="39"/>
      <c r="L30" s="129"/>
      <c r="S30" s="39"/>
      <c r="T30" s="39"/>
      <c r="U30" s="39"/>
      <c r="V30" s="39"/>
      <c r="W30" s="39"/>
      <c r="X30" s="39"/>
      <c r="Y30" s="39"/>
      <c r="Z30" s="39"/>
      <c r="AA30" s="39"/>
      <c r="AB30" s="39"/>
      <c r="AC30" s="39"/>
      <c r="AD30" s="39"/>
      <c r="AE30" s="39"/>
    </row>
    <row r="31" spans="1:31" s="2" customFormat="1" ht="14.4" customHeight="1">
      <c r="A31" s="39"/>
      <c r="B31" s="45"/>
      <c r="C31" s="39"/>
      <c r="D31" s="141" t="s">
        <v>44</v>
      </c>
      <c r="E31" s="128" t="s">
        <v>45</v>
      </c>
      <c r="F31" s="142">
        <f>ROUND((SUM(BE94:BE344)),2)</f>
        <v>0</v>
      </c>
      <c r="G31" s="39"/>
      <c r="H31" s="39"/>
      <c r="I31" s="143">
        <v>0.21</v>
      </c>
      <c r="J31" s="142">
        <f>ROUND(((SUM(BE94:BE344))*I31),2)</f>
        <v>0</v>
      </c>
      <c r="K31" s="39"/>
      <c r="L31" s="129"/>
      <c r="S31" s="39"/>
      <c r="T31" s="39"/>
      <c r="U31" s="39"/>
      <c r="V31" s="39"/>
      <c r="W31" s="39"/>
      <c r="X31" s="39"/>
      <c r="Y31" s="39"/>
      <c r="Z31" s="39"/>
      <c r="AA31" s="39"/>
      <c r="AB31" s="39"/>
      <c r="AC31" s="39"/>
      <c r="AD31" s="39"/>
      <c r="AE31" s="39"/>
    </row>
    <row r="32" spans="1:31" s="2" customFormat="1" ht="14.4" customHeight="1">
      <c r="A32" s="39"/>
      <c r="B32" s="45"/>
      <c r="C32" s="39"/>
      <c r="D32" s="39"/>
      <c r="E32" s="128" t="s">
        <v>46</v>
      </c>
      <c r="F32" s="142">
        <f>ROUND((SUM(BF94:BF344)),2)</f>
        <v>0</v>
      </c>
      <c r="G32" s="39"/>
      <c r="H32" s="39"/>
      <c r="I32" s="143">
        <v>0.15</v>
      </c>
      <c r="J32" s="142">
        <f>ROUND(((SUM(BF94:BF344))*I32),2)</f>
        <v>0</v>
      </c>
      <c r="K32" s="39"/>
      <c r="L32" s="129"/>
      <c r="S32" s="39"/>
      <c r="T32" s="39"/>
      <c r="U32" s="39"/>
      <c r="V32" s="39"/>
      <c r="W32" s="39"/>
      <c r="X32" s="39"/>
      <c r="Y32" s="39"/>
      <c r="Z32" s="39"/>
      <c r="AA32" s="39"/>
      <c r="AB32" s="39"/>
      <c r="AC32" s="39"/>
      <c r="AD32" s="39"/>
      <c r="AE32" s="39"/>
    </row>
    <row r="33" spans="1:31" s="2" customFormat="1" ht="14.4" customHeight="1" hidden="1">
      <c r="A33" s="39"/>
      <c r="B33" s="45"/>
      <c r="C33" s="39"/>
      <c r="D33" s="39"/>
      <c r="E33" s="128" t="s">
        <v>47</v>
      </c>
      <c r="F33" s="142">
        <f>ROUND((SUM(BG94:BG344)),2)</f>
        <v>0</v>
      </c>
      <c r="G33" s="39"/>
      <c r="H33" s="39"/>
      <c r="I33" s="143">
        <v>0.21</v>
      </c>
      <c r="J33" s="142">
        <f>0</f>
        <v>0</v>
      </c>
      <c r="K33" s="39"/>
      <c r="L33" s="129"/>
      <c r="S33" s="39"/>
      <c r="T33" s="39"/>
      <c r="U33" s="39"/>
      <c r="V33" s="39"/>
      <c r="W33" s="39"/>
      <c r="X33" s="39"/>
      <c r="Y33" s="39"/>
      <c r="Z33" s="39"/>
      <c r="AA33" s="39"/>
      <c r="AB33" s="39"/>
      <c r="AC33" s="39"/>
      <c r="AD33" s="39"/>
      <c r="AE33" s="39"/>
    </row>
    <row r="34" spans="1:31" s="2" customFormat="1" ht="14.4" customHeight="1" hidden="1">
      <c r="A34" s="39"/>
      <c r="B34" s="45"/>
      <c r="C34" s="39"/>
      <c r="D34" s="39"/>
      <c r="E34" s="128" t="s">
        <v>48</v>
      </c>
      <c r="F34" s="142">
        <f>ROUND((SUM(BH94:BH344)),2)</f>
        <v>0</v>
      </c>
      <c r="G34" s="39"/>
      <c r="H34" s="39"/>
      <c r="I34" s="143">
        <v>0.15</v>
      </c>
      <c r="J34" s="142">
        <f>0</f>
        <v>0</v>
      </c>
      <c r="K34" s="39"/>
      <c r="L34" s="129"/>
      <c r="S34" s="39"/>
      <c r="T34" s="39"/>
      <c r="U34" s="39"/>
      <c r="V34" s="39"/>
      <c r="W34" s="39"/>
      <c r="X34" s="39"/>
      <c r="Y34" s="39"/>
      <c r="Z34" s="39"/>
      <c r="AA34" s="39"/>
      <c r="AB34" s="39"/>
      <c r="AC34" s="39"/>
      <c r="AD34" s="39"/>
      <c r="AE34" s="39"/>
    </row>
    <row r="35" spans="1:31" s="2" customFormat="1" ht="14.4" customHeight="1" hidden="1">
      <c r="A35" s="39"/>
      <c r="B35" s="45"/>
      <c r="C35" s="39"/>
      <c r="D35" s="39"/>
      <c r="E35" s="128" t="s">
        <v>49</v>
      </c>
      <c r="F35" s="142">
        <f>ROUND((SUM(BI94:BI344)),2)</f>
        <v>0</v>
      </c>
      <c r="G35" s="39"/>
      <c r="H35" s="39"/>
      <c r="I35" s="143">
        <v>0</v>
      </c>
      <c r="J35" s="142">
        <f>0</f>
        <v>0</v>
      </c>
      <c r="K35" s="39"/>
      <c r="L35" s="129"/>
      <c r="S35" s="39"/>
      <c r="T35" s="39"/>
      <c r="U35" s="39"/>
      <c r="V35" s="39"/>
      <c r="W35" s="39"/>
      <c r="X35" s="39"/>
      <c r="Y35" s="39"/>
      <c r="Z35" s="39"/>
      <c r="AA35" s="39"/>
      <c r="AB35" s="39"/>
      <c r="AC35" s="39"/>
      <c r="AD35" s="39"/>
      <c r="AE35" s="39"/>
    </row>
    <row r="36" spans="1:31" s="2" customFormat="1" ht="6.95" customHeight="1">
      <c r="A36" s="39"/>
      <c r="B36" s="45"/>
      <c r="C36" s="39"/>
      <c r="D36" s="39"/>
      <c r="E36" s="39"/>
      <c r="F36" s="39"/>
      <c r="G36" s="39"/>
      <c r="H36" s="39"/>
      <c r="I36" s="39"/>
      <c r="J36" s="39"/>
      <c r="K36" s="39"/>
      <c r="L36" s="129"/>
      <c r="S36" s="39"/>
      <c r="T36" s="39"/>
      <c r="U36" s="39"/>
      <c r="V36" s="39"/>
      <c r="W36" s="39"/>
      <c r="X36" s="39"/>
      <c r="Y36" s="39"/>
      <c r="Z36" s="39"/>
      <c r="AA36" s="39"/>
      <c r="AB36" s="39"/>
      <c r="AC36" s="39"/>
      <c r="AD36" s="39"/>
      <c r="AE36" s="39"/>
    </row>
    <row r="37" spans="1:31" s="2" customFormat="1" ht="25.4" customHeight="1">
      <c r="A37" s="39"/>
      <c r="B37" s="45"/>
      <c r="C37" s="144"/>
      <c r="D37" s="145" t="s">
        <v>50</v>
      </c>
      <c r="E37" s="146"/>
      <c r="F37" s="146"/>
      <c r="G37" s="147" t="s">
        <v>51</v>
      </c>
      <c r="H37" s="148" t="s">
        <v>52</v>
      </c>
      <c r="I37" s="146"/>
      <c r="J37" s="149">
        <f>SUM(J28:J35)</f>
        <v>0</v>
      </c>
      <c r="K37" s="150"/>
      <c r="L37" s="129"/>
      <c r="S37" s="39"/>
      <c r="T37" s="39"/>
      <c r="U37" s="39"/>
      <c r="V37" s="39"/>
      <c r="W37" s="39"/>
      <c r="X37" s="39"/>
      <c r="Y37" s="39"/>
      <c r="Z37" s="39"/>
      <c r="AA37" s="39"/>
      <c r="AB37" s="39"/>
      <c r="AC37" s="39"/>
      <c r="AD37" s="39"/>
      <c r="AE37" s="39"/>
    </row>
    <row r="38" spans="1:31" s="2" customFormat="1" ht="14.4" customHeight="1">
      <c r="A38" s="39"/>
      <c r="B38" s="151"/>
      <c r="C38" s="152"/>
      <c r="D38" s="152"/>
      <c r="E38" s="152"/>
      <c r="F38" s="152"/>
      <c r="G38" s="152"/>
      <c r="H38" s="152"/>
      <c r="I38" s="152"/>
      <c r="J38" s="152"/>
      <c r="K38" s="152"/>
      <c r="L38" s="129"/>
      <c r="S38" s="39"/>
      <c r="T38" s="39"/>
      <c r="U38" s="39"/>
      <c r="V38" s="39"/>
      <c r="W38" s="39"/>
      <c r="X38" s="39"/>
      <c r="Y38" s="39"/>
      <c r="Z38" s="39"/>
      <c r="AA38" s="39"/>
      <c r="AB38" s="39"/>
      <c r="AC38" s="39"/>
      <c r="AD38" s="39"/>
      <c r="AE38" s="39"/>
    </row>
    <row r="42" spans="1:31" s="2" customFormat="1" ht="6.95" customHeight="1">
      <c r="A42" s="39"/>
      <c r="B42" s="153"/>
      <c r="C42" s="154"/>
      <c r="D42" s="154"/>
      <c r="E42" s="154"/>
      <c r="F42" s="154"/>
      <c r="G42" s="154"/>
      <c r="H42" s="154"/>
      <c r="I42" s="154"/>
      <c r="J42" s="154"/>
      <c r="K42" s="154"/>
      <c r="L42" s="129"/>
      <c r="S42" s="39"/>
      <c r="T42" s="39"/>
      <c r="U42" s="39"/>
      <c r="V42" s="39"/>
      <c r="W42" s="39"/>
      <c r="X42" s="39"/>
      <c r="Y42" s="39"/>
      <c r="Z42" s="39"/>
      <c r="AA42" s="39"/>
      <c r="AB42" s="39"/>
      <c r="AC42" s="39"/>
      <c r="AD42" s="39"/>
      <c r="AE42" s="39"/>
    </row>
    <row r="43" spans="1:31" s="2" customFormat="1" ht="24.95" customHeight="1">
      <c r="A43" s="39"/>
      <c r="B43" s="40"/>
      <c r="C43" s="24" t="s">
        <v>83</v>
      </c>
      <c r="D43" s="41"/>
      <c r="E43" s="41"/>
      <c r="F43" s="41"/>
      <c r="G43" s="41"/>
      <c r="H43" s="41"/>
      <c r="I43" s="41"/>
      <c r="J43" s="41"/>
      <c r="K43" s="41"/>
      <c r="L43" s="129"/>
      <c r="S43" s="39"/>
      <c r="T43" s="39"/>
      <c r="U43" s="39"/>
      <c r="V43" s="39"/>
      <c r="W43" s="39"/>
      <c r="X43" s="39"/>
      <c r="Y43" s="39"/>
      <c r="Z43" s="39"/>
      <c r="AA43" s="39"/>
      <c r="AB43" s="39"/>
      <c r="AC43" s="39"/>
      <c r="AD43" s="39"/>
      <c r="AE43" s="39"/>
    </row>
    <row r="44" spans="1:31" s="2" customFormat="1" ht="6.95" customHeight="1">
      <c r="A44" s="39"/>
      <c r="B44" s="40"/>
      <c r="C44" s="41"/>
      <c r="D44" s="41"/>
      <c r="E44" s="41"/>
      <c r="F44" s="41"/>
      <c r="G44" s="41"/>
      <c r="H44" s="41"/>
      <c r="I44" s="41"/>
      <c r="J44" s="41"/>
      <c r="K44" s="41"/>
      <c r="L44" s="129"/>
      <c r="S44" s="39"/>
      <c r="T44" s="39"/>
      <c r="U44" s="39"/>
      <c r="V44" s="39"/>
      <c r="W44" s="39"/>
      <c r="X44" s="39"/>
      <c r="Y44" s="39"/>
      <c r="Z44" s="39"/>
      <c r="AA44" s="39"/>
      <c r="AB44" s="39"/>
      <c r="AC44" s="39"/>
      <c r="AD44" s="39"/>
      <c r="AE44" s="39"/>
    </row>
    <row r="45" spans="1:31" s="2" customFormat="1" ht="12" customHeight="1">
      <c r="A45" s="39"/>
      <c r="B45" s="40"/>
      <c r="C45" s="33" t="s">
        <v>16</v>
      </c>
      <c r="D45" s="41"/>
      <c r="E45" s="41"/>
      <c r="F45" s="41"/>
      <c r="G45" s="41"/>
      <c r="H45" s="41"/>
      <c r="I45" s="41"/>
      <c r="J45" s="41"/>
      <c r="K45" s="41"/>
      <c r="L45" s="129"/>
      <c r="S45" s="39"/>
      <c r="T45" s="39"/>
      <c r="U45" s="39"/>
      <c r="V45" s="39"/>
      <c r="W45" s="39"/>
      <c r="X45" s="39"/>
      <c r="Y45" s="39"/>
      <c r="Z45" s="39"/>
      <c r="AA45" s="39"/>
      <c r="AB45" s="39"/>
      <c r="AC45" s="39"/>
      <c r="AD45" s="39"/>
      <c r="AE45" s="39"/>
    </row>
    <row r="46" spans="1:31" s="2" customFormat="1" ht="16.5" customHeight="1">
      <c r="A46" s="39"/>
      <c r="B46" s="40"/>
      <c r="C46" s="41"/>
      <c r="D46" s="41"/>
      <c r="E46" s="70" t="str">
        <f>E7</f>
        <v>Stavební úpravy v objektu Kino Sněžník - nová šatna, Podmokelská 1070-24, Děčín IV</v>
      </c>
      <c r="F46" s="41"/>
      <c r="G46" s="41"/>
      <c r="H46" s="41"/>
      <c r="I46" s="41"/>
      <c r="J46" s="41"/>
      <c r="K46" s="41"/>
      <c r="L46" s="129"/>
      <c r="S46" s="39"/>
      <c r="T46" s="39"/>
      <c r="U46" s="39"/>
      <c r="V46" s="39"/>
      <c r="W46" s="39"/>
      <c r="X46" s="39"/>
      <c r="Y46" s="39"/>
      <c r="Z46" s="39"/>
      <c r="AA46" s="39"/>
      <c r="AB46" s="39"/>
      <c r="AC46" s="39"/>
      <c r="AD46" s="39"/>
      <c r="AE46" s="39"/>
    </row>
    <row r="47" spans="1:31" s="2" customFormat="1" ht="6.95" customHeight="1">
      <c r="A47" s="39"/>
      <c r="B47" s="40"/>
      <c r="C47" s="41"/>
      <c r="D47" s="41"/>
      <c r="E47" s="41"/>
      <c r="F47" s="41"/>
      <c r="G47" s="41"/>
      <c r="H47" s="41"/>
      <c r="I47" s="41"/>
      <c r="J47" s="41"/>
      <c r="K47" s="41"/>
      <c r="L47" s="129"/>
      <c r="S47" s="39"/>
      <c r="T47" s="39"/>
      <c r="U47" s="39"/>
      <c r="V47" s="39"/>
      <c r="W47" s="39"/>
      <c r="X47" s="39"/>
      <c r="Y47" s="39"/>
      <c r="Z47" s="39"/>
      <c r="AA47" s="39"/>
      <c r="AB47" s="39"/>
      <c r="AC47" s="39"/>
      <c r="AD47" s="39"/>
      <c r="AE47" s="39"/>
    </row>
    <row r="48" spans="1:31" s="2" customFormat="1" ht="12" customHeight="1">
      <c r="A48" s="39"/>
      <c r="B48" s="40"/>
      <c r="C48" s="33" t="s">
        <v>21</v>
      </c>
      <c r="D48" s="41"/>
      <c r="E48" s="41"/>
      <c r="F48" s="28" t="str">
        <f>F10</f>
        <v>Podmokelská 1070/24, Děčín IV</v>
      </c>
      <c r="G48" s="41"/>
      <c r="H48" s="41"/>
      <c r="I48" s="33" t="s">
        <v>23</v>
      </c>
      <c r="J48" s="73" t="str">
        <f>IF(J10="","",J10)</f>
        <v>1. 2. 2023</v>
      </c>
      <c r="K48" s="41"/>
      <c r="L48" s="129"/>
      <c r="S48" s="39"/>
      <c r="T48" s="39"/>
      <c r="U48" s="39"/>
      <c r="V48" s="39"/>
      <c r="W48" s="39"/>
      <c r="X48" s="39"/>
      <c r="Y48" s="39"/>
      <c r="Z48" s="39"/>
      <c r="AA48" s="39"/>
      <c r="AB48" s="39"/>
      <c r="AC48" s="39"/>
      <c r="AD48" s="39"/>
      <c r="AE48" s="39"/>
    </row>
    <row r="49" spans="1:31" s="2" customFormat="1" ht="6.95" customHeight="1">
      <c r="A49" s="39"/>
      <c r="B49" s="40"/>
      <c r="C49" s="41"/>
      <c r="D49" s="41"/>
      <c r="E49" s="41"/>
      <c r="F49" s="41"/>
      <c r="G49" s="41"/>
      <c r="H49" s="41"/>
      <c r="I49" s="41"/>
      <c r="J49" s="41"/>
      <c r="K49" s="41"/>
      <c r="L49" s="129"/>
      <c r="S49" s="39"/>
      <c r="T49" s="39"/>
      <c r="U49" s="39"/>
      <c r="V49" s="39"/>
      <c r="W49" s="39"/>
      <c r="X49" s="39"/>
      <c r="Y49" s="39"/>
      <c r="Z49" s="39"/>
      <c r="AA49" s="39"/>
      <c r="AB49" s="39"/>
      <c r="AC49" s="39"/>
      <c r="AD49" s="39"/>
      <c r="AE49" s="39"/>
    </row>
    <row r="50" spans="1:31" s="2" customFormat="1" ht="15.15" customHeight="1">
      <c r="A50" s="39"/>
      <c r="B50" s="40"/>
      <c r="C50" s="33" t="s">
        <v>25</v>
      </c>
      <c r="D50" s="41"/>
      <c r="E50" s="41"/>
      <c r="F50" s="28" t="str">
        <f>E13</f>
        <v>Statutární město Děčín</v>
      </c>
      <c r="G50" s="41"/>
      <c r="H50" s="41"/>
      <c r="I50" s="33" t="s">
        <v>32</v>
      </c>
      <c r="J50" s="37" t="str">
        <f>E19</f>
        <v>Dagmar Vinšová, Dis</v>
      </c>
      <c r="K50" s="41"/>
      <c r="L50" s="129"/>
      <c r="S50" s="39"/>
      <c r="T50" s="39"/>
      <c r="U50" s="39"/>
      <c r="V50" s="39"/>
      <c r="W50" s="39"/>
      <c r="X50" s="39"/>
      <c r="Y50" s="39"/>
      <c r="Z50" s="39"/>
      <c r="AA50" s="39"/>
      <c r="AB50" s="39"/>
      <c r="AC50" s="39"/>
      <c r="AD50" s="39"/>
      <c r="AE50" s="39"/>
    </row>
    <row r="51" spans="1:31" s="2" customFormat="1" ht="15.15" customHeight="1">
      <c r="A51" s="39"/>
      <c r="B51" s="40"/>
      <c r="C51" s="33" t="s">
        <v>30</v>
      </c>
      <c r="D51" s="41"/>
      <c r="E51" s="41"/>
      <c r="F51" s="28" t="str">
        <f>IF(E16="","",E16)</f>
        <v>Vyplň údaj</v>
      </c>
      <c r="G51" s="41"/>
      <c r="H51" s="41"/>
      <c r="I51" s="33" t="s">
        <v>36</v>
      </c>
      <c r="J51" s="37" t="str">
        <f>E22</f>
        <v xml:space="preserve"> </v>
      </c>
      <c r="K51" s="41"/>
      <c r="L51" s="129"/>
      <c r="S51" s="39"/>
      <c r="T51" s="39"/>
      <c r="U51" s="39"/>
      <c r="V51" s="39"/>
      <c r="W51" s="39"/>
      <c r="X51" s="39"/>
      <c r="Y51" s="39"/>
      <c r="Z51" s="39"/>
      <c r="AA51" s="39"/>
      <c r="AB51" s="39"/>
      <c r="AC51" s="39"/>
      <c r="AD51" s="39"/>
      <c r="AE51" s="39"/>
    </row>
    <row r="52" spans="1:31" s="2" customFormat="1" ht="10.3" customHeight="1">
      <c r="A52" s="39"/>
      <c r="B52" s="40"/>
      <c r="C52" s="41"/>
      <c r="D52" s="41"/>
      <c r="E52" s="41"/>
      <c r="F52" s="41"/>
      <c r="G52" s="41"/>
      <c r="H52" s="41"/>
      <c r="I52" s="41"/>
      <c r="J52" s="41"/>
      <c r="K52" s="41"/>
      <c r="L52" s="129"/>
      <c r="S52" s="39"/>
      <c r="T52" s="39"/>
      <c r="U52" s="39"/>
      <c r="V52" s="39"/>
      <c r="W52" s="39"/>
      <c r="X52" s="39"/>
      <c r="Y52" s="39"/>
      <c r="Z52" s="39"/>
      <c r="AA52" s="39"/>
      <c r="AB52" s="39"/>
      <c r="AC52" s="39"/>
      <c r="AD52" s="39"/>
      <c r="AE52" s="39"/>
    </row>
    <row r="53" spans="1:31" s="2" customFormat="1" ht="29.25" customHeight="1">
      <c r="A53" s="39"/>
      <c r="B53" s="40"/>
      <c r="C53" s="155" t="s">
        <v>84</v>
      </c>
      <c r="D53" s="156"/>
      <c r="E53" s="156"/>
      <c r="F53" s="156"/>
      <c r="G53" s="156"/>
      <c r="H53" s="156"/>
      <c r="I53" s="156"/>
      <c r="J53" s="157" t="s">
        <v>85</v>
      </c>
      <c r="K53" s="156"/>
      <c r="L53" s="129"/>
      <c r="S53" s="39"/>
      <c r="T53" s="39"/>
      <c r="U53" s="39"/>
      <c r="V53" s="39"/>
      <c r="W53" s="39"/>
      <c r="X53" s="39"/>
      <c r="Y53" s="39"/>
      <c r="Z53" s="39"/>
      <c r="AA53" s="39"/>
      <c r="AB53" s="39"/>
      <c r="AC53" s="39"/>
      <c r="AD53" s="39"/>
      <c r="AE53" s="39"/>
    </row>
    <row r="54" spans="1:31" s="2" customFormat="1" ht="10.3" customHeight="1">
      <c r="A54" s="39"/>
      <c r="B54" s="40"/>
      <c r="C54" s="41"/>
      <c r="D54" s="41"/>
      <c r="E54" s="41"/>
      <c r="F54" s="41"/>
      <c r="G54" s="41"/>
      <c r="H54" s="41"/>
      <c r="I54" s="41"/>
      <c r="J54" s="41"/>
      <c r="K54" s="41"/>
      <c r="L54" s="129"/>
      <c r="S54" s="39"/>
      <c r="T54" s="39"/>
      <c r="U54" s="39"/>
      <c r="V54" s="39"/>
      <c r="W54" s="39"/>
      <c r="X54" s="39"/>
      <c r="Y54" s="39"/>
      <c r="Z54" s="39"/>
      <c r="AA54" s="39"/>
      <c r="AB54" s="39"/>
      <c r="AC54" s="39"/>
      <c r="AD54" s="39"/>
      <c r="AE54" s="39"/>
    </row>
    <row r="55" spans="1:47" s="2" customFormat="1" ht="22.8" customHeight="1">
      <c r="A55" s="39"/>
      <c r="B55" s="40"/>
      <c r="C55" s="158" t="s">
        <v>72</v>
      </c>
      <c r="D55" s="41"/>
      <c r="E55" s="41"/>
      <c r="F55" s="41"/>
      <c r="G55" s="41"/>
      <c r="H55" s="41"/>
      <c r="I55" s="41"/>
      <c r="J55" s="103">
        <f>J94</f>
        <v>0</v>
      </c>
      <c r="K55" s="41"/>
      <c r="L55" s="129"/>
      <c r="S55" s="39"/>
      <c r="T55" s="39"/>
      <c r="U55" s="39"/>
      <c r="V55" s="39"/>
      <c r="W55" s="39"/>
      <c r="X55" s="39"/>
      <c r="Y55" s="39"/>
      <c r="Z55" s="39"/>
      <c r="AA55" s="39"/>
      <c r="AB55" s="39"/>
      <c r="AC55" s="39"/>
      <c r="AD55" s="39"/>
      <c r="AE55" s="39"/>
      <c r="AU55" s="18" t="s">
        <v>86</v>
      </c>
    </row>
    <row r="56" spans="1:31" s="9" customFormat="1" ht="24.95" customHeight="1">
      <c r="A56" s="9"/>
      <c r="B56" s="159"/>
      <c r="C56" s="160"/>
      <c r="D56" s="161" t="s">
        <v>87</v>
      </c>
      <c r="E56" s="162"/>
      <c r="F56" s="162"/>
      <c r="G56" s="162"/>
      <c r="H56" s="162"/>
      <c r="I56" s="162"/>
      <c r="J56" s="163">
        <f>J95</f>
        <v>0</v>
      </c>
      <c r="K56" s="160"/>
      <c r="L56" s="164"/>
      <c r="S56" s="9"/>
      <c r="T56" s="9"/>
      <c r="U56" s="9"/>
      <c r="V56" s="9"/>
      <c r="W56" s="9"/>
      <c r="X56" s="9"/>
      <c r="Y56" s="9"/>
      <c r="Z56" s="9"/>
      <c r="AA56" s="9"/>
      <c r="AB56" s="9"/>
      <c r="AC56" s="9"/>
      <c r="AD56" s="9"/>
      <c r="AE56" s="9"/>
    </row>
    <row r="57" spans="1:31" s="10" customFormat="1" ht="19.9" customHeight="1">
      <c r="A57" s="10"/>
      <c r="B57" s="165"/>
      <c r="C57" s="166"/>
      <c r="D57" s="167" t="s">
        <v>88</v>
      </c>
      <c r="E57" s="168"/>
      <c r="F57" s="168"/>
      <c r="G57" s="168"/>
      <c r="H57" s="168"/>
      <c r="I57" s="168"/>
      <c r="J57" s="169">
        <f>J96</f>
        <v>0</v>
      </c>
      <c r="K57" s="166"/>
      <c r="L57" s="170"/>
      <c r="S57" s="10"/>
      <c r="T57" s="10"/>
      <c r="U57" s="10"/>
      <c r="V57" s="10"/>
      <c r="W57" s="10"/>
      <c r="X57" s="10"/>
      <c r="Y57" s="10"/>
      <c r="Z57" s="10"/>
      <c r="AA57" s="10"/>
      <c r="AB57" s="10"/>
      <c r="AC57" s="10"/>
      <c r="AD57" s="10"/>
      <c r="AE57" s="10"/>
    </row>
    <row r="58" spans="1:31" s="10" customFormat="1" ht="19.9" customHeight="1">
      <c r="A58" s="10"/>
      <c r="B58" s="165"/>
      <c r="C58" s="166"/>
      <c r="D58" s="167" t="s">
        <v>89</v>
      </c>
      <c r="E58" s="168"/>
      <c r="F58" s="168"/>
      <c r="G58" s="168"/>
      <c r="H58" s="168"/>
      <c r="I58" s="168"/>
      <c r="J58" s="169">
        <f>J113</f>
        <v>0</v>
      </c>
      <c r="K58" s="166"/>
      <c r="L58" s="170"/>
      <c r="S58" s="10"/>
      <c r="T58" s="10"/>
      <c r="U58" s="10"/>
      <c r="V58" s="10"/>
      <c r="W58" s="10"/>
      <c r="X58" s="10"/>
      <c r="Y58" s="10"/>
      <c r="Z58" s="10"/>
      <c r="AA58" s="10"/>
      <c r="AB58" s="10"/>
      <c r="AC58" s="10"/>
      <c r="AD58" s="10"/>
      <c r="AE58" s="10"/>
    </row>
    <row r="59" spans="1:31" s="10" customFormat="1" ht="19.9" customHeight="1">
      <c r="A59" s="10"/>
      <c r="B59" s="165"/>
      <c r="C59" s="166"/>
      <c r="D59" s="167" t="s">
        <v>90</v>
      </c>
      <c r="E59" s="168"/>
      <c r="F59" s="168"/>
      <c r="G59" s="168"/>
      <c r="H59" s="168"/>
      <c r="I59" s="168"/>
      <c r="J59" s="169">
        <f>J136</f>
        <v>0</v>
      </c>
      <c r="K59" s="166"/>
      <c r="L59" s="170"/>
      <c r="S59" s="10"/>
      <c r="T59" s="10"/>
      <c r="U59" s="10"/>
      <c r="V59" s="10"/>
      <c r="W59" s="10"/>
      <c r="X59" s="10"/>
      <c r="Y59" s="10"/>
      <c r="Z59" s="10"/>
      <c r="AA59" s="10"/>
      <c r="AB59" s="10"/>
      <c r="AC59" s="10"/>
      <c r="AD59" s="10"/>
      <c r="AE59" s="10"/>
    </row>
    <row r="60" spans="1:31" s="10" customFormat="1" ht="19.9" customHeight="1">
      <c r="A60" s="10"/>
      <c r="B60" s="165"/>
      <c r="C60" s="166"/>
      <c r="D60" s="167" t="s">
        <v>91</v>
      </c>
      <c r="E60" s="168"/>
      <c r="F60" s="168"/>
      <c r="G60" s="168"/>
      <c r="H60" s="168"/>
      <c r="I60" s="168"/>
      <c r="J60" s="169">
        <f>J142</f>
        <v>0</v>
      </c>
      <c r="K60" s="166"/>
      <c r="L60" s="170"/>
      <c r="S60" s="10"/>
      <c r="T60" s="10"/>
      <c r="U60" s="10"/>
      <c r="V60" s="10"/>
      <c r="W60" s="10"/>
      <c r="X60" s="10"/>
      <c r="Y60" s="10"/>
      <c r="Z60" s="10"/>
      <c r="AA60" s="10"/>
      <c r="AB60" s="10"/>
      <c r="AC60" s="10"/>
      <c r="AD60" s="10"/>
      <c r="AE60" s="10"/>
    </row>
    <row r="61" spans="1:31" s="10" customFormat="1" ht="19.9" customHeight="1">
      <c r="A61" s="10"/>
      <c r="B61" s="165"/>
      <c r="C61" s="166"/>
      <c r="D61" s="167" t="s">
        <v>92</v>
      </c>
      <c r="E61" s="168"/>
      <c r="F61" s="168"/>
      <c r="G61" s="168"/>
      <c r="H61" s="168"/>
      <c r="I61" s="168"/>
      <c r="J61" s="169">
        <f>J145</f>
        <v>0</v>
      </c>
      <c r="K61" s="166"/>
      <c r="L61" s="170"/>
      <c r="S61" s="10"/>
      <c r="T61" s="10"/>
      <c r="U61" s="10"/>
      <c r="V61" s="10"/>
      <c r="W61" s="10"/>
      <c r="X61" s="10"/>
      <c r="Y61" s="10"/>
      <c r="Z61" s="10"/>
      <c r="AA61" s="10"/>
      <c r="AB61" s="10"/>
      <c r="AC61" s="10"/>
      <c r="AD61" s="10"/>
      <c r="AE61" s="10"/>
    </row>
    <row r="62" spans="1:31" s="10" customFormat="1" ht="19.9" customHeight="1">
      <c r="A62" s="10"/>
      <c r="B62" s="165"/>
      <c r="C62" s="166"/>
      <c r="D62" s="167" t="s">
        <v>93</v>
      </c>
      <c r="E62" s="168"/>
      <c r="F62" s="168"/>
      <c r="G62" s="168"/>
      <c r="H62" s="168"/>
      <c r="I62" s="168"/>
      <c r="J62" s="169">
        <f>J171</f>
        <v>0</v>
      </c>
      <c r="K62" s="166"/>
      <c r="L62" s="170"/>
      <c r="S62" s="10"/>
      <c r="T62" s="10"/>
      <c r="U62" s="10"/>
      <c r="V62" s="10"/>
      <c r="W62" s="10"/>
      <c r="X62" s="10"/>
      <c r="Y62" s="10"/>
      <c r="Z62" s="10"/>
      <c r="AA62" s="10"/>
      <c r="AB62" s="10"/>
      <c r="AC62" s="10"/>
      <c r="AD62" s="10"/>
      <c r="AE62" s="10"/>
    </row>
    <row r="63" spans="1:31" s="10" customFormat="1" ht="19.9" customHeight="1">
      <c r="A63" s="10"/>
      <c r="B63" s="165"/>
      <c r="C63" s="166"/>
      <c r="D63" s="167" t="s">
        <v>94</v>
      </c>
      <c r="E63" s="168"/>
      <c r="F63" s="168"/>
      <c r="G63" s="168"/>
      <c r="H63" s="168"/>
      <c r="I63" s="168"/>
      <c r="J63" s="169">
        <f>J181</f>
        <v>0</v>
      </c>
      <c r="K63" s="166"/>
      <c r="L63" s="170"/>
      <c r="S63" s="10"/>
      <c r="T63" s="10"/>
      <c r="U63" s="10"/>
      <c r="V63" s="10"/>
      <c r="W63" s="10"/>
      <c r="X63" s="10"/>
      <c r="Y63" s="10"/>
      <c r="Z63" s="10"/>
      <c r="AA63" s="10"/>
      <c r="AB63" s="10"/>
      <c r="AC63" s="10"/>
      <c r="AD63" s="10"/>
      <c r="AE63" s="10"/>
    </row>
    <row r="64" spans="1:31" s="9" customFormat="1" ht="24.95" customHeight="1">
      <c r="A64" s="9"/>
      <c r="B64" s="159"/>
      <c r="C64" s="160"/>
      <c r="D64" s="161" t="s">
        <v>95</v>
      </c>
      <c r="E64" s="162"/>
      <c r="F64" s="162"/>
      <c r="G64" s="162"/>
      <c r="H64" s="162"/>
      <c r="I64" s="162"/>
      <c r="J64" s="163">
        <f>J184</f>
        <v>0</v>
      </c>
      <c r="K64" s="160"/>
      <c r="L64" s="164"/>
      <c r="S64" s="9"/>
      <c r="T64" s="9"/>
      <c r="U64" s="9"/>
      <c r="V64" s="9"/>
      <c r="W64" s="9"/>
      <c r="X64" s="9"/>
      <c r="Y64" s="9"/>
      <c r="Z64" s="9"/>
      <c r="AA64" s="9"/>
      <c r="AB64" s="9"/>
      <c r="AC64" s="9"/>
      <c r="AD64" s="9"/>
      <c r="AE64" s="9"/>
    </row>
    <row r="65" spans="1:31" s="10" customFormat="1" ht="19.9" customHeight="1">
      <c r="A65" s="10"/>
      <c r="B65" s="165"/>
      <c r="C65" s="166"/>
      <c r="D65" s="167" t="s">
        <v>96</v>
      </c>
      <c r="E65" s="168"/>
      <c r="F65" s="168"/>
      <c r="G65" s="168"/>
      <c r="H65" s="168"/>
      <c r="I65" s="168"/>
      <c r="J65" s="169">
        <f>J185</f>
        <v>0</v>
      </c>
      <c r="K65" s="166"/>
      <c r="L65" s="170"/>
      <c r="S65" s="10"/>
      <c r="T65" s="10"/>
      <c r="U65" s="10"/>
      <c r="V65" s="10"/>
      <c r="W65" s="10"/>
      <c r="X65" s="10"/>
      <c r="Y65" s="10"/>
      <c r="Z65" s="10"/>
      <c r="AA65" s="10"/>
      <c r="AB65" s="10"/>
      <c r="AC65" s="10"/>
      <c r="AD65" s="10"/>
      <c r="AE65" s="10"/>
    </row>
    <row r="66" spans="1:31" s="10" customFormat="1" ht="19.9" customHeight="1">
      <c r="A66" s="10"/>
      <c r="B66" s="165"/>
      <c r="C66" s="166"/>
      <c r="D66" s="167" t="s">
        <v>97</v>
      </c>
      <c r="E66" s="168"/>
      <c r="F66" s="168"/>
      <c r="G66" s="168"/>
      <c r="H66" s="168"/>
      <c r="I66" s="168"/>
      <c r="J66" s="169">
        <f>J194</f>
        <v>0</v>
      </c>
      <c r="K66" s="166"/>
      <c r="L66" s="170"/>
      <c r="S66" s="10"/>
      <c r="T66" s="10"/>
      <c r="U66" s="10"/>
      <c r="V66" s="10"/>
      <c r="W66" s="10"/>
      <c r="X66" s="10"/>
      <c r="Y66" s="10"/>
      <c r="Z66" s="10"/>
      <c r="AA66" s="10"/>
      <c r="AB66" s="10"/>
      <c r="AC66" s="10"/>
      <c r="AD66" s="10"/>
      <c r="AE66" s="10"/>
    </row>
    <row r="67" spans="1:31" s="10" customFormat="1" ht="19.9" customHeight="1">
      <c r="A67" s="10"/>
      <c r="B67" s="165"/>
      <c r="C67" s="166"/>
      <c r="D67" s="167" t="s">
        <v>98</v>
      </c>
      <c r="E67" s="168"/>
      <c r="F67" s="168"/>
      <c r="G67" s="168"/>
      <c r="H67" s="168"/>
      <c r="I67" s="168"/>
      <c r="J67" s="169">
        <f>J205</f>
        <v>0</v>
      </c>
      <c r="K67" s="166"/>
      <c r="L67" s="170"/>
      <c r="S67" s="10"/>
      <c r="T67" s="10"/>
      <c r="U67" s="10"/>
      <c r="V67" s="10"/>
      <c r="W67" s="10"/>
      <c r="X67" s="10"/>
      <c r="Y67" s="10"/>
      <c r="Z67" s="10"/>
      <c r="AA67" s="10"/>
      <c r="AB67" s="10"/>
      <c r="AC67" s="10"/>
      <c r="AD67" s="10"/>
      <c r="AE67" s="10"/>
    </row>
    <row r="68" spans="1:31" s="10" customFormat="1" ht="19.9" customHeight="1">
      <c r="A68" s="10"/>
      <c r="B68" s="165"/>
      <c r="C68" s="166"/>
      <c r="D68" s="167" t="s">
        <v>99</v>
      </c>
      <c r="E68" s="168"/>
      <c r="F68" s="168"/>
      <c r="G68" s="168"/>
      <c r="H68" s="168"/>
      <c r="I68" s="168"/>
      <c r="J68" s="169">
        <f>J218</f>
        <v>0</v>
      </c>
      <c r="K68" s="166"/>
      <c r="L68" s="170"/>
      <c r="S68" s="10"/>
      <c r="T68" s="10"/>
      <c r="U68" s="10"/>
      <c r="V68" s="10"/>
      <c r="W68" s="10"/>
      <c r="X68" s="10"/>
      <c r="Y68" s="10"/>
      <c r="Z68" s="10"/>
      <c r="AA68" s="10"/>
      <c r="AB68" s="10"/>
      <c r="AC68" s="10"/>
      <c r="AD68" s="10"/>
      <c r="AE68" s="10"/>
    </row>
    <row r="69" spans="1:31" s="10" customFormat="1" ht="19.9" customHeight="1">
      <c r="A69" s="10"/>
      <c r="B69" s="165"/>
      <c r="C69" s="166"/>
      <c r="D69" s="167" t="s">
        <v>100</v>
      </c>
      <c r="E69" s="168"/>
      <c r="F69" s="168"/>
      <c r="G69" s="168"/>
      <c r="H69" s="168"/>
      <c r="I69" s="168"/>
      <c r="J69" s="169">
        <f>J220</f>
        <v>0</v>
      </c>
      <c r="K69" s="166"/>
      <c r="L69" s="170"/>
      <c r="S69" s="10"/>
      <c r="T69" s="10"/>
      <c r="U69" s="10"/>
      <c r="V69" s="10"/>
      <c r="W69" s="10"/>
      <c r="X69" s="10"/>
      <c r="Y69" s="10"/>
      <c r="Z69" s="10"/>
      <c r="AA69" s="10"/>
      <c r="AB69" s="10"/>
      <c r="AC69" s="10"/>
      <c r="AD69" s="10"/>
      <c r="AE69" s="10"/>
    </row>
    <row r="70" spans="1:31" s="10" customFormat="1" ht="19.9" customHeight="1">
      <c r="A70" s="10"/>
      <c r="B70" s="165"/>
      <c r="C70" s="166"/>
      <c r="D70" s="167" t="s">
        <v>101</v>
      </c>
      <c r="E70" s="168"/>
      <c r="F70" s="168"/>
      <c r="G70" s="168"/>
      <c r="H70" s="168"/>
      <c r="I70" s="168"/>
      <c r="J70" s="169">
        <f>J231</f>
        <v>0</v>
      </c>
      <c r="K70" s="166"/>
      <c r="L70" s="170"/>
      <c r="S70" s="10"/>
      <c r="T70" s="10"/>
      <c r="U70" s="10"/>
      <c r="V70" s="10"/>
      <c r="W70" s="10"/>
      <c r="X70" s="10"/>
      <c r="Y70" s="10"/>
      <c r="Z70" s="10"/>
      <c r="AA70" s="10"/>
      <c r="AB70" s="10"/>
      <c r="AC70" s="10"/>
      <c r="AD70" s="10"/>
      <c r="AE70" s="10"/>
    </row>
    <row r="71" spans="1:31" s="10" customFormat="1" ht="19.9" customHeight="1">
      <c r="A71" s="10"/>
      <c r="B71" s="165"/>
      <c r="C71" s="166"/>
      <c r="D71" s="167" t="s">
        <v>102</v>
      </c>
      <c r="E71" s="168"/>
      <c r="F71" s="168"/>
      <c r="G71" s="168"/>
      <c r="H71" s="168"/>
      <c r="I71" s="168"/>
      <c r="J71" s="169">
        <f>J258</f>
        <v>0</v>
      </c>
      <c r="K71" s="166"/>
      <c r="L71" s="170"/>
      <c r="S71" s="10"/>
      <c r="T71" s="10"/>
      <c r="U71" s="10"/>
      <c r="V71" s="10"/>
      <c r="W71" s="10"/>
      <c r="X71" s="10"/>
      <c r="Y71" s="10"/>
      <c r="Z71" s="10"/>
      <c r="AA71" s="10"/>
      <c r="AB71" s="10"/>
      <c r="AC71" s="10"/>
      <c r="AD71" s="10"/>
      <c r="AE71" s="10"/>
    </row>
    <row r="72" spans="1:31" s="10" customFormat="1" ht="19.9" customHeight="1">
      <c r="A72" s="10"/>
      <c r="B72" s="165"/>
      <c r="C72" s="166"/>
      <c r="D72" s="167" t="s">
        <v>103</v>
      </c>
      <c r="E72" s="168"/>
      <c r="F72" s="168"/>
      <c r="G72" s="168"/>
      <c r="H72" s="168"/>
      <c r="I72" s="168"/>
      <c r="J72" s="169">
        <f>J262</f>
        <v>0</v>
      </c>
      <c r="K72" s="166"/>
      <c r="L72" s="170"/>
      <c r="S72" s="10"/>
      <c r="T72" s="10"/>
      <c r="U72" s="10"/>
      <c r="V72" s="10"/>
      <c r="W72" s="10"/>
      <c r="X72" s="10"/>
      <c r="Y72" s="10"/>
      <c r="Z72" s="10"/>
      <c r="AA72" s="10"/>
      <c r="AB72" s="10"/>
      <c r="AC72" s="10"/>
      <c r="AD72" s="10"/>
      <c r="AE72" s="10"/>
    </row>
    <row r="73" spans="1:31" s="10" customFormat="1" ht="19.9" customHeight="1">
      <c r="A73" s="10"/>
      <c r="B73" s="165"/>
      <c r="C73" s="166"/>
      <c r="D73" s="167" t="s">
        <v>104</v>
      </c>
      <c r="E73" s="168"/>
      <c r="F73" s="168"/>
      <c r="G73" s="168"/>
      <c r="H73" s="168"/>
      <c r="I73" s="168"/>
      <c r="J73" s="169">
        <f>J267</f>
        <v>0</v>
      </c>
      <c r="K73" s="166"/>
      <c r="L73" s="170"/>
      <c r="S73" s="10"/>
      <c r="T73" s="10"/>
      <c r="U73" s="10"/>
      <c r="V73" s="10"/>
      <c r="W73" s="10"/>
      <c r="X73" s="10"/>
      <c r="Y73" s="10"/>
      <c r="Z73" s="10"/>
      <c r="AA73" s="10"/>
      <c r="AB73" s="10"/>
      <c r="AC73" s="10"/>
      <c r="AD73" s="10"/>
      <c r="AE73" s="10"/>
    </row>
    <row r="74" spans="1:31" s="10" customFormat="1" ht="19.9" customHeight="1">
      <c r="A74" s="10"/>
      <c r="B74" s="165"/>
      <c r="C74" s="166"/>
      <c r="D74" s="167" t="s">
        <v>105</v>
      </c>
      <c r="E74" s="168"/>
      <c r="F74" s="168"/>
      <c r="G74" s="168"/>
      <c r="H74" s="168"/>
      <c r="I74" s="168"/>
      <c r="J74" s="169">
        <f>J306</f>
        <v>0</v>
      </c>
      <c r="K74" s="166"/>
      <c r="L74" s="170"/>
      <c r="S74" s="10"/>
      <c r="T74" s="10"/>
      <c r="U74" s="10"/>
      <c r="V74" s="10"/>
      <c r="W74" s="10"/>
      <c r="X74" s="10"/>
      <c r="Y74" s="10"/>
      <c r="Z74" s="10"/>
      <c r="AA74" s="10"/>
      <c r="AB74" s="10"/>
      <c r="AC74" s="10"/>
      <c r="AD74" s="10"/>
      <c r="AE74" s="10"/>
    </row>
    <row r="75" spans="1:31" s="10" customFormat="1" ht="19.9" customHeight="1">
      <c r="A75" s="10"/>
      <c r="B75" s="165"/>
      <c r="C75" s="166"/>
      <c r="D75" s="167" t="s">
        <v>106</v>
      </c>
      <c r="E75" s="168"/>
      <c r="F75" s="168"/>
      <c r="G75" s="168"/>
      <c r="H75" s="168"/>
      <c r="I75" s="168"/>
      <c r="J75" s="169">
        <f>J318</f>
        <v>0</v>
      </c>
      <c r="K75" s="166"/>
      <c r="L75" s="170"/>
      <c r="S75" s="10"/>
      <c r="T75" s="10"/>
      <c r="U75" s="10"/>
      <c r="V75" s="10"/>
      <c r="W75" s="10"/>
      <c r="X75" s="10"/>
      <c r="Y75" s="10"/>
      <c r="Z75" s="10"/>
      <c r="AA75" s="10"/>
      <c r="AB75" s="10"/>
      <c r="AC75" s="10"/>
      <c r="AD75" s="10"/>
      <c r="AE75" s="10"/>
    </row>
    <row r="76" spans="1:31" s="10" customFormat="1" ht="19.9" customHeight="1">
      <c r="A76" s="10"/>
      <c r="B76" s="165"/>
      <c r="C76" s="166"/>
      <c r="D76" s="167" t="s">
        <v>107</v>
      </c>
      <c r="E76" s="168"/>
      <c r="F76" s="168"/>
      <c r="G76" s="168"/>
      <c r="H76" s="168"/>
      <c r="I76" s="168"/>
      <c r="J76" s="169">
        <f>J323</f>
        <v>0</v>
      </c>
      <c r="K76" s="166"/>
      <c r="L76" s="170"/>
      <c r="S76" s="10"/>
      <c r="T76" s="10"/>
      <c r="U76" s="10"/>
      <c r="V76" s="10"/>
      <c r="W76" s="10"/>
      <c r="X76" s="10"/>
      <c r="Y76" s="10"/>
      <c r="Z76" s="10"/>
      <c r="AA76" s="10"/>
      <c r="AB76" s="10"/>
      <c r="AC76" s="10"/>
      <c r="AD76" s="10"/>
      <c r="AE76" s="10"/>
    </row>
    <row r="77" spans="1:31" s="2" customFormat="1" ht="21.8" customHeight="1">
      <c r="A77" s="39"/>
      <c r="B77" s="40"/>
      <c r="C77" s="41"/>
      <c r="D77" s="41"/>
      <c r="E77" s="41"/>
      <c r="F77" s="41"/>
      <c r="G77" s="41"/>
      <c r="H77" s="41"/>
      <c r="I77" s="41"/>
      <c r="J77" s="41"/>
      <c r="K77" s="41"/>
      <c r="L77" s="129"/>
      <c r="S77" s="39"/>
      <c r="T77" s="39"/>
      <c r="U77" s="39"/>
      <c r="V77" s="39"/>
      <c r="W77" s="39"/>
      <c r="X77" s="39"/>
      <c r="Y77" s="39"/>
      <c r="Z77" s="39"/>
      <c r="AA77" s="39"/>
      <c r="AB77" s="39"/>
      <c r="AC77" s="39"/>
      <c r="AD77" s="39"/>
      <c r="AE77" s="39"/>
    </row>
    <row r="78" spans="1:31" s="2" customFormat="1" ht="6.95" customHeight="1">
      <c r="A78" s="39"/>
      <c r="B78" s="60"/>
      <c r="C78" s="61"/>
      <c r="D78" s="61"/>
      <c r="E78" s="61"/>
      <c r="F78" s="61"/>
      <c r="G78" s="61"/>
      <c r="H78" s="61"/>
      <c r="I78" s="61"/>
      <c r="J78" s="61"/>
      <c r="K78" s="61"/>
      <c r="L78" s="129"/>
      <c r="S78" s="39"/>
      <c r="T78" s="39"/>
      <c r="U78" s="39"/>
      <c r="V78" s="39"/>
      <c r="W78" s="39"/>
      <c r="X78" s="39"/>
      <c r="Y78" s="39"/>
      <c r="Z78" s="39"/>
      <c r="AA78" s="39"/>
      <c r="AB78" s="39"/>
      <c r="AC78" s="39"/>
      <c r="AD78" s="39"/>
      <c r="AE78" s="39"/>
    </row>
    <row r="82" spans="1:31" s="2" customFormat="1" ht="6.95" customHeight="1">
      <c r="A82" s="39"/>
      <c r="B82" s="62"/>
      <c r="C82" s="63"/>
      <c r="D82" s="63"/>
      <c r="E82" s="63"/>
      <c r="F82" s="63"/>
      <c r="G82" s="63"/>
      <c r="H82" s="63"/>
      <c r="I82" s="63"/>
      <c r="J82" s="63"/>
      <c r="K82" s="63"/>
      <c r="L82" s="129"/>
      <c r="S82" s="39"/>
      <c r="T82" s="39"/>
      <c r="U82" s="39"/>
      <c r="V82" s="39"/>
      <c r="W82" s="39"/>
      <c r="X82" s="39"/>
      <c r="Y82" s="39"/>
      <c r="Z82" s="39"/>
      <c r="AA82" s="39"/>
      <c r="AB82" s="39"/>
      <c r="AC82" s="39"/>
      <c r="AD82" s="39"/>
      <c r="AE82" s="39"/>
    </row>
    <row r="83" spans="1:31" s="2" customFormat="1" ht="24.95" customHeight="1">
      <c r="A83" s="39"/>
      <c r="B83" s="40"/>
      <c r="C83" s="24" t="s">
        <v>108</v>
      </c>
      <c r="D83" s="41"/>
      <c r="E83" s="41"/>
      <c r="F83" s="41"/>
      <c r="G83" s="41"/>
      <c r="H83" s="41"/>
      <c r="I83" s="41"/>
      <c r="J83" s="41"/>
      <c r="K83" s="41"/>
      <c r="L83" s="129"/>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29"/>
      <c r="S84" s="39"/>
      <c r="T84" s="39"/>
      <c r="U84" s="39"/>
      <c r="V84" s="39"/>
      <c r="W84" s="39"/>
      <c r="X84" s="39"/>
      <c r="Y84" s="39"/>
      <c r="Z84" s="39"/>
      <c r="AA84" s="39"/>
      <c r="AB84" s="39"/>
      <c r="AC84" s="39"/>
      <c r="AD84" s="39"/>
      <c r="AE84" s="39"/>
    </row>
    <row r="85" spans="1:31" s="2" customFormat="1" ht="12" customHeight="1">
      <c r="A85" s="39"/>
      <c r="B85" s="40"/>
      <c r="C85" s="33" t="s">
        <v>16</v>
      </c>
      <c r="D85" s="41"/>
      <c r="E85" s="41"/>
      <c r="F85" s="41"/>
      <c r="G85" s="41"/>
      <c r="H85" s="41"/>
      <c r="I85" s="41"/>
      <c r="J85" s="41"/>
      <c r="K85" s="41"/>
      <c r="L85" s="129"/>
      <c r="S85" s="39"/>
      <c r="T85" s="39"/>
      <c r="U85" s="39"/>
      <c r="V85" s="39"/>
      <c r="W85" s="39"/>
      <c r="X85" s="39"/>
      <c r="Y85" s="39"/>
      <c r="Z85" s="39"/>
      <c r="AA85" s="39"/>
      <c r="AB85" s="39"/>
      <c r="AC85" s="39"/>
      <c r="AD85" s="39"/>
      <c r="AE85" s="39"/>
    </row>
    <row r="86" spans="1:31" s="2" customFormat="1" ht="16.5" customHeight="1">
      <c r="A86" s="39"/>
      <c r="B86" s="40"/>
      <c r="C86" s="41"/>
      <c r="D86" s="41"/>
      <c r="E86" s="70" t="str">
        <f>E7</f>
        <v>Stavební úpravy v objektu Kino Sněžník - nová šatna, Podmokelská 1070-24, Děčín IV</v>
      </c>
      <c r="F86" s="41"/>
      <c r="G86" s="41"/>
      <c r="H86" s="41"/>
      <c r="I86" s="41"/>
      <c r="J86" s="41"/>
      <c r="K86" s="41"/>
      <c r="L86" s="129"/>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41"/>
      <c r="J87" s="41"/>
      <c r="K87" s="41"/>
      <c r="L87" s="129"/>
      <c r="S87" s="39"/>
      <c r="T87" s="39"/>
      <c r="U87" s="39"/>
      <c r="V87" s="39"/>
      <c r="W87" s="39"/>
      <c r="X87" s="39"/>
      <c r="Y87" s="39"/>
      <c r="Z87" s="39"/>
      <c r="AA87" s="39"/>
      <c r="AB87" s="39"/>
      <c r="AC87" s="39"/>
      <c r="AD87" s="39"/>
      <c r="AE87" s="39"/>
    </row>
    <row r="88" spans="1:31" s="2" customFormat="1" ht="12" customHeight="1">
      <c r="A88" s="39"/>
      <c r="B88" s="40"/>
      <c r="C88" s="33" t="s">
        <v>21</v>
      </c>
      <c r="D88" s="41"/>
      <c r="E88" s="41"/>
      <c r="F88" s="28" t="str">
        <f>F10</f>
        <v>Podmokelská 1070/24, Děčín IV</v>
      </c>
      <c r="G88" s="41"/>
      <c r="H88" s="41"/>
      <c r="I88" s="33" t="s">
        <v>23</v>
      </c>
      <c r="J88" s="73" t="str">
        <f>IF(J10="","",J10)</f>
        <v>1. 2. 2023</v>
      </c>
      <c r="K88" s="41"/>
      <c r="L88" s="129"/>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41"/>
      <c r="J89" s="41"/>
      <c r="K89" s="41"/>
      <c r="L89" s="129"/>
      <c r="S89" s="39"/>
      <c r="T89" s="39"/>
      <c r="U89" s="39"/>
      <c r="V89" s="39"/>
      <c r="W89" s="39"/>
      <c r="X89" s="39"/>
      <c r="Y89" s="39"/>
      <c r="Z89" s="39"/>
      <c r="AA89" s="39"/>
      <c r="AB89" s="39"/>
      <c r="AC89" s="39"/>
      <c r="AD89" s="39"/>
      <c r="AE89" s="39"/>
    </row>
    <row r="90" spans="1:31" s="2" customFormat="1" ht="15.15" customHeight="1">
      <c r="A90" s="39"/>
      <c r="B90" s="40"/>
      <c r="C90" s="33" t="s">
        <v>25</v>
      </c>
      <c r="D90" s="41"/>
      <c r="E90" s="41"/>
      <c r="F90" s="28" t="str">
        <f>E13</f>
        <v>Statutární město Děčín</v>
      </c>
      <c r="G90" s="41"/>
      <c r="H90" s="41"/>
      <c r="I90" s="33" t="s">
        <v>32</v>
      </c>
      <c r="J90" s="37" t="str">
        <f>E19</f>
        <v>Dagmar Vinšová, Dis</v>
      </c>
      <c r="K90" s="41"/>
      <c r="L90" s="129"/>
      <c r="S90" s="39"/>
      <c r="T90" s="39"/>
      <c r="U90" s="39"/>
      <c r="V90" s="39"/>
      <c r="W90" s="39"/>
      <c r="X90" s="39"/>
      <c r="Y90" s="39"/>
      <c r="Z90" s="39"/>
      <c r="AA90" s="39"/>
      <c r="AB90" s="39"/>
      <c r="AC90" s="39"/>
      <c r="AD90" s="39"/>
      <c r="AE90" s="39"/>
    </row>
    <row r="91" spans="1:31" s="2" customFormat="1" ht="15.15" customHeight="1">
      <c r="A91" s="39"/>
      <c r="B91" s="40"/>
      <c r="C91" s="33" t="s">
        <v>30</v>
      </c>
      <c r="D91" s="41"/>
      <c r="E91" s="41"/>
      <c r="F91" s="28" t="str">
        <f>IF(E16="","",E16)</f>
        <v>Vyplň údaj</v>
      </c>
      <c r="G91" s="41"/>
      <c r="H91" s="41"/>
      <c r="I91" s="33" t="s">
        <v>36</v>
      </c>
      <c r="J91" s="37" t="str">
        <f>E22</f>
        <v xml:space="preserve"> </v>
      </c>
      <c r="K91" s="41"/>
      <c r="L91" s="129"/>
      <c r="S91" s="39"/>
      <c r="T91" s="39"/>
      <c r="U91" s="39"/>
      <c r="V91" s="39"/>
      <c r="W91" s="39"/>
      <c r="X91" s="39"/>
      <c r="Y91" s="39"/>
      <c r="Z91" s="39"/>
      <c r="AA91" s="39"/>
      <c r="AB91" s="39"/>
      <c r="AC91" s="39"/>
      <c r="AD91" s="39"/>
      <c r="AE91" s="39"/>
    </row>
    <row r="92" spans="1:31" s="2" customFormat="1" ht="10.3" customHeight="1">
      <c r="A92" s="39"/>
      <c r="B92" s="40"/>
      <c r="C92" s="41"/>
      <c r="D92" s="41"/>
      <c r="E92" s="41"/>
      <c r="F92" s="41"/>
      <c r="G92" s="41"/>
      <c r="H92" s="41"/>
      <c r="I92" s="41"/>
      <c r="J92" s="41"/>
      <c r="K92" s="41"/>
      <c r="L92" s="129"/>
      <c r="S92" s="39"/>
      <c r="T92" s="39"/>
      <c r="U92" s="39"/>
      <c r="V92" s="39"/>
      <c r="W92" s="39"/>
      <c r="X92" s="39"/>
      <c r="Y92" s="39"/>
      <c r="Z92" s="39"/>
      <c r="AA92" s="39"/>
      <c r="AB92" s="39"/>
      <c r="AC92" s="39"/>
      <c r="AD92" s="39"/>
      <c r="AE92" s="39"/>
    </row>
    <row r="93" spans="1:31" s="11" customFormat="1" ht="29.25" customHeight="1">
      <c r="A93" s="171"/>
      <c r="B93" s="172"/>
      <c r="C93" s="173" t="s">
        <v>109</v>
      </c>
      <c r="D93" s="174" t="s">
        <v>59</v>
      </c>
      <c r="E93" s="174" t="s">
        <v>55</v>
      </c>
      <c r="F93" s="174" t="s">
        <v>56</v>
      </c>
      <c r="G93" s="174" t="s">
        <v>110</v>
      </c>
      <c r="H93" s="174" t="s">
        <v>111</v>
      </c>
      <c r="I93" s="174" t="s">
        <v>112</v>
      </c>
      <c r="J93" s="174" t="s">
        <v>85</v>
      </c>
      <c r="K93" s="175" t="s">
        <v>113</v>
      </c>
      <c r="L93" s="176"/>
      <c r="M93" s="93" t="s">
        <v>19</v>
      </c>
      <c r="N93" s="94" t="s">
        <v>44</v>
      </c>
      <c r="O93" s="94" t="s">
        <v>114</v>
      </c>
      <c r="P93" s="94" t="s">
        <v>115</v>
      </c>
      <c r="Q93" s="94" t="s">
        <v>116</v>
      </c>
      <c r="R93" s="94" t="s">
        <v>117</v>
      </c>
      <c r="S93" s="94" t="s">
        <v>118</v>
      </c>
      <c r="T93" s="95" t="s">
        <v>119</v>
      </c>
      <c r="U93" s="171"/>
      <c r="V93" s="171"/>
      <c r="W93" s="171"/>
      <c r="X93" s="171"/>
      <c r="Y93" s="171"/>
      <c r="Z93" s="171"/>
      <c r="AA93" s="171"/>
      <c r="AB93" s="171"/>
      <c r="AC93" s="171"/>
      <c r="AD93" s="171"/>
      <c r="AE93" s="171"/>
    </row>
    <row r="94" spans="1:63" s="2" customFormat="1" ht="22.8" customHeight="1">
      <c r="A94" s="39"/>
      <c r="B94" s="40"/>
      <c r="C94" s="100" t="s">
        <v>120</v>
      </c>
      <c r="D94" s="41"/>
      <c r="E94" s="41"/>
      <c r="F94" s="41"/>
      <c r="G94" s="41"/>
      <c r="H94" s="41"/>
      <c r="I94" s="41"/>
      <c r="J94" s="177">
        <f>BK94</f>
        <v>0</v>
      </c>
      <c r="K94" s="41"/>
      <c r="L94" s="45"/>
      <c r="M94" s="96"/>
      <c r="N94" s="178"/>
      <c r="O94" s="97"/>
      <c r="P94" s="179">
        <f>P95+P184</f>
        <v>0</v>
      </c>
      <c r="Q94" s="97"/>
      <c r="R94" s="179">
        <f>R95+R184</f>
        <v>15.09276817</v>
      </c>
      <c r="S94" s="97"/>
      <c r="T94" s="180">
        <f>T95+T184</f>
        <v>6.16778915</v>
      </c>
      <c r="U94" s="39"/>
      <c r="V94" s="39"/>
      <c r="W94" s="39"/>
      <c r="X94" s="39"/>
      <c r="Y94" s="39"/>
      <c r="Z94" s="39"/>
      <c r="AA94" s="39"/>
      <c r="AB94" s="39"/>
      <c r="AC94" s="39"/>
      <c r="AD94" s="39"/>
      <c r="AE94" s="39"/>
      <c r="AT94" s="18" t="s">
        <v>73</v>
      </c>
      <c r="AU94" s="18" t="s">
        <v>86</v>
      </c>
      <c r="BK94" s="181">
        <f>BK95+BK184</f>
        <v>0</v>
      </c>
    </row>
    <row r="95" spans="1:63" s="12" customFormat="1" ht="25.9" customHeight="1">
      <c r="A95" s="12"/>
      <c r="B95" s="182"/>
      <c r="C95" s="183"/>
      <c r="D95" s="184" t="s">
        <v>73</v>
      </c>
      <c r="E95" s="185" t="s">
        <v>121</v>
      </c>
      <c r="F95" s="185" t="s">
        <v>122</v>
      </c>
      <c r="G95" s="183"/>
      <c r="H95" s="183"/>
      <c r="I95" s="186"/>
      <c r="J95" s="187">
        <f>BK95</f>
        <v>0</v>
      </c>
      <c r="K95" s="183"/>
      <c r="L95" s="188"/>
      <c r="M95" s="189"/>
      <c r="N95" s="190"/>
      <c r="O95" s="190"/>
      <c r="P95" s="191">
        <f>P96+P113+P136+P142+P145+P171+P181</f>
        <v>0</v>
      </c>
      <c r="Q95" s="190"/>
      <c r="R95" s="191">
        <f>R96+R113+R136+R142+R145+R171+R181</f>
        <v>13.22117692</v>
      </c>
      <c r="S95" s="190"/>
      <c r="T95" s="192">
        <f>T96+T113+T136+T142+T145+T171+T181</f>
        <v>6.125809</v>
      </c>
      <c r="U95" s="12"/>
      <c r="V95" s="12"/>
      <c r="W95" s="12"/>
      <c r="X95" s="12"/>
      <c r="Y95" s="12"/>
      <c r="Z95" s="12"/>
      <c r="AA95" s="12"/>
      <c r="AB95" s="12"/>
      <c r="AC95" s="12"/>
      <c r="AD95" s="12"/>
      <c r="AE95" s="12"/>
      <c r="AR95" s="193" t="s">
        <v>79</v>
      </c>
      <c r="AT95" s="194" t="s">
        <v>73</v>
      </c>
      <c r="AU95" s="194" t="s">
        <v>74</v>
      </c>
      <c r="AY95" s="193" t="s">
        <v>123</v>
      </c>
      <c r="BK95" s="195">
        <f>BK96+BK113+BK136+BK142+BK145+BK171+BK181</f>
        <v>0</v>
      </c>
    </row>
    <row r="96" spans="1:63" s="12" customFormat="1" ht="22.8" customHeight="1">
      <c r="A96" s="12"/>
      <c r="B96" s="182"/>
      <c r="C96" s="183"/>
      <c r="D96" s="184" t="s">
        <v>73</v>
      </c>
      <c r="E96" s="196" t="s">
        <v>124</v>
      </c>
      <c r="F96" s="196" t="s">
        <v>125</v>
      </c>
      <c r="G96" s="183"/>
      <c r="H96" s="183"/>
      <c r="I96" s="186"/>
      <c r="J96" s="197">
        <f>BK96</f>
        <v>0</v>
      </c>
      <c r="K96" s="183"/>
      <c r="L96" s="188"/>
      <c r="M96" s="189"/>
      <c r="N96" s="190"/>
      <c r="O96" s="190"/>
      <c r="P96" s="191">
        <f>SUM(P97:P112)</f>
        <v>0</v>
      </c>
      <c r="Q96" s="190"/>
      <c r="R96" s="191">
        <f>SUM(R97:R112)</f>
        <v>10.82926196</v>
      </c>
      <c r="S96" s="190"/>
      <c r="T96" s="192">
        <f>SUM(T97:T112)</f>
        <v>0</v>
      </c>
      <c r="U96" s="12"/>
      <c r="V96" s="12"/>
      <c r="W96" s="12"/>
      <c r="X96" s="12"/>
      <c r="Y96" s="12"/>
      <c r="Z96" s="12"/>
      <c r="AA96" s="12"/>
      <c r="AB96" s="12"/>
      <c r="AC96" s="12"/>
      <c r="AD96" s="12"/>
      <c r="AE96" s="12"/>
      <c r="AR96" s="193" t="s">
        <v>79</v>
      </c>
      <c r="AT96" s="194" t="s">
        <v>73</v>
      </c>
      <c r="AU96" s="194" t="s">
        <v>79</v>
      </c>
      <c r="AY96" s="193" t="s">
        <v>123</v>
      </c>
      <c r="BK96" s="195">
        <f>SUM(BK97:BK112)</f>
        <v>0</v>
      </c>
    </row>
    <row r="97" spans="1:65" s="2" customFormat="1" ht="24.15" customHeight="1">
      <c r="A97" s="39"/>
      <c r="B97" s="40"/>
      <c r="C97" s="198" t="s">
        <v>81</v>
      </c>
      <c r="D97" s="198" t="s">
        <v>126</v>
      </c>
      <c r="E97" s="199" t="s">
        <v>127</v>
      </c>
      <c r="F97" s="200" t="s">
        <v>128</v>
      </c>
      <c r="G97" s="201" t="s">
        <v>129</v>
      </c>
      <c r="H97" s="202">
        <v>46.214</v>
      </c>
      <c r="I97" s="203"/>
      <c r="J97" s="204">
        <f>ROUND(I97*H97,2)</f>
        <v>0</v>
      </c>
      <c r="K97" s="200" t="s">
        <v>130</v>
      </c>
      <c r="L97" s="45"/>
      <c r="M97" s="205" t="s">
        <v>19</v>
      </c>
      <c r="N97" s="206" t="s">
        <v>45</v>
      </c>
      <c r="O97" s="85"/>
      <c r="P97" s="207">
        <f>O97*H97</f>
        <v>0</v>
      </c>
      <c r="Q97" s="207">
        <v>0.17764</v>
      </c>
      <c r="R97" s="207">
        <f>Q97*H97</f>
        <v>8.209454959999999</v>
      </c>
      <c r="S97" s="207">
        <v>0</v>
      </c>
      <c r="T97" s="208">
        <f>S97*H97</f>
        <v>0</v>
      </c>
      <c r="U97" s="39"/>
      <c r="V97" s="39"/>
      <c r="W97" s="39"/>
      <c r="X97" s="39"/>
      <c r="Y97" s="39"/>
      <c r="Z97" s="39"/>
      <c r="AA97" s="39"/>
      <c r="AB97" s="39"/>
      <c r="AC97" s="39"/>
      <c r="AD97" s="39"/>
      <c r="AE97" s="39"/>
      <c r="AR97" s="209" t="s">
        <v>131</v>
      </c>
      <c r="AT97" s="209" t="s">
        <v>126</v>
      </c>
      <c r="AU97" s="209" t="s">
        <v>81</v>
      </c>
      <c r="AY97" s="18" t="s">
        <v>123</v>
      </c>
      <c r="BE97" s="210">
        <f>IF(N97="základní",J97,0)</f>
        <v>0</v>
      </c>
      <c r="BF97" s="210">
        <f>IF(N97="snížená",J97,0)</f>
        <v>0</v>
      </c>
      <c r="BG97" s="210">
        <f>IF(N97="zákl. přenesená",J97,0)</f>
        <v>0</v>
      </c>
      <c r="BH97" s="210">
        <f>IF(N97="sníž. přenesená",J97,0)</f>
        <v>0</v>
      </c>
      <c r="BI97" s="210">
        <f>IF(N97="nulová",J97,0)</f>
        <v>0</v>
      </c>
      <c r="BJ97" s="18" t="s">
        <v>79</v>
      </c>
      <c r="BK97" s="210">
        <f>ROUND(I97*H97,2)</f>
        <v>0</v>
      </c>
      <c r="BL97" s="18" t="s">
        <v>131</v>
      </c>
      <c r="BM97" s="209" t="s">
        <v>132</v>
      </c>
    </row>
    <row r="98" spans="1:51" s="13" customFormat="1" ht="12">
      <c r="A98" s="13"/>
      <c r="B98" s="211"/>
      <c r="C98" s="212"/>
      <c r="D98" s="213" t="s">
        <v>133</v>
      </c>
      <c r="E98" s="214" t="s">
        <v>19</v>
      </c>
      <c r="F98" s="215" t="s">
        <v>134</v>
      </c>
      <c r="G98" s="212"/>
      <c r="H98" s="216">
        <v>51.103</v>
      </c>
      <c r="I98" s="217"/>
      <c r="J98" s="212"/>
      <c r="K98" s="212"/>
      <c r="L98" s="218"/>
      <c r="M98" s="219"/>
      <c r="N98" s="220"/>
      <c r="O98" s="220"/>
      <c r="P98" s="220"/>
      <c r="Q98" s="220"/>
      <c r="R98" s="220"/>
      <c r="S98" s="220"/>
      <c r="T98" s="221"/>
      <c r="U98" s="13"/>
      <c r="V98" s="13"/>
      <c r="W98" s="13"/>
      <c r="X98" s="13"/>
      <c r="Y98" s="13"/>
      <c r="Z98" s="13"/>
      <c r="AA98" s="13"/>
      <c r="AB98" s="13"/>
      <c r="AC98" s="13"/>
      <c r="AD98" s="13"/>
      <c r="AE98" s="13"/>
      <c r="AT98" s="222" t="s">
        <v>133</v>
      </c>
      <c r="AU98" s="222" t="s">
        <v>81</v>
      </c>
      <c r="AV98" s="13" t="s">
        <v>81</v>
      </c>
      <c r="AW98" s="13" t="s">
        <v>35</v>
      </c>
      <c r="AX98" s="13" t="s">
        <v>74</v>
      </c>
      <c r="AY98" s="222" t="s">
        <v>123</v>
      </c>
    </row>
    <row r="99" spans="1:51" s="13" customFormat="1" ht="12">
      <c r="A99" s="13"/>
      <c r="B99" s="211"/>
      <c r="C99" s="212"/>
      <c r="D99" s="213" t="s">
        <v>133</v>
      </c>
      <c r="E99" s="214" t="s">
        <v>19</v>
      </c>
      <c r="F99" s="215" t="s">
        <v>135</v>
      </c>
      <c r="G99" s="212"/>
      <c r="H99" s="216">
        <v>-1.6</v>
      </c>
      <c r="I99" s="217"/>
      <c r="J99" s="212"/>
      <c r="K99" s="212"/>
      <c r="L99" s="218"/>
      <c r="M99" s="219"/>
      <c r="N99" s="220"/>
      <c r="O99" s="220"/>
      <c r="P99" s="220"/>
      <c r="Q99" s="220"/>
      <c r="R99" s="220"/>
      <c r="S99" s="220"/>
      <c r="T99" s="221"/>
      <c r="U99" s="13"/>
      <c r="V99" s="13"/>
      <c r="W99" s="13"/>
      <c r="X99" s="13"/>
      <c r="Y99" s="13"/>
      <c r="Z99" s="13"/>
      <c r="AA99" s="13"/>
      <c r="AB99" s="13"/>
      <c r="AC99" s="13"/>
      <c r="AD99" s="13"/>
      <c r="AE99" s="13"/>
      <c r="AT99" s="222" t="s">
        <v>133</v>
      </c>
      <c r="AU99" s="222" t="s">
        <v>81</v>
      </c>
      <c r="AV99" s="13" t="s">
        <v>81</v>
      </c>
      <c r="AW99" s="13" t="s">
        <v>35</v>
      </c>
      <c r="AX99" s="13" t="s">
        <v>74</v>
      </c>
      <c r="AY99" s="222" t="s">
        <v>123</v>
      </c>
    </row>
    <row r="100" spans="1:51" s="13" customFormat="1" ht="12">
      <c r="A100" s="13"/>
      <c r="B100" s="211"/>
      <c r="C100" s="212"/>
      <c r="D100" s="213" t="s">
        <v>133</v>
      </c>
      <c r="E100" s="214" t="s">
        <v>19</v>
      </c>
      <c r="F100" s="215" t="s">
        <v>136</v>
      </c>
      <c r="G100" s="212"/>
      <c r="H100" s="216">
        <v>-3.289</v>
      </c>
      <c r="I100" s="217"/>
      <c r="J100" s="212"/>
      <c r="K100" s="212"/>
      <c r="L100" s="218"/>
      <c r="M100" s="219"/>
      <c r="N100" s="220"/>
      <c r="O100" s="220"/>
      <c r="P100" s="220"/>
      <c r="Q100" s="220"/>
      <c r="R100" s="220"/>
      <c r="S100" s="220"/>
      <c r="T100" s="221"/>
      <c r="U100" s="13"/>
      <c r="V100" s="13"/>
      <c r="W100" s="13"/>
      <c r="X100" s="13"/>
      <c r="Y100" s="13"/>
      <c r="Z100" s="13"/>
      <c r="AA100" s="13"/>
      <c r="AB100" s="13"/>
      <c r="AC100" s="13"/>
      <c r="AD100" s="13"/>
      <c r="AE100" s="13"/>
      <c r="AT100" s="222" t="s">
        <v>133</v>
      </c>
      <c r="AU100" s="222" t="s">
        <v>81</v>
      </c>
      <c r="AV100" s="13" t="s">
        <v>81</v>
      </c>
      <c r="AW100" s="13" t="s">
        <v>35</v>
      </c>
      <c r="AX100" s="13" t="s">
        <v>74</v>
      </c>
      <c r="AY100" s="222" t="s">
        <v>123</v>
      </c>
    </row>
    <row r="101" spans="1:51" s="14" customFormat="1" ht="12">
      <c r="A101" s="14"/>
      <c r="B101" s="223"/>
      <c r="C101" s="224"/>
      <c r="D101" s="213" t="s">
        <v>133</v>
      </c>
      <c r="E101" s="225" t="s">
        <v>19</v>
      </c>
      <c r="F101" s="226" t="s">
        <v>137</v>
      </c>
      <c r="G101" s="224"/>
      <c r="H101" s="227">
        <v>46.214</v>
      </c>
      <c r="I101" s="228"/>
      <c r="J101" s="224"/>
      <c r="K101" s="224"/>
      <c r="L101" s="229"/>
      <c r="M101" s="230"/>
      <c r="N101" s="231"/>
      <c r="O101" s="231"/>
      <c r="P101" s="231"/>
      <c r="Q101" s="231"/>
      <c r="R101" s="231"/>
      <c r="S101" s="231"/>
      <c r="T101" s="232"/>
      <c r="U101" s="14"/>
      <c r="V101" s="14"/>
      <c r="W101" s="14"/>
      <c r="X101" s="14"/>
      <c r="Y101" s="14"/>
      <c r="Z101" s="14"/>
      <c r="AA101" s="14"/>
      <c r="AB101" s="14"/>
      <c r="AC101" s="14"/>
      <c r="AD101" s="14"/>
      <c r="AE101" s="14"/>
      <c r="AT101" s="233" t="s">
        <v>133</v>
      </c>
      <c r="AU101" s="233" t="s">
        <v>81</v>
      </c>
      <c r="AV101" s="14" t="s">
        <v>131</v>
      </c>
      <c r="AW101" s="14" t="s">
        <v>35</v>
      </c>
      <c r="AX101" s="14" t="s">
        <v>79</v>
      </c>
      <c r="AY101" s="233" t="s">
        <v>123</v>
      </c>
    </row>
    <row r="102" spans="1:65" s="2" customFormat="1" ht="37.8" customHeight="1">
      <c r="A102" s="39"/>
      <c r="B102" s="40"/>
      <c r="C102" s="198" t="s">
        <v>124</v>
      </c>
      <c r="D102" s="198" t="s">
        <v>126</v>
      </c>
      <c r="E102" s="199" t="s">
        <v>138</v>
      </c>
      <c r="F102" s="200" t="s">
        <v>139</v>
      </c>
      <c r="G102" s="201" t="s">
        <v>140</v>
      </c>
      <c r="H102" s="202">
        <v>2</v>
      </c>
      <c r="I102" s="203"/>
      <c r="J102" s="204">
        <f>ROUND(I102*H102,2)</f>
        <v>0</v>
      </c>
      <c r="K102" s="200" t="s">
        <v>130</v>
      </c>
      <c r="L102" s="45"/>
      <c r="M102" s="205" t="s">
        <v>19</v>
      </c>
      <c r="N102" s="206" t="s">
        <v>45</v>
      </c>
      <c r="O102" s="85"/>
      <c r="P102" s="207">
        <f>O102*H102</f>
        <v>0</v>
      </c>
      <c r="Q102" s="207">
        <v>0.01759</v>
      </c>
      <c r="R102" s="207">
        <f>Q102*H102</f>
        <v>0.03518</v>
      </c>
      <c r="S102" s="207">
        <v>0</v>
      </c>
      <c r="T102" s="208">
        <f>S102*H102</f>
        <v>0</v>
      </c>
      <c r="U102" s="39"/>
      <c r="V102" s="39"/>
      <c r="W102" s="39"/>
      <c r="X102" s="39"/>
      <c r="Y102" s="39"/>
      <c r="Z102" s="39"/>
      <c r="AA102" s="39"/>
      <c r="AB102" s="39"/>
      <c r="AC102" s="39"/>
      <c r="AD102" s="39"/>
      <c r="AE102" s="39"/>
      <c r="AR102" s="209" t="s">
        <v>131</v>
      </c>
      <c r="AT102" s="209" t="s">
        <v>126</v>
      </c>
      <c r="AU102" s="209" t="s">
        <v>81</v>
      </c>
      <c r="AY102" s="18" t="s">
        <v>123</v>
      </c>
      <c r="BE102" s="210">
        <f>IF(N102="základní",J102,0)</f>
        <v>0</v>
      </c>
      <c r="BF102" s="210">
        <f>IF(N102="snížená",J102,0)</f>
        <v>0</v>
      </c>
      <c r="BG102" s="210">
        <f>IF(N102="zákl. přenesená",J102,0)</f>
        <v>0</v>
      </c>
      <c r="BH102" s="210">
        <f>IF(N102="sníž. přenesená",J102,0)</f>
        <v>0</v>
      </c>
      <c r="BI102" s="210">
        <f>IF(N102="nulová",J102,0)</f>
        <v>0</v>
      </c>
      <c r="BJ102" s="18" t="s">
        <v>79</v>
      </c>
      <c r="BK102" s="210">
        <f>ROUND(I102*H102,2)</f>
        <v>0</v>
      </c>
      <c r="BL102" s="18" t="s">
        <v>131</v>
      </c>
      <c r="BM102" s="209" t="s">
        <v>141</v>
      </c>
    </row>
    <row r="103" spans="1:47" s="2" customFormat="1" ht="12">
      <c r="A103" s="39"/>
      <c r="B103" s="40"/>
      <c r="C103" s="41"/>
      <c r="D103" s="213" t="s">
        <v>142</v>
      </c>
      <c r="E103" s="41"/>
      <c r="F103" s="234" t="s">
        <v>143</v>
      </c>
      <c r="G103" s="41"/>
      <c r="H103" s="41"/>
      <c r="I103" s="235"/>
      <c r="J103" s="41"/>
      <c r="K103" s="41"/>
      <c r="L103" s="45"/>
      <c r="M103" s="236"/>
      <c r="N103" s="237"/>
      <c r="O103" s="85"/>
      <c r="P103" s="85"/>
      <c r="Q103" s="85"/>
      <c r="R103" s="85"/>
      <c r="S103" s="85"/>
      <c r="T103" s="86"/>
      <c r="U103" s="39"/>
      <c r="V103" s="39"/>
      <c r="W103" s="39"/>
      <c r="X103" s="39"/>
      <c r="Y103" s="39"/>
      <c r="Z103" s="39"/>
      <c r="AA103" s="39"/>
      <c r="AB103" s="39"/>
      <c r="AC103" s="39"/>
      <c r="AD103" s="39"/>
      <c r="AE103" s="39"/>
      <c r="AT103" s="18" t="s">
        <v>142</v>
      </c>
      <c r="AU103" s="18" t="s">
        <v>81</v>
      </c>
    </row>
    <row r="104" spans="1:65" s="2" customFormat="1" ht="21.75" customHeight="1">
      <c r="A104" s="39"/>
      <c r="B104" s="40"/>
      <c r="C104" s="198" t="s">
        <v>131</v>
      </c>
      <c r="D104" s="198" t="s">
        <v>126</v>
      </c>
      <c r="E104" s="199" t="s">
        <v>144</v>
      </c>
      <c r="F104" s="200" t="s">
        <v>145</v>
      </c>
      <c r="G104" s="201" t="s">
        <v>140</v>
      </c>
      <c r="H104" s="202">
        <v>4</v>
      </c>
      <c r="I104" s="203"/>
      <c r="J104" s="204">
        <f>ROUND(I104*H104,2)</f>
        <v>0</v>
      </c>
      <c r="K104" s="200" t="s">
        <v>130</v>
      </c>
      <c r="L104" s="45"/>
      <c r="M104" s="205" t="s">
        <v>19</v>
      </c>
      <c r="N104" s="206" t="s">
        <v>45</v>
      </c>
      <c r="O104" s="85"/>
      <c r="P104" s="207">
        <f>O104*H104</f>
        <v>0</v>
      </c>
      <c r="Q104" s="207">
        <v>0.12705</v>
      </c>
      <c r="R104" s="207">
        <f>Q104*H104</f>
        <v>0.5082</v>
      </c>
      <c r="S104" s="207">
        <v>0</v>
      </c>
      <c r="T104" s="208">
        <f>S104*H104</f>
        <v>0</v>
      </c>
      <c r="U104" s="39"/>
      <c r="V104" s="39"/>
      <c r="W104" s="39"/>
      <c r="X104" s="39"/>
      <c r="Y104" s="39"/>
      <c r="Z104" s="39"/>
      <c r="AA104" s="39"/>
      <c r="AB104" s="39"/>
      <c r="AC104" s="39"/>
      <c r="AD104" s="39"/>
      <c r="AE104" s="39"/>
      <c r="AR104" s="209" t="s">
        <v>131</v>
      </c>
      <c r="AT104" s="209" t="s">
        <v>126</v>
      </c>
      <c r="AU104" s="209" t="s">
        <v>81</v>
      </c>
      <c r="AY104" s="18" t="s">
        <v>123</v>
      </c>
      <c r="BE104" s="210">
        <f>IF(N104="základní",J104,0)</f>
        <v>0</v>
      </c>
      <c r="BF104" s="210">
        <f>IF(N104="snížená",J104,0)</f>
        <v>0</v>
      </c>
      <c r="BG104" s="210">
        <f>IF(N104="zákl. přenesená",J104,0)</f>
        <v>0</v>
      </c>
      <c r="BH104" s="210">
        <f>IF(N104="sníž. přenesená",J104,0)</f>
        <v>0</v>
      </c>
      <c r="BI104" s="210">
        <f>IF(N104="nulová",J104,0)</f>
        <v>0</v>
      </c>
      <c r="BJ104" s="18" t="s">
        <v>79</v>
      </c>
      <c r="BK104" s="210">
        <f>ROUND(I104*H104,2)</f>
        <v>0</v>
      </c>
      <c r="BL104" s="18" t="s">
        <v>131</v>
      </c>
      <c r="BM104" s="209" t="s">
        <v>146</v>
      </c>
    </row>
    <row r="105" spans="1:47" s="2" customFormat="1" ht="12">
      <c r="A105" s="39"/>
      <c r="B105" s="40"/>
      <c r="C105" s="41"/>
      <c r="D105" s="213" t="s">
        <v>142</v>
      </c>
      <c r="E105" s="41"/>
      <c r="F105" s="234" t="s">
        <v>147</v>
      </c>
      <c r="G105" s="41"/>
      <c r="H105" s="41"/>
      <c r="I105" s="235"/>
      <c r="J105" s="41"/>
      <c r="K105" s="41"/>
      <c r="L105" s="45"/>
      <c r="M105" s="236"/>
      <c r="N105" s="237"/>
      <c r="O105" s="85"/>
      <c r="P105" s="85"/>
      <c r="Q105" s="85"/>
      <c r="R105" s="85"/>
      <c r="S105" s="85"/>
      <c r="T105" s="86"/>
      <c r="U105" s="39"/>
      <c r="V105" s="39"/>
      <c r="W105" s="39"/>
      <c r="X105" s="39"/>
      <c r="Y105" s="39"/>
      <c r="Z105" s="39"/>
      <c r="AA105" s="39"/>
      <c r="AB105" s="39"/>
      <c r="AC105" s="39"/>
      <c r="AD105" s="39"/>
      <c r="AE105" s="39"/>
      <c r="AT105" s="18" t="s">
        <v>142</v>
      </c>
      <c r="AU105" s="18" t="s">
        <v>81</v>
      </c>
    </row>
    <row r="106" spans="1:65" s="2" customFormat="1" ht="24.15" customHeight="1">
      <c r="A106" s="39"/>
      <c r="B106" s="40"/>
      <c r="C106" s="198" t="s">
        <v>148</v>
      </c>
      <c r="D106" s="198" t="s">
        <v>126</v>
      </c>
      <c r="E106" s="199" t="s">
        <v>149</v>
      </c>
      <c r="F106" s="200" t="s">
        <v>150</v>
      </c>
      <c r="G106" s="201" t="s">
        <v>129</v>
      </c>
      <c r="H106" s="202">
        <v>18.916</v>
      </c>
      <c r="I106" s="203"/>
      <c r="J106" s="204">
        <f>ROUND(I106*H106,2)</f>
        <v>0</v>
      </c>
      <c r="K106" s="200" t="s">
        <v>130</v>
      </c>
      <c r="L106" s="45"/>
      <c r="M106" s="205" t="s">
        <v>19</v>
      </c>
      <c r="N106" s="206" t="s">
        <v>45</v>
      </c>
      <c r="O106" s="85"/>
      <c r="P106" s="207">
        <f>O106*H106</f>
        <v>0</v>
      </c>
      <c r="Q106" s="207">
        <v>0.10325</v>
      </c>
      <c r="R106" s="207">
        <f>Q106*H106</f>
        <v>1.953077</v>
      </c>
      <c r="S106" s="207">
        <v>0</v>
      </c>
      <c r="T106" s="208">
        <f>S106*H106</f>
        <v>0</v>
      </c>
      <c r="U106" s="39"/>
      <c r="V106" s="39"/>
      <c r="W106" s="39"/>
      <c r="X106" s="39"/>
      <c r="Y106" s="39"/>
      <c r="Z106" s="39"/>
      <c r="AA106" s="39"/>
      <c r="AB106" s="39"/>
      <c r="AC106" s="39"/>
      <c r="AD106" s="39"/>
      <c r="AE106" s="39"/>
      <c r="AR106" s="209" t="s">
        <v>131</v>
      </c>
      <c r="AT106" s="209" t="s">
        <v>126</v>
      </c>
      <c r="AU106" s="209" t="s">
        <v>81</v>
      </c>
      <c r="AY106" s="18" t="s">
        <v>123</v>
      </c>
      <c r="BE106" s="210">
        <f>IF(N106="základní",J106,0)</f>
        <v>0</v>
      </c>
      <c r="BF106" s="210">
        <f>IF(N106="snížená",J106,0)</f>
        <v>0</v>
      </c>
      <c r="BG106" s="210">
        <f>IF(N106="zákl. přenesená",J106,0)</f>
        <v>0</v>
      </c>
      <c r="BH106" s="210">
        <f>IF(N106="sníž. přenesená",J106,0)</f>
        <v>0</v>
      </c>
      <c r="BI106" s="210">
        <f>IF(N106="nulová",J106,0)</f>
        <v>0</v>
      </c>
      <c r="BJ106" s="18" t="s">
        <v>79</v>
      </c>
      <c r="BK106" s="210">
        <f>ROUND(I106*H106,2)</f>
        <v>0</v>
      </c>
      <c r="BL106" s="18" t="s">
        <v>131</v>
      </c>
      <c r="BM106" s="209" t="s">
        <v>151</v>
      </c>
    </row>
    <row r="107" spans="1:51" s="13" customFormat="1" ht="12">
      <c r="A107" s="13"/>
      <c r="B107" s="211"/>
      <c r="C107" s="212"/>
      <c r="D107" s="213" t="s">
        <v>133</v>
      </c>
      <c r="E107" s="214" t="s">
        <v>19</v>
      </c>
      <c r="F107" s="215" t="s">
        <v>152</v>
      </c>
      <c r="G107" s="212"/>
      <c r="H107" s="216">
        <v>23.316</v>
      </c>
      <c r="I107" s="217"/>
      <c r="J107" s="212"/>
      <c r="K107" s="212"/>
      <c r="L107" s="218"/>
      <c r="M107" s="219"/>
      <c r="N107" s="220"/>
      <c r="O107" s="220"/>
      <c r="P107" s="220"/>
      <c r="Q107" s="220"/>
      <c r="R107" s="220"/>
      <c r="S107" s="220"/>
      <c r="T107" s="221"/>
      <c r="U107" s="13"/>
      <c r="V107" s="13"/>
      <c r="W107" s="13"/>
      <c r="X107" s="13"/>
      <c r="Y107" s="13"/>
      <c r="Z107" s="13"/>
      <c r="AA107" s="13"/>
      <c r="AB107" s="13"/>
      <c r="AC107" s="13"/>
      <c r="AD107" s="13"/>
      <c r="AE107" s="13"/>
      <c r="AT107" s="222" t="s">
        <v>133</v>
      </c>
      <c r="AU107" s="222" t="s">
        <v>81</v>
      </c>
      <c r="AV107" s="13" t="s">
        <v>81</v>
      </c>
      <c r="AW107" s="13" t="s">
        <v>35</v>
      </c>
      <c r="AX107" s="13" t="s">
        <v>74</v>
      </c>
      <c r="AY107" s="222" t="s">
        <v>123</v>
      </c>
    </row>
    <row r="108" spans="1:51" s="13" customFormat="1" ht="12">
      <c r="A108" s="13"/>
      <c r="B108" s="211"/>
      <c r="C108" s="212"/>
      <c r="D108" s="213" t="s">
        <v>133</v>
      </c>
      <c r="E108" s="214" t="s">
        <v>19</v>
      </c>
      <c r="F108" s="215" t="s">
        <v>153</v>
      </c>
      <c r="G108" s="212"/>
      <c r="H108" s="216">
        <v>-1.2</v>
      </c>
      <c r="I108" s="217"/>
      <c r="J108" s="212"/>
      <c r="K108" s="212"/>
      <c r="L108" s="218"/>
      <c r="M108" s="219"/>
      <c r="N108" s="220"/>
      <c r="O108" s="220"/>
      <c r="P108" s="220"/>
      <c r="Q108" s="220"/>
      <c r="R108" s="220"/>
      <c r="S108" s="220"/>
      <c r="T108" s="221"/>
      <c r="U108" s="13"/>
      <c r="V108" s="13"/>
      <c r="W108" s="13"/>
      <c r="X108" s="13"/>
      <c r="Y108" s="13"/>
      <c r="Z108" s="13"/>
      <c r="AA108" s="13"/>
      <c r="AB108" s="13"/>
      <c r="AC108" s="13"/>
      <c r="AD108" s="13"/>
      <c r="AE108" s="13"/>
      <c r="AT108" s="222" t="s">
        <v>133</v>
      </c>
      <c r="AU108" s="222" t="s">
        <v>81</v>
      </c>
      <c r="AV108" s="13" t="s">
        <v>81</v>
      </c>
      <c r="AW108" s="13" t="s">
        <v>35</v>
      </c>
      <c r="AX108" s="13" t="s">
        <v>74</v>
      </c>
      <c r="AY108" s="222" t="s">
        <v>123</v>
      </c>
    </row>
    <row r="109" spans="1:51" s="13" customFormat="1" ht="12">
      <c r="A109" s="13"/>
      <c r="B109" s="211"/>
      <c r="C109" s="212"/>
      <c r="D109" s="213" t="s">
        <v>133</v>
      </c>
      <c r="E109" s="214" t="s">
        <v>19</v>
      </c>
      <c r="F109" s="215" t="s">
        <v>154</v>
      </c>
      <c r="G109" s="212"/>
      <c r="H109" s="216">
        <v>-3.2</v>
      </c>
      <c r="I109" s="217"/>
      <c r="J109" s="212"/>
      <c r="K109" s="212"/>
      <c r="L109" s="218"/>
      <c r="M109" s="219"/>
      <c r="N109" s="220"/>
      <c r="O109" s="220"/>
      <c r="P109" s="220"/>
      <c r="Q109" s="220"/>
      <c r="R109" s="220"/>
      <c r="S109" s="220"/>
      <c r="T109" s="221"/>
      <c r="U109" s="13"/>
      <c r="V109" s="13"/>
      <c r="W109" s="13"/>
      <c r="X109" s="13"/>
      <c r="Y109" s="13"/>
      <c r="Z109" s="13"/>
      <c r="AA109" s="13"/>
      <c r="AB109" s="13"/>
      <c r="AC109" s="13"/>
      <c r="AD109" s="13"/>
      <c r="AE109" s="13"/>
      <c r="AT109" s="222" t="s">
        <v>133</v>
      </c>
      <c r="AU109" s="222" t="s">
        <v>81</v>
      </c>
      <c r="AV109" s="13" t="s">
        <v>81</v>
      </c>
      <c r="AW109" s="13" t="s">
        <v>35</v>
      </c>
      <c r="AX109" s="13" t="s">
        <v>74</v>
      </c>
      <c r="AY109" s="222" t="s">
        <v>123</v>
      </c>
    </row>
    <row r="110" spans="1:51" s="14" customFormat="1" ht="12">
      <c r="A110" s="14"/>
      <c r="B110" s="223"/>
      <c r="C110" s="224"/>
      <c r="D110" s="213" t="s">
        <v>133</v>
      </c>
      <c r="E110" s="225" t="s">
        <v>19</v>
      </c>
      <c r="F110" s="226" t="s">
        <v>137</v>
      </c>
      <c r="G110" s="224"/>
      <c r="H110" s="227">
        <v>18.916</v>
      </c>
      <c r="I110" s="228"/>
      <c r="J110" s="224"/>
      <c r="K110" s="224"/>
      <c r="L110" s="229"/>
      <c r="M110" s="230"/>
      <c r="N110" s="231"/>
      <c r="O110" s="231"/>
      <c r="P110" s="231"/>
      <c r="Q110" s="231"/>
      <c r="R110" s="231"/>
      <c r="S110" s="231"/>
      <c r="T110" s="232"/>
      <c r="U110" s="14"/>
      <c r="V110" s="14"/>
      <c r="W110" s="14"/>
      <c r="X110" s="14"/>
      <c r="Y110" s="14"/>
      <c r="Z110" s="14"/>
      <c r="AA110" s="14"/>
      <c r="AB110" s="14"/>
      <c r="AC110" s="14"/>
      <c r="AD110" s="14"/>
      <c r="AE110" s="14"/>
      <c r="AT110" s="233" t="s">
        <v>133</v>
      </c>
      <c r="AU110" s="233" t="s">
        <v>81</v>
      </c>
      <c r="AV110" s="14" t="s">
        <v>131</v>
      </c>
      <c r="AW110" s="14" t="s">
        <v>35</v>
      </c>
      <c r="AX110" s="14" t="s">
        <v>79</v>
      </c>
      <c r="AY110" s="233" t="s">
        <v>123</v>
      </c>
    </row>
    <row r="111" spans="1:65" s="2" customFormat="1" ht="16.5" customHeight="1">
      <c r="A111" s="39"/>
      <c r="B111" s="40"/>
      <c r="C111" s="198" t="s">
        <v>155</v>
      </c>
      <c r="D111" s="198" t="s">
        <v>126</v>
      </c>
      <c r="E111" s="199" t="s">
        <v>156</v>
      </c>
      <c r="F111" s="200" t="s">
        <v>157</v>
      </c>
      <c r="G111" s="201" t="s">
        <v>129</v>
      </c>
      <c r="H111" s="202">
        <v>1</v>
      </c>
      <c r="I111" s="203"/>
      <c r="J111" s="204">
        <f>ROUND(I111*H111,2)</f>
        <v>0</v>
      </c>
      <c r="K111" s="200" t="s">
        <v>130</v>
      </c>
      <c r="L111" s="45"/>
      <c r="M111" s="205" t="s">
        <v>19</v>
      </c>
      <c r="N111" s="206" t="s">
        <v>45</v>
      </c>
      <c r="O111" s="85"/>
      <c r="P111" s="207">
        <f>O111*H111</f>
        <v>0</v>
      </c>
      <c r="Q111" s="207">
        <v>0.12335</v>
      </c>
      <c r="R111" s="207">
        <f>Q111*H111</f>
        <v>0.12335</v>
      </c>
      <c r="S111" s="207">
        <v>0</v>
      </c>
      <c r="T111" s="208">
        <f>S111*H111</f>
        <v>0</v>
      </c>
      <c r="U111" s="39"/>
      <c r="V111" s="39"/>
      <c r="W111" s="39"/>
      <c r="X111" s="39"/>
      <c r="Y111" s="39"/>
      <c r="Z111" s="39"/>
      <c r="AA111" s="39"/>
      <c r="AB111" s="39"/>
      <c r="AC111" s="39"/>
      <c r="AD111" s="39"/>
      <c r="AE111" s="39"/>
      <c r="AR111" s="209" t="s">
        <v>131</v>
      </c>
      <c r="AT111" s="209" t="s">
        <v>126</v>
      </c>
      <c r="AU111" s="209" t="s">
        <v>81</v>
      </c>
      <c r="AY111" s="18" t="s">
        <v>123</v>
      </c>
      <c r="BE111" s="210">
        <f>IF(N111="základní",J111,0)</f>
        <v>0</v>
      </c>
      <c r="BF111" s="210">
        <f>IF(N111="snížená",J111,0)</f>
        <v>0</v>
      </c>
      <c r="BG111" s="210">
        <f>IF(N111="zákl. přenesená",J111,0)</f>
        <v>0</v>
      </c>
      <c r="BH111" s="210">
        <f>IF(N111="sníž. přenesená",J111,0)</f>
        <v>0</v>
      </c>
      <c r="BI111" s="210">
        <f>IF(N111="nulová",J111,0)</f>
        <v>0</v>
      </c>
      <c r="BJ111" s="18" t="s">
        <v>79</v>
      </c>
      <c r="BK111" s="210">
        <f>ROUND(I111*H111,2)</f>
        <v>0</v>
      </c>
      <c r="BL111" s="18" t="s">
        <v>131</v>
      </c>
      <c r="BM111" s="209" t="s">
        <v>158</v>
      </c>
    </row>
    <row r="112" spans="1:51" s="13" customFormat="1" ht="12">
      <c r="A112" s="13"/>
      <c r="B112" s="211"/>
      <c r="C112" s="212"/>
      <c r="D112" s="213" t="s">
        <v>133</v>
      </c>
      <c r="E112" s="214" t="s">
        <v>19</v>
      </c>
      <c r="F112" s="215" t="s">
        <v>159</v>
      </c>
      <c r="G112" s="212"/>
      <c r="H112" s="216">
        <v>1</v>
      </c>
      <c r="I112" s="217"/>
      <c r="J112" s="212"/>
      <c r="K112" s="212"/>
      <c r="L112" s="218"/>
      <c r="M112" s="219"/>
      <c r="N112" s="220"/>
      <c r="O112" s="220"/>
      <c r="P112" s="220"/>
      <c r="Q112" s="220"/>
      <c r="R112" s="220"/>
      <c r="S112" s="220"/>
      <c r="T112" s="221"/>
      <c r="U112" s="13"/>
      <c r="V112" s="13"/>
      <c r="W112" s="13"/>
      <c r="X112" s="13"/>
      <c r="Y112" s="13"/>
      <c r="Z112" s="13"/>
      <c r="AA112" s="13"/>
      <c r="AB112" s="13"/>
      <c r="AC112" s="13"/>
      <c r="AD112" s="13"/>
      <c r="AE112" s="13"/>
      <c r="AT112" s="222" t="s">
        <v>133</v>
      </c>
      <c r="AU112" s="222" t="s">
        <v>81</v>
      </c>
      <c r="AV112" s="13" t="s">
        <v>81</v>
      </c>
      <c r="AW112" s="13" t="s">
        <v>35</v>
      </c>
      <c r="AX112" s="13" t="s">
        <v>79</v>
      </c>
      <c r="AY112" s="222" t="s">
        <v>123</v>
      </c>
    </row>
    <row r="113" spans="1:63" s="12" customFormat="1" ht="22.8" customHeight="1">
      <c r="A113" s="12"/>
      <c r="B113" s="182"/>
      <c r="C113" s="183"/>
      <c r="D113" s="184" t="s">
        <v>73</v>
      </c>
      <c r="E113" s="196" t="s">
        <v>155</v>
      </c>
      <c r="F113" s="196" t="s">
        <v>160</v>
      </c>
      <c r="G113" s="183"/>
      <c r="H113" s="183"/>
      <c r="I113" s="186"/>
      <c r="J113" s="197">
        <f>BK113</f>
        <v>0</v>
      </c>
      <c r="K113" s="183"/>
      <c r="L113" s="188"/>
      <c r="M113" s="189"/>
      <c r="N113" s="190"/>
      <c r="O113" s="190"/>
      <c r="P113" s="191">
        <f>SUM(P114:P135)</f>
        <v>0</v>
      </c>
      <c r="Q113" s="190"/>
      <c r="R113" s="191">
        <f>SUM(R114:R135)</f>
        <v>2.3719059599999994</v>
      </c>
      <c r="S113" s="190"/>
      <c r="T113" s="192">
        <f>SUM(T114:T135)</f>
        <v>0</v>
      </c>
      <c r="U113" s="12"/>
      <c r="V113" s="12"/>
      <c r="W113" s="12"/>
      <c r="X113" s="12"/>
      <c r="Y113" s="12"/>
      <c r="Z113" s="12"/>
      <c r="AA113" s="12"/>
      <c r="AB113" s="12"/>
      <c r="AC113" s="12"/>
      <c r="AD113" s="12"/>
      <c r="AE113" s="12"/>
      <c r="AR113" s="193" t="s">
        <v>79</v>
      </c>
      <c r="AT113" s="194" t="s">
        <v>73</v>
      </c>
      <c r="AU113" s="194" t="s">
        <v>79</v>
      </c>
      <c r="AY113" s="193" t="s">
        <v>123</v>
      </c>
      <c r="BK113" s="195">
        <f>SUM(BK114:BK135)</f>
        <v>0</v>
      </c>
    </row>
    <row r="114" spans="1:65" s="2" customFormat="1" ht="21.75" customHeight="1">
      <c r="A114" s="39"/>
      <c r="B114" s="40"/>
      <c r="C114" s="198" t="s">
        <v>161</v>
      </c>
      <c r="D114" s="198" t="s">
        <v>126</v>
      </c>
      <c r="E114" s="199" t="s">
        <v>162</v>
      </c>
      <c r="F114" s="200" t="s">
        <v>163</v>
      </c>
      <c r="G114" s="201" t="s">
        <v>129</v>
      </c>
      <c r="H114" s="202">
        <v>10</v>
      </c>
      <c r="I114" s="203"/>
      <c r="J114" s="204">
        <f>ROUND(I114*H114,2)</f>
        <v>0</v>
      </c>
      <c r="K114" s="200" t="s">
        <v>130</v>
      </c>
      <c r="L114" s="45"/>
      <c r="M114" s="205" t="s">
        <v>19</v>
      </c>
      <c r="N114" s="206" t="s">
        <v>45</v>
      </c>
      <c r="O114" s="85"/>
      <c r="P114" s="207">
        <f>O114*H114</f>
        <v>0</v>
      </c>
      <c r="Q114" s="207">
        <v>0.00735</v>
      </c>
      <c r="R114" s="207">
        <f>Q114*H114</f>
        <v>0.0735</v>
      </c>
      <c r="S114" s="207">
        <v>0</v>
      </c>
      <c r="T114" s="208">
        <f>S114*H114</f>
        <v>0</v>
      </c>
      <c r="U114" s="39"/>
      <c r="V114" s="39"/>
      <c r="W114" s="39"/>
      <c r="X114" s="39"/>
      <c r="Y114" s="39"/>
      <c r="Z114" s="39"/>
      <c r="AA114" s="39"/>
      <c r="AB114" s="39"/>
      <c r="AC114" s="39"/>
      <c r="AD114" s="39"/>
      <c r="AE114" s="39"/>
      <c r="AR114" s="209" t="s">
        <v>131</v>
      </c>
      <c r="AT114" s="209" t="s">
        <v>126</v>
      </c>
      <c r="AU114" s="209" t="s">
        <v>81</v>
      </c>
      <c r="AY114" s="18" t="s">
        <v>123</v>
      </c>
      <c r="BE114" s="210">
        <f>IF(N114="základní",J114,0)</f>
        <v>0</v>
      </c>
      <c r="BF114" s="210">
        <f>IF(N114="snížená",J114,0)</f>
        <v>0</v>
      </c>
      <c r="BG114" s="210">
        <f>IF(N114="zákl. přenesená",J114,0)</f>
        <v>0</v>
      </c>
      <c r="BH114" s="210">
        <f>IF(N114="sníž. přenesená",J114,0)</f>
        <v>0</v>
      </c>
      <c r="BI114" s="210">
        <f>IF(N114="nulová",J114,0)</f>
        <v>0</v>
      </c>
      <c r="BJ114" s="18" t="s">
        <v>79</v>
      </c>
      <c r="BK114" s="210">
        <f>ROUND(I114*H114,2)</f>
        <v>0</v>
      </c>
      <c r="BL114" s="18" t="s">
        <v>131</v>
      </c>
      <c r="BM114" s="209" t="s">
        <v>164</v>
      </c>
    </row>
    <row r="115" spans="1:65" s="2" customFormat="1" ht="21.75" customHeight="1">
      <c r="A115" s="39"/>
      <c r="B115" s="40"/>
      <c r="C115" s="198" t="s">
        <v>165</v>
      </c>
      <c r="D115" s="198" t="s">
        <v>126</v>
      </c>
      <c r="E115" s="199" t="s">
        <v>166</v>
      </c>
      <c r="F115" s="200" t="s">
        <v>167</v>
      </c>
      <c r="G115" s="201" t="s">
        <v>129</v>
      </c>
      <c r="H115" s="202">
        <v>156.279</v>
      </c>
      <c r="I115" s="203"/>
      <c r="J115" s="204">
        <f>ROUND(I115*H115,2)</f>
        <v>0</v>
      </c>
      <c r="K115" s="200" t="s">
        <v>130</v>
      </c>
      <c r="L115" s="45"/>
      <c r="M115" s="205" t="s">
        <v>19</v>
      </c>
      <c r="N115" s="206" t="s">
        <v>45</v>
      </c>
      <c r="O115" s="85"/>
      <c r="P115" s="207">
        <f>O115*H115</f>
        <v>0</v>
      </c>
      <c r="Q115" s="207">
        <v>0.00026</v>
      </c>
      <c r="R115" s="207">
        <f>Q115*H115</f>
        <v>0.040632539999999995</v>
      </c>
      <c r="S115" s="207">
        <v>0</v>
      </c>
      <c r="T115" s="208">
        <f>S115*H115</f>
        <v>0</v>
      </c>
      <c r="U115" s="39"/>
      <c r="V115" s="39"/>
      <c r="W115" s="39"/>
      <c r="X115" s="39"/>
      <c r="Y115" s="39"/>
      <c r="Z115" s="39"/>
      <c r="AA115" s="39"/>
      <c r="AB115" s="39"/>
      <c r="AC115" s="39"/>
      <c r="AD115" s="39"/>
      <c r="AE115" s="39"/>
      <c r="AR115" s="209" t="s">
        <v>131</v>
      </c>
      <c r="AT115" s="209" t="s">
        <v>126</v>
      </c>
      <c r="AU115" s="209" t="s">
        <v>81</v>
      </c>
      <c r="AY115" s="18" t="s">
        <v>123</v>
      </c>
      <c r="BE115" s="210">
        <f>IF(N115="základní",J115,0)</f>
        <v>0</v>
      </c>
      <c r="BF115" s="210">
        <f>IF(N115="snížená",J115,0)</f>
        <v>0</v>
      </c>
      <c r="BG115" s="210">
        <f>IF(N115="zákl. přenesená",J115,0)</f>
        <v>0</v>
      </c>
      <c r="BH115" s="210">
        <f>IF(N115="sníž. přenesená",J115,0)</f>
        <v>0</v>
      </c>
      <c r="BI115" s="210">
        <f>IF(N115="nulová",J115,0)</f>
        <v>0</v>
      </c>
      <c r="BJ115" s="18" t="s">
        <v>79</v>
      </c>
      <c r="BK115" s="210">
        <f>ROUND(I115*H115,2)</f>
        <v>0</v>
      </c>
      <c r="BL115" s="18" t="s">
        <v>131</v>
      </c>
      <c r="BM115" s="209" t="s">
        <v>168</v>
      </c>
    </row>
    <row r="116" spans="1:51" s="13" customFormat="1" ht="12">
      <c r="A116" s="13"/>
      <c r="B116" s="211"/>
      <c r="C116" s="212"/>
      <c r="D116" s="213" t="s">
        <v>133</v>
      </c>
      <c r="E116" s="214" t="s">
        <v>19</v>
      </c>
      <c r="F116" s="215" t="s">
        <v>169</v>
      </c>
      <c r="G116" s="212"/>
      <c r="H116" s="216">
        <v>81.441</v>
      </c>
      <c r="I116" s="217"/>
      <c r="J116" s="212"/>
      <c r="K116" s="212"/>
      <c r="L116" s="218"/>
      <c r="M116" s="219"/>
      <c r="N116" s="220"/>
      <c r="O116" s="220"/>
      <c r="P116" s="220"/>
      <c r="Q116" s="220"/>
      <c r="R116" s="220"/>
      <c r="S116" s="220"/>
      <c r="T116" s="221"/>
      <c r="U116" s="13"/>
      <c r="V116" s="13"/>
      <c r="W116" s="13"/>
      <c r="X116" s="13"/>
      <c r="Y116" s="13"/>
      <c r="Z116" s="13"/>
      <c r="AA116" s="13"/>
      <c r="AB116" s="13"/>
      <c r="AC116" s="13"/>
      <c r="AD116" s="13"/>
      <c r="AE116" s="13"/>
      <c r="AT116" s="222" t="s">
        <v>133</v>
      </c>
      <c r="AU116" s="222" t="s">
        <v>81</v>
      </c>
      <c r="AV116" s="13" t="s">
        <v>81</v>
      </c>
      <c r="AW116" s="13" t="s">
        <v>35</v>
      </c>
      <c r="AX116" s="13" t="s">
        <v>74</v>
      </c>
      <c r="AY116" s="222" t="s">
        <v>123</v>
      </c>
    </row>
    <row r="117" spans="1:51" s="13" customFormat="1" ht="12">
      <c r="A117" s="13"/>
      <c r="B117" s="211"/>
      <c r="C117" s="212"/>
      <c r="D117" s="213" t="s">
        <v>133</v>
      </c>
      <c r="E117" s="214" t="s">
        <v>19</v>
      </c>
      <c r="F117" s="215" t="s">
        <v>170</v>
      </c>
      <c r="G117" s="212"/>
      <c r="H117" s="216">
        <v>67.396</v>
      </c>
      <c r="I117" s="217"/>
      <c r="J117" s="212"/>
      <c r="K117" s="212"/>
      <c r="L117" s="218"/>
      <c r="M117" s="219"/>
      <c r="N117" s="220"/>
      <c r="O117" s="220"/>
      <c r="P117" s="220"/>
      <c r="Q117" s="220"/>
      <c r="R117" s="220"/>
      <c r="S117" s="220"/>
      <c r="T117" s="221"/>
      <c r="U117" s="13"/>
      <c r="V117" s="13"/>
      <c r="W117" s="13"/>
      <c r="X117" s="13"/>
      <c r="Y117" s="13"/>
      <c r="Z117" s="13"/>
      <c r="AA117" s="13"/>
      <c r="AB117" s="13"/>
      <c r="AC117" s="13"/>
      <c r="AD117" s="13"/>
      <c r="AE117" s="13"/>
      <c r="AT117" s="222" t="s">
        <v>133</v>
      </c>
      <c r="AU117" s="222" t="s">
        <v>81</v>
      </c>
      <c r="AV117" s="13" t="s">
        <v>81</v>
      </c>
      <c r="AW117" s="13" t="s">
        <v>35</v>
      </c>
      <c r="AX117" s="13" t="s">
        <v>74</v>
      </c>
      <c r="AY117" s="222" t="s">
        <v>123</v>
      </c>
    </row>
    <row r="118" spans="1:51" s="14" customFormat="1" ht="12">
      <c r="A118" s="14"/>
      <c r="B118" s="223"/>
      <c r="C118" s="224"/>
      <c r="D118" s="213" t="s">
        <v>133</v>
      </c>
      <c r="E118" s="225" t="s">
        <v>19</v>
      </c>
      <c r="F118" s="226" t="s">
        <v>137</v>
      </c>
      <c r="G118" s="224"/>
      <c r="H118" s="227">
        <v>148.837</v>
      </c>
      <c r="I118" s="228"/>
      <c r="J118" s="224"/>
      <c r="K118" s="224"/>
      <c r="L118" s="229"/>
      <c r="M118" s="230"/>
      <c r="N118" s="231"/>
      <c r="O118" s="231"/>
      <c r="P118" s="231"/>
      <c r="Q118" s="231"/>
      <c r="R118" s="231"/>
      <c r="S118" s="231"/>
      <c r="T118" s="232"/>
      <c r="U118" s="14"/>
      <c r="V118" s="14"/>
      <c r="W118" s="14"/>
      <c r="X118" s="14"/>
      <c r="Y118" s="14"/>
      <c r="Z118" s="14"/>
      <c r="AA118" s="14"/>
      <c r="AB118" s="14"/>
      <c r="AC118" s="14"/>
      <c r="AD118" s="14"/>
      <c r="AE118" s="14"/>
      <c r="AT118" s="233" t="s">
        <v>133</v>
      </c>
      <c r="AU118" s="233" t="s">
        <v>81</v>
      </c>
      <c r="AV118" s="14" t="s">
        <v>131</v>
      </c>
      <c r="AW118" s="14" t="s">
        <v>35</v>
      </c>
      <c r="AX118" s="14" t="s">
        <v>79</v>
      </c>
      <c r="AY118" s="233" t="s">
        <v>123</v>
      </c>
    </row>
    <row r="119" spans="1:51" s="13" customFormat="1" ht="12">
      <c r="A119" s="13"/>
      <c r="B119" s="211"/>
      <c r="C119" s="212"/>
      <c r="D119" s="213" t="s">
        <v>133</v>
      </c>
      <c r="E119" s="212"/>
      <c r="F119" s="215" t="s">
        <v>171</v>
      </c>
      <c r="G119" s="212"/>
      <c r="H119" s="216">
        <v>156.279</v>
      </c>
      <c r="I119" s="217"/>
      <c r="J119" s="212"/>
      <c r="K119" s="212"/>
      <c r="L119" s="218"/>
      <c r="M119" s="219"/>
      <c r="N119" s="220"/>
      <c r="O119" s="220"/>
      <c r="P119" s="220"/>
      <c r="Q119" s="220"/>
      <c r="R119" s="220"/>
      <c r="S119" s="220"/>
      <c r="T119" s="221"/>
      <c r="U119" s="13"/>
      <c r="V119" s="13"/>
      <c r="W119" s="13"/>
      <c r="X119" s="13"/>
      <c r="Y119" s="13"/>
      <c r="Z119" s="13"/>
      <c r="AA119" s="13"/>
      <c r="AB119" s="13"/>
      <c r="AC119" s="13"/>
      <c r="AD119" s="13"/>
      <c r="AE119" s="13"/>
      <c r="AT119" s="222" t="s">
        <v>133</v>
      </c>
      <c r="AU119" s="222" t="s">
        <v>81</v>
      </c>
      <c r="AV119" s="13" t="s">
        <v>81</v>
      </c>
      <c r="AW119" s="13" t="s">
        <v>4</v>
      </c>
      <c r="AX119" s="13" t="s">
        <v>79</v>
      </c>
      <c r="AY119" s="222" t="s">
        <v>123</v>
      </c>
    </row>
    <row r="120" spans="1:65" s="2" customFormat="1" ht="21.75" customHeight="1">
      <c r="A120" s="39"/>
      <c r="B120" s="40"/>
      <c r="C120" s="198" t="s">
        <v>172</v>
      </c>
      <c r="D120" s="198" t="s">
        <v>126</v>
      </c>
      <c r="E120" s="199" t="s">
        <v>173</v>
      </c>
      <c r="F120" s="200" t="s">
        <v>174</v>
      </c>
      <c r="G120" s="201" t="s">
        <v>129</v>
      </c>
      <c r="H120" s="202">
        <v>10</v>
      </c>
      <c r="I120" s="203"/>
      <c r="J120" s="204">
        <f>ROUND(I120*H120,2)</f>
        <v>0</v>
      </c>
      <c r="K120" s="200" t="s">
        <v>130</v>
      </c>
      <c r="L120" s="45"/>
      <c r="M120" s="205" t="s">
        <v>19</v>
      </c>
      <c r="N120" s="206" t="s">
        <v>45</v>
      </c>
      <c r="O120" s="85"/>
      <c r="P120" s="207">
        <f>O120*H120</f>
        <v>0</v>
      </c>
      <c r="Q120" s="207">
        <v>0.02048</v>
      </c>
      <c r="R120" s="207">
        <f>Q120*H120</f>
        <v>0.2048</v>
      </c>
      <c r="S120" s="207">
        <v>0</v>
      </c>
      <c r="T120" s="208">
        <f>S120*H120</f>
        <v>0</v>
      </c>
      <c r="U120" s="39"/>
      <c r="V120" s="39"/>
      <c r="W120" s="39"/>
      <c r="X120" s="39"/>
      <c r="Y120" s="39"/>
      <c r="Z120" s="39"/>
      <c r="AA120" s="39"/>
      <c r="AB120" s="39"/>
      <c r="AC120" s="39"/>
      <c r="AD120" s="39"/>
      <c r="AE120" s="39"/>
      <c r="AR120" s="209" t="s">
        <v>131</v>
      </c>
      <c r="AT120" s="209" t="s">
        <v>126</v>
      </c>
      <c r="AU120" s="209" t="s">
        <v>81</v>
      </c>
      <c r="AY120" s="18" t="s">
        <v>123</v>
      </c>
      <c r="BE120" s="210">
        <f>IF(N120="základní",J120,0)</f>
        <v>0</v>
      </c>
      <c r="BF120" s="210">
        <f>IF(N120="snížená",J120,0)</f>
        <v>0</v>
      </c>
      <c r="BG120" s="210">
        <f>IF(N120="zákl. přenesená",J120,0)</f>
        <v>0</v>
      </c>
      <c r="BH120" s="210">
        <f>IF(N120="sníž. přenesená",J120,0)</f>
        <v>0</v>
      </c>
      <c r="BI120" s="210">
        <f>IF(N120="nulová",J120,0)</f>
        <v>0</v>
      </c>
      <c r="BJ120" s="18" t="s">
        <v>79</v>
      </c>
      <c r="BK120" s="210">
        <f>ROUND(I120*H120,2)</f>
        <v>0</v>
      </c>
      <c r="BL120" s="18" t="s">
        <v>131</v>
      </c>
      <c r="BM120" s="209" t="s">
        <v>175</v>
      </c>
    </row>
    <row r="121" spans="1:47" s="2" customFormat="1" ht="12">
      <c r="A121" s="39"/>
      <c r="B121" s="40"/>
      <c r="C121" s="41"/>
      <c r="D121" s="213" t="s">
        <v>142</v>
      </c>
      <c r="E121" s="41"/>
      <c r="F121" s="234" t="s">
        <v>176</v>
      </c>
      <c r="G121" s="41"/>
      <c r="H121" s="41"/>
      <c r="I121" s="235"/>
      <c r="J121" s="41"/>
      <c r="K121" s="41"/>
      <c r="L121" s="45"/>
      <c r="M121" s="236"/>
      <c r="N121" s="237"/>
      <c r="O121" s="85"/>
      <c r="P121" s="85"/>
      <c r="Q121" s="85"/>
      <c r="R121" s="85"/>
      <c r="S121" s="85"/>
      <c r="T121" s="86"/>
      <c r="U121" s="39"/>
      <c r="V121" s="39"/>
      <c r="W121" s="39"/>
      <c r="X121" s="39"/>
      <c r="Y121" s="39"/>
      <c r="Z121" s="39"/>
      <c r="AA121" s="39"/>
      <c r="AB121" s="39"/>
      <c r="AC121" s="39"/>
      <c r="AD121" s="39"/>
      <c r="AE121" s="39"/>
      <c r="AT121" s="18" t="s">
        <v>142</v>
      </c>
      <c r="AU121" s="18" t="s">
        <v>81</v>
      </c>
    </row>
    <row r="122" spans="1:65" s="2" customFormat="1" ht="24.15" customHeight="1">
      <c r="A122" s="39"/>
      <c r="B122" s="40"/>
      <c r="C122" s="198" t="s">
        <v>177</v>
      </c>
      <c r="D122" s="198" t="s">
        <v>126</v>
      </c>
      <c r="E122" s="199" t="s">
        <v>178</v>
      </c>
      <c r="F122" s="200" t="s">
        <v>179</v>
      </c>
      <c r="G122" s="201" t="s">
        <v>129</v>
      </c>
      <c r="H122" s="202">
        <v>156.279</v>
      </c>
      <c r="I122" s="203"/>
      <c r="J122" s="204">
        <f>ROUND(I122*H122,2)</f>
        <v>0</v>
      </c>
      <c r="K122" s="200" t="s">
        <v>130</v>
      </c>
      <c r="L122" s="45"/>
      <c r="M122" s="205" t="s">
        <v>19</v>
      </c>
      <c r="N122" s="206" t="s">
        <v>45</v>
      </c>
      <c r="O122" s="85"/>
      <c r="P122" s="207">
        <f>O122*H122</f>
        <v>0</v>
      </c>
      <c r="Q122" s="207">
        <v>0.00438</v>
      </c>
      <c r="R122" s="207">
        <f>Q122*H122</f>
        <v>0.68450202</v>
      </c>
      <c r="S122" s="207">
        <v>0</v>
      </c>
      <c r="T122" s="208">
        <f>S122*H122</f>
        <v>0</v>
      </c>
      <c r="U122" s="39"/>
      <c r="V122" s="39"/>
      <c r="W122" s="39"/>
      <c r="X122" s="39"/>
      <c r="Y122" s="39"/>
      <c r="Z122" s="39"/>
      <c r="AA122" s="39"/>
      <c r="AB122" s="39"/>
      <c r="AC122" s="39"/>
      <c r="AD122" s="39"/>
      <c r="AE122" s="39"/>
      <c r="AR122" s="209" t="s">
        <v>131</v>
      </c>
      <c r="AT122" s="209" t="s">
        <v>126</v>
      </c>
      <c r="AU122" s="209" t="s">
        <v>81</v>
      </c>
      <c r="AY122" s="18" t="s">
        <v>123</v>
      </c>
      <c r="BE122" s="210">
        <f>IF(N122="základní",J122,0)</f>
        <v>0</v>
      </c>
      <c r="BF122" s="210">
        <f>IF(N122="snížená",J122,0)</f>
        <v>0</v>
      </c>
      <c r="BG122" s="210">
        <f>IF(N122="zákl. přenesená",J122,0)</f>
        <v>0</v>
      </c>
      <c r="BH122" s="210">
        <f>IF(N122="sníž. přenesená",J122,0)</f>
        <v>0</v>
      </c>
      <c r="BI122" s="210">
        <f>IF(N122="nulová",J122,0)</f>
        <v>0</v>
      </c>
      <c r="BJ122" s="18" t="s">
        <v>79</v>
      </c>
      <c r="BK122" s="210">
        <f>ROUND(I122*H122,2)</f>
        <v>0</v>
      </c>
      <c r="BL122" s="18" t="s">
        <v>131</v>
      </c>
      <c r="BM122" s="209" t="s">
        <v>180</v>
      </c>
    </row>
    <row r="123" spans="1:47" s="2" customFormat="1" ht="12">
      <c r="A123" s="39"/>
      <c r="B123" s="40"/>
      <c r="C123" s="41"/>
      <c r="D123" s="213" t="s">
        <v>142</v>
      </c>
      <c r="E123" s="41"/>
      <c r="F123" s="234" t="s">
        <v>181</v>
      </c>
      <c r="G123" s="41"/>
      <c r="H123" s="41"/>
      <c r="I123" s="235"/>
      <c r="J123" s="41"/>
      <c r="K123" s="41"/>
      <c r="L123" s="45"/>
      <c r="M123" s="236"/>
      <c r="N123" s="237"/>
      <c r="O123" s="85"/>
      <c r="P123" s="85"/>
      <c r="Q123" s="85"/>
      <c r="R123" s="85"/>
      <c r="S123" s="85"/>
      <c r="T123" s="86"/>
      <c r="U123" s="39"/>
      <c r="V123" s="39"/>
      <c r="W123" s="39"/>
      <c r="X123" s="39"/>
      <c r="Y123" s="39"/>
      <c r="Z123" s="39"/>
      <c r="AA123" s="39"/>
      <c r="AB123" s="39"/>
      <c r="AC123" s="39"/>
      <c r="AD123" s="39"/>
      <c r="AE123" s="39"/>
      <c r="AT123" s="18" t="s">
        <v>142</v>
      </c>
      <c r="AU123" s="18" t="s">
        <v>81</v>
      </c>
    </row>
    <row r="124" spans="1:65" s="2" customFormat="1" ht="16.5" customHeight="1">
      <c r="A124" s="39"/>
      <c r="B124" s="40"/>
      <c r="C124" s="198" t="s">
        <v>182</v>
      </c>
      <c r="D124" s="198" t="s">
        <v>126</v>
      </c>
      <c r="E124" s="199" t="s">
        <v>183</v>
      </c>
      <c r="F124" s="200" t="s">
        <v>184</v>
      </c>
      <c r="G124" s="201" t="s">
        <v>129</v>
      </c>
      <c r="H124" s="202">
        <v>156.279</v>
      </c>
      <c r="I124" s="203"/>
      <c r="J124" s="204">
        <f>ROUND(I124*H124,2)</f>
        <v>0</v>
      </c>
      <c r="K124" s="200" t="s">
        <v>130</v>
      </c>
      <c r="L124" s="45"/>
      <c r="M124" s="205" t="s">
        <v>19</v>
      </c>
      <c r="N124" s="206" t="s">
        <v>45</v>
      </c>
      <c r="O124" s="85"/>
      <c r="P124" s="207">
        <f>O124*H124</f>
        <v>0</v>
      </c>
      <c r="Q124" s="207">
        <v>0.003</v>
      </c>
      <c r="R124" s="207">
        <f>Q124*H124</f>
        <v>0.468837</v>
      </c>
      <c r="S124" s="207">
        <v>0</v>
      </c>
      <c r="T124" s="208">
        <f>S124*H124</f>
        <v>0</v>
      </c>
      <c r="U124" s="39"/>
      <c r="V124" s="39"/>
      <c r="W124" s="39"/>
      <c r="X124" s="39"/>
      <c r="Y124" s="39"/>
      <c r="Z124" s="39"/>
      <c r="AA124" s="39"/>
      <c r="AB124" s="39"/>
      <c r="AC124" s="39"/>
      <c r="AD124" s="39"/>
      <c r="AE124" s="39"/>
      <c r="AR124" s="209" t="s">
        <v>131</v>
      </c>
      <c r="AT124" s="209" t="s">
        <v>126</v>
      </c>
      <c r="AU124" s="209" t="s">
        <v>81</v>
      </c>
      <c r="AY124" s="18" t="s">
        <v>123</v>
      </c>
      <c r="BE124" s="210">
        <f>IF(N124="základní",J124,0)</f>
        <v>0</v>
      </c>
      <c r="BF124" s="210">
        <f>IF(N124="snížená",J124,0)</f>
        <v>0</v>
      </c>
      <c r="BG124" s="210">
        <f>IF(N124="zákl. přenesená",J124,0)</f>
        <v>0</v>
      </c>
      <c r="BH124" s="210">
        <f>IF(N124="sníž. přenesená",J124,0)</f>
        <v>0</v>
      </c>
      <c r="BI124" s="210">
        <f>IF(N124="nulová",J124,0)</f>
        <v>0</v>
      </c>
      <c r="BJ124" s="18" t="s">
        <v>79</v>
      </c>
      <c r="BK124" s="210">
        <f>ROUND(I124*H124,2)</f>
        <v>0</v>
      </c>
      <c r="BL124" s="18" t="s">
        <v>131</v>
      </c>
      <c r="BM124" s="209" t="s">
        <v>185</v>
      </c>
    </row>
    <row r="125" spans="1:65" s="2" customFormat="1" ht="24.15" customHeight="1">
      <c r="A125" s="39"/>
      <c r="B125" s="40"/>
      <c r="C125" s="198" t="s">
        <v>186</v>
      </c>
      <c r="D125" s="198" t="s">
        <v>126</v>
      </c>
      <c r="E125" s="199" t="s">
        <v>187</v>
      </c>
      <c r="F125" s="200" t="s">
        <v>188</v>
      </c>
      <c r="G125" s="201" t="s">
        <v>129</v>
      </c>
      <c r="H125" s="202">
        <v>10</v>
      </c>
      <c r="I125" s="203"/>
      <c r="J125" s="204">
        <f>ROUND(I125*H125,2)</f>
        <v>0</v>
      </c>
      <c r="K125" s="200" t="s">
        <v>130</v>
      </c>
      <c r="L125" s="45"/>
      <c r="M125" s="205" t="s">
        <v>19</v>
      </c>
      <c r="N125" s="206" t="s">
        <v>45</v>
      </c>
      <c r="O125" s="85"/>
      <c r="P125" s="207">
        <f>O125*H125</f>
        <v>0</v>
      </c>
      <c r="Q125" s="207">
        <v>0.0154</v>
      </c>
      <c r="R125" s="207">
        <f>Q125*H125</f>
        <v>0.154</v>
      </c>
      <c r="S125" s="207">
        <v>0</v>
      </c>
      <c r="T125" s="208">
        <f>S125*H125</f>
        <v>0</v>
      </c>
      <c r="U125" s="39"/>
      <c r="V125" s="39"/>
      <c r="W125" s="39"/>
      <c r="X125" s="39"/>
      <c r="Y125" s="39"/>
      <c r="Z125" s="39"/>
      <c r="AA125" s="39"/>
      <c r="AB125" s="39"/>
      <c r="AC125" s="39"/>
      <c r="AD125" s="39"/>
      <c r="AE125" s="39"/>
      <c r="AR125" s="209" t="s">
        <v>131</v>
      </c>
      <c r="AT125" s="209" t="s">
        <v>126</v>
      </c>
      <c r="AU125" s="209" t="s">
        <v>81</v>
      </c>
      <c r="AY125" s="18" t="s">
        <v>123</v>
      </c>
      <c r="BE125" s="210">
        <f>IF(N125="základní",J125,0)</f>
        <v>0</v>
      </c>
      <c r="BF125" s="210">
        <f>IF(N125="snížená",J125,0)</f>
        <v>0</v>
      </c>
      <c r="BG125" s="210">
        <f>IF(N125="zákl. přenesená",J125,0)</f>
        <v>0</v>
      </c>
      <c r="BH125" s="210">
        <f>IF(N125="sníž. přenesená",J125,0)</f>
        <v>0</v>
      </c>
      <c r="BI125" s="210">
        <f>IF(N125="nulová",J125,0)</f>
        <v>0</v>
      </c>
      <c r="BJ125" s="18" t="s">
        <v>79</v>
      </c>
      <c r="BK125" s="210">
        <f>ROUND(I125*H125,2)</f>
        <v>0</v>
      </c>
      <c r="BL125" s="18" t="s">
        <v>131</v>
      </c>
      <c r="BM125" s="209" t="s">
        <v>189</v>
      </c>
    </row>
    <row r="126" spans="1:47" s="2" customFormat="1" ht="12">
      <c r="A126" s="39"/>
      <c r="B126" s="40"/>
      <c r="C126" s="41"/>
      <c r="D126" s="213" t="s">
        <v>142</v>
      </c>
      <c r="E126" s="41"/>
      <c r="F126" s="234" t="s">
        <v>190</v>
      </c>
      <c r="G126" s="41"/>
      <c r="H126" s="41"/>
      <c r="I126" s="235"/>
      <c r="J126" s="41"/>
      <c r="K126" s="41"/>
      <c r="L126" s="45"/>
      <c r="M126" s="236"/>
      <c r="N126" s="237"/>
      <c r="O126" s="85"/>
      <c r="P126" s="85"/>
      <c r="Q126" s="85"/>
      <c r="R126" s="85"/>
      <c r="S126" s="85"/>
      <c r="T126" s="86"/>
      <c r="U126" s="39"/>
      <c r="V126" s="39"/>
      <c r="W126" s="39"/>
      <c r="X126" s="39"/>
      <c r="Y126" s="39"/>
      <c r="Z126" s="39"/>
      <c r="AA126" s="39"/>
      <c r="AB126" s="39"/>
      <c r="AC126" s="39"/>
      <c r="AD126" s="39"/>
      <c r="AE126" s="39"/>
      <c r="AT126" s="18" t="s">
        <v>142</v>
      </c>
      <c r="AU126" s="18" t="s">
        <v>81</v>
      </c>
    </row>
    <row r="127" spans="1:65" s="2" customFormat="1" ht="16.5" customHeight="1">
      <c r="A127" s="39"/>
      <c r="B127" s="40"/>
      <c r="C127" s="198" t="s">
        <v>191</v>
      </c>
      <c r="D127" s="198" t="s">
        <v>126</v>
      </c>
      <c r="E127" s="199" t="s">
        <v>192</v>
      </c>
      <c r="F127" s="200" t="s">
        <v>193</v>
      </c>
      <c r="G127" s="201" t="s">
        <v>194</v>
      </c>
      <c r="H127" s="202">
        <v>50</v>
      </c>
      <c r="I127" s="203"/>
      <c r="J127" s="204">
        <f>ROUND(I127*H127,2)</f>
        <v>0</v>
      </c>
      <c r="K127" s="200" t="s">
        <v>130</v>
      </c>
      <c r="L127" s="45"/>
      <c r="M127" s="205" t="s">
        <v>19</v>
      </c>
      <c r="N127" s="206" t="s">
        <v>45</v>
      </c>
      <c r="O127" s="85"/>
      <c r="P127" s="207">
        <f>O127*H127</f>
        <v>0</v>
      </c>
      <c r="Q127" s="207">
        <v>0.0015</v>
      </c>
      <c r="R127" s="207">
        <f>Q127*H127</f>
        <v>0.075</v>
      </c>
      <c r="S127" s="207">
        <v>0</v>
      </c>
      <c r="T127" s="208">
        <f>S127*H127</f>
        <v>0</v>
      </c>
      <c r="U127" s="39"/>
      <c r="V127" s="39"/>
      <c r="W127" s="39"/>
      <c r="X127" s="39"/>
      <c r="Y127" s="39"/>
      <c r="Z127" s="39"/>
      <c r="AA127" s="39"/>
      <c r="AB127" s="39"/>
      <c r="AC127" s="39"/>
      <c r="AD127" s="39"/>
      <c r="AE127" s="39"/>
      <c r="AR127" s="209" t="s">
        <v>131</v>
      </c>
      <c r="AT127" s="209" t="s">
        <v>126</v>
      </c>
      <c r="AU127" s="209" t="s">
        <v>81</v>
      </c>
      <c r="AY127" s="18" t="s">
        <v>123</v>
      </c>
      <c r="BE127" s="210">
        <f>IF(N127="základní",J127,0)</f>
        <v>0</v>
      </c>
      <c r="BF127" s="210">
        <f>IF(N127="snížená",J127,0)</f>
        <v>0</v>
      </c>
      <c r="BG127" s="210">
        <f>IF(N127="zákl. přenesená",J127,0)</f>
        <v>0</v>
      </c>
      <c r="BH127" s="210">
        <f>IF(N127="sníž. přenesená",J127,0)</f>
        <v>0</v>
      </c>
      <c r="BI127" s="210">
        <f>IF(N127="nulová",J127,0)</f>
        <v>0</v>
      </c>
      <c r="BJ127" s="18" t="s">
        <v>79</v>
      </c>
      <c r="BK127" s="210">
        <f>ROUND(I127*H127,2)</f>
        <v>0</v>
      </c>
      <c r="BL127" s="18" t="s">
        <v>131</v>
      </c>
      <c r="BM127" s="209" t="s">
        <v>195</v>
      </c>
    </row>
    <row r="128" spans="1:47" s="2" customFormat="1" ht="12">
      <c r="A128" s="39"/>
      <c r="B128" s="40"/>
      <c r="C128" s="41"/>
      <c r="D128" s="213" t="s">
        <v>142</v>
      </c>
      <c r="E128" s="41"/>
      <c r="F128" s="234" t="s">
        <v>196</v>
      </c>
      <c r="G128" s="41"/>
      <c r="H128" s="41"/>
      <c r="I128" s="235"/>
      <c r="J128" s="41"/>
      <c r="K128" s="41"/>
      <c r="L128" s="45"/>
      <c r="M128" s="236"/>
      <c r="N128" s="237"/>
      <c r="O128" s="85"/>
      <c r="P128" s="85"/>
      <c r="Q128" s="85"/>
      <c r="R128" s="85"/>
      <c r="S128" s="85"/>
      <c r="T128" s="86"/>
      <c r="U128" s="39"/>
      <c r="V128" s="39"/>
      <c r="W128" s="39"/>
      <c r="X128" s="39"/>
      <c r="Y128" s="39"/>
      <c r="Z128" s="39"/>
      <c r="AA128" s="39"/>
      <c r="AB128" s="39"/>
      <c r="AC128" s="39"/>
      <c r="AD128" s="39"/>
      <c r="AE128" s="39"/>
      <c r="AT128" s="18" t="s">
        <v>142</v>
      </c>
      <c r="AU128" s="18" t="s">
        <v>81</v>
      </c>
    </row>
    <row r="129" spans="1:51" s="13" customFormat="1" ht="12">
      <c r="A129" s="13"/>
      <c r="B129" s="211"/>
      <c r="C129" s="212"/>
      <c r="D129" s="213" t="s">
        <v>133</v>
      </c>
      <c r="E129" s="214" t="s">
        <v>19</v>
      </c>
      <c r="F129" s="215" t="s">
        <v>197</v>
      </c>
      <c r="G129" s="212"/>
      <c r="H129" s="216">
        <v>50</v>
      </c>
      <c r="I129" s="217"/>
      <c r="J129" s="212"/>
      <c r="K129" s="212"/>
      <c r="L129" s="218"/>
      <c r="M129" s="219"/>
      <c r="N129" s="220"/>
      <c r="O129" s="220"/>
      <c r="P129" s="220"/>
      <c r="Q129" s="220"/>
      <c r="R129" s="220"/>
      <c r="S129" s="220"/>
      <c r="T129" s="221"/>
      <c r="U129" s="13"/>
      <c r="V129" s="13"/>
      <c r="W129" s="13"/>
      <c r="X129" s="13"/>
      <c r="Y129" s="13"/>
      <c r="Z129" s="13"/>
      <c r="AA129" s="13"/>
      <c r="AB129" s="13"/>
      <c r="AC129" s="13"/>
      <c r="AD129" s="13"/>
      <c r="AE129" s="13"/>
      <c r="AT129" s="222" t="s">
        <v>133</v>
      </c>
      <c r="AU129" s="222" t="s">
        <v>81</v>
      </c>
      <c r="AV129" s="13" t="s">
        <v>81</v>
      </c>
      <c r="AW129" s="13" t="s">
        <v>35</v>
      </c>
      <c r="AX129" s="13" t="s">
        <v>79</v>
      </c>
      <c r="AY129" s="222" t="s">
        <v>123</v>
      </c>
    </row>
    <row r="130" spans="1:65" s="2" customFormat="1" ht="24.15" customHeight="1">
      <c r="A130" s="39"/>
      <c r="B130" s="40"/>
      <c r="C130" s="198" t="s">
        <v>198</v>
      </c>
      <c r="D130" s="198" t="s">
        <v>126</v>
      </c>
      <c r="E130" s="199" t="s">
        <v>199</v>
      </c>
      <c r="F130" s="200" t="s">
        <v>200</v>
      </c>
      <c r="G130" s="201" t="s">
        <v>201</v>
      </c>
      <c r="H130" s="202">
        <v>0.16</v>
      </c>
      <c r="I130" s="203"/>
      <c r="J130" s="204">
        <f>ROUND(I130*H130,2)</f>
        <v>0</v>
      </c>
      <c r="K130" s="200" t="s">
        <v>130</v>
      </c>
      <c r="L130" s="45"/>
      <c r="M130" s="205" t="s">
        <v>19</v>
      </c>
      <c r="N130" s="206" t="s">
        <v>45</v>
      </c>
      <c r="O130" s="85"/>
      <c r="P130" s="207">
        <f>O130*H130</f>
        <v>0</v>
      </c>
      <c r="Q130" s="207">
        <v>2.25634</v>
      </c>
      <c r="R130" s="207">
        <f>Q130*H130</f>
        <v>0.36101439999999996</v>
      </c>
      <c r="S130" s="207">
        <v>0</v>
      </c>
      <c r="T130" s="208">
        <f>S130*H130</f>
        <v>0</v>
      </c>
      <c r="U130" s="39"/>
      <c r="V130" s="39"/>
      <c r="W130" s="39"/>
      <c r="X130" s="39"/>
      <c r="Y130" s="39"/>
      <c r="Z130" s="39"/>
      <c r="AA130" s="39"/>
      <c r="AB130" s="39"/>
      <c r="AC130" s="39"/>
      <c r="AD130" s="39"/>
      <c r="AE130" s="39"/>
      <c r="AR130" s="209" t="s">
        <v>131</v>
      </c>
      <c r="AT130" s="209" t="s">
        <v>126</v>
      </c>
      <c r="AU130" s="209" t="s">
        <v>81</v>
      </c>
      <c r="AY130" s="18" t="s">
        <v>123</v>
      </c>
      <c r="BE130" s="210">
        <f>IF(N130="základní",J130,0)</f>
        <v>0</v>
      </c>
      <c r="BF130" s="210">
        <f>IF(N130="snížená",J130,0)</f>
        <v>0</v>
      </c>
      <c r="BG130" s="210">
        <f>IF(N130="zákl. přenesená",J130,0)</f>
        <v>0</v>
      </c>
      <c r="BH130" s="210">
        <f>IF(N130="sníž. přenesená",J130,0)</f>
        <v>0</v>
      </c>
      <c r="BI130" s="210">
        <f>IF(N130="nulová",J130,0)</f>
        <v>0</v>
      </c>
      <c r="BJ130" s="18" t="s">
        <v>79</v>
      </c>
      <c r="BK130" s="210">
        <f>ROUND(I130*H130,2)</f>
        <v>0</v>
      </c>
      <c r="BL130" s="18" t="s">
        <v>131</v>
      </c>
      <c r="BM130" s="209" t="s">
        <v>202</v>
      </c>
    </row>
    <row r="131" spans="1:51" s="13" customFormat="1" ht="12">
      <c r="A131" s="13"/>
      <c r="B131" s="211"/>
      <c r="C131" s="212"/>
      <c r="D131" s="213" t="s">
        <v>133</v>
      </c>
      <c r="E131" s="214" t="s">
        <v>19</v>
      </c>
      <c r="F131" s="215" t="s">
        <v>203</v>
      </c>
      <c r="G131" s="212"/>
      <c r="H131" s="216">
        <v>0.16</v>
      </c>
      <c r="I131" s="217"/>
      <c r="J131" s="212"/>
      <c r="K131" s="212"/>
      <c r="L131" s="218"/>
      <c r="M131" s="219"/>
      <c r="N131" s="220"/>
      <c r="O131" s="220"/>
      <c r="P131" s="220"/>
      <c r="Q131" s="220"/>
      <c r="R131" s="220"/>
      <c r="S131" s="220"/>
      <c r="T131" s="221"/>
      <c r="U131" s="13"/>
      <c r="V131" s="13"/>
      <c r="W131" s="13"/>
      <c r="X131" s="13"/>
      <c r="Y131" s="13"/>
      <c r="Z131" s="13"/>
      <c r="AA131" s="13"/>
      <c r="AB131" s="13"/>
      <c r="AC131" s="13"/>
      <c r="AD131" s="13"/>
      <c r="AE131" s="13"/>
      <c r="AT131" s="222" t="s">
        <v>133</v>
      </c>
      <c r="AU131" s="222" t="s">
        <v>81</v>
      </c>
      <c r="AV131" s="13" t="s">
        <v>81</v>
      </c>
      <c r="AW131" s="13" t="s">
        <v>35</v>
      </c>
      <c r="AX131" s="13" t="s">
        <v>79</v>
      </c>
      <c r="AY131" s="222" t="s">
        <v>123</v>
      </c>
    </row>
    <row r="132" spans="1:65" s="2" customFormat="1" ht="24.15" customHeight="1">
      <c r="A132" s="39"/>
      <c r="B132" s="40"/>
      <c r="C132" s="198" t="s">
        <v>8</v>
      </c>
      <c r="D132" s="198" t="s">
        <v>126</v>
      </c>
      <c r="E132" s="199" t="s">
        <v>204</v>
      </c>
      <c r="F132" s="200" t="s">
        <v>205</v>
      </c>
      <c r="G132" s="201" t="s">
        <v>140</v>
      </c>
      <c r="H132" s="202">
        <v>5</v>
      </c>
      <c r="I132" s="203"/>
      <c r="J132" s="204">
        <f>ROUND(I132*H132,2)</f>
        <v>0</v>
      </c>
      <c r="K132" s="200" t="s">
        <v>130</v>
      </c>
      <c r="L132" s="45"/>
      <c r="M132" s="205" t="s">
        <v>19</v>
      </c>
      <c r="N132" s="206" t="s">
        <v>45</v>
      </c>
      <c r="O132" s="85"/>
      <c r="P132" s="207">
        <f>O132*H132</f>
        <v>0</v>
      </c>
      <c r="Q132" s="207">
        <v>0.04684</v>
      </c>
      <c r="R132" s="207">
        <f>Q132*H132</f>
        <v>0.2342</v>
      </c>
      <c r="S132" s="207">
        <v>0</v>
      </c>
      <c r="T132" s="208">
        <f>S132*H132</f>
        <v>0</v>
      </c>
      <c r="U132" s="39"/>
      <c r="V132" s="39"/>
      <c r="W132" s="39"/>
      <c r="X132" s="39"/>
      <c r="Y132" s="39"/>
      <c r="Z132" s="39"/>
      <c r="AA132" s="39"/>
      <c r="AB132" s="39"/>
      <c r="AC132" s="39"/>
      <c r="AD132" s="39"/>
      <c r="AE132" s="39"/>
      <c r="AR132" s="209" t="s">
        <v>131</v>
      </c>
      <c r="AT132" s="209" t="s">
        <v>126</v>
      </c>
      <c r="AU132" s="209" t="s">
        <v>81</v>
      </c>
      <c r="AY132" s="18" t="s">
        <v>123</v>
      </c>
      <c r="BE132" s="210">
        <f>IF(N132="základní",J132,0)</f>
        <v>0</v>
      </c>
      <c r="BF132" s="210">
        <f>IF(N132="snížená",J132,0)</f>
        <v>0</v>
      </c>
      <c r="BG132" s="210">
        <f>IF(N132="zákl. přenesená",J132,0)</f>
        <v>0</v>
      </c>
      <c r="BH132" s="210">
        <f>IF(N132="sníž. přenesená",J132,0)</f>
        <v>0</v>
      </c>
      <c r="BI132" s="210">
        <f>IF(N132="nulová",J132,0)</f>
        <v>0</v>
      </c>
      <c r="BJ132" s="18" t="s">
        <v>79</v>
      </c>
      <c r="BK132" s="210">
        <f>ROUND(I132*H132,2)</f>
        <v>0</v>
      </c>
      <c r="BL132" s="18" t="s">
        <v>131</v>
      </c>
      <c r="BM132" s="209" t="s">
        <v>206</v>
      </c>
    </row>
    <row r="133" spans="1:47" s="2" customFormat="1" ht="12">
      <c r="A133" s="39"/>
      <c r="B133" s="40"/>
      <c r="C133" s="41"/>
      <c r="D133" s="213" t="s">
        <v>142</v>
      </c>
      <c r="E133" s="41"/>
      <c r="F133" s="234" t="s">
        <v>207</v>
      </c>
      <c r="G133" s="41"/>
      <c r="H133" s="41"/>
      <c r="I133" s="235"/>
      <c r="J133" s="41"/>
      <c r="K133" s="41"/>
      <c r="L133" s="45"/>
      <c r="M133" s="236"/>
      <c r="N133" s="237"/>
      <c r="O133" s="85"/>
      <c r="P133" s="85"/>
      <c r="Q133" s="85"/>
      <c r="R133" s="85"/>
      <c r="S133" s="85"/>
      <c r="T133" s="86"/>
      <c r="U133" s="39"/>
      <c r="V133" s="39"/>
      <c r="W133" s="39"/>
      <c r="X133" s="39"/>
      <c r="Y133" s="39"/>
      <c r="Z133" s="39"/>
      <c r="AA133" s="39"/>
      <c r="AB133" s="39"/>
      <c r="AC133" s="39"/>
      <c r="AD133" s="39"/>
      <c r="AE133" s="39"/>
      <c r="AT133" s="18" t="s">
        <v>142</v>
      </c>
      <c r="AU133" s="18" t="s">
        <v>81</v>
      </c>
    </row>
    <row r="134" spans="1:65" s="2" customFormat="1" ht="16.5" customHeight="1">
      <c r="A134" s="39"/>
      <c r="B134" s="40"/>
      <c r="C134" s="238" t="s">
        <v>208</v>
      </c>
      <c r="D134" s="238" t="s">
        <v>209</v>
      </c>
      <c r="E134" s="239" t="s">
        <v>210</v>
      </c>
      <c r="F134" s="240" t="s">
        <v>211</v>
      </c>
      <c r="G134" s="241" t="s">
        <v>140</v>
      </c>
      <c r="H134" s="242">
        <v>1</v>
      </c>
      <c r="I134" s="243"/>
      <c r="J134" s="244">
        <f>ROUND(I134*H134,2)</f>
        <v>0</v>
      </c>
      <c r="K134" s="240" t="s">
        <v>130</v>
      </c>
      <c r="L134" s="245"/>
      <c r="M134" s="246" t="s">
        <v>19</v>
      </c>
      <c r="N134" s="247" t="s">
        <v>45</v>
      </c>
      <c r="O134" s="85"/>
      <c r="P134" s="207">
        <f>O134*H134</f>
        <v>0</v>
      </c>
      <c r="Q134" s="207">
        <v>0.01458</v>
      </c>
      <c r="R134" s="207">
        <f>Q134*H134</f>
        <v>0.01458</v>
      </c>
      <c r="S134" s="207">
        <v>0</v>
      </c>
      <c r="T134" s="208">
        <f>S134*H134</f>
        <v>0</v>
      </c>
      <c r="U134" s="39"/>
      <c r="V134" s="39"/>
      <c r="W134" s="39"/>
      <c r="X134" s="39"/>
      <c r="Y134" s="39"/>
      <c r="Z134" s="39"/>
      <c r="AA134" s="39"/>
      <c r="AB134" s="39"/>
      <c r="AC134" s="39"/>
      <c r="AD134" s="39"/>
      <c r="AE134" s="39"/>
      <c r="AR134" s="209" t="s">
        <v>165</v>
      </c>
      <c r="AT134" s="209" t="s">
        <v>209</v>
      </c>
      <c r="AU134" s="209" t="s">
        <v>81</v>
      </c>
      <c r="AY134" s="18" t="s">
        <v>123</v>
      </c>
      <c r="BE134" s="210">
        <f>IF(N134="základní",J134,0)</f>
        <v>0</v>
      </c>
      <c r="BF134" s="210">
        <f>IF(N134="snížená",J134,0)</f>
        <v>0</v>
      </c>
      <c r="BG134" s="210">
        <f>IF(N134="zákl. přenesená",J134,0)</f>
        <v>0</v>
      </c>
      <c r="BH134" s="210">
        <f>IF(N134="sníž. přenesená",J134,0)</f>
        <v>0</v>
      </c>
      <c r="BI134" s="210">
        <f>IF(N134="nulová",J134,0)</f>
        <v>0</v>
      </c>
      <c r="BJ134" s="18" t="s">
        <v>79</v>
      </c>
      <c r="BK134" s="210">
        <f>ROUND(I134*H134,2)</f>
        <v>0</v>
      </c>
      <c r="BL134" s="18" t="s">
        <v>131</v>
      </c>
      <c r="BM134" s="209" t="s">
        <v>212</v>
      </c>
    </row>
    <row r="135" spans="1:65" s="2" customFormat="1" ht="16.5" customHeight="1">
      <c r="A135" s="39"/>
      <c r="B135" s="40"/>
      <c r="C135" s="238" t="s">
        <v>213</v>
      </c>
      <c r="D135" s="238" t="s">
        <v>209</v>
      </c>
      <c r="E135" s="239" t="s">
        <v>214</v>
      </c>
      <c r="F135" s="240" t="s">
        <v>215</v>
      </c>
      <c r="G135" s="241" t="s">
        <v>140</v>
      </c>
      <c r="H135" s="242">
        <v>4</v>
      </c>
      <c r="I135" s="243"/>
      <c r="J135" s="244">
        <f>ROUND(I135*H135,2)</f>
        <v>0</v>
      </c>
      <c r="K135" s="240" t="s">
        <v>130</v>
      </c>
      <c r="L135" s="245"/>
      <c r="M135" s="246" t="s">
        <v>19</v>
      </c>
      <c r="N135" s="247" t="s">
        <v>45</v>
      </c>
      <c r="O135" s="85"/>
      <c r="P135" s="207">
        <f>O135*H135</f>
        <v>0</v>
      </c>
      <c r="Q135" s="207">
        <v>0.01521</v>
      </c>
      <c r="R135" s="207">
        <f>Q135*H135</f>
        <v>0.06084</v>
      </c>
      <c r="S135" s="207">
        <v>0</v>
      </c>
      <c r="T135" s="208">
        <f>S135*H135</f>
        <v>0</v>
      </c>
      <c r="U135" s="39"/>
      <c r="V135" s="39"/>
      <c r="W135" s="39"/>
      <c r="X135" s="39"/>
      <c r="Y135" s="39"/>
      <c r="Z135" s="39"/>
      <c r="AA135" s="39"/>
      <c r="AB135" s="39"/>
      <c r="AC135" s="39"/>
      <c r="AD135" s="39"/>
      <c r="AE135" s="39"/>
      <c r="AR135" s="209" t="s">
        <v>165</v>
      </c>
      <c r="AT135" s="209" t="s">
        <v>209</v>
      </c>
      <c r="AU135" s="209" t="s">
        <v>81</v>
      </c>
      <c r="AY135" s="18" t="s">
        <v>123</v>
      </c>
      <c r="BE135" s="210">
        <f>IF(N135="základní",J135,0)</f>
        <v>0</v>
      </c>
      <c r="BF135" s="210">
        <f>IF(N135="snížená",J135,0)</f>
        <v>0</v>
      </c>
      <c r="BG135" s="210">
        <f>IF(N135="zákl. přenesená",J135,0)</f>
        <v>0</v>
      </c>
      <c r="BH135" s="210">
        <f>IF(N135="sníž. přenesená",J135,0)</f>
        <v>0</v>
      </c>
      <c r="BI135" s="210">
        <f>IF(N135="nulová",J135,0)</f>
        <v>0</v>
      </c>
      <c r="BJ135" s="18" t="s">
        <v>79</v>
      </c>
      <c r="BK135" s="210">
        <f>ROUND(I135*H135,2)</f>
        <v>0</v>
      </c>
      <c r="BL135" s="18" t="s">
        <v>131</v>
      </c>
      <c r="BM135" s="209" t="s">
        <v>216</v>
      </c>
    </row>
    <row r="136" spans="1:63" s="12" customFormat="1" ht="22.8" customHeight="1">
      <c r="A136" s="12"/>
      <c r="B136" s="182"/>
      <c r="C136" s="183"/>
      <c r="D136" s="184" t="s">
        <v>73</v>
      </c>
      <c r="E136" s="196" t="s">
        <v>217</v>
      </c>
      <c r="F136" s="196" t="s">
        <v>218</v>
      </c>
      <c r="G136" s="183"/>
      <c r="H136" s="183"/>
      <c r="I136" s="186"/>
      <c r="J136" s="197">
        <f>BK136</f>
        <v>0</v>
      </c>
      <c r="K136" s="183"/>
      <c r="L136" s="188"/>
      <c r="M136" s="189"/>
      <c r="N136" s="190"/>
      <c r="O136" s="190"/>
      <c r="P136" s="191">
        <f>SUM(P137:P141)</f>
        <v>0</v>
      </c>
      <c r="Q136" s="190"/>
      <c r="R136" s="191">
        <f>SUM(R137:R141)</f>
        <v>0.015300999999999999</v>
      </c>
      <c r="S136" s="190"/>
      <c r="T136" s="192">
        <f>SUM(T137:T141)</f>
        <v>0</v>
      </c>
      <c r="U136" s="12"/>
      <c r="V136" s="12"/>
      <c r="W136" s="12"/>
      <c r="X136" s="12"/>
      <c r="Y136" s="12"/>
      <c r="Z136" s="12"/>
      <c r="AA136" s="12"/>
      <c r="AB136" s="12"/>
      <c r="AC136" s="12"/>
      <c r="AD136" s="12"/>
      <c r="AE136" s="12"/>
      <c r="AR136" s="193" t="s">
        <v>79</v>
      </c>
      <c r="AT136" s="194" t="s">
        <v>73</v>
      </c>
      <c r="AU136" s="194" t="s">
        <v>79</v>
      </c>
      <c r="AY136" s="193" t="s">
        <v>123</v>
      </c>
      <c r="BK136" s="195">
        <f>SUM(BK137:BK141)</f>
        <v>0</v>
      </c>
    </row>
    <row r="137" spans="1:65" s="2" customFormat="1" ht="24.15" customHeight="1">
      <c r="A137" s="39"/>
      <c r="B137" s="40"/>
      <c r="C137" s="198" t="s">
        <v>219</v>
      </c>
      <c r="D137" s="198" t="s">
        <v>126</v>
      </c>
      <c r="E137" s="199" t="s">
        <v>220</v>
      </c>
      <c r="F137" s="200" t="s">
        <v>221</v>
      </c>
      <c r="G137" s="201" t="s">
        <v>129</v>
      </c>
      <c r="H137" s="202">
        <v>117.7</v>
      </c>
      <c r="I137" s="203"/>
      <c r="J137" s="204">
        <f>ROUND(I137*H137,2)</f>
        <v>0</v>
      </c>
      <c r="K137" s="200" t="s">
        <v>130</v>
      </c>
      <c r="L137" s="45"/>
      <c r="M137" s="205" t="s">
        <v>19</v>
      </c>
      <c r="N137" s="206" t="s">
        <v>45</v>
      </c>
      <c r="O137" s="85"/>
      <c r="P137" s="207">
        <f>O137*H137</f>
        <v>0</v>
      </c>
      <c r="Q137" s="207">
        <v>0.00013</v>
      </c>
      <c r="R137" s="207">
        <f>Q137*H137</f>
        <v>0.015300999999999999</v>
      </c>
      <c r="S137" s="207">
        <v>0</v>
      </c>
      <c r="T137" s="208">
        <f>S137*H137</f>
        <v>0</v>
      </c>
      <c r="U137" s="39"/>
      <c r="V137" s="39"/>
      <c r="W137" s="39"/>
      <c r="X137" s="39"/>
      <c r="Y137" s="39"/>
      <c r="Z137" s="39"/>
      <c r="AA137" s="39"/>
      <c r="AB137" s="39"/>
      <c r="AC137" s="39"/>
      <c r="AD137" s="39"/>
      <c r="AE137" s="39"/>
      <c r="AR137" s="209" t="s">
        <v>131</v>
      </c>
      <c r="AT137" s="209" t="s">
        <v>126</v>
      </c>
      <c r="AU137" s="209" t="s">
        <v>81</v>
      </c>
      <c r="AY137" s="18" t="s">
        <v>123</v>
      </c>
      <c r="BE137" s="210">
        <f>IF(N137="základní",J137,0)</f>
        <v>0</v>
      </c>
      <c r="BF137" s="210">
        <f>IF(N137="snížená",J137,0)</f>
        <v>0</v>
      </c>
      <c r="BG137" s="210">
        <f>IF(N137="zákl. přenesená",J137,0)</f>
        <v>0</v>
      </c>
      <c r="BH137" s="210">
        <f>IF(N137="sníž. přenesená",J137,0)</f>
        <v>0</v>
      </c>
      <c r="BI137" s="210">
        <f>IF(N137="nulová",J137,0)</f>
        <v>0</v>
      </c>
      <c r="BJ137" s="18" t="s">
        <v>79</v>
      </c>
      <c r="BK137" s="210">
        <f>ROUND(I137*H137,2)</f>
        <v>0</v>
      </c>
      <c r="BL137" s="18" t="s">
        <v>131</v>
      </c>
      <c r="BM137" s="209" t="s">
        <v>222</v>
      </c>
    </row>
    <row r="138" spans="1:47" s="2" customFormat="1" ht="12">
      <c r="A138" s="39"/>
      <c r="B138" s="40"/>
      <c r="C138" s="41"/>
      <c r="D138" s="213" t="s">
        <v>142</v>
      </c>
      <c r="E138" s="41"/>
      <c r="F138" s="234" t="s">
        <v>223</v>
      </c>
      <c r="G138" s="41"/>
      <c r="H138" s="41"/>
      <c r="I138" s="235"/>
      <c r="J138" s="41"/>
      <c r="K138" s="41"/>
      <c r="L138" s="45"/>
      <c r="M138" s="236"/>
      <c r="N138" s="237"/>
      <c r="O138" s="85"/>
      <c r="P138" s="85"/>
      <c r="Q138" s="85"/>
      <c r="R138" s="85"/>
      <c r="S138" s="85"/>
      <c r="T138" s="86"/>
      <c r="U138" s="39"/>
      <c r="V138" s="39"/>
      <c r="W138" s="39"/>
      <c r="X138" s="39"/>
      <c r="Y138" s="39"/>
      <c r="Z138" s="39"/>
      <c r="AA138" s="39"/>
      <c r="AB138" s="39"/>
      <c r="AC138" s="39"/>
      <c r="AD138" s="39"/>
      <c r="AE138" s="39"/>
      <c r="AT138" s="18" t="s">
        <v>142</v>
      </c>
      <c r="AU138" s="18" t="s">
        <v>81</v>
      </c>
    </row>
    <row r="139" spans="1:51" s="13" customFormat="1" ht="12">
      <c r="A139" s="13"/>
      <c r="B139" s="211"/>
      <c r="C139" s="212"/>
      <c r="D139" s="213" t="s">
        <v>133</v>
      </c>
      <c r="E139" s="214" t="s">
        <v>19</v>
      </c>
      <c r="F139" s="215" t="s">
        <v>224</v>
      </c>
      <c r="G139" s="212"/>
      <c r="H139" s="216">
        <v>45.11</v>
      </c>
      <c r="I139" s="217"/>
      <c r="J139" s="212"/>
      <c r="K139" s="212"/>
      <c r="L139" s="218"/>
      <c r="M139" s="219"/>
      <c r="N139" s="220"/>
      <c r="O139" s="220"/>
      <c r="P139" s="220"/>
      <c r="Q139" s="220"/>
      <c r="R139" s="220"/>
      <c r="S139" s="220"/>
      <c r="T139" s="221"/>
      <c r="U139" s="13"/>
      <c r="V139" s="13"/>
      <c r="W139" s="13"/>
      <c r="X139" s="13"/>
      <c r="Y139" s="13"/>
      <c r="Z139" s="13"/>
      <c r="AA139" s="13"/>
      <c r="AB139" s="13"/>
      <c r="AC139" s="13"/>
      <c r="AD139" s="13"/>
      <c r="AE139" s="13"/>
      <c r="AT139" s="222" t="s">
        <v>133</v>
      </c>
      <c r="AU139" s="222" t="s">
        <v>81</v>
      </c>
      <c r="AV139" s="13" t="s">
        <v>81</v>
      </c>
      <c r="AW139" s="13" t="s">
        <v>35</v>
      </c>
      <c r="AX139" s="13" t="s">
        <v>74</v>
      </c>
      <c r="AY139" s="222" t="s">
        <v>123</v>
      </c>
    </row>
    <row r="140" spans="1:51" s="13" customFormat="1" ht="12">
      <c r="A140" s="13"/>
      <c r="B140" s="211"/>
      <c r="C140" s="212"/>
      <c r="D140" s="213" t="s">
        <v>133</v>
      </c>
      <c r="E140" s="214" t="s">
        <v>19</v>
      </c>
      <c r="F140" s="215" t="s">
        <v>225</v>
      </c>
      <c r="G140" s="212"/>
      <c r="H140" s="216">
        <v>72.59</v>
      </c>
      <c r="I140" s="217"/>
      <c r="J140" s="212"/>
      <c r="K140" s="212"/>
      <c r="L140" s="218"/>
      <c r="M140" s="219"/>
      <c r="N140" s="220"/>
      <c r="O140" s="220"/>
      <c r="P140" s="220"/>
      <c r="Q140" s="220"/>
      <c r="R140" s="220"/>
      <c r="S140" s="220"/>
      <c r="T140" s="221"/>
      <c r="U140" s="13"/>
      <c r="V140" s="13"/>
      <c r="W140" s="13"/>
      <c r="X140" s="13"/>
      <c r="Y140" s="13"/>
      <c r="Z140" s="13"/>
      <c r="AA140" s="13"/>
      <c r="AB140" s="13"/>
      <c r="AC140" s="13"/>
      <c r="AD140" s="13"/>
      <c r="AE140" s="13"/>
      <c r="AT140" s="222" t="s">
        <v>133</v>
      </c>
      <c r="AU140" s="222" t="s">
        <v>81</v>
      </c>
      <c r="AV140" s="13" t="s">
        <v>81</v>
      </c>
      <c r="AW140" s="13" t="s">
        <v>35</v>
      </c>
      <c r="AX140" s="13" t="s">
        <v>74</v>
      </c>
      <c r="AY140" s="222" t="s">
        <v>123</v>
      </c>
    </row>
    <row r="141" spans="1:51" s="14" customFormat="1" ht="12">
      <c r="A141" s="14"/>
      <c r="B141" s="223"/>
      <c r="C141" s="224"/>
      <c r="D141" s="213" t="s">
        <v>133</v>
      </c>
      <c r="E141" s="225" t="s">
        <v>19</v>
      </c>
      <c r="F141" s="226" t="s">
        <v>137</v>
      </c>
      <c r="G141" s="224"/>
      <c r="H141" s="227">
        <v>117.7</v>
      </c>
      <c r="I141" s="228"/>
      <c r="J141" s="224"/>
      <c r="K141" s="224"/>
      <c r="L141" s="229"/>
      <c r="M141" s="230"/>
      <c r="N141" s="231"/>
      <c r="O141" s="231"/>
      <c r="P141" s="231"/>
      <c r="Q141" s="231"/>
      <c r="R141" s="231"/>
      <c r="S141" s="231"/>
      <c r="T141" s="232"/>
      <c r="U141" s="14"/>
      <c r="V141" s="14"/>
      <c r="W141" s="14"/>
      <c r="X141" s="14"/>
      <c r="Y141" s="14"/>
      <c r="Z141" s="14"/>
      <c r="AA141" s="14"/>
      <c r="AB141" s="14"/>
      <c r="AC141" s="14"/>
      <c r="AD141" s="14"/>
      <c r="AE141" s="14"/>
      <c r="AT141" s="233" t="s">
        <v>133</v>
      </c>
      <c r="AU141" s="233" t="s">
        <v>81</v>
      </c>
      <c r="AV141" s="14" t="s">
        <v>131</v>
      </c>
      <c r="AW141" s="14" t="s">
        <v>35</v>
      </c>
      <c r="AX141" s="14" t="s">
        <v>79</v>
      </c>
      <c r="AY141" s="233" t="s">
        <v>123</v>
      </c>
    </row>
    <row r="142" spans="1:63" s="12" customFormat="1" ht="22.8" customHeight="1">
      <c r="A142" s="12"/>
      <c r="B142" s="182"/>
      <c r="C142" s="183"/>
      <c r="D142" s="184" t="s">
        <v>73</v>
      </c>
      <c r="E142" s="196" t="s">
        <v>226</v>
      </c>
      <c r="F142" s="196" t="s">
        <v>227</v>
      </c>
      <c r="G142" s="183"/>
      <c r="H142" s="183"/>
      <c r="I142" s="186"/>
      <c r="J142" s="197">
        <f>BK142</f>
        <v>0</v>
      </c>
      <c r="K142" s="183"/>
      <c r="L142" s="188"/>
      <c r="M142" s="189"/>
      <c r="N142" s="190"/>
      <c r="O142" s="190"/>
      <c r="P142" s="191">
        <f>SUM(P143:P144)</f>
        <v>0</v>
      </c>
      <c r="Q142" s="190"/>
      <c r="R142" s="191">
        <f>SUM(R143:R144)</f>
        <v>0.004708</v>
      </c>
      <c r="S142" s="190"/>
      <c r="T142" s="192">
        <f>SUM(T143:T144)</f>
        <v>0</v>
      </c>
      <c r="U142" s="12"/>
      <c r="V142" s="12"/>
      <c r="W142" s="12"/>
      <c r="X142" s="12"/>
      <c r="Y142" s="12"/>
      <c r="Z142" s="12"/>
      <c r="AA142" s="12"/>
      <c r="AB142" s="12"/>
      <c r="AC142" s="12"/>
      <c r="AD142" s="12"/>
      <c r="AE142" s="12"/>
      <c r="AR142" s="193" t="s">
        <v>79</v>
      </c>
      <c r="AT142" s="194" t="s">
        <v>73</v>
      </c>
      <c r="AU142" s="194" t="s">
        <v>79</v>
      </c>
      <c r="AY142" s="193" t="s">
        <v>123</v>
      </c>
      <c r="BK142" s="195">
        <f>SUM(BK143:BK144)</f>
        <v>0</v>
      </c>
    </row>
    <row r="143" spans="1:65" s="2" customFormat="1" ht="24.15" customHeight="1">
      <c r="A143" s="39"/>
      <c r="B143" s="40"/>
      <c r="C143" s="198" t="s">
        <v>228</v>
      </c>
      <c r="D143" s="198" t="s">
        <v>126</v>
      </c>
      <c r="E143" s="199" t="s">
        <v>229</v>
      </c>
      <c r="F143" s="200" t="s">
        <v>230</v>
      </c>
      <c r="G143" s="201" t="s">
        <v>129</v>
      </c>
      <c r="H143" s="202">
        <v>117.7</v>
      </c>
      <c r="I143" s="203"/>
      <c r="J143" s="204">
        <f>ROUND(I143*H143,2)</f>
        <v>0</v>
      </c>
      <c r="K143" s="200" t="s">
        <v>130</v>
      </c>
      <c r="L143" s="45"/>
      <c r="M143" s="205" t="s">
        <v>19</v>
      </c>
      <c r="N143" s="206" t="s">
        <v>45</v>
      </c>
      <c r="O143" s="85"/>
      <c r="P143" s="207">
        <f>O143*H143</f>
        <v>0</v>
      </c>
      <c r="Q143" s="207">
        <v>4E-05</v>
      </c>
      <c r="R143" s="207">
        <f>Q143*H143</f>
        <v>0.004708</v>
      </c>
      <c r="S143" s="207">
        <v>0</v>
      </c>
      <c r="T143" s="208">
        <f>S143*H143</f>
        <v>0</v>
      </c>
      <c r="U143" s="39"/>
      <c r="V143" s="39"/>
      <c r="W143" s="39"/>
      <c r="X143" s="39"/>
      <c r="Y143" s="39"/>
      <c r="Z143" s="39"/>
      <c r="AA143" s="39"/>
      <c r="AB143" s="39"/>
      <c r="AC143" s="39"/>
      <c r="AD143" s="39"/>
      <c r="AE143" s="39"/>
      <c r="AR143" s="209" t="s">
        <v>131</v>
      </c>
      <c r="AT143" s="209" t="s">
        <v>126</v>
      </c>
      <c r="AU143" s="209" t="s">
        <v>81</v>
      </c>
      <c r="AY143" s="18" t="s">
        <v>123</v>
      </c>
      <c r="BE143" s="210">
        <f>IF(N143="základní",J143,0)</f>
        <v>0</v>
      </c>
      <c r="BF143" s="210">
        <f>IF(N143="snížená",J143,0)</f>
        <v>0</v>
      </c>
      <c r="BG143" s="210">
        <f>IF(N143="zákl. přenesená",J143,0)</f>
        <v>0</v>
      </c>
      <c r="BH143" s="210">
        <f>IF(N143="sníž. přenesená",J143,0)</f>
        <v>0</v>
      </c>
      <c r="BI143" s="210">
        <f>IF(N143="nulová",J143,0)</f>
        <v>0</v>
      </c>
      <c r="BJ143" s="18" t="s">
        <v>79</v>
      </c>
      <c r="BK143" s="210">
        <f>ROUND(I143*H143,2)</f>
        <v>0</v>
      </c>
      <c r="BL143" s="18" t="s">
        <v>131</v>
      </c>
      <c r="BM143" s="209" t="s">
        <v>231</v>
      </c>
    </row>
    <row r="144" spans="1:47" s="2" customFormat="1" ht="12">
      <c r="A144" s="39"/>
      <c r="B144" s="40"/>
      <c r="C144" s="41"/>
      <c r="D144" s="213" t="s">
        <v>142</v>
      </c>
      <c r="E144" s="41"/>
      <c r="F144" s="234" t="s">
        <v>232</v>
      </c>
      <c r="G144" s="41"/>
      <c r="H144" s="41"/>
      <c r="I144" s="235"/>
      <c r="J144" s="41"/>
      <c r="K144" s="41"/>
      <c r="L144" s="45"/>
      <c r="M144" s="236"/>
      <c r="N144" s="237"/>
      <c r="O144" s="85"/>
      <c r="P144" s="85"/>
      <c r="Q144" s="85"/>
      <c r="R144" s="85"/>
      <c r="S144" s="85"/>
      <c r="T144" s="86"/>
      <c r="U144" s="39"/>
      <c r="V144" s="39"/>
      <c r="W144" s="39"/>
      <c r="X144" s="39"/>
      <c r="Y144" s="39"/>
      <c r="Z144" s="39"/>
      <c r="AA144" s="39"/>
      <c r="AB144" s="39"/>
      <c r="AC144" s="39"/>
      <c r="AD144" s="39"/>
      <c r="AE144" s="39"/>
      <c r="AT144" s="18" t="s">
        <v>142</v>
      </c>
      <c r="AU144" s="18" t="s">
        <v>81</v>
      </c>
    </row>
    <row r="145" spans="1:63" s="12" customFormat="1" ht="22.8" customHeight="1">
      <c r="A145" s="12"/>
      <c r="B145" s="182"/>
      <c r="C145" s="183"/>
      <c r="D145" s="184" t="s">
        <v>73</v>
      </c>
      <c r="E145" s="196" t="s">
        <v>233</v>
      </c>
      <c r="F145" s="196" t="s">
        <v>234</v>
      </c>
      <c r="G145" s="183"/>
      <c r="H145" s="183"/>
      <c r="I145" s="186"/>
      <c r="J145" s="197">
        <f>BK145</f>
        <v>0</v>
      </c>
      <c r="K145" s="183"/>
      <c r="L145" s="188"/>
      <c r="M145" s="189"/>
      <c r="N145" s="190"/>
      <c r="O145" s="190"/>
      <c r="P145" s="191">
        <f>SUM(P146:P170)</f>
        <v>0</v>
      </c>
      <c r="Q145" s="190"/>
      <c r="R145" s="191">
        <f>SUM(R146:R170)</f>
        <v>0</v>
      </c>
      <c r="S145" s="190"/>
      <c r="T145" s="192">
        <f>SUM(T146:T170)</f>
        <v>6.125809</v>
      </c>
      <c r="U145" s="12"/>
      <c r="V145" s="12"/>
      <c r="W145" s="12"/>
      <c r="X145" s="12"/>
      <c r="Y145" s="12"/>
      <c r="Z145" s="12"/>
      <c r="AA145" s="12"/>
      <c r="AB145" s="12"/>
      <c r="AC145" s="12"/>
      <c r="AD145" s="12"/>
      <c r="AE145" s="12"/>
      <c r="AR145" s="193" t="s">
        <v>79</v>
      </c>
      <c r="AT145" s="194" t="s">
        <v>73</v>
      </c>
      <c r="AU145" s="194" t="s">
        <v>79</v>
      </c>
      <c r="AY145" s="193" t="s">
        <v>123</v>
      </c>
      <c r="BK145" s="195">
        <f>SUM(BK146:BK170)</f>
        <v>0</v>
      </c>
    </row>
    <row r="146" spans="1:65" s="2" customFormat="1" ht="16.5" customHeight="1">
      <c r="A146" s="39"/>
      <c r="B146" s="40"/>
      <c r="C146" s="198" t="s">
        <v>235</v>
      </c>
      <c r="D146" s="198" t="s">
        <v>126</v>
      </c>
      <c r="E146" s="199" t="s">
        <v>236</v>
      </c>
      <c r="F146" s="200" t="s">
        <v>237</v>
      </c>
      <c r="G146" s="201" t="s">
        <v>194</v>
      </c>
      <c r="H146" s="202">
        <v>1.5</v>
      </c>
      <c r="I146" s="203"/>
      <c r="J146" s="204">
        <f>ROUND(I146*H146,2)</f>
        <v>0</v>
      </c>
      <c r="K146" s="200" t="s">
        <v>130</v>
      </c>
      <c r="L146" s="45"/>
      <c r="M146" s="205" t="s">
        <v>19</v>
      </c>
      <c r="N146" s="206" t="s">
        <v>45</v>
      </c>
      <c r="O146" s="85"/>
      <c r="P146" s="207">
        <f>O146*H146</f>
        <v>0</v>
      </c>
      <c r="Q146" s="207">
        <v>0</v>
      </c>
      <c r="R146" s="207">
        <f>Q146*H146</f>
        <v>0</v>
      </c>
      <c r="S146" s="207">
        <v>0.00167</v>
      </c>
      <c r="T146" s="208">
        <f>S146*H146</f>
        <v>0.0025050000000000003</v>
      </c>
      <c r="U146" s="39"/>
      <c r="V146" s="39"/>
      <c r="W146" s="39"/>
      <c r="X146" s="39"/>
      <c r="Y146" s="39"/>
      <c r="Z146" s="39"/>
      <c r="AA146" s="39"/>
      <c r="AB146" s="39"/>
      <c r="AC146" s="39"/>
      <c r="AD146" s="39"/>
      <c r="AE146" s="39"/>
      <c r="AR146" s="209" t="s">
        <v>131</v>
      </c>
      <c r="AT146" s="209" t="s">
        <v>126</v>
      </c>
      <c r="AU146" s="209" t="s">
        <v>81</v>
      </c>
      <c r="AY146" s="18" t="s">
        <v>123</v>
      </c>
      <c r="BE146" s="210">
        <f>IF(N146="základní",J146,0)</f>
        <v>0</v>
      </c>
      <c r="BF146" s="210">
        <f>IF(N146="snížená",J146,0)</f>
        <v>0</v>
      </c>
      <c r="BG146" s="210">
        <f>IF(N146="zákl. přenesená",J146,0)</f>
        <v>0</v>
      </c>
      <c r="BH146" s="210">
        <f>IF(N146="sníž. přenesená",J146,0)</f>
        <v>0</v>
      </c>
      <c r="BI146" s="210">
        <f>IF(N146="nulová",J146,0)</f>
        <v>0</v>
      </c>
      <c r="BJ146" s="18" t="s">
        <v>79</v>
      </c>
      <c r="BK146" s="210">
        <f>ROUND(I146*H146,2)</f>
        <v>0</v>
      </c>
      <c r="BL146" s="18" t="s">
        <v>131</v>
      </c>
      <c r="BM146" s="209" t="s">
        <v>238</v>
      </c>
    </row>
    <row r="147" spans="1:65" s="2" customFormat="1" ht="16.5" customHeight="1">
      <c r="A147" s="39"/>
      <c r="B147" s="40"/>
      <c r="C147" s="198" t="s">
        <v>7</v>
      </c>
      <c r="D147" s="198" t="s">
        <v>126</v>
      </c>
      <c r="E147" s="199" t="s">
        <v>239</v>
      </c>
      <c r="F147" s="200" t="s">
        <v>240</v>
      </c>
      <c r="G147" s="201" t="s">
        <v>140</v>
      </c>
      <c r="H147" s="202">
        <v>1</v>
      </c>
      <c r="I147" s="203"/>
      <c r="J147" s="204">
        <f>ROUND(I147*H147,2)</f>
        <v>0</v>
      </c>
      <c r="K147" s="200" t="s">
        <v>130</v>
      </c>
      <c r="L147" s="45"/>
      <c r="M147" s="205" t="s">
        <v>19</v>
      </c>
      <c r="N147" s="206" t="s">
        <v>45</v>
      </c>
      <c r="O147" s="85"/>
      <c r="P147" s="207">
        <f>O147*H147</f>
        <v>0</v>
      </c>
      <c r="Q147" s="207">
        <v>0</v>
      </c>
      <c r="R147" s="207">
        <f>Q147*H147</f>
        <v>0</v>
      </c>
      <c r="S147" s="207">
        <v>0.006</v>
      </c>
      <c r="T147" s="208">
        <f>S147*H147</f>
        <v>0.006</v>
      </c>
      <c r="U147" s="39"/>
      <c r="V147" s="39"/>
      <c r="W147" s="39"/>
      <c r="X147" s="39"/>
      <c r="Y147" s="39"/>
      <c r="Z147" s="39"/>
      <c r="AA147" s="39"/>
      <c r="AB147" s="39"/>
      <c r="AC147" s="39"/>
      <c r="AD147" s="39"/>
      <c r="AE147" s="39"/>
      <c r="AR147" s="209" t="s">
        <v>131</v>
      </c>
      <c r="AT147" s="209" t="s">
        <v>126</v>
      </c>
      <c r="AU147" s="209" t="s">
        <v>81</v>
      </c>
      <c r="AY147" s="18" t="s">
        <v>123</v>
      </c>
      <c r="BE147" s="210">
        <f>IF(N147="základní",J147,0)</f>
        <v>0</v>
      </c>
      <c r="BF147" s="210">
        <f>IF(N147="snížená",J147,0)</f>
        <v>0</v>
      </c>
      <c r="BG147" s="210">
        <f>IF(N147="zákl. přenesená",J147,0)</f>
        <v>0</v>
      </c>
      <c r="BH147" s="210">
        <f>IF(N147="sníž. přenesená",J147,0)</f>
        <v>0</v>
      </c>
      <c r="BI147" s="210">
        <f>IF(N147="nulová",J147,0)</f>
        <v>0</v>
      </c>
      <c r="BJ147" s="18" t="s">
        <v>79</v>
      </c>
      <c r="BK147" s="210">
        <f>ROUND(I147*H147,2)</f>
        <v>0</v>
      </c>
      <c r="BL147" s="18" t="s">
        <v>131</v>
      </c>
      <c r="BM147" s="209" t="s">
        <v>241</v>
      </c>
    </row>
    <row r="148" spans="1:65" s="2" customFormat="1" ht="16.5" customHeight="1">
      <c r="A148" s="39"/>
      <c r="B148" s="40"/>
      <c r="C148" s="198" t="s">
        <v>242</v>
      </c>
      <c r="D148" s="198" t="s">
        <v>126</v>
      </c>
      <c r="E148" s="199" t="s">
        <v>243</v>
      </c>
      <c r="F148" s="200" t="s">
        <v>244</v>
      </c>
      <c r="G148" s="201" t="s">
        <v>194</v>
      </c>
      <c r="H148" s="202">
        <v>70</v>
      </c>
      <c r="I148" s="203"/>
      <c r="J148" s="204">
        <f>ROUND(I148*H148,2)</f>
        <v>0</v>
      </c>
      <c r="K148" s="200" t="s">
        <v>130</v>
      </c>
      <c r="L148" s="45"/>
      <c r="M148" s="205" t="s">
        <v>19</v>
      </c>
      <c r="N148" s="206" t="s">
        <v>45</v>
      </c>
      <c r="O148" s="85"/>
      <c r="P148" s="207">
        <f>O148*H148</f>
        <v>0</v>
      </c>
      <c r="Q148" s="207">
        <v>0</v>
      </c>
      <c r="R148" s="207">
        <f>Q148*H148</f>
        <v>0</v>
      </c>
      <c r="S148" s="207">
        <v>0.0003</v>
      </c>
      <c r="T148" s="208">
        <f>S148*H148</f>
        <v>0.020999999999999998</v>
      </c>
      <c r="U148" s="39"/>
      <c r="V148" s="39"/>
      <c r="W148" s="39"/>
      <c r="X148" s="39"/>
      <c r="Y148" s="39"/>
      <c r="Z148" s="39"/>
      <c r="AA148" s="39"/>
      <c r="AB148" s="39"/>
      <c r="AC148" s="39"/>
      <c r="AD148" s="39"/>
      <c r="AE148" s="39"/>
      <c r="AR148" s="209" t="s">
        <v>131</v>
      </c>
      <c r="AT148" s="209" t="s">
        <v>126</v>
      </c>
      <c r="AU148" s="209" t="s">
        <v>81</v>
      </c>
      <c r="AY148" s="18" t="s">
        <v>123</v>
      </c>
      <c r="BE148" s="210">
        <f>IF(N148="základní",J148,0)</f>
        <v>0</v>
      </c>
      <c r="BF148" s="210">
        <f>IF(N148="snížená",J148,0)</f>
        <v>0</v>
      </c>
      <c r="BG148" s="210">
        <f>IF(N148="zákl. přenesená",J148,0)</f>
        <v>0</v>
      </c>
      <c r="BH148" s="210">
        <f>IF(N148="sníž. přenesená",J148,0)</f>
        <v>0</v>
      </c>
      <c r="BI148" s="210">
        <f>IF(N148="nulová",J148,0)</f>
        <v>0</v>
      </c>
      <c r="BJ148" s="18" t="s">
        <v>79</v>
      </c>
      <c r="BK148" s="210">
        <f>ROUND(I148*H148,2)</f>
        <v>0</v>
      </c>
      <c r="BL148" s="18" t="s">
        <v>131</v>
      </c>
      <c r="BM148" s="209" t="s">
        <v>245</v>
      </c>
    </row>
    <row r="149" spans="1:65" s="2" customFormat="1" ht="24.15" customHeight="1">
      <c r="A149" s="39"/>
      <c r="B149" s="40"/>
      <c r="C149" s="198" t="s">
        <v>246</v>
      </c>
      <c r="D149" s="198" t="s">
        <v>126</v>
      </c>
      <c r="E149" s="199" t="s">
        <v>247</v>
      </c>
      <c r="F149" s="200" t="s">
        <v>248</v>
      </c>
      <c r="G149" s="201" t="s">
        <v>129</v>
      </c>
      <c r="H149" s="202">
        <v>36.568</v>
      </c>
      <c r="I149" s="203"/>
      <c r="J149" s="204">
        <f>ROUND(I149*H149,2)</f>
        <v>0</v>
      </c>
      <c r="K149" s="200" t="s">
        <v>130</v>
      </c>
      <c r="L149" s="45"/>
      <c r="M149" s="205" t="s">
        <v>19</v>
      </c>
      <c r="N149" s="206" t="s">
        <v>45</v>
      </c>
      <c r="O149" s="85"/>
      <c r="P149" s="207">
        <f>O149*H149</f>
        <v>0</v>
      </c>
      <c r="Q149" s="207">
        <v>0</v>
      </c>
      <c r="R149" s="207">
        <f>Q149*H149</f>
        <v>0</v>
      </c>
      <c r="S149" s="207">
        <v>0.117</v>
      </c>
      <c r="T149" s="208">
        <f>S149*H149</f>
        <v>4.278456</v>
      </c>
      <c r="U149" s="39"/>
      <c r="V149" s="39"/>
      <c r="W149" s="39"/>
      <c r="X149" s="39"/>
      <c r="Y149" s="39"/>
      <c r="Z149" s="39"/>
      <c r="AA149" s="39"/>
      <c r="AB149" s="39"/>
      <c r="AC149" s="39"/>
      <c r="AD149" s="39"/>
      <c r="AE149" s="39"/>
      <c r="AR149" s="209" t="s">
        <v>131</v>
      </c>
      <c r="AT149" s="209" t="s">
        <v>126</v>
      </c>
      <c r="AU149" s="209" t="s">
        <v>81</v>
      </c>
      <c r="AY149" s="18" t="s">
        <v>123</v>
      </c>
      <c r="BE149" s="210">
        <f>IF(N149="základní",J149,0)</f>
        <v>0</v>
      </c>
      <c r="BF149" s="210">
        <f>IF(N149="snížená",J149,0)</f>
        <v>0</v>
      </c>
      <c r="BG149" s="210">
        <f>IF(N149="zákl. přenesená",J149,0)</f>
        <v>0</v>
      </c>
      <c r="BH149" s="210">
        <f>IF(N149="sníž. přenesená",J149,0)</f>
        <v>0</v>
      </c>
      <c r="BI149" s="210">
        <f>IF(N149="nulová",J149,0)</f>
        <v>0</v>
      </c>
      <c r="BJ149" s="18" t="s">
        <v>79</v>
      </c>
      <c r="BK149" s="210">
        <f>ROUND(I149*H149,2)</f>
        <v>0</v>
      </c>
      <c r="BL149" s="18" t="s">
        <v>131</v>
      </c>
      <c r="BM149" s="209" t="s">
        <v>249</v>
      </c>
    </row>
    <row r="150" spans="1:51" s="13" customFormat="1" ht="12">
      <c r="A150" s="13"/>
      <c r="B150" s="211"/>
      <c r="C150" s="212"/>
      <c r="D150" s="213" t="s">
        <v>133</v>
      </c>
      <c r="E150" s="214" t="s">
        <v>19</v>
      </c>
      <c r="F150" s="215" t="s">
        <v>250</v>
      </c>
      <c r="G150" s="212"/>
      <c r="H150" s="216">
        <v>8.928</v>
      </c>
      <c r="I150" s="217"/>
      <c r="J150" s="212"/>
      <c r="K150" s="212"/>
      <c r="L150" s="218"/>
      <c r="M150" s="219"/>
      <c r="N150" s="220"/>
      <c r="O150" s="220"/>
      <c r="P150" s="220"/>
      <c r="Q150" s="220"/>
      <c r="R150" s="220"/>
      <c r="S150" s="220"/>
      <c r="T150" s="221"/>
      <c r="U150" s="13"/>
      <c r="V150" s="13"/>
      <c r="W150" s="13"/>
      <c r="X150" s="13"/>
      <c r="Y150" s="13"/>
      <c r="Z150" s="13"/>
      <c r="AA150" s="13"/>
      <c r="AB150" s="13"/>
      <c r="AC150" s="13"/>
      <c r="AD150" s="13"/>
      <c r="AE150" s="13"/>
      <c r="AT150" s="222" t="s">
        <v>133</v>
      </c>
      <c r="AU150" s="222" t="s">
        <v>81</v>
      </c>
      <c r="AV150" s="13" t="s">
        <v>81</v>
      </c>
      <c r="AW150" s="13" t="s">
        <v>35</v>
      </c>
      <c r="AX150" s="13" t="s">
        <v>74</v>
      </c>
      <c r="AY150" s="222" t="s">
        <v>123</v>
      </c>
    </row>
    <row r="151" spans="1:51" s="13" customFormat="1" ht="12">
      <c r="A151" s="13"/>
      <c r="B151" s="211"/>
      <c r="C151" s="212"/>
      <c r="D151" s="213" t="s">
        <v>133</v>
      </c>
      <c r="E151" s="214" t="s">
        <v>19</v>
      </c>
      <c r="F151" s="215" t="s">
        <v>251</v>
      </c>
      <c r="G151" s="212"/>
      <c r="H151" s="216">
        <v>9.46</v>
      </c>
      <c r="I151" s="217"/>
      <c r="J151" s="212"/>
      <c r="K151" s="212"/>
      <c r="L151" s="218"/>
      <c r="M151" s="219"/>
      <c r="N151" s="220"/>
      <c r="O151" s="220"/>
      <c r="P151" s="220"/>
      <c r="Q151" s="220"/>
      <c r="R151" s="220"/>
      <c r="S151" s="220"/>
      <c r="T151" s="221"/>
      <c r="U151" s="13"/>
      <c r="V151" s="13"/>
      <c r="W151" s="13"/>
      <c r="X151" s="13"/>
      <c r="Y151" s="13"/>
      <c r="Z151" s="13"/>
      <c r="AA151" s="13"/>
      <c r="AB151" s="13"/>
      <c r="AC151" s="13"/>
      <c r="AD151" s="13"/>
      <c r="AE151" s="13"/>
      <c r="AT151" s="222" t="s">
        <v>133</v>
      </c>
      <c r="AU151" s="222" t="s">
        <v>81</v>
      </c>
      <c r="AV151" s="13" t="s">
        <v>81</v>
      </c>
      <c r="AW151" s="13" t="s">
        <v>35</v>
      </c>
      <c r="AX151" s="13" t="s">
        <v>74</v>
      </c>
      <c r="AY151" s="222" t="s">
        <v>123</v>
      </c>
    </row>
    <row r="152" spans="1:51" s="13" customFormat="1" ht="12">
      <c r="A152" s="13"/>
      <c r="B152" s="211"/>
      <c r="C152" s="212"/>
      <c r="D152" s="213" t="s">
        <v>133</v>
      </c>
      <c r="E152" s="214" t="s">
        <v>19</v>
      </c>
      <c r="F152" s="215" t="s">
        <v>252</v>
      </c>
      <c r="G152" s="212"/>
      <c r="H152" s="216">
        <v>7.74</v>
      </c>
      <c r="I152" s="217"/>
      <c r="J152" s="212"/>
      <c r="K152" s="212"/>
      <c r="L152" s="218"/>
      <c r="M152" s="219"/>
      <c r="N152" s="220"/>
      <c r="O152" s="220"/>
      <c r="P152" s="220"/>
      <c r="Q152" s="220"/>
      <c r="R152" s="220"/>
      <c r="S152" s="220"/>
      <c r="T152" s="221"/>
      <c r="U152" s="13"/>
      <c r="V152" s="13"/>
      <c r="W152" s="13"/>
      <c r="X152" s="13"/>
      <c r="Y152" s="13"/>
      <c r="Z152" s="13"/>
      <c r="AA152" s="13"/>
      <c r="AB152" s="13"/>
      <c r="AC152" s="13"/>
      <c r="AD152" s="13"/>
      <c r="AE152" s="13"/>
      <c r="AT152" s="222" t="s">
        <v>133</v>
      </c>
      <c r="AU152" s="222" t="s">
        <v>81</v>
      </c>
      <c r="AV152" s="13" t="s">
        <v>81</v>
      </c>
      <c r="AW152" s="13" t="s">
        <v>35</v>
      </c>
      <c r="AX152" s="13" t="s">
        <v>74</v>
      </c>
      <c r="AY152" s="222" t="s">
        <v>123</v>
      </c>
    </row>
    <row r="153" spans="1:51" s="13" customFormat="1" ht="12">
      <c r="A153" s="13"/>
      <c r="B153" s="211"/>
      <c r="C153" s="212"/>
      <c r="D153" s="213" t="s">
        <v>133</v>
      </c>
      <c r="E153" s="214" t="s">
        <v>19</v>
      </c>
      <c r="F153" s="215" t="s">
        <v>253</v>
      </c>
      <c r="G153" s="212"/>
      <c r="H153" s="216">
        <v>10.44</v>
      </c>
      <c r="I153" s="217"/>
      <c r="J153" s="212"/>
      <c r="K153" s="212"/>
      <c r="L153" s="218"/>
      <c r="M153" s="219"/>
      <c r="N153" s="220"/>
      <c r="O153" s="220"/>
      <c r="P153" s="220"/>
      <c r="Q153" s="220"/>
      <c r="R153" s="220"/>
      <c r="S153" s="220"/>
      <c r="T153" s="221"/>
      <c r="U153" s="13"/>
      <c r="V153" s="13"/>
      <c r="W153" s="13"/>
      <c r="X153" s="13"/>
      <c r="Y153" s="13"/>
      <c r="Z153" s="13"/>
      <c r="AA153" s="13"/>
      <c r="AB153" s="13"/>
      <c r="AC153" s="13"/>
      <c r="AD153" s="13"/>
      <c r="AE153" s="13"/>
      <c r="AT153" s="222" t="s">
        <v>133</v>
      </c>
      <c r="AU153" s="222" t="s">
        <v>81</v>
      </c>
      <c r="AV153" s="13" t="s">
        <v>81</v>
      </c>
      <c r="AW153" s="13" t="s">
        <v>35</v>
      </c>
      <c r="AX153" s="13" t="s">
        <v>74</v>
      </c>
      <c r="AY153" s="222" t="s">
        <v>123</v>
      </c>
    </row>
    <row r="154" spans="1:51" s="14" customFormat="1" ht="12">
      <c r="A154" s="14"/>
      <c r="B154" s="223"/>
      <c r="C154" s="224"/>
      <c r="D154" s="213" t="s">
        <v>133</v>
      </c>
      <c r="E154" s="225" t="s">
        <v>19</v>
      </c>
      <c r="F154" s="226" t="s">
        <v>137</v>
      </c>
      <c r="G154" s="224"/>
      <c r="H154" s="227">
        <v>36.568</v>
      </c>
      <c r="I154" s="228"/>
      <c r="J154" s="224"/>
      <c r="K154" s="224"/>
      <c r="L154" s="229"/>
      <c r="M154" s="230"/>
      <c r="N154" s="231"/>
      <c r="O154" s="231"/>
      <c r="P154" s="231"/>
      <c r="Q154" s="231"/>
      <c r="R154" s="231"/>
      <c r="S154" s="231"/>
      <c r="T154" s="232"/>
      <c r="U154" s="14"/>
      <c r="V154" s="14"/>
      <c r="W154" s="14"/>
      <c r="X154" s="14"/>
      <c r="Y154" s="14"/>
      <c r="Z154" s="14"/>
      <c r="AA154" s="14"/>
      <c r="AB154" s="14"/>
      <c r="AC154" s="14"/>
      <c r="AD154" s="14"/>
      <c r="AE154" s="14"/>
      <c r="AT154" s="233" t="s">
        <v>133</v>
      </c>
      <c r="AU154" s="233" t="s">
        <v>81</v>
      </c>
      <c r="AV154" s="14" t="s">
        <v>131</v>
      </c>
      <c r="AW154" s="14" t="s">
        <v>35</v>
      </c>
      <c r="AX154" s="14" t="s">
        <v>79</v>
      </c>
      <c r="AY154" s="233" t="s">
        <v>123</v>
      </c>
    </row>
    <row r="155" spans="1:65" s="2" customFormat="1" ht="24.15" customHeight="1">
      <c r="A155" s="39"/>
      <c r="B155" s="40"/>
      <c r="C155" s="198" t="s">
        <v>254</v>
      </c>
      <c r="D155" s="198" t="s">
        <v>126</v>
      </c>
      <c r="E155" s="199" t="s">
        <v>255</v>
      </c>
      <c r="F155" s="200" t="s">
        <v>256</v>
      </c>
      <c r="G155" s="201" t="s">
        <v>129</v>
      </c>
      <c r="H155" s="202">
        <v>1.773</v>
      </c>
      <c r="I155" s="203"/>
      <c r="J155" s="204">
        <f>ROUND(I155*H155,2)</f>
        <v>0</v>
      </c>
      <c r="K155" s="200" t="s">
        <v>130</v>
      </c>
      <c r="L155" s="45"/>
      <c r="M155" s="205" t="s">
        <v>19</v>
      </c>
      <c r="N155" s="206" t="s">
        <v>45</v>
      </c>
      <c r="O155" s="85"/>
      <c r="P155" s="207">
        <f>O155*H155</f>
        <v>0</v>
      </c>
      <c r="Q155" s="207">
        <v>0</v>
      </c>
      <c r="R155" s="207">
        <f>Q155*H155</f>
        <v>0</v>
      </c>
      <c r="S155" s="207">
        <v>0.076</v>
      </c>
      <c r="T155" s="208">
        <f>S155*H155</f>
        <v>0.13474799999999998</v>
      </c>
      <c r="U155" s="39"/>
      <c r="V155" s="39"/>
      <c r="W155" s="39"/>
      <c r="X155" s="39"/>
      <c r="Y155" s="39"/>
      <c r="Z155" s="39"/>
      <c r="AA155" s="39"/>
      <c r="AB155" s="39"/>
      <c r="AC155" s="39"/>
      <c r="AD155" s="39"/>
      <c r="AE155" s="39"/>
      <c r="AR155" s="209" t="s">
        <v>131</v>
      </c>
      <c r="AT155" s="209" t="s">
        <v>126</v>
      </c>
      <c r="AU155" s="209" t="s">
        <v>81</v>
      </c>
      <c r="AY155" s="18" t="s">
        <v>123</v>
      </c>
      <c r="BE155" s="210">
        <f>IF(N155="základní",J155,0)</f>
        <v>0</v>
      </c>
      <c r="BF155" s="210">
        <f>IF(N155="snížená",J155,0)</f>
        <v>0</v>
      </c>
      <c r="BG155" s="210">
        <f>IF(N155="zákl. přenesená",J155,0)</f>
        <v>0</v>
      </c>
      <c r="BH155" s="210">
        <f>IF(N155="sníž. přenesená",J155,0)</f>
        <v>0</v>
      </c>
      <c r="BI155" s="210">
        <f>IF(N155="nulová",J155,0)</f>
        <v>0</v>
      </c>
      <c r="BJ155" s="18" t="s">
        <v>79</v>
      </c>
      <c r="BK155" s="210">
        <f>ROUND(I155*H155,2)</f>
        <v>0</v>
      </c>
      <c r="BL155" s="18" t="s">
        <v>131</v>
      </c>
      <c r="BM155" s="209" t="s">
        <v>257</v>
      </c>
    </row>
    <row r="156" spans="1:47" s="2" customFormat="1" ht="12">
      <c r="A156" s="39"/>
      <c r="B156" s="40"/>
      <c r="C156" s="41"/>
      <c r="D156" s="213" t="s">
        <v>142</v>
      </c>
      <c r="E156" s="41"/>
      <c r="F156" s="234" t="s">
        <v>258</v>
      </c>
      <c r="G156" s="41"/>
      <c r="H156" s="41"/>
      <c r="I156" s="235"/>
      <c r="J156" s="41"/>
      <c r="K156" s="41"/>
      <c r="L156" s="45"/>
      <c r="M156" s="236"/>
      <c r="N156" s="237"/>
      <c r="O156" s="85"/>
      <c r="P156" s="85"/>
      <c r="Q156" s="85"/>
      <c r="R156" s="85"/>
      <c r="S156" s="85"/>
      <c r="T156" s="86"/>
      <c r="U156" s="39"/>
      <c r="V156" s="39"/>
      <c r="W156" s="39"/>
      <c r="X156" s="39"/>
      <c r="Y156" s="39"/>
      <c r="Z156" s="39"/>
      <c r="AA156" s="39"/>
      <c r="AB156" s="39"/>
      <c r="AC156" s="39"/>
      <c r="AD156" s="39"/>
      <c r="AE156" s="39"/>
      <c r="AT156" s="18" t="s">
        <v>142</v>
      </c>
      <c r="AU156" s="18" t="s">
        <v>81</v>
      </c>
    </row>
    <row r="157" spans="1:51" s="13" customFormat="1" ht="12">
      <c r="A157" s="13"/>
      <c r="B157" s="211"/>
      <c r="C157" s="212"/>
      <c r="D157" s="213" t="s">
        <v>133</v>
      </c>
      <c r="E157" s="214" t="s">
        <v>19</v>
      </c>
      <c r="F157" s="215" t="s">
        <v>259</v>
      </c>
      <c r="G157" s="212"/>
      <c r="H157" s="216">
        <v>1.773</v>
      </c>
      <c r="I157" s="217"/>
      <c r="J157" s="212"/>
      <c r="K157" s="212"/>
      <c r="L157" s="218"/>
      <c r="M157" s="219"/>
      <c r="N157" s="220"/>
      <c r="O157" s="220"/>
      <c r="P157" s="220"/>
      <c r="Q157" s="220"/>
      <c r="R157" s="220"/>
      <c r="S157" s="220"/>
      <c r="T157" s="221"/>
      <c r="U157" s="13"/>
      <c r="V157" s="13"/>
      <c r="W157" s="13"/>
      <c r="X157" s="13"/>
      <c r="Y157" s="13"/>
      <c r="Z157" s="13"/>
      <c r="AA157" s="13"/>
      <c r="AB157" s="13"/>
      <c r="AC157" s="13"/>
      <c r="AD157" s="13"/>
      <c r="AE157" s="13"/>
      <c r="AT157" s="222" t="s">
        <v>133</v>
      </c>
      <c r="AU157" s="222" t="s">
        <v>81</v>
      </c>
      <c r="AV157" s="13" t="s">
        <v>81</v>
      </c>
      <c r="AW157" s="13" t="s">
        <v>35</v>
      </c>
      <c r="AX157" s="13" t="s">
        <v>79</v>
      </c>
      <c r="AY157" s="222" t="s">
        <v>123</v>
      </c>
    </row>
    <row r="158" spans="1:65" s="2" customFormat="1" ht="24.15" customHeight="1">
      <c r="A158" s="39"/>
      <c r="B158" s="40"/>
      <c r="C158" s="198" t="s">
        <v>260</v>
      </c>
      <c r="D158" s="198" t="s">
        <v>126</v>
      </c>
      <c r="E158" s="199" t="s">
        <v>261</v>
      </c>
      <c r="F158" s="200" t="s">
        <v>262</v>
      </c>
      <c r="G158" s="201" t="s">
        <v>129</v>
      </c>
      <c r="H158" s="202">
        <v>14.04</v>
      </c>
      <c r="I158" s="203"/>
      <c r="J158" s="204">
        <f>ROUND(I158*H158,2)</f>
        <v>0</v>
      </c>
      <c r="K158" s="200" t="s">
        <v>130</v>
      </c>
      <c r="L158" s="45"/>
      <c r="M158" s="205" t="s">
        <v>19</v>
      </c>
      <c r="N158" s="206" t="s">
        <v>45</v>
      </c>
      <c r="O158" s="85"/>
      <c r="P158" s="207">
        <f>O158*H158</f>
        <v>0</v>
      </c>
      <c r="Q158" s="207">
        <v>0</v>
      </c>
      <c r="R158" s="207">
        <f>Q158*H158</f>
        <v>0</v>
      </c>
      <c r="S158" s="207">
        <v>0.025</v>
      </c>
      <c r="T158" s="208">
        <f>S158*H158</f>
        <v>0.351</v>
      </c>
      <c r="U158" s="39"/>
      <c r="V158" s="39"/>
      <c r="W158" s="39"/>
      <c r="X158" s="39"/>
      <c r="Y158" s="39"/>
      <c r="Z158" s="39"/>
      <c r="AA158" s="39"/>
      <c r="AB158" s="39"/>
      <c r="AC158" s="39"/>
      <c r="AD158" s="39"/>
      <c r="AE158" s="39"/>
      <c r="AR158" s="209" t="s">
        <v>131</v>
      </c>
      <c r="AT158" s="209" t="s">
        <v>126</v>
      </c>
      <c r="AU158" s="209" t="s">
        <v>81</v>
      </c>
      <c r="AY158" s="18" t="s">
        <v>123</v>
      </c>
      <c r="BE158" s="210">
        <f>IF(N158="základní",J158,0)</f>
        <v>0</v>
      </c>
      <c r="BF158" s="210">
        <f>IF(N158="snížená",J158,0)</f>
        <v>0</v>
      </c>
      <c r="BG158" s="210">
        <f>IF(N158="zákl. přenesená",J158,0)</f>
        <v>0</v>
      </c>
      <c r="BH158" s="210">
        <f>IF(N158="sníž. přenesená",J158,0)</f>
        <v>0</v>
      </c>
      <c r="BI158" s="210">
        <f>IF(N158="nulová",J158,0)</f>
        <v>0</v>
      </c>
      <c r="BJ158" s="18" t="s">
        <v>79</v>
      </c>
      <c r="BK158" s="210">
        <f>ROUND(I158*H158,2)</f>
        <v>0</v>
      </c>
      <c r="BL158" s="18" t="s">
        <v>131</v>
      </c>
      <c r="BM158" s="209" t="s">
        <v>263</v>
      </c>
    </row>
    <row r="159" spans="1:47" s="2" customFormat="1" ht="12">
      <c r="A159" s="39"/>
      <c r="B159" s="40"/>
      <c r="C159" s="41"/>
      <c r="D159" s="213" t="s">
        <v>142</v>
      </c>
      <c r="E159" s="41"/>
      <c r="F159" s="234" t="s">
        <v>258</v>
      </c>
      <c r="G159" s="41"/>
      <c r="H159" s="41"/>
      <c r="I159" s="235"/>
      <c r="J159" s="41"/>
      <c r="K159" s="41"/>
      <c r="L159" s="45"/>
      <c r="M159" s="236"/>
      <c r="N159" s="237"/>
      <c r="O159" s="85"/>
      <c r="P159" s="85"/>
      <c r="Q159" s="85"/>
      <c r="R159" s="85"/>
      <c r="S159" s="85"/>
      <c r="T159" s="86"/>
      <c r="U159" s="39"/>
      <c r="V159" s="39"/>
      <c r="W159" s="39"/>
      <c r="X159" s="39"/>
      <c r="Y159" s="39"/>
      <c r="Z159" s="39"/>
      <c r="AA159" s="39"/>
      <c r="AB159" s="39"/>
      <c r="AC159" s="39"/>
      <c r="AD159" s="39"/>
      <c r="AE159" s="39"/>
      <c r="AT159" s="18" t="s">
        <v>142</v>
      </c>
      <c r="AU159" s="18" t="s">
        <v>81</v>
      </c>
    </row>
    <row r="160" spans="1:51" s="13" customFormat="1" ht="12">
      <c r="A160" s="13"/>
      <c r="B160" s="211"/>
      <c r="C160" s="212"/>
      <c r="D160" s="213" t="s">
        <v>133</v>
      </c>
      <c r="E160" s="214" t="s">
        <v>19</v>
      </c>
      <c r="F160" s="215" t="s">
        <v>264</v>
      </c>
      <c r="G160" s="212"/>
      <c r="H160" s="216">
        <v>14.04</v>
      </c>
      <c r="I160" s="217"/>
      <c r="J160" s="212"/>
      <c r="K160" s="212"/>
      <c r="L160" s="218"/>
      <c r="M160" s="219"/>
      <c r="N160" s="220"/>
      <c r="O160" s="220"/>
      <c r="P160" s="220"/>
      <c r="Q160" s="220"/>
      <c r="R160" s="220"/>
      <c r="S160" s="220"/>
      <c r="T160" s="221"/>
      <c r="U160" s="13"/>
      <c r="V160" s="13"/>
      <c r="W160" s="13"/>
      <c r="X160" s="13"/>
      <c r="Y160" s="13"/>
      <c r="Z160" s="13"/>
      <c r="AA160" s="13"/>
      <c r="AB160" s="13"/>
      <c r="AC160" s="13"/>
      <c r="AD160" s="13"/>
      <c r="AE160" s="13"/>
      <c r="AT160" s="222" t="s">
        <v>133</v>
      </c>
      <c r="AU160" s="222" t="s">
        <v>81</v>
      </c>
      <c r="AV160" s="13" t="s">
        <v>81</v>
      </c>
      <c r="AW160" s="13" t="s">
        <v>35</v>
      </c>
      <c r="AX160" s="13" t="s">
        <v>79</v>
      </c>
      <c r="AY160" s="222" t="s">
        <v>123</v>
      </c>
    </row>
    <row r="161" spans="1:65" s="2" customFormat="1" ht="24.15" customHeight="1">
      <c r="A161" s="39"/>
      <c r="B161" s="40"/>
      <c r="C161" s="198" t="s">
        <v>265</v>
      </c>
      <c r="D161" s="198" t="s">
        <v>126</v>
      </c>
      <c r="E161" s="199" t="s">
        <v>266</v>
      </c>
      <c r="F161" s="200" t="s">
        <v>267</v>
      </c>
      <c r="G161" s="201" t="s">
        <v>194</v>
      </c>
      <c r="H161" s="202">
        <v>20.3</v>
      </c>
      <c r="I161" s="203"/>
      <c r="J161" s="204">
        <f>ROUND(I161*H161,2)</f>
        <v>0</v>
      </c>
      <c r="K161" s="200" t="s">
        <v>130</v>
      </c>
      <c r="L161" s="45"/>
      <c r="M161" s="205" t="s">
        <v>19</v>
      </c>
      <c r="N161" s="206" t="s">
        <v>45</v>
      </c>
      <c r="O161" s="85"/>
      <c r="P161" s="207">
        <f>O161*H161</f>
        <v>0</v>
      </c>
      <c r="Q161" s="207">
        <v>0</v>
      </c>
      <c r="R161" s="207">
        <f>Q161*H161</f>
        <v>0</v>
      </c>
      <c r="S161" s="207">
        <v>0.009</v>
      </c>
      <c r="T161" s="208">
        <f>S161*H161</f>
        <v>0.1827</v>
      </c>
      <c r="U161" s="39"/>
      <c r="V161" s="39"/>
      <c r="W161" s="39"/>
      <c r="X161" s="39"/>
      <c r="Y161" s="39"/>
      <c r="Z161" s="39"/>
      <c r="AA161" s="39"/>
      <c r="AB161" s="39"/>
      <c r="AC161" s="39"/>
      <c r="AD161" s="39"/>
      <c r="AE161" s="39"/>
      <c r="AR161" s="209" t="s">
        <v>131</v>
      </c>
      <c r="AT161" s="209" t="s">
        <v>126</v>
      </c>
      <c r="AU161" s="209" t="s">
        <v>81</v>
      </c>
      <c r="AY161" s="18" t="s">
        <v>123</v>
      </c>
      <c r="BE161" s="210">
        <f>IF(N161="základní",J161,0)</f>
        <v>0</v>
      </c>
      <c r="BF161" s="210">
        <f>IF(N161="snížená",J161,0)</f>
        <v>0</v>
      </c>
      <c r="BG161" s="210">
        <f>IF(N161="zákl. přenesená",J161,0)</f>
        <v>0</v>
      </c>
      <c r="BH161" s="210">
        <f>IF(N161="sníž. přenesená",J161,0)</f>
        <v>0</v>
      </c>
      <c r="BI161" s="210">
        <f>IF(N161="nulová",J161,0)</f>
        <v>0</v>
      </c>
      <c r="BJ161" s="18" t="s">
        <v>79</v>
      </c>
      <c r="BK161" s="210">
        <f>ROUND(I161*H161,2)</f>
        <v>0</v>
      </c>
      <c r="BL161" s="18" t="s">
        <v>131</v>
      </c>
      <c r="BM161" s="209" t="s">
        <v>268</v>
      </c>
    </row>
    <row r="162" spans="1:51" s="13" customFormat="1" ht="12">
      <c r="A162" s="13"/>
      <c r="B162" s="211"/>
      <c r="C162" s="212"/>
      <c r="D162" s="213" t="s">
        <v>133</v>
      </c>
      <c r="E162" s="214" t="s">
        <v>19</v>
      </c>
      <c r="F162" s="215" t="s">
        <v>269</v>
      </c>
      <c r="G162" s="212"/>
      <c r="H162" s="216">
        <v>20.3</v>
      </c>
      <c r="I162" s="217"/>
      <c r="J162" s="212"/>
      <c r="K162" s="212"/>
      <c r="L162" s="218"/>
      <c r="M162" s="219"/>
      <c r="N162" s="220"/>
      <c r="O162" s="220"/>
      <c r="P162" s="220"/>
      <c r="Q162" s="220"/>
      <c r="R162" s="220"/>
      <c r="S162" s="220"/>
      <c r="T162" s="221"/>
      <c r="U162" s="13"/>
      <c r="V162" s="13"/>
      <c r="W162" s="13"/>
      <c r="X162" s="13"/>
      <c r="Y162" s="13"/>
      <c r="Z162" s="13"/>
      <c r="AA162" s="13"/>
      <c r="AB162" s="13"/>
      <c r="AC162" s="13"/>
      <c r="AD162" s="13"/>
      <c r="AE162" s="13"/>
      <c r="AT162" s="222" t="s">
        <v>133</v>
      </c>
      <c r="AU162" s="222" t="s">
        <v>81</v>
      </c>
      <c r="AV162" s="13" t="s">
        <v>81</v>
      </c>
      <c r="AW162" s="13" t="s">
        <v>35</v>
      </c>
      <c r="AX162" s="13" t="s">
        <v>79</v>
      </c>
      <c r="AY162" s="222" t="s">
        <v>123</v>
      </c>
    </row>
    <row r="163" spans="1:65" s="2" customFormat="1" ht="24.15" customHeight="1">
      <c r="A163" s="39"/>
      <c r="B163" s="40"/>
      <c r="C163" s="198" t="s">
        <v>270</v>
      </c>
      <c r="D163" s="198" t="s">
        <v>126</v>
      </c>
      <c r="E163" s="199" t="s">
        <v>271</v>
      </c>
      <c r="F163" s="200" t="s">
        <v>272</v>
      </c>
      <c r="G163" s="201" t="s">
        <v>194</v>
      </c>
      <c r="H163" s="202">
        <v>14.6</v>
      </c>
      <c r="I163" s="203"/>
      <c r="J163" s="204">
        <f>ROUND(I163*H163,2)</f>
        <v>0</v>
      </c>
      <c r="K163" s="200" t="s">
        <v>130</v>
      </c>
      <c r="L163" s="45"/>
      <c r="M163" s="205" t="s">
        <v>19</v>
      </c>
      <c r="N163" s="206" t="s">
        <v>45</v>
      </c>
      <c r="O163" s="85"/>
      <c r="P163" s="207">
        <f>O163*H163</f>
        <v>0</v>
      </c>
      <c r="Q163" s="207">
        <v>0</v>
      </c>
      <c r="R163" s="207">
        <f>Q163*H163</f>
        <v>0</v>
      </c>
      <c r="S163" s="207">
        <v>0.009</v>
      </c>
      <c r="T163" s="208">
        <f>S163*H163</f>
        <v>0.1314</v>
      </c>
      <c r="U163" s="39"/>
      <c r="V163" s="39"/>
      <c r="W163" s="39"/>
      <c r="X163" s="39"/>
      <c r="Y163" s="39"/>
      <c r="Z163" s="39"/>
      <c r="AA163" s="39"/>
      <c r="AB163" s="39"/>
      <c r="AC163" s="39"/>
      <c r="AD163" s="39"/>
      <c r="AE163" s="39"/>
      <c r="AR163" s="209" t="s">
        <v>131</v>
      </c>
      <c r="AT163" s="209" t="s">
        <v>126</v>
      </c>
      <c r="AU163" s="209" t="s">
        <v>81</v>
      </c>
      <c r="AY163" s="18" t="s">
        <v>123</v>
      </c>
      <c r="BE163" s="210">
        <f>IF(N163="základní",J163,0)</f>
        <v>0</v>
      </c>
      <c r="BF163" s="210">
        <f>IF(N163="snížená",J163,0)</f>
        <v>0</v>
      </c>
      <c r="BG163" s="210">
        <f>IF(N163="zákl. přenesená",J163,0)</f>
        <v>0</v>
      </c>
      <c r="BH163" s="210">
        <f>IF(N163="sníž. přenesená",J163,0)</f>
        <v>0</v>
      </c>
      <c r="BI163" s="210">
        <f>IF(N163="nulová",J163,0)</f>
        <v>0</v>
      </c>
      <c r="BJ163" s="18" t="s">
        <v>79</v>
      </c>
      <c r="BK163" s="210">
        <f>ROUND(I163*H163,2)</f>
        <v>0</v>
      </c>
      <c r="BL163" s="18" t="s">
        <v>131</v>
      </c>
      <c r="BM163" s="209" t="s">
        <v>273</v>
      </c>
    </row>
    <row r="164" spans="1:51" s="13" customFormat="1" ht="12">
      <c r="A164" s="13"/>
      <c r="B164" s="211"/>
      <c r="C164" s="212"/>
      <c r="D164" s="213" t="s">
        <v>133</v>
      </c>
      <c r="E164" s="214" t="s">
        <v>19</v>
      </c>
      <c r="F164" s="215" t="s">
        <v>274</v>
      </c>
      <c r="G164" s="212"/>
      <c r="H164" s="216">
        <v>11.6</v>
      </c>
      <c r="I164" s="217"/>
      <c r="J164" s="212"/>
      <c r="K164" s="212"/>
      <c r="L164" s="218"/>
      <c r="M164" s="219"/>
      <c r="N164" s="220"/>
      <c r="O164" s="220"/>
      <c r="P164" s="220"/>
      <c r="Q164" s="220"/>
      <c r="R164" s="220"/>
      <c r="S164" s="220"/>
      <c r="T164" s="221"/>
      <c r="U164" s="13"/>
      <c r="V164" s="13"/>
      <c r="W164" s="13"/>
      <c r="X164" s="13"/>
      <c r="Y164" s="13"/>
      <c r="Z164" s="13"/>
      <c r="AA164" s="13"/>
      <c r="AB164" s="13"/>
      <c r="AC164" s="13"/>
      <c r="AD164" s="13"/>
      <c r="AE164" s="13"/>
      <c r="AT164" s="222" t="s">
        <v>133</v>
      </c>
      <c r="AU164" s="222" t="s">
        <v>81</v>
      </c>
      <c r="AV164" s="13" t="s">
        <v>81</v>
      </c>
      <c r="AW164" s="13" t="s">
        <v>35</v>
      </c>
      <c r="AX164" s="13" t="s">
        <v>74</v>
      </c>
      <c r="AY164" s="222" t="s">
        <v>123</v>
      </c>
    </row>
    <row r="165" spans="1:51" s="13" customFormat="1" ht="12">
      <c r="A165" s="13"/>
      <c r="B165" s="211"/>
      <c r="C165" s="212"/>
      <c r="D165" s="213" t="s">
        <v>133</v>
      </c>
      <c r="E165" s="214" t="s">
        <v>19</v>
      </c>
      <c r="F165" s="215" t="s">
        <v>275</v>
      </c>
      <c r="G165" s="212"/>
      <c r="H165" s="216">
        <v>3</v>
      </c>
      <c r="I165" s="217"/>
      <c r="J165" s="212"/>
      <c r="K165" s="212"/>
      <c r="L165" s="218"/>
      <c r="M165" s="219"/>
      <c r="N165" s="220"/>
      <c r="O165" s="220"/>
      <c r="P165" s="220"/>
      <c r="Q165" s="220"/>
      <c r="R165" s="220"/>
      <c r="S165" s="220"/>
      <c r="T165" s="221"/>
      <c r="U165" s="13"/>
      <c r="V165" s="13"/>
      <c r="W165" s="13"/>
      <c r="X165" s="13"/>
      <c r="Y165" s="13"/>
      <c r="Z165" s="13"/>
      <c r="AA165" s="13"/>
      <c r="AB165" s="13"/>
      <c r="AC165" s="13"/>
      <c r="AD165" s="13"/>
      <c r="AE165" s="13"/>
      <c r="AT165" s="222" t="s">
        <v>133</v>
      </c>
      <c r="AU165" s="222" t="s">
        <v>81</v>
      </c>
      <c r="AV165" s="13" t="s">
        <v>81</v>
      </c>
      <c r="AW165" s="13" t="s">
        <v>35</v>
      </c>
      <c r="AX165" s="13" t="s">
        <v>74</v>
      </c>
      <c r="AY165" s="222" t="s">
        <v>123</v>
      </c>
    </row>
    <row r="166" spans="1:51" s="14" customFormat="1" ht="12">
      <c r="A166" s="14"/>
      <c r="B166" s="223"/>
      <c r="C166" s="224"/>
      <c r="D166" s="213" t="s">
        <v>133</v>
      </c>
      <c r="E166" s="225" t="s">
        <v>19</v>
      </c>
      <c r="F166" s="226" t="s">
        <v>137</v>
      </c>
      <c r="G166" s="224"/>
      <c r="H166" s="227">
        <v>14.6</v>
      </c>
      <c r="I166" s="228"/>
      <c r="J166" s="224"/>
      <c r="K166" s="224"/>
      <c r="L166" s="229"/>
      <c r="M166" s="230"/>
      <c r="N166" s="231"/>
      <c r="O166" s="231"/>
      <c r="P166" s="231"/>
      <c r="Q166" s="231"/>
      <c r="R166" s="231"/>
      <c r="S166" s="231"/>
      <c r="T166" s="232"/>
      <c r="U166" s="14"/>
      <c r="V166" s="14"/>
      <c r="W166" s="14"/>
      <c r="X166" s="14"/>
      <c r="Y166" s="14"/>
      <c r="Z166" s="14"/>
      <c r="AA166" s="14"/>
      <c r="AB166" s="14"/>
      <c r="AC166" s="14"/>
      <c r="AD166" s="14"/>
      <c r="AE166" s="14"/>
      <c r="AT166" s="233" t="s">
        <v>133</v>
      </c>
      <c r="AU166" s="233" t="s">
        <v>81</v>
      </c>
      <c r="AV166" s="14" t="s">
        <v>131</v>
      </c>
      <c r="AW166" s="14" t="s">
        <v>35</v>
      </c>
      <c r="AX166" s="14" t="s">
        <v>79</v>
      </c>
      <c r="AY166" s="233" t="s">
        <v>123</v>
      </c>
    </row>
    <row r="167" spans="1:65" s="2" customFormat="1" ht="24.15" customHeight="1">
      <c r="A167" s="39"/>
      <c r="B167" s="40"/>
      <c r="C167" s="198" t="s">
        <v>276</v>
      </c>
      <c r="D167" s="198" t="s">
        <v>126</v>
      </c>
      <c r="E167" s="199" t="s">
        <v>277</v>
      </c>
      <c r="F167" s="200" t="s">
        <v>278</v>
      </c>
      <c r="G167" s="201" t="s">
        <v>194</v>
      </c>
      <c r="H167" s="202">
        <v>5</v>
      </c>
      <c r="I167" s="203"/>
      <c r="J167" s="204">
        <f>ROUND(I167*H167,2)</f>
        <v>0</v>
      </c>
      <c r="K167" s="200" t="s">
        <v>130</v>
      </c>
      <c r="L167" s="45"/>
      <c r="M167" s="205" t="s">
        <v>19</v>
      </c>
      <c r="N167" s="206" t="s">
        <v>45</v>
      </c>
      <c r="O167" s="85"/>
      <c r="P167" s="207">
        <f>O167*H167</f>
        <v>0</v>
      </c>
      <c r="Q167" s="207">
        <v>0</v>
      </c>
      <c r="R167" s="207">
        <f>Q167*H167</f>
        <v>0</v>
      </c>
      <c r="S167" s="207">
        <v>0.038</v>
      </c>
      <c r="T167" s="208">
        <f>S167*H167</f>
        <v>0.19</v>
      </c>
      <c r="U167" s="39"/>
      <c r="V167" s="39"/>
      <c r="W167" s="39"/>
      <c r="X167" s="39"/>
      <c r="Y167" s="39"/>
      <c r="Z167" s="39"/>
      <c r="AA167" s="39"/>
      <c r="AB167" s="39"/>
      <c r="AC167" s="39"/>
      <c r="AD167" s="39"/>
      <c r="AE167" s="39"/>
      <c r="AR167" s="209" t="s">
        <v>131</v>
      </c>
      <c r="AT167" s="209" t="s">
        <v>126</v>
      </c>
      <c r="AU167" s="209" t="s">
        <v>81</v>
      </c>
      <c r="AY167" s="18" t="s">
        <v>123</v>
      </c>
      <c r="BE167" s="210">
        <f>IF(N167="základní",J167,0)</f>
        <v>0</v>
      </c>
      <c r="BF167" s="210">
        <f>IF(N167="snížená",J167,0)</f>
        <v>0</v>
      </c>
      <c r="BG167" s="210">
        <f>IF(N167="zákl. přenesená",J167,0)</f>
        <v>0</v>
      </c>
      <c r="BH167" s="210">
        <f>IF(N167="sníž. přenesená",J167,0)</f>
        <v>0</v>
      </c>
      <c r="BI167" s="210">
        <f>IF(N167="nulová",J167,0)</f>
        <v>0</v>
      </c>
      <c r="BJ167" s="18" t="s">
        <v>79</v>
      </c>
      <c r="BK167" s="210">
        <f>ROUND(I167*H167,2)</f>
        <v>0</v>
      </c>
      <c r="BL167" s="18" t="s">
        <v>131</v>
      </c>
      <c r="BM167" s="209" t="s">
        <v>279</v>
      </c>
    </row>
    <row r="168" spans="1:65" s="2" customFormat="1" ht="24.15" customHeight="1">
      <c r="A168" s="39"/>
      <c r="B168" s="40"/>
      <c r="C168" s="198" t="s">
        <v>280</v>
      </c>
      <c r="D168" s="198" t="s">
        <v>126</v>
      </c>
      <c r="E168" s="199" t="s">
        <v>281</v>
      </c>
      <c r="F168" s="200" t="s">
        <v>282</v>
      </c>
      <c r="G168" s="201" t="s">
        <v>194</v>
      </c>
      <c r="H168" s="202">
        <v>8</v>
      </c>
      <c r="I168" s="203"/>
      <c r="J168" s="204">
        <f>ROUND(I168*H168,2)</f>
        <v>0</v>
      </c>
      <c r="K168" s="200" t="s">
        <v>130</v>
      </c>
      <c r="L168" s="45"/>
      <c r="M168" s="205" t="s">
        <v>19</v>
      </c>
      <c r="N168" s="206" t="s">
        <v>45</v>
      </c>
      <c r="O168" s="85"/>
      <c r="P168" s="207">
        <f>O168*H168</f>
        <v>0</v>
      </c>
      <c r="Q168" s="207">
        <v>0</v>
      </c>
      <c r="R168" s="207">
        <f>Q168*H168</f>
        <v>0</v>
      </c>
      <c r="S168" s="207">
        <v>0.046</v>
      </c>
      <c r="T168" s="208">
        <f>S168*H168</f>
        <v>0.368</v>
      </c>
      <c r="U168" s="39"/>
      <c r="V168" s="39"/>
      <c r="W168" s="39"/>
      <c r="X168" s="39"/>
      <c r="Y168" s="39"/>
      <c r="Z168" s="39"/>
      <c r="AA168" s="39"/>
      <c r="AB168" s="39"/>
      <c r="AC168" s="39"/>
      <c r="AD168" s="39"/>
      <c r="AE168" s="39"/>
      <c r="AR168" s="209" t="s">
        <v>131</v>
      </c>
      <c r="AT168" s="209" t="s">
        <v>126</v>
      </c>
      <c r="AU168" s="209" t="s">
        <v>81</v>
      </c>
      <c r="AY168" s="18" t="s">
        <v>123</v>
      </c>
      <c r="BE168" s="210">
        <f>IF(N168="základní",J168,0)</f>
        <v>0</v>
      </c>
      <c r="BF168" s="210">
        <f>IF(N168="snížená",J168,0)</f>
        <v>0</v>
      </c>
      <c r="BG168" s="210">
        <f>IF(N168="zákl. přenesená",J168,0)</f>
        <v>0</v>
      </c>
      <c r="BH168" s="210">
        <f>IF(N168="sníž. přenesená",J168,0)</f>
        <v>0</v>
      </c>
      <c r="BI168" s="210">
        <f>IF(N168="nulová",J168,0)</f>
        <v>0</v>
      </c>
      <c r="BJ168" s="18" t="s">
        <v>79</v>
      </c>
      <c r="BK168" s="210">
        <f>ROUND(I168*H168,2)</f>
        <v>0</v>
      </c>
      <c r="BL168" s="18" t="s">
        <v>131</v>
      </c>
      <c r="BM168" s="209" t="s">
        <v>283</v>
      </c>
    </row>
    <row r="169" spans="1:65" s="2" customFormat="1" ht="24.15" customHeight="1">
      <c r="A169" s="39"/>
      <c r="B169" s="40"/>
      <c r="C169" s="198" t="s">
        <v>284</v>
      </c>
      <c r="D169" s="198" t="s">
        <v>126</v>
      </c>
      <c r="E169" s="199" t="s">
        <v>285</v>
      </c>
      <c r="F169" s="200" t="s">
        <v>286</v>
      </c>
      <c r="G169" s="201" t="s">
        <v>129</v>
      </c>
      <c r="H169" s="202">
        <v>10</v>
      </c>
      <c r="I169" s="203"/>
      <c r="J169" s="204">
        <f>ROUND(I169*H169,2)</f>
        <v>0</v>
      </c>
      <c r="K169" s="200" t="s">
        <v>130</v>
      </c>
      <c r="L169" s="45"/>
      <c r="M169" s="205" t="s">
        <v>19</v>
      </c>
      <c r="N169" s="206" t="s">
        <v>45</v>
      </c>
      <c r="O169" s="85"/>
      <c r="P169" s="207">
        <f>O169*H169</f>
        <v>0</v>
      </c>
      <c r="Q169" s="207">
        <v>0</v>
      </c>
      <c r="R169" s="207">
        <f>Q169*H169</f>
        <v>0</v>
      </c>
      <c r="S169" s="207">
        <v>0.046</v>
      </c>
      <c r="T169" s="208">
        <f>S169*H169</f>
        <v>0.45999999999999996</v>
      </c>
      <c r="U169" s="39"/>
      <c r="V169" s="39"/>
      <c r="W169" s="39"/>
      <c r="X169" s="39"/>
      <c r="Y169" s="39"/>
      <c r="Z169" s="39"/>
      <c r="AA169" s="39"/>
      <c r="AB169" s="39"/>
      <c r="AC169" s="39"/>
      <c r="AD169" s="39"/>
      <c r="AE169" s="39"/>
      <c r="AR169" s="209" t="s">
        <v>131</v>
      </c>
      <c r="AT169" s="209" t="s">
        <v>126</v>
      </c>
      <c r="AU169" s="209" t="s">
        <v>81</v>
      </c>
      <c r="AY169" s="18" t="s">
        <v>123</v>
      </c>
      <c r="BE169" s="210">
        <f>IF(N169="základní",J169,0)</f>
        <v>0</v>
      </c>
      <c r="BF169" s="210">
        <f>IF(N169="snížená",J169,0)</f>
        <v>0</v>
      </c>
      <c r="BG169" s="210">
        <f>IF(N169="zákl. přenesená",J169,0)</f>
        <v>0</v>
      </c>
      <c r="BH169" s="210">
        <f>IF(N169="sníž. přenesená",J169,0)</f>
        <v>0</v>
      </c>
      <c r="BI169" s="210">
        <f>IF(N169="nulová",J169,0)</f>
        <v>0</v>
      </c>
      <c r="BJ169" s="18" t="s">
        <v>79</v>
      </c>
      <c r="BK169" s="210">
        <f>ROUND(I169*H169,2)</f>
        <v>0</v>
      </c>
      <c r="BL169" s="18" t="s">
        <v>131</v>
      </c>
      <c r="BM169" s="209" t="s">
        <v>287</v>
      </c>
    </row>
    <row r="170" spans="1:47" s="2" customFormat="1" ht="12">
      <c r="A170" s="39"/>
      <c r="B170" s="40"/>
      <c r="C170" s="41"/>
      <c r="D170" s="213" t="s">
        <v>142</v>
      </c>
      <c r="E170" s="41"/>
      <c r="F170" s="234" t="s">
        <v>288</v>
      </c>
      <c r="G170" s="41"/>
      <c r="H170" s="41"/>
      <c r="I170" s="235"/>
      <c r="J170" s="41"/>
      <c r="K170" s="41"/>
      <c r="L170" s="45"/>
      <c r="M170" s="236"/>
      <c r="N170" s="237"/>
      <c r="O170" s="85"/>
      <c r="P170" s="85"/>
      <c r="Q170" s="85"/>
      <c r="R170" s="85"/>
      <c r="S170" s="85"/>
      <c r="T170" s="86"/>
      <c r="U170" s="39"/>
      <c r="V170" s="39"/>
      <c r="W170" s="39"/>
      <c r="X170" s="39"/>
      <c r="Y170" s="39"/>
      <c r="Z170" s="39"/>
      <c r="AA170" s="39"/>
      <c r="AB170" s="39"/>
      <c r="AC170" s="39"/>
      <c r="AD170" s="39"/>
      <c r="AE170" s="39"/>
      <c r="AT170" s="18" t="s">
        <v>142</v>
      </c>
      <c r="AU170" s="18" t="s">
        <v>81</v>
      </c>
    </row>
    <row r="171" spans="1:63" s="12" customFormat="1" ht="22.8" customHeight="1">
      <c r="A171" s="12"/>
      <c r="B171" s="182"/>
      <c r="C171" s="183"/>
      <c r="D171" s="184" t="s">
        <v>73</v>
      </c>
      <c r="E171" s="196" t="s">
        <v>289</v>
      </c>
      <c r="F171" s="196" t="s">
        <v>290</v>
      </c>
      <c r="G171" s="183"/>
      <c r="H171" s="183"/>
      <c r="I171" s="186"/>
      <c r="J171" s="197">
        <f>BK171</f>
        <v>0</v>
      </c>
      <c r="K171" s="183"/>
      <c r="L171" s="188"/>
      <c r="M171" s="189"/>
      <c r="N171" s="190"/>
      <c r="O171" s="190"/>
      <c r="P171" s="191">
        <f>SUM(P172:P180)</f>
        <v>0</v>
      </c>
      <c r="Q171" s="190"/>
      <c r="R171" s="191">
        <f>SUM(R172:R180)</f>
        <v>0</v>
      </c>
      <c r="S171" s="190"/>
      <c r="T171" s="192">
        <f>SUM(T172:T180)</f>
        <v>0</v>
      </c>
      <c r="U171" s="12"/>
      <c r="V171" s="12"/>
      <c r="W171" s="12"/>
      <c r="X171" s="12"/>
      <c r="Y171" s="12"/>
      <c r="Z171" s="12"/>
      <c r="AA171" s="12"/>
      <c r="AB171" s="12"/>
      <c r="AC171" s="12"/>
      <c r="AD171" s="12"/>
      <c r="AE171" s="12"/>
      <c r="AR171" s="193" t="s">
        <v>79</v>
      </c>
      <c r="AT171" s="194" t="s">
        <v>73</v>
      </c>
      <c r="AU171" s="194" t="s">
        <v>79</v>
      </c>
      <c r="AY171" s="193" t="s">
        <v>123</v>
      </c>
      <c r="BK171" s="195">
        <f>SUM(BK172:BK180)</f>
        <v>0</v>
      </c>
    </row>
    <row r="172" spans="1:65" s="2" customFormat="1" ht="24.15" customHeight="1">
      <c r="A172" s="39"/>
      <c r="B172" s="40"/>
      <c r="C172" s="198" t="s">
        <v>291</v>
      </c>
      <c r="D172" s="198" t="s">
        <v>126</v>
      </c>
      <c r="E172" s="199" t="s">
        <v>292</v>
      </c>
      <c r="F172" s="200" t="s">
        <v>293</v>
      </c>
      <c r="G172" s="201" t="s">
        <v>294</v>
      </c>
      <c r="H172" s="202">
        <v>6.168</v>
      </c>
      <c r="I172" s="203"/>
      <c r="J172" s="204">
        <f>ROUND(I172*H172,2)</f>
        <v>0</v>
      </c>
      <c r="K172" s="200" t="s">
        <v>130</v>
      </c>
      <c r="L172" s="45"/>
      <c r="M172" s="205" t="s">
        <v>19</v>
      </c>
      <c r="N172" s="206" t="s">
        <v>45</v>
      </c>
      <c r="O172" s="85"/>
      <c r="P172" s="207">
        <f>O172*H172</f>
        <v>0</v>
      </c>
      <c r="Q172" s="207">
        <v>0</v>
      </c>
      <c r="R172" s="207">
        <f>Q172*H172</f>
        <v>0</v>
      </c>
      <c r="S172" s="207">
        <v>0</v>
      </c>
      <c r="T172" s="208">
        <f>S172*H172</f>
        <v>0</v>
      </c>
      <c r="U172" s="39"/>
      <c r="V172" s="39"/>
      <c r="W172" s="39"/>
      <c r="X172" s="39"/>
      <c r="Y172" s="39"/>
      <c r="Z172" s="39"/>
      <c r="AA172" s="39"/>
      <c r="AB172" s="39"/>
      <c r="AC172" s="39"/>
      <c r="AD172" s="39"/>
      <c r="AE172" s="39"/>
      <c r="AR172" s="209" t="s">
        <v>131</v>
      </c>
      <c r="AT172" s="209" t="s">
        <v>126</v>
      </c>
      <c r="AU172" s="209" t="s">
        <v>81</v>
      </c>
      <c r="AY172" s="18" t="s">
        <v>123</v>
      </c>
      <c r="BE172" s="210">
        <f>IF(N172="základní",J172,0)</f>
        <v>0</v>
      </c>
      <c r="BF172" s="210">
        <f>IF(N172="snížená",J172,0)</f>
        <v>0</v>
      </c>
      <c r="BG172" s="210">
        <f>IF(N172="zákl. přenesená",J172,0)</f>
        <v>0</v>
      </c>
      <c r="BH172" s="210">
        <f>IF(N172="sníž. přenesená",J172,0)</f>
        <v>0</v>
      </c>
      <c r="BI172" s="210">
        <f>IF(N172="nulová",J172,0)</f>
        <v>0</v>
      </c>
      <c r="BJ172" s="18" t="s">
        <v>79</v>
      </c>
      <c r="BK172" s="210">
        <f>ROUND(I172*H172,2)</f>
        <v>0</v>
      </c>
      <c r="BL172" s="18" t="s">
        <v>131</v>
      </c>
      <c r="BM172" s="209" t="s">
        <v>295</v>
      </c>
    </row>
    <row r="173" spans="1:47" s="2" customFormat="1" ht="12">
      <c r="A173" s="39"/>
      <c r="B173" s="40"/>
      <c r="C173" s="41"/>
      <c r="D173" s="213" t="s">
        <v>142</v>
      </c>
      <c r="E173" s="41"/>
      <c r="F173" s="234" t="s">
        <v>296</v>
      </c>
      <c r="G173" s="41"/>
      <c r="H173" s="41"/>
      <c r="I173" s="235"/>
      <c r="J173" s="41"/>
      <c r="K173" s="41"/>
      <c r="L173" s="45"/>
      <c r="M173" s="236"/>
      <c r="N173" s="237"/>
      <c r="O173" s="85"/>
      <c r="P173" s="85"/>
      <c r="Q173" s="85"/>
      <c r="R173" s="85"/>
      <c r="S173" s="85"/>
      <c r="T173" s="86"/>
      <c r="U173" s="39"/>
      <c r="V173" s="39"/>
      <c r="W173" s="39"/>
      <c r="X173" s="39"/>
      <c r="Y173" s="39"/>
      <c r="Z173" s="39"/>
      <c r="AA173" s="39"/>
      <c r="AB173" s="39"/>
      <c r="AC173" s="39"/>
      <c r="AD173" s="39"/>
      <c r="AE173" s="39"/>
      <c r="AT173" s="18" t="s">
        <v>142</v>
      </c>
      <c r="AU173" s="18" t="s">
        <v>81</v>
      </c>
    </row>
    <row r="174" spans="1:65" s="2" customFormat="1" ht="21.75" customHeight="1">
      <c r="A174" s="39"/>
      <c r="B174" s="40"/>
      <c r="C174" s="198" t="s">
        <v>297</v>
      </c>
      <c r="D174" s="198" t="s">
        <v>126</v>
      </c>
      <c r="E174" s="199" t="s">
        <v>298</v>
      </c>
      <c r="F174" s="200" t="s">
        <v>299</v>
      </c>
      <c r="G174" s="201" t="s">
        <v>294</v>
      </c>
      <c r="H174" s="202">
        <v>6.168</v>
      </c>
      <c r="I174" s="203"/>
      <c r="J174" s="204">
        <f>ROUND(I174*H174,2)</f>
        <v>0</v>
      </c>
      <c r="K174" s="200" t="s">
        <v>130</v>
      </c>
      <c r="L174" s="45"/>
      <c r="M174" s="205" t="s">
        <v>19</v>
      </c>
      <c r="N174" s="206" t="s">
        <v>45</v>
      </c>
      <c r="O174" s="85"/>
      <c r="P174" s="207">
        <f>O174*H174</f>
        <v>0</v>
      </c>
      <c r="Q174" s="207">
        <v>0</v>
      </c>
      <c r="R174" s="207">
        <f>Q174*H174</f>
        <v>0</v>
      </c>
      <c r="S174" s="207">
        <v>0</v>
      </c>
      <c r="T174" s="208">
        <f>S174*H174</f>
        <v>0</v>
      </c>
      <c r="U174" s="39"/>
      <c r="V174" s="39"/>
      <c r="W174" s="39"/>
      <c r="X174" s="39"/>
      <c r="Y174" s="39"/>
      <c r="Z174" s="39"/>
      <c r="AA174" s="39"/>
      <c r="AB174" s="39"/>
      <c r="AC174" s="39"/>
      <c r="AD174" s="39"/>
      <c r="AE174" s="39"/>
      <c r="AR174" s="209" t="s">
        <v>131</v>
      </c>
      <c r="AT174" s="209" t="s">
        <v>126</v>
      </c>
      <c r="AU174" s="209" t="s">
        <v>81</v>
      </c>
      <c r="AY174" s="18" t="s">
        <v>123</v>
      </c>
      <c r="BE174" s="210">
        <f>IF(N174="základní",J174,0)</f>
        <v>0</v>
      </c>
      <c r="BF174" s="210">
        <f>IF(N174="snížená",J174,0)</f>
        <v>0</v>
      </c>
      <c r="BG174" s="210">
        <f>IF(N174="zákl. přenesená",J174,0)</f>
        <v>0</v>
      </c>
      <c r="BH174" s="210">
        <f>IF(N174="sníž. přenesená",J174,0)</f>
        <v>0</v>
      </c>
      <c r="BI174" s="210">
        <f>IF(N174="nulová",J174,0)</f>
        <v>0</v>
      </c>
      <c r="BJ174" s="18" t="s">
        <v>79</v>
      </c>
      <c r="BK174" s="210">
        <f>ROUND(I174*H174,2)</f>
        <v>0</v>
      </c>
      <c r="BL174" s="18" t="s">
        <v>131</v>
      </c>
      <c r="BM174" s="209" t="s">
        <v>300</v>
      </c>
    </row>
    <row r="175" spans="1:47" s="2" customFormat="1" ht="12">
      <c r="A175" s="39"/>
      <c r="B175" s="40"/>
      <c r="C175" s="41"/>
      <c r="D175" s="213" t="s">
        <v>142</v>
      </c>
      <c r="E175" s="41"/>
      <c r="F175" s="234" t="s">
        <v>301</v>
      </c>
      <c r="G175" s="41"/>
      <c r="H175" s="41"/>
      <c r="I175" s="235"/>
      <c r="J175" s="41"/>
      <c r="K175" s="41"/>
      <c r="L175" s="45"/>
      <c r="M175" s="236"/>
      <c r="N175" s="237"/>
      <c r="O175" s="85"/>
      <c r="P175" s="85"/>
      <c r="Q175" s="85"/>
      <c r="R175" s="85"/>
      <c r="S175" s="85"/>
      <c r="T175" s="86"/>
      <c r="U175" s="39"/>
      <c r="V175" s="39"/>
      <c r="W175" s="39"/>
      <c r="X175" s="39"/>
      <c r="Y175" s="39"/>
      <c r="Z175" s="39"/>
      <c r="AA175" s="39"/>
      <c r="AB175" s="39"/>
      <c r="AC175" s="39"/>
      <c r="AD175" s="39"/>
      <c r="AE175" s="39"/>
      <c r="AT175" s="18" t="s">
        <v>142</v>
      </c>
      <c r="AU175" s="18" t="s">
        <v>81</v>
      </c>
    </row>
    <row r="176" spans="1:65" s="2" customFormat="1" ht="24.15" customHeight="1">
      <c r="A176" s="39"/>
      <c r="B176" s="40"/>
      <c r="C176" s="198" t="s">
        <v>302</v>
      </c>
      <c r="D176" s="198" t="s">
        <v>126</v>
      </c>
      <c r="E176" s="199" t="s">
        <v>303</v>
      </c>
      <c r="F176" s="200" t="s">
        <v>304</v>
      </c>
      <c r="G176" s="201" t="s">
        <v>294</v>
      </c>
      <c r="H176" s="202">
        <v>86.352</v>
      </c>
      <c r="I176" s="203"/>
      <c r="J176" s="204">
        <f>ROUND(I176*H176,2)</f>
        <v>0</v>
      </c>
      <c r="K176" s="200" t="s">
        <v>130</v>
      </c>
      <c r="L176" s="45"/>
      <c r="M176" s="205" t="s">
        <v>19</v>
      </c>
      <c r="N176" s="206" t="s">
        <v>45</v>
      </c>
      <c r="O176" s="85"/>
      <c r="P176" s="207">
        <f>O176*H176</f>
        <v>0</v>
      </c>
      <c r="Q176" s="207">
        <v>0</v>
      </c>
      <c r="R176" s="207">
        <f>Q176*H176</f>
        <v>0</v>
      </c>
      <c r="S176" s="207">
        <v>0</v>
      </c>
      <c r="T176" s="208">
        <f>S176*H176</f>
        <v>0</v>
      </c>
      <c r="U176" s="39"/>
      <c r="V176" s="39"/>
      <c r="W176" s="39"/>
      <c r="X176" s="39"/>
      <c r="Y176" s="39"/>
      <c r="Z176" s="39"/>
      <c r="AA176" s="39"/>
      <c r="AB176" s="39"/>
      <c r="AC176" s="39"/>
      <c r="AD176" s="39"/>
      <c r="AE176" s="39"/>
      <c r="AR176" s="209" t="s">
        <v>131</v>
      </c>
      <c r="AT176" s="209" t="s">
        <v>126</v>
      </c>
      <c r="AU176" s="209" t="s">
        <v>81</v>
      </c>
      <c r="AY176" s="18" t="s">
        <v>123</v>
      </c>
      <c r="BE176" s="210">
        <f>IF(N176="základní",J176,0)</f>
        <v>0</v>
      </c>
      <c r="BF176" s="210">
        <f>IF(N176="snížená",J176,0)</f>
        <v>0</v>
      </c>
      <c r="BG176" s="210">
        <f>IF(N176="zákl. přenesená",J176,0)</f>
        <v>0</v>
      </c>
      <c r="BH176" s="210">
        <f>IF(N176="sníž. přenesená",J176,0)</f>
        <v>0</v>
      </c>
      <c r="BI176" s="210">
        <f>IF(N176="nulová",J176,0)</f>
        <v>0</v>
      </c>
      <c r="BJ176" s="18" t="s">
        <v>79</v>
      </c>
      <c r="BK176" s="210">
        <f>ROUND(I176*H176,2)</f>
        <v>0</v>
      </c>
      <c r="BL176" s="18" t="s">
        <v>131</v>
      </c>
      <c r="BM176" s="209" t="s">
        <v>305</v>
      </c>
    </row>
    <row r="177" spans="1:47" s="2" customFormat="1" ht="12">
      <c r="A177" s="39"/>
      <c r="B177" s="40"/>
      <c r="C177" s="41"/>
      <c r="D177" s="213" t="s">
        <v>142</v>
      </c>
      <c r="E177" s="41"/>
      <c r="F177" s="234" t="s">
        <v>301</v>
      </c>
      <c r="G177" s="41"/>
      <c r="H177" s="41"/>
      <c r="I177" s="235"/>
      <c r="J177" s="41"/>
      <c r="K177" s="41"/>
      <c r="L177" s="45"/>
      <c r="M177" s="236"/>
      <c r="N177" s="237"/>
      <c r="O177" s="85"/>
      <c r="P177" s="85"/>
      <c r="Q177" s="85"/>
      <c r="R177" s="85"/>
      <c r="S177" s="85"/>
      <c r="T177" s="86"/>
      <c r="U177" s="39"/>
      <c r="V177" s="39"/>
      <c r="W177" s="39"/>
      <c r="X177" s="39"/>
      <c r="Y177" s="39"/>
      <c r="Z177" s="39"/>
      <c r="AA177" s="39"/>
      <c r="AB177" s="39"/>
      <c r="AC177" s="39"/>
      <c r="AD177" s="39"/>
      <c r="AE177" s="39"/>
      <c r="AT177" s="18" t="s">
        <v>142</v>
      </c>
      <c r="AU177" s="18" t="s">
        <v>81</v>
      </c>
    </row>
    <row r="178" spans="1:51" s="13" customFormat="1" ht="12">
      <c r="A178" s="13"/>
      <c r="B178" s="211"/>
      <c r="C178" s="212"/>
      <c r="D178" s="213" t="s">
        <v>133</v>
      </c>
      <c r="E178" s="212"/>
      <c r="F178" s="215" t="s">
        <v>306</v>
      </c>
      <c r="G178" s="212"/>
      <c r="H178" s="216">
        <v>86.352</v>
      </c>
      <c r="I178" s="217"/>
      <c r="J178" s="212"/>
      <c r="K178" s="212"/>
      <c r="L178" s="218"/>
      <c r="M178" s="219"/>
      <c r="N178" s="220"/>
      <c r="O178" s="220"/>
      <c r="P178" s="220"/>
      <c r="Q178" s="220"/>
      <c r="R178" s="220"/>
      <c r="S178" s="220"/>
      <c r="T178" s="221"/>
      <c r="U178" s="13"/>
      <c r="V178" s="13"/>
      <c r="W178" s="13"/>
      <c r="X178" s="13"/>
      <c r="Y178" s="13"/>
      <c r="Z178" s="13"/>
      <c r="AA178" s="13"/>
      <c r="AB178" s="13"/>
      <c r="AC178" s="13"/>
      <c r="AD178" s="13"/>
      <c r="AE178" s="13"/>
      <c r="AT178" s="222" t="s">
        <v>133</v>
      </c>
      <c r="AU178" s="222" t="s">
        <v>81</v>
      </c>
      <c r="AV178" s="13" t="s">
        <v>81</v>
      </c>
      <c r="AW178" s="13" t="s">
        <v>4</v>
      </c>
      <c r="AX178" s="13" t="s">
        <v>79</v>
      </c>
      <c r="AY178" s="222" t="s">
        <v>123</v>
      </c>
    </row>
    <row r="179" spans="1:65" s="2" customFormat="1" ht="16.5" customHeight="1">
      <c r="A179" s="39"/>
      <c r="B179" s="40"/>
      <c r="C179" s="238" t="s">
        <v>307</v>
      </c>
      <c r="D179" s="238" t="s">
        <v>209</v>
      </c>
      <c r="E179" s="239" t="s">
        <v>308</v>
      </c>
      <c r="F179" s="240" t="s">
        <v>309</v>
      </c>
      <c r="G179" s="241" t="s">
        <v>294</v>
      </c>
      <c r="H179" s="242">
        <v>5.636</v>
      </c>
      <c r="I179" s="243"/>
      <c r="J179" s="244">
        <f>ROUND(I179*H179,2)</f>
        <v>0</v>
      </c>
      <c r="K179" s="240" t="s">
        <v>130</v>
      </c>
      <c r="L179" s="245"/>
      <c r="M179" s="246" t="s">
        <v>19</v>
      </c>
      <c r="N179" s="247" t="s">
        <v>45</v>
      </c>
      <c r="O179" s="85"/>
      <c r="P179" s="207">
        <f>O179*H179</f>
        <v>0</v>
      </c>
      <c r="Q179" s="207">
        <v>0</v>
      </c>
      <c r="R179" s="207">
        <f>Q179*H179</f>
        <v>0</v>
      </c>
      <c r="S179" s="207">
        <v>0</v>
      </c>
      <c r="T179" s="208">
        <f>S179*H179</f>
        <v>0</v>
      </c>
      <c r="U179" s="39"/>
      <c r="V179" s="39"/>
      <c r="W179" s="39"/>
      <c r="X179" s="39"/>
      <c r="Y179" s="39"/>
      <c r="Z179" s="39"/>
      <c r="AA179" s="39"/>
      <c r="AB179" s="39"/>
      <c r="AC179" s="39"/>
      <c r="AD179" s="39"/>
      <c r="AE179" s="39"/>
      <c r="AR179" s="209" t="s">
        <v>165</v>
      </c>
      <c r="AT179" s="209" t="s">
        <v>209</v>
      </c>
      <c r="AU179" s="209" t="s">
        <v>81</v>
      </c>
      <c r="AY179" s="18" t="s">
        <v>123</v>
      </c>
      <c r="BE179" s="210">
        <f>IF(N179="základní",J179,0)</f>
        <v>0</v>
      </c>
      <c r="BF179" s="210">
        <f>IF(N179="snížená",J179,0)</f>
        <v>0</v>
      </c>
      <c r="BG179" s="210">
        <f>IF(N179="zákl. přenesená",J179,0)</f>
        <v>0</v>
      </c>
      <c r="BH179" s="210">
        <f>IF(N179="sníž. přenesená",J179,0)</f>
        <v>0</v>
      </c>
      <c r="BI179" s="210">
        <f>IF(N179="nulová",J179,0)</f>
        <v>0</v>
      </c>
      <c r="BJ179" s="18" t="s">
        <v>79</v>
      </c>
      <c r="BK179" s="210">
        <f>ROUND(I179*H179,2)</f>
        <v>0</v>
      </c>
      <c r="BL179" s="18" t="s">
        <v>131</v>
      </c>
      <c r="BM179" s="209" t="s">
        <v>310</v>
      </c>
    </row>
    <row r="180" spans="1:65" s="2" customFormat="1" ht="16.5" customHeight="1">
      <c r="A180" s="39"/>
      <c r="B180" s="40"/>
      <c r="C180" s="238" t="s">
        <v>311</v>
      </c>
      <c r="D180" s="238" t="s">
        <v>209</v>
      </c>
      <c r="E180" s="239" t="s">
        <v>312</v>
      </c>
      <c r="F180" s="240" t="s">
        <v>313</v>
      </c>
      <c r="G180" s="241" t="s">
        <v>294</v>
      </c>
      <c r="H180" s="242">
        <v>0.532</v>
      </c>
      <c r="I180" s="243"/>
      <c r="J180" s="244">
        <f>ROUND(I180*H180,2)</f>
        <v>0</v>
      </c>
      <c r="K180" s="240" t="s">
        <v>130</v>
      </c>
      <c r="L180" s="245"/>
      <c r="M180" s="246" t="s">
        <v>19</v>
      </c>
      <c r="N180" s="247" t="s">
        <v>45</v>
      </c>
      <c r="O180" s="85"/>
      <c r="P180" s="207">
        <f>O180*H180</f>
        <v>0</v>
      </c>
      <c r="Q180" s="207">
        <v>0</v>
      </c>
      <c r="R180" s="207">
        <f>Q180*H180</f>
        <v>0</v>
      </c>
      <c r="S180" s="207">
        <v>0</v>
      </c>
      <c r="T180" s="208">
        <f>S180*H180</f>
        <v>0</v>
      </c>
      <c r="U180" s="39"/>
      <c r="V180" s="39"/>
      <c r="W180" s="39"/>
      <c r="X180" s="39"/>
      <c r="Y180" s="39"/>
      <c r="Z180" s="39"/>
      <c r="AA180" s="39"/>
      <c r="AB180" s="39"/>
      <c r="AC180" s="39"/>
      <c r="AD180" s="39"/>
      <c r="AE180" s="39"/>
      <c r="AR180" s="209" t="s">
        <v>165</v>
      </c>
      <c r="AT180" s="209" t="s">
        <v>209</v>
      </c>
      <c r="AU180" s="209" t="s">
        <v>81</v>
      </c>
      <c r="AY180" s="18" t="s">
        <v>123</v>
      </c>
      <c r="BE180" s="210">
        <f>IF(N180="základní",J180,0)</f>
        <v>0</v>
      </c>
      <c r="BF180" s="210">
        <f>IF(N180="snížená",J180,0)</f>
        <v>0</v>
      </c>
      <c r="BG180" s="210">
        <f>IF(N180="zákl. přenesená",J180,0)</f>
        <v>0</v>
      </c>
      <c r="BH180" s="210">
        <f>IF(N180="sníž. přenesená",J180,0)</f>
        <v>0</v>
      </c>
      <c r="BI180" s="210">
        <f>IF(N180="nulová",J180,0)</f>
        <v>0</v>
      </c>
      <c r="BJ180" s="18" t="s">
        <v>79</v>
      </c>
      <c r="BK180" s="210">
        <f>ROUND(I180*H180,2)</f>
        <v>0</v>
      </c>
      <c r="BL180" s="18" t="s">
        <v>131</v>
      </c>
      <c r="BM180" s="209" t="s">
        <v>314</v>
      </c>
    </row>
    <row r="181" spans="1:63" s="12" customFormat="1" ht="22.8" customHeight="1">
      <c r="A181" s="12"/>
      <c r="B181" s="182"/>
      <c r="C181" s="183"/>
      <c r="D181" s="184" t="s">
        <v>73</v>
      </c>
      <c r="E181" s="196" t="s">
        <v>315</v>
      </c>
      <c r="F181" s="196" t="s">
        <v>316</v>
      </c>
      <c r="G181" s="183"/>
      <c r="H181" s="183"/>
      <c r="I181" s="186"/>
      <c r="J181" s="197">
        <f>BK181</f>
        <v>0</v>
      </c>
      <c r="K181" s="183"/>
      <c r="L181" s="188"/>
      <c r="M181" s="189"/>
      <c r="N181" s="190"/>
      <c r="O181" s="190"/>
      <c r="P181" s="191">
        <f>SUM(P182:P183)</f>
        <v>0</v>
      </c>
      <c r="Q181" s="190"/>
      <c r="R181" s="191">
        <f>SUM(R182:R183)</f>
        <v>0</v>
      </c>
      <c r="S181" s="190"/>
      <c r="T181" s="192">
        <f>SUM(T182:T183)</f>
        <v>0</v>
      </c>
      <c r="U181" s="12"/>
      <c r="V181" s="12"/>
      <c r="W181" s="12"/>
      <c r="X181" s="12"/>
      <c r="Y181" s="12"/>
      <c r="Z181" s="12"/>
      <c r="AA181" s="12"/>
      <c r="AB181" s="12"/>
      <c r="AC181" s="12"/>
      <c r="AD181" s="12"/>
      <c r="AE181" s="12"/>
      <c r="AR181" s="193" t="s">
        <v>79</v>
      </c>
      <c r="AT181" s="194" t="s">
        <v>73</v>
      </c>
      <c r="AU181" s="194" t="s">
        <v>79</v>
      </c>
      <c r="AY181" s="193" t="s">
        <v>123</v>
      </c>
      <c r="BK181" s="195">
        <f>SUM(BK182:BK183)</f>
        <v>0</v>
      </c>
    </row>
    <row r="182" spans="1:65" s="2" customFormat="1" ht="33" customHeight="1">
      <c r="A182" s="39"/>
      <c r="B182" s="40"/>
      <c r="C182" s="198" t="s">
        <v>317</v>
      </c>
      <c r="D182" s="198" t="s">
        <v>126</v>
      </c>
      <c r="E182" s="199" t="s">
        <v>318</v>
      </c>
      <c r="F182" s="200" t="s">
        <v>319</v>
      </c>
      <c r="G182" s="201" t="s">
        <v>294</v>
      </c>
      <c r="H182" s="202">
        <v>13.221</v>
      </c>
      <c r="I182" s="203"/>
      <c r="J182" s="204">
        <f>ROUND(I182*H182,2)</f>
        <v>0</v>
      </c>
      <c r="K182" s="200" t="s">
        <v>130</v>
      </c>
      <c r="L182" s="45"/>
      <c r="M182" s="205" t="s">
        <v>19</v>
      </c>
      <c r="N182" s="206" t="s">
        <v>45</v>
      </c>
      <c r="O182" s="85"/>
      <c r="P182" s="207">
        <f>O182*H182</f>
        <v>0</v>
      </c>
      <c r="Q182" s="207">
        <v>0</v>
      </c>
      <c r="R182" s="207">
        <f>Q182*H182</f>
        <v>0</v>
      </c>
      <c r="S182" s="207">
        <v>0</v>
      </c>
      <c r="T182" s="208">
        <f>S182*H182</f>
        <v>0</v>
      </c>
      <c r="U182" s="39"/>
      <c r="V182" s="39"/>
      <c r="W182" s="39"/>
      <c r="X182" s="39"/>
      <c r="Y182" s="39"/>
      <c r="Z182" s="39"/>
      <c r="AA182" s="39"/>
      <c r="AB182" s="39"/>
      <c r="AC182" s="39"/>
      <c r="AD182" s="39"/>
      <c r="AE182" s="39"/>
      <c r="AR182" s="209" t="s">
        <v>131</v>
      </c>
      <c r="AT182" s="209" t="s">
        <v>126</v>
      </c>
      <c r="AU182" s="209" t="s">
        <v>81</v>
      </c>
      <c r="AY182" s="18" t="s">
        <v>123</v>
      </c>
      <c r="BE182" s="210">
        <f>IF(N182="základní",J182,0)</f>
        <v>0</v>
      </c>
      <c r="BF182" s="210">
        <f>IF(N182="snížená",J182,0)</f>
        <v>0</v>
      </c>
      <c r="BG182" s="210">
        <f>IF(N182="zákl. přenesená",J182,0)</f>
        <v>0</v>
      </c>
      <c r="BH182" s="210">
        <f>IF(N182="sníž. přenesená",J182,0)</f>
        <v>0</v>
      </c>
      <c r="BI182" s="210">
        <f>IF(N182="nulová",J182,0)</f>
        <v>0</v>
      </c>
      <c r="BJ182" s="18" t="s">
        <v>79</v>
      </c>
      <c r="BK182" s="210">
        <f>ROUND(I182*H182,2)</f>
        <v>0</v>
      </c>
      <c r="BL182" s="18" t="s">
        <v>131</v>
      </c>
      <c r="BM182" s="209" t="s">
        <v>320</v>
      </c>
    </row>
    <row r="183" spans="1:47" s="2" customFormat="1" ht="12">
      <c r="A183" s="39"/>
      <c r="B183" s="40"/>
      <c r="C183" s="41"/>
      <c r="D183" s="213" t="s">
        <v>142</v>
      </c>
      <c r="E183" s="41"/>
      <c r="F183" s="234" t="s">
        <v>321</v>
      </c>
      <c r="G183" s="41"/>
      <c r="H183" s="41"/>
      <c r="I183" s="235"/>
      <c r="J183" s="41"/>
      <c r="K183" s="41"/>
      <c r="L183" s="45"/>
      <c r="M183" s="236"/>
      <c r="N183" s="237"/>
      <c r="O183" s="85"/>
      <c r="P183" s="85"/>
      <c r="Q183" s="85"/>
      <c r="R183" s="85"/>
      <c r="S183" s="85"/>
      <c r="T183" s="86"/>
      <c r="U183" s="39"/>
      <c r="V183" s="39"/>
      <c r="W183" s="39"/>
      <c r="X183" s="39"/>
      <c r="Y183" s="39"/>
      <c r="Z183" s="39"/>
      <c r="AA183" s="39"/>
      <c r="AB183" s="39"/>
      <c r="AC183" s="39"/>
      <c r="AD183" s="39"/>
      <c r="AE183" s="39"/>
      <c r="AT183" s="18" t="s">
        <v>142</v>
      </c>
      <c r="AU183" s="18" t="s">
        <v>81</v>
      </c>
    </row>
    <row r="184" spans="1:63" s="12" customFormat="1" ht="25.9" customHeight="1">
      <c r="A184" s="12"/>
      <c r="B184" s="182"/>
      <c r="C184" s="183"/>
      <c r="D184" s="184" t="s">
        <v>73</v>
      </c>
      <c r="E184" s="185" t="s">
        <v>322</v>
      </c>
      <c r="F184" s="185" t="s">
        <v>323</v>
      </c>
      <c r="G184" s="183"/>
      <c r="H184" s="183"/>
      <c r="I184" s="186"/>
      <c r="J184" s="187">
        <f>BK184</f>
        <v>0</v>
      </c>
      <c r="K184" s="183"/>
      <c r="L184" s="188"/>
      <c r="M184" s="189"/>
      <c r="N184" s="190"/>
      <c r="O184" s="190"/>
      <c r="P184" s="191">
        <f>P185+P194+P205+P218+P220+P231+P258+P262+P267+P306+P318+P323</f>
        <v>0</v>
      </c>
      <c r="Q184" s="190"/>
      <c r="R184" s="191">
        <f>R185+R194+R205+R218+R220+R231+R258+R262+R267+R306+R318+R323</f>
        <v>1.87159125</v>
      </c>
      <c r="S184" s="190"/>
      <c r="T184" s="192">
        <f>T185+T194+T205+T218+T220+T231+T258+T262+T267+T306+T318+T323</f>
        <v>0.041980149999999994</v>
      </c>
      <c r="U184" s="12"/>
      <c r="V184" s="12"/>
      <c r="W184" s="12"/>
      <c r="X184" s="12"/>
      <c r="Y184" s="12"/>
      <c r="Z184" s="12"/>
      <c r="AA184" s="12"/>
      <c r="AB184" s="12"/>
      <c r="AC184" s="12"/>
      <c r="AD184" s="12"/>
      <c r="AE184" s="12"/>
      <c r="AR184" s="193" t="s">
        <v>81</v>
      </c>
      <c r="AT184" s="194" t="s">
        <v>73</v>
      </c>
      <c r="AU184" s="194" t="s">
        <v>74</v>
      </c>
      <c r="AY184" s="193" t="s">
        <v>123</v>
      </c>
      <c r="BK184" s="195">
        <f>BK185+BK194+BK205+BK218+BK220+BK231+BK258+BK262+BK267+BK306+BK318+BK323</f>
        <v>0</v>
      </c>
    </row>
    <row r="185" spans="1:63" s="12" customFormat="1" ht="22.8" customHeight="1">
      <c r="A185" s="12"/>
      <c r="B185" s="182"/>
      <c r="C185" s="183"/>
      <c r="D185" s="184" t="s">
        <v>73</v>
      </c>
      <c r="E185" s="196" t="s">
        <v>324</v>
      </c>
      <c r="F185" s="196" t="s">
        <v>325</v>
      </c>
      <c r="G185" s="183"/>
      <c r="H185" s="183"/>
      <c r="I185" s="186"/>
      <c r="J185" s="197">
        <f>BK185</f>
        <v>0</v>
      </c>
      <c r="K185" s="183"/>
      <c r="L185" s="188"/>
      <c r="M185" s="189"/>
      <c r="N185" s="190"/>
      <c r="O185" s="190"/>
      <c r="P185" s="191">
        <f>SUM(P186:P193)</f>
        <v>0</v>
      </c>
      <c r="Q185" s="190"/>
      <c r="R185" s="191">
        <f>SUM(R186:R193)</f>
        <v>0.0046</v>
      </c>
      <c r="S185" s="190"/>
      <c r="T185" s="192">
        <f>SUM(T186:T193)</f>
        <v>0</v>
      </c>
      <c r="U185" s="12"/>
      <c r="V185" s="12"/>
      <c r="W185" s="12"/>
      <c r="X185" s="12"/>
      <c r="Y185" s="12"/>
      <c r="Z185" s="12"/>
      <c r="AA185" s="12"/>
      <c r="AB185" s="12"/>
      <c r="AC185" s="12"/>
      <c r="AD185" s="12"/>
      <c r="AE185" s="12"/>
      <c r="AR185" s="193" t="s">
        <v>81</v>
      </c>
      <c r="AT185" s="194" t="s">
        <v>73</v>
      </c>
      <c r="AU185" s="194" t="s">
        <v>79</v>
      </c>
      <c r="AY185" s="193" t="s">
        <v>123</v>
      </c>
      <c r="BK185" s="195">
        <f>SUM(BK186:BK193)</f>
        <v>0</v>
      </c>
    </row>
    <row r="186" spans="1:65" s="2" customFormat="1" ht="16.5" customHeight="1">
      <c r="A186" s="39"/>
      <c r="B186" s="40"/>
      <c r="C186" s="198" t="s">
        <v>326</v>
      </c>
      <c r="D186" s="198" t="s">
        <v>126</v>
      </c>
      <c r="E186" s="199" t="s">
        <v>327</v>
      </c>
      <c r="F186" s="200" t="s">
        <v>328</v>
      </c>
      <c r="G186" s="201" t="s">
        <v>194</v>
      </c>
      <c r="H186" s="202">
        <v>10</v>
      </c>
      <c r="I186" s="203"/>
      <c r="J186" s="204">
        <f>ROUND(I186*H186,2)</f>
        <v>0</v>
      </c>
      <c r="K186" s="200" t="s">
        <v>130</v>
      </c>
      <c r="L186" s="45"/>
      <c r="M186" s="205" t="s">
        <v>19</v>
      </c>
      <c r="N186" s="206" t="s">
        <v>45</v>
      </c>
      <c r="O186" s="85"/>
      <c r="P186" s="207">
        <f>O186*H186</f>
        <v>0</v>
      </c>
      <c r="Q186" s="207">
        <v>0.00046</v>
      </c>
      <c r="R186" s="207">
        <f>Q186*H186</f>
        <v>0.0046</v>
      </c>
      <c r="S186" s="207">
        <v>0</v>
      </c>
      <c r="T186" s="208">
        <f>S186*H186</f>
        <v>0</v>
      </c>
      <c r="U186" s="39"/>
      <c r="V186" s="39"/>
      <c r="W186" s="39"/>
      <c r="X186" s="39"/>
      <c r="Y186" s="39"/>
      <c r="Z186" s="39"/>
      <c r="AA186" s="39"/>
      <c r="AB186" s="39"/>
      <c r="AC186" s="39"/>
      <c r="AD186" s="39"/>
      <c r="AE186" s="39"/>
      <c r="AR186" s="209" t="s">
        <v>208</v>
      </c>
      <c r="AT186" s="209" t="s">
        <v>126</v>
      </c>
      <c r="AU186" s="209" t="s">
        <v>81</v>
      </c>
      <c r="AY186" s="18" t="s">
        <v>123</v>
      </c>
      <c r="BE186" s="210">
        <f>IF(N186="základní",J186,0)</f>
        <v>0</v>
      </c>
      <c r="BF186" s="210">
        <f>IF(N186="snížená",J186,0)</f>
        <v>0</v>
      </c>
      <c r="BG186" s="210">
        <f>IF(N186="zákl. přenesená",J186,0)</f>
        <v>0</v>
      </c>
      <c r="BH186" s="210">
        <f>IF(N186="sníž. přenesená",J186,0)</f>
        <v>0</v>
      </c>
      <c r="BI186" s="210">
        <f>IF(N186="nulová",J186,0)</f>
        <v>0</v>
      </c>
      <c r="BJ186" s="18" t="s">
        <v>79</v>
      </c>
      <c r="BK186" s="210">
        <f>ROUND(I186*H186,2)</f>
        <v>0</v>
      </c>
      <c r="BL186" s="18" t="s">
        <v>208</v>
      </c>
      <c r="BM186" s="209" t="s">
        <v>329</v>
      </c>
    </row>
    <row r="187" spans="1:47" s="2" customFormat="1" ht="12">
      <c r="A187" s="39"/>
      <c r="B187" s="40"/>
      <c r="C187" s="41"/>
      <c r="D187" s="213" t="s">
        <v>142</v>
      </c>
      <c r="E187" s="41"/>
      <c r="F187" s="234" t="s">
        <v>330</v>
      </c>
      <c r="G187" s="41"/>
      <c r="H187" s="41"/>
      <c r="I187" s="235"/>
      <c r="J187" s="41"/>
      <c r="K187" s="41"/>
      <c r="L187" s="45"/>
      <c r="M187" s="236"/>
      <c r="N187" s="237"/>
      <c r="O187" s="85"/>
      <c r="P187" s="85"/>
      <c r="Q187" s="85"/>
      <c r="R187" s="85"/>
      <c r="S187" s="85"/>
      <c r="T187" s="86"/>
      <c r="U187" s="39"/>
      <c r="V187" s="39"/>
      <c r="W187" s="39"/>
      <c r="X187" s="39"/>
      <c r="Y187" s="39"/>
      <c r="Z187" s="39"/>
      <c r="AA187" s="39"/>
      <c r="AB187" s="39"/>
      <c r="AC187" s="39"/>
      <c r="AD187" s="39"/>
      <c r="AE187" s="39"/>
      <c r="AT187" s="18" t="s">
        <v>142</v>
      </c>
      <c r="AU187" s="18" t="s">
        <v>81</v>
      </c>
    </row>
    <row r="188" spans="1:65" s="2" customFormat="1" ht="16.5" customHeight="1">
      <c r="A188" s="39"/>
      <c r="B188" s="40"/>
      <c r="C188" s="198" t="s">
        <v>331</v>
      </c>
      <c r="D188" s="198" t="s">
        <v>126</v>
      </c>
      <c r="E188" s="199" t="s">
        <v>332</v>
      </c>
      <c r="F188" s="200" t="s">
        <v>333</v>
      </c>
      <c r="G188" s="201" t="s">
        <v>140</v>
      </c>
      <c r="H188" s="202">
        <v>2</v>
      </c>
      <c r="I188" s="203"/>
      <c r="J188" s="204">
        <f>ROUND(I188*H188,2)</f>
        <v>0</v>
      </c>
      <c r="K188" s="200" t="s">
        <v>130</v>
      </c>
      <c r="L188" s="45"/>
      <c r="M188" s="205" t="s">
        <v>19</v>
      </c>
      <c r="N188" s="206" t="s">
        <v>45</v>
      </c>
      <c r="O188" s="85"/>
      <c r="P188" s="207">
        <f>O188*H188</f>
        <v>0</v>
      </c>
      <c r="Q188" s="207">
        <v>0</v>
      </c>
      <c r="R188" s="207">
        <f>Q188*H188</f>
        <v>0</v>
      </c>
      <c r="S188" s="207">
        <v>0</v>
      </c>
      <c r="T188" s="208">
        <f>S188*H188</f>
        <v>0</v>
      </c>
      <c r="U188" s="39"/>
      <c r="V188" s="39"/>
      <c r="W188" s="39"/>
      <c r="X188" s="39"/>
      <c r="Y188" s="39"/>
      <c r="Z188" s="39"/>
      <c r="AA188" s="39"/>
      <c r="AB188" s="39"/>
      <c r="AC188" s="39"/>
      <c r="AD188" s="39"/>
      <c r="AE188" s="39"/>
      <c r="AR188" s="209" t="s">
        <v>208</v>
      </c>
      <c r="AT188" s="209" t="s">
        <v>126</v>
      </c>
      <c r="AU188" s="209" t="s">
        <v>81</v>
      </c>
      <c r="AY188" s="18" t="s">
        <v>123</v>
      </c>
      <c r="BE188" s="210">
        <f>IF(N188="základní",J188,0)</f>
        <v>0</v>
      </c>
      <c r="BF188" s="210">
        <f>IF(N188="snížená",J188,0)</f>
        <v>0</v>
      </c>
      <c r="BG188" s="210">
        <f>IF(N188="zákl. přenesená",J188,0)</f>
        <v>0</v>
      </c>
      <c r="BH188" s="210">
        <f>IF(N188="sníž. přenesená",J188,0)</f>
        <v>0</v>
      </c>
      <c r="BI188" s="210">
        <f>IF(N188="nulová",J188,0)</f>
        <v>0</v>
      </c>
      <c r="BJ188" s="18" t="s">
        <v>79</v>
      </c>
      <c r="BK188" s="210">
        <f>ROUND(I188*H188,2)</f>
        <v>0</v>
      </c>
      <c r="BL188" s="18" t="s">
        <v>208</v>
      </c>
      <c r="BM188" s="209" t="s">
        <v>334</v>
      </c>
    </row>
    <row r="189" spans="1:47" s="2" customFormat="1" ht="12">
      <c r="A189" s="39"/>
      <c r="B189" s="40"/>
      <c r="C189" s="41"/>
      <c r="D189" s="213" t="s">
        <v>142</v>
      </c>
      <c r="E189" s="41"/>
      <c r="F189" s="234" t="s">
        <v>335</v>
      </c>
      <c r="G189" s="41"/>
      <c r="H189" s="41"/>
      <c r="I189" s="235"/>
      <c r="J189" s="41"/>
      <c r="K189" s="41"/>
      <c r="L189" s="45"/>
      <c r="M189" s="236"/>
      <c r="N189" s="237"/>
      <c r="O189" s="85"/>
      <c r="P189" s="85"/>
      <c r="Q189" s="85"/>
      <c r="R189" s="85"/>
      <c r="S189" s="85"/>
      <c r="T189" s="86"/>
      <c r="U189" s="39"/>
      <c r="V189" s="39"/>
      <c r="W189" s="39"/>
      <c r="X189" s="39"/>
      <c r="Y189" s="39"/>
      <c r="Z189" s="39"/>
      <c r="AA189" s="39"/>
      <c r="AB189" s="39"/>
      <c r="AC189" s="39"/>
      <c r="AD189" s="39"/>
      <c r="AE189" s="39"/>
      <c r="AT189" s="18" t="s">
        <v>142</v>
      </c>
      <c r="AU189" s="18" t="s">
        <v>81</v>
      </c>
    </row>
    <row r="190" spans="1:65" s="2" customFormat="1" ht="16.5" customHeight="1">
      <c r="A190" s="39"/>
      <c r="B190" s="40"/>
      <c r="C190" s="198" t="s">
        <v>336</v>
      </c>
      <c r="D190" s="198" t="s">
        <v>126</v>
      </c>
      <c r="E190" s="199" t="s">
        <v>337</v>
      </c>
      <c r="F190" s="200" t="s">
        <v>338</v>
      </c>
      <c r="G190" s="201" t="s">
        <v>194</v>
      </c>
      <c r="H190" s="202">
        <v>10</v>
      </c>
      <c r="I190" s="203"/>
      <c r="J190" s="204">
        <f>ROUND(I190*H190,2)</f>
        <v>0</v>
      </c>
      <c r="K190" s="200" t="s">
        <v>130</v>
      </c>
      <c r="L190" s="45"/>
      <c r="M190" s="205" t="s">
        <v>19</v>
      </c>
      <c r="N190" s="206" t="s">
        <v>45</v>
      </c>
      <c r="O190" s="85"/>
      <c r="P190" s="207">
        <f>O190*H190</f>
        <v>0</v>
      </c>
      <c r="Q190" s="207">
        <v>0</v>
      </c>
      <c r="R190" s="207">
        <f>Q190*H190</f>
        <v>0</v>
      </c>
      <c r="S190" s="207">
        <v>0</v>
      </c>
      <c r="T190" s="208">
        <f>S190*H190</f>
        <v>0</v>
      </c>
      <c r="U190" s="39"/>
      <c r="V190" s="39"/>
      <c r="W190" s="39"/>
      <c r="X190" s="39"/>
      <c r="Y190" s="39"/>
      <c r="Z190" s="39"/>
      <c r="AA190" s="39"/>
      <c r="AB190" s="39"/>
      <c r="AC190" s="39"/>
      <c r="AD190" s="39"/>
      <c r="AE190" s="39"/>
      <c r="AR190" s="209" t="s">
        <v>208</v>
      </c>
      <c r="AT190" s="209" t="s">
        <v>126</v>
      </c>
      <c r="AU190" s="209" t="s">
        <v>81</v>
      </c>
      <c r="AY190" s="18" t="s">
        <v>123</v>
      </c>
      <c r="BE190" s="210">
        <f>IF(N190="základní",J190,0)</f>
        <v>0</v>
      </c>
      <c r="BF190" s="210">
        <f>IF(N190="snížená",J190,0)</f>
        <v>0</v>
      </c>
      <c r="BG190" s="210">
        <f>IF(N190="zákl. přenesená",J190,0)</f>
        <v>0</v>
      </c>
      <c r="BH190" s="210">
        <f>IF(N190="sníž. přenesená",J190,0)</f>
        <v>0</v>
      </c>
      <c r="BI190" s="210">
        <f>IF(N190="nulová",J190,0)</f>
        <v>0</v>
      </c>
      <c r="BJ190" s="18" t="s">
        <v>79</v>
      </c>
      <c r="BK190" s="210">
        <f>ROUND(I190*H190,2)</f>
        <v>0</v>
      </c>
      <c r="BL190" s="18" t="s">
        <v>208</v>
      </c>
      <c r="BM190" s="209" t="s">
        <v>339</v>
      </c>
    </row>
    <row r="191" spans="1:47" s="2" customFormat="1" ht="12">
      <c r="A191" s="39"/>
      <c r="B191" s="40"/>
      <c r="C191" s="41"/>
      <c r="D191" s="213" t="s">
        <v>142</v>
      </c>
      <c r="E191" s="41"/>
      <c r="F191" s="234" t="s">
        <v>340</v>
      </c>
      <c r="G191" s="41"/>
      <c r="H191" s="41"/>
      <c r="I191" s="235"/>
      <c r="J191" s="41"/>
      <c r="K191" s="41"/>
      <c r="L191" s="45"/>
      <c r="M191" s="236"/>
      <c r="N191" s="237"/>
      <c r="O191" s="85"/>
      <c r="P191" s="85"/>
      <c r="Q191" s="85"/>
      <c r="R191" s="85"/>
      <c r="S191" s="85"/>
      <c r="T191" s="86"/>
      <c r="U191" s="39"/>
      <c r="V191" s="39"/>
      <c r="W191" s="39"/>
      <c r="X191" s="39"/>
      <c r="Y191" s="39"/>
      <c r="Z191" s="39"/>
      <c r="AA191" s="39"/>
      <c r="AB191" s="39"/>
      <c r="AC191" s="39"/>
      <c r="AD191" s="39"/>
      <c r="AE191" s="39"/>
      <c r="AT191" s="18" t="s">
        <v>142</v>
      </c>
      <c r="AU191" s="18" t="s">
        <v>81</v>
      </c>
    </row>
    <row r="192" spans="1:65" s="2" customFormat="1" ht="24.15" customHeight="1">
      <c r="A192" s="39"/>
      <c r="B192" s="40"/>
      <c r="C192" s="198" t="s">
        <v>341</v>
      </c>
      <c r="D192" s="198" t="s">
        <v>126</v>
      </c>
      <c r="E192" s="199" t="s">
        <v>342</v>
      </c>
      <c r="F192" s="200" t="s">
        <v>343</v>
      </c>
      <c r="G192" s="201" t="s">
        <v>294</v>
      </c>
      <c r="H192" s="202">
        <v>0.005</v>
      </c>
      <c r="I192" s="203"/>
      <c r="J192" s="204">
        <f>ROUND(I192*H192,2)</f>
        <v>0</v>
      </c>
      <c r="K192" s="200" t="s">
        <v>130</v>
      </c>
      <c r="L192" s="45"/>
      <c r="M192" s="205" t="s">
        <v>19</v>
      </c>
      <c r="N192" s="206" t="s">
        <v>45</v>
      </c>
      <c r="O192" s="85"/>
      <c r="P192" s="207">
        <f>O192*H192</f>
        <v>0</v>
      </c>
      <c r="Q192" s="207">
        <v>0</v>
      </c>
      <c r="R192" s="207">
        <f>Q192*H192</f>
        <v>0</v>
      </c>
      <c r="S192" s="207">
        <v>0</v>
      </c>
      <c r="T192" s="208">
        <f>S192*H192</f>
        <v>0</v>
      </c>
      <c r="U192" s="39"/>
      <c r="V192" s="39"/>
      <c r="W192" s="39"/>
      <c r="X192" s="39"/>
      <c r="Y192" s="39"/>
      <c r="Z192" s="39"/>
      <c r="AA192" s="39"/>
      <c r="AB192" s="39"/>
      <c r="AC192" s="39"/>
      <c r="AD192" s="39"/>
      <c r="AE192" s="39"/>
      <c r="AR192" s="209" t="s">
        <v>208</v>
      </c>
      <c r="AT192" s="209" t="s">
        <v>126</v>
      </c>
      <c r="AU192" s="209" t="s">
        <v>81</v>
      </c>
      <c r="AY192" s="18" t="s">
        <v>123</v>
      </c>
      <c r="BE192" s="210">
        <f>IF(N192="základní",J192,0)</f>
        <v>0</v>
      </c>
      <c r="BF192" s="210">
        <f>IF(N192="snížená",J192,0)</f>
        <v>0</v>
      </c>
      <c r="BG192" s="210">
        <f>IF(N192="zákl. přenesená",J192,0)</f>
        <v>0</v>
      </c>
      <c r="BH192" s="210">
        <f>IF(N192="sníž. přenesená",J192,0)</f>
        <v>0</v>
      </c>
      <c r="BI192" s="210">
        <f>IF(N192="nulová",J192,0)</f>
        <v>0</v>
      </c>
      <c r="BJ192" s="18" t="s">
        <v>79</v>
      </c>
      <c r="BK192" s="210">
        <f>ROUND(I192*H192,2)</f>
        <v>0</v>
      </c>
      <c r="BL192" s="18" t="s">
        <v>208</v>
      </c>
      <c r="BM192" s="209" t="s">
        <v>344</v>
      </c>
    </row>
    <row r="193" spans="1:47" s="2" customFormat="1" ht="12">
      <c r="A193" s="39"/>
      <c r="B193" s="40"/>
      <c r="C193" s="41"/>
      <c r="D193" s="213" t="s">
        <v>142</v>
      </c>
      <c r="E193" s="41"/>
      <c r="F193" s="234" t="s">
        <v>345</v>
      </c>
      <c r="G193" s="41"/>
      <c r="H193" s="41"/>
      <c r="I193" s="235"/>
      <c r="J193" s="41"/>
      <c r="K193" s="41"/>
      <c r="L193" s="45"/>
      <c r="M193" s="236"/>
      <c r="N193" s="237"/>
      <c r="O193" s="85"/>
      <c r="P193" s="85"/>
      <c r="Q193" s="85"/>
      <c r="R193" s="85"/>
      <c r="S193" s="85"/>
      <c r="T193" s="86"/>
      <c r="U193" s="39"/>
      <c r="V193" s="39"/>
      <c r="W193" s="39"/>
      <c r="X193" s="39"/>
      <c r="Y193" s="39"/>
      <c r="Z193" s="39"/>
      <c r="AA193" s="39"/>
      <c r="AB193" s="39"/>
      <c r="AC193" s="39"/>
      <c r="AD193" s="39"/>
      <c r="AE193" s="39"/>
      <c r="AT193" s="18" t="s">
        <v>142</v>
      </c>
      <c r="AU193" s="18" t="s">
        <v>81</v>
      </c>
    </row>
    <row r="194" spans="1:63" s="12" customFormat="1" ht="22.8" customHeight="1">
      <c r="A194" s="12"/>
      <c r="B194" s="182"/>
      <c r="C194" s="183"/>
      <c r="D194" s="184" t="s">
        <v>73</v>
      </c>
      <c r="E194" s="196" t="s">
        <v>346</v>
      </c>
      <c r="F194" s="196" t="s">
        <v>347</v>
      </c>
      <c r="G194" s="183"/>
      <c r="H194" s="183"/>
      <c r="I194" s="186"/>
      <c r="J194" s="197">
        <f>BK194</f>
        <v>0</v>
      </c>
      <c r="K194" s="183"/>
      <c r="L194" s="188"/>
      <c r="M194" s="189"/>
      <c r="N194" s="190"/>
      <c r="O194" s="190"/>
      <c r="P194" s="191">
        <f>SUM(P195:P204)</f>
        <v>0</v>
      </c>
      <c r="Q194" s="190"/>
      <c r="R194" s="191">
        <f>SUM(R195:R204)</f>
        <v>0.02</v>
      </c>
      <c r="S194" s="190"/>
      <c r="T194" s="192">
        <f>SUM(T195:T204)</f>
        <v>0</v>
      </c>
      <c r="U194" s="12"/>
      <c r="V194" s="12"/>
      <c r="W194" s="12"/>
      <c r="X194" s="12"/>
      <c r="Y194" s="12"/>
      <c r="Z194" s="12"/>
      <c r="AA194" s="12"/>
      <c r="AB194" s="12"/>
      <c r="AC194" s="12"/>
      <c r="AD194" s="12"/>
      <c r="AE194" s="12"/>
      <c r="AR194" s="193" t="s">
        <v>81</v>
      </c>
      <c r="AT194" s="194" t="s">
        <v>73</v>
      </c>
      <c r="AU194" s="194" t="s">
        <v>79</v>
      </c>
      <c r="AY194" s="193" t="s">
        <v>123</v>
      </c>
      <c r="BK194" s="195">
        <f>SUM(BK195:BK204)</f>
        <v>0</v>
      </c>
    </row>
    <row r="195" spans="1:65" s="2" customFormat="1" ht="21.75" customHeight="1">
      <c r="A195" s="39"/>
      <c r="B195" s="40"/>
      <c r="C195" s="198" t="s">
        <v>348</v>
      </c>
      <c r="D195" s="198" t="s">
        <v>126</v>
      </c>
      <c r="E195" s="199" t="s">
        <v>349</v>
      </c>
      <c r="F195" s="200" t="s">
        <v>350</v>
      </c>
      <c r="G195" s="201" t="s">
        <v>194</v>
      </c>
      <c r="H195" s="202">
        <v>25</v>
      </c>
      <c r="I195" s="203"/>
      <c r="J195" s="204">
        <f>ROUND(I195*H195,2)</f>
        <v>0</v>
      </c>
      <c r="K195" s="200" t="s">
        <v>130</v>
      </c>
      <c r="L195" s="45"/>
      <c r="M195" s="205" t="s">
        <v>19</v>
      </c>
      <c r="N195" s="206" t="s">
        <v>45</v>
      </c>
      <c r="O195" s="85"/>
      <c r="P195" s="207">
        <f>O195*H195</f>
        <v>0</v>
      </c>
      <c r="Q195" s="207">
        <v>0.00066</v>
      </c>
      <c r="R195" s="207">
        <f>Q195*H195</f>
        <v>0.0165</v>
      </c>
      <c r="S195" s="207">
        <v>0</v>
      </c>
      <c r="T195" s="208">
        <f>S195*H195</f>
        <v>0</v>
      </c>
      <c r="U195" s="39"/>
      <c r="V195" s="39"/>
      <c r="W195" s="39"/>
      <c r="X195" s="39"/>
      <c r="Y195" s="39"/>
      <c r="Z195" s="39"/>
      <c r="AA195" s="39"/>
      <c r="AB195" s="39"/>
      <c r="AC195" s="39"/>
      <c r="AD195" s="39"/>
      <c r="AE195" s="39"/>
      <c r="AR195" s="209" t="s">
        <v>208</v>
      </c>
      <c r="AT195" s="209" t="s">
        <v>126</v>
      </c>
      <c r="AU195" s="209" t="s">
        <v>81</v>
      </c>
      <c r="AY195" s="18" t="s">
        <v>123</v>
      </c>
      <c r="BE195" s="210">
        <f>IF(N195="základní",J195,0)</f>
        <v>0</v>
      </c>
      <c r="BF195" s="210">
        <f>IF(N195="snížená",J195,0)</f>
        <v>0</v>
      </c>
      <c r="BG195" s="210">
        <f>IF(N195="zákl. přenesená",J195,0)</f>
        <v>0</v>
      </c>
      <c r="BH195" s="210">
        <f>IF(N195="sníž. přenesená",J195,0)</f>
        <v>0</v>
      </c>
      <c r="BI195" s="210">
        <f>IF(N195="nulová",J195,0)</f>
        <v>0</v>
      </c>
      <c r="BJ195" s="18" t="s">
        <v>79</v>
      </c>
      <c r="BK195" s="210">
        <f>ROUND(I195*H195,2)</f>
        <v>0</v>
      </c>
      <c r="BL195" s="18" t="s">
        <v>208</v>
      </c>
      <c r="BM195" s="209" t="s">
        <v>351</v>
      </c>
    </row>
    <row r="196" spans="1:47" s="2" customFormat="1" ht="12">
      <c r="A196" s="39"/>
      <c r="B196" s="40"/>
      <c r="C196" s="41"/>
      <c r="D196" s="213" t="s">
        <v>142</v>
      </c>
      <c r="E196" s="41"/>
      <c r="F196" s="234" t="s">
        <v>352</v>
      </c>
      <c r="G196" s="41"/>
      <c r="H196" s="41"/>
      <c r="I196" s="235"/>
      <c r="J196" s="41"/>
      <c r="K196" s="41"/>
      <c r="L196" s="45"/>
      <c r="M196" s="236"/>
      <c r="N196" s="237"/>
      <c r="O196" s="85"/>
      <c r="P196" s="85"/>
      <c r="Q196" s="85"/>
      <c r="R196" s="85"/>
      <c r="S196" s="85"/>
      <c r="T196" s="86"/>
      <c r="U196" s="39"/>
      <c r="V196" s="39"/>
      <c r="W196" s="39"/>
      <c r="X196" s="39"/>
      <c r="Y196" s="39"/>
      <c r="Z196" s="39"/>
      <c r="AA196" s="39"/>
      <c r="AB196" s="39"/>
      <c r="AC196" s="39"/>
      <c r="AD196" s="39"/>
      <c r="AE196" s="39"/>
      <c r="AT196" s="18" t="s">
        <v>142</v>
      </c>
      <c r="AU196" s="18" t="s">
        <v>81</v>
      </c>
    </row>
    <row r="197" spans="1:65" s="2" customFormat="1" ht="16.5" customHeight="1">
      <c r="A197" s="39"/>
      <c r="B197" s="40"/>
      <c r="C197" s="198" t="s">
        <v>353</v>
      </c>
      <c r="D197" s="198" t="s">
        <v>126</v>
      </c>
      <c r="E197" s="199" t="s">
        <v>354</v>
      </c>
      <c r="F197" s="200" t="s">
        <v>355</v>
      </c>
      <c r="G197" s="201" t="s">
        <v>194</v>
      </c>
      <c r="H197" s="202">
        <v>25</v>
      </c>
      <c r="I197" s="203"/>
      <c r="J197" s="204">
        <f>ROUND(I197*H197,2)</f>
        <v>0</v>
      </c>
      <c r="K197" s="200" t="s">
        <v>130</v>
      </c>
      <c r="L197" s="45"/>
      <c r="M197" s="205" t="s">
        <v>19</v>
      </c>
      <c r="N197" s="206" t="s">
        <v>45</v>
      </c>
      <c r="O197" s="85"/>
      <c r="P197" s="207">
        <f>O197*H197</f>
        <v>0</v>
      </c>
      <c r="Q197" s="207">
        <v>0.00013</v>
      </c>
      <c r="R197" s="207">
        <f>Q197*H197</f>
        <v>0.00325</v>
      </c>
      <c r="S197" s="207">
        <v>0</v>
      </c>
      <c r="T197" s="208">
        <f>S197*H197</f>
        <v>0</v>
      </c>
      <c r="U197" s="39"/>
      <c r="V197" s="39"/>
      <c r="W197" s="39"/>
      <c r="X197" s="39"/>
      <c r="Y197" s="39"/>
      <c r="Z197" s="39"/>
      <c r="AA197" s="39"/>
      <c r="AB197" s="39"/>
      <c r="AC197" s="39"/>
      <c r="AD197" s="39"/>
      <c r="AE197" s="39"/>
      <c r="AR197" s="209" t="s">
        <v>208</v>
      </c>
      <c r="AT197" s="209" t="s">
        <v>126</v>
      </c>
      <c r="AU197" s="209" t="s">
        <v>81</v>
      </c>
      <c r="AY197" s="18" t="s">
        <v>123</v>
      </c>
      <c r="BE197" s="210">
        <f>IF(N197="základní",J197,0)</f>
        <v>0</v>
      </c>
      <c r="BF197" s="210">
        <f>IF(N197="snížená",J197,0)</f>
        <v>0</v>
      </c>
      <c r="BG197" s="210">
        <f>IF(N197="zákl. přenesená",J197,0)</f>
        <v>0</v>
      </c>
      <c r="BH197" s="210">
        <f>IF(N197="sníž. přenesená",J197,0)</f>
        <v>0</v>
      </c>
      <c r="BI197" s="210">
        <f>IF(N197="nulová",J197,0)</f>
        <v>0</v>
      </c>
      <c r="BJ197" s="18" t="s">
        <v>79</v>
      </c>
      <c r="BK197" s="210">
        <f>ROUND(I197*H197,2)</f>
        <v>0</v>
      </c>
      <c r="BL197" s="18" t="s">
        <v>208</v>
      </c>
      <c r="BM197" s="209" t="s">
        <v>356</v>
      </c>
    </row>
    <row r="198" spans="1:47" s="2" customFormat="1" ht="12">
      <c r="A198" s="39"/>
      <c r="B198" s="40"/>
      <c r="C198" s="41"/>
      <c r="D198" s="213" t="s">
        <v>142</v>
      </c>
      <c r="E198" s="41"/>
      <c r="F198" s="234" t="s">
        <v>357</v>
      </c>
      <c r="G198" s="41"/>
      <c r="H198" s="41"/>
      <c r="I198" s="235"/>
      <c r="J198" s="41"/>
      <c r="K198" s="41"/>
      <c r="L198" s="45"/>
      <c r="M198" s="236"/>
      <c r="N198" s="237"/>
      <c r="O198" s="85"/>
      <c r="P198" s="85"/>
      <c r="Q198" s="85"/>
      <c r="R198" s="85"/>
      <c r="S198" s="85"/>
      <c r="T198" s="86"/>
      <c r="U198" s="39"/>
      <c r="V198" s="39"/>
      <c r="W198" s="39"/>
      <c r="X198" s="39"/>
      <c r="Y198" s="39"/>
      <c r="Z198" s="39"/>
      <c r="AA198" s="39"/>
      <c r="AB198" s="39"/>
      <c r="AC198" s="39"/>
      <c r="AD198" s="39"/>
      <c r="AE198" s="39"/>
      <c r="AT198" s="18" t="s">
        <v>142</v>
      </c>
      <c r="AU198" s="18" t="s">
        <v>81</v>
      </c>
    </row>
    <row r="199" spans="1:65" s="2" customFormat="1" ht="16.5" customHeight="1">
      <c r="A199" s="39"/>
      <c r="B199" s="40"/>
      <c r="C199" s="198" t="s">
        <v>358</v>
      </c>
      <c r="D199" s="198" t="s">
        <v>126</v>
      </c>
      <c r="E199" s="199" t="s">
        <v>359</v>
      </c>
      <c r="F199" s="200" t="s">
        <v>360</v>
      </c>
      <c r="G199" s="201" t="s">
        <v>140</v>
      </c>
      <c r="H199" s="202">
        <v>4</v>
      </c>
      <c r="I199" s="203"/>
      <c r="J199" s="204">
        <f>ROUND(I199*H199,2)</f>
        <v>0</v>
      </c>
      <c r="K199" s="200" t="s">
        <v>130</v>
      </c>
      <c r="L199" s="45"/>
      <c r="M199" s="205" t="s">
        <v>19</v>
      </c>
      <c r="N199" s="206" t="s">
        <v>45</v>
      </c>
      <c r="O199" s="85"/>
      <c r="P199" s="207">
        <f>O199*H199</f>
        <v>0</v>
      </c>
      <c r="Q199" s="207">
        <v>0</v>
      </c>
      <c r="R199" s="207">
        <f>Q199*H199</f>
        <v>0</v>
      </c>
      <c r="S199" s="207">
        <v>0</v>
      </c>
      <c r="T199" s="208">
        <f>S199*H199</f>
        <v>0</v>
      </c>
      <c r="U199" s="39"/>
      <c r="V199" s="39"/>
      <c r="W199" s="39"/>
      <c r="X199" s="39"/>
      <c r="Y199" s="39"/>
      <c r="Z199" s="39"/>
      <c r="AA199" s="39"/>
      <c r="AB199" s="39"/>
      <c r="AC199" s="39"/>
      <c r="AD199" s="39"/>
      <c r="AE199" s="39"/>
      <c r="AR199" s="209" t="s">
        <v>208</v>
      </c>
      <c r="AT199" s="209" t="s">
        <v>126</v>
      </c>
      <c r="AU199" s="209" t="s">
        <v>81</v>
      </c>
      <c r="AY199" s="18" t="s">
        <v>123</v>
      </c>
      <c r="BE199" s="210">
        <f>IF(N199="základní",J199,0)</f>
        <v>0</v>
      </c>
      <c r="BF199" s="210">
        <f>IF(N199="snížená",J199,0)</f>
        <v>0</v>
      </c>
      <c r="BG199" s="210">
        <f>IF(N199="zákl. přenesená",J199,0)</f>
        <v>0</v>
      </c>
      <c r="BH199" s="210">
        <f>IF(N199="sníž. přenesená",J199,0)</f>
        <v>0</v>
      </c>
      <c r="BI199" s="210">
        <f>IF(N199="nulová",J199,0)</f>
        <v>0</v>
      </c>
      <c r="BJ199" s="18" t="s">
        <v>79</v>
      </c>
      <c r="BK199" s="210">
        <f>ROUND(I199*H199,2)</f>
        <v>0</v>
      </c>
      <c r="BL199" s="18" t="s">
        <v>208</v>
      </c>
      <c r="BM199" s="209" t="s">
        <v>361</v>
      </c>
    </row>
    <row r="200" spans="1:47" s="2" customFormat="1" ht="12">
      <c r="A200" s="39"/>
      <c r="B200" s="40"/>
      <c r="C200" s="41"/>
      <c r="D200" s="213" t="s">
        <v>142</v>
      </c>
      <c r="E200" s="41"/>
      <c r="F200" s="234" t="s">
        <v>362</v>
      </c>
      <c r="G200" s="41"/>
      <c r="H200" s="41"/>
      <c r="I200" s="235"/>
      <c r="J200" s="41"/>
      <c r="K200" s="41"/>
      <c r="L200" s="45"/>
      <c r="M200" s="236"/>
      <c r="N200" s="237"/>
      <c r="O200" s="85"/>
      <c r="P200" s="85"/>
      <c r="Q200" s="85"/>
      <c r="R200" s="85"/>
      <c r="S200" s="85"/>
      <c r="T200" s="86"/>
      <c r="U200" s="39"/>
      <c r="V200" s="39"/>
      <c r="W200" s="39"/>
      <c r="X200" s="39"/>
      <c r="Y200" s="39"/>
      <c r="Z200" s="39"/>
      <c r="AA200" s="39"/>
      <c r="AB200" s="39"/>
      <c r="AC200" s="39"/>
      <c r="AD200" s="39"/>
      <c r="AE200" s="39"/>
      <c r="AT200" s="18" t="s">
        <v>142</v>
      </c>
      <c r="AU200" s="18" t="s">
        <v>81</v>
      </c>
    </row>
    <row r="201" spans="1:65" s="2" customFormat="1" ht="21.75" customHeight="1">
      <c r="A201" s="39"/>
      <c r="B201" s="40"/>
      <c r="C201" s="198" t="s">
        <v>363</v>
      </c>
      <c r="D201" s="198" t="s">
        <v>126</v>
      </c>
      <c r="E201" s="199" t="s">
        <v>364</v>
      </c>
      <c r="F201" s="200" t="s">
        <v>365</v>
      </c>
      <c r="G201" s="201" t="s">
        <v>194</v>
      </c>
      <c r="H201" s="202">
        <v>25</v>
      </c>
      <c r="I201" s="203"/>
      <c r="J201" s="204">
        <f>ROUND(I201*H201,2)</f>
        <v>0</v>
      </c>
      <c r="K201" s="200" t="s">
        <v>130</v>
      </c>
      <c r="L201" s="45"/>
      <c r="M201" s="205" t="s">
        <v>19</v>
      </c>
      <c r="N201" s="206" t="s">
        <v>45</v>
      </c>
      <c r="O201" s="85"/>
      <c r="P201" s="207">
        <f>O201*H201</f>
        <v>0</v>
      </c>
      <c r="Q201" s="207">
        <v>1E-05</v>
      </c>
      <c r="R201" s="207">
        <f>Q201*H201</f>
        <v>0.00025</v>
      </c>
      <c r="S201" s="207">
        <v>0</v>
      </c>
      <c r="T201" s="208">
        <f>S201*H201</f>
        <v>0</v>
      </c>
      <c r="U201" s="39"/>
      <c r="V201" s="39"/>
      <c r="W201" s="39"/>
      <c r="X201" s="39"/>
      <c r="Y201" s="39"/>
      <c r="Z201" s="39"/>
      <c r="AA201" s="39"/>
      <c r="AB201" s="39"/>
      <c r="AC201" s="39"/>
      <c r="AD201" s="39"/>
      <c r="AE201" s="39"/>
      <c r="AR201" s="209" t="s">
        <v>208</v>
      </c>
      <c r="AT201" s="209" t="s">
        <v>126</v>
      </c>
      <c r="AU201" s="209" t="s">
        <v>81</v>
      </c>
      <c r="AY201" s="18" t="s">
        <v>123</v>
      </c>
      <c r="BE201" s="210">
        <f>IF(N201="základní",J201,0)</f>
        <v>0</v>
      </c>
      <c r="BF201" s="210">
        <f>IF(N201="snížená",J201,0)</f>
        <v>0</v>
      </c>
      <c r="BG201" s="210">
        <f>IF(N201="zákl. přenesená",J201,0)</f>
        <v>0</v>
      </c>
      <c r="BH201" s="210">
        <f>IF(N201="sníž. přenesená",J201,0)</f>
        <v>0</v>
      </c>
      <c r="BI201" s="210">
        <f>IF(N201="nulová",J201,0)</f>
        <v>0</v>
      </c>
      <c r="BJ201" s="18" t="s">
        <v>79</v>
      </c>
      <c r="BK201" s="210">
        <f>ROUND(I201*H201,2)</f>
        <v>0</v>
      </c>
      <c r="BL201" s="18" t="s">
        <v>208</v>
      </c>
      <c r="BM201" s="209" t="s">
        <v>366</v>
      </c>
    </row>
    <row r="202" spans="1:47" s="2" customFormat="1" ht="12">
      <c r="A202" s="39"/>
      <c r="B202" s="40"/>
      <c r="C202" s="41"/>
      <c r="D202" s="213" t="s">
        <v>142</v>
      </c>
      <c r="E202" s="41"/>
      <c r="F202" s="234" t="s">
        <v>367</v>
      </c>
      <c r="G202" s="41"/>
      <c r="H202" s="41"/>
      <c r="I202" s="235"/>
      <c r="J202" s="41"/>
      <c r="K202" s="41"/>
      <c r="L202" s="45"/>
      <c r="M202" s="236"/>
      <c r="N202" s="237"/>
      <c r="O202" s="85"/>
      <c r="P202" s="85"/>
      <c r="Q202" s="85"/>
      <c r="R202" s="85"/>
      <c r="S202" s="85"/>
      <c r="T202" s="86"/>
      <c r="U202" s="39"/>
      <c r="V202" s="39"/>
      <c r="W202" s="39"/>
      <c r="X202" s="39"/>
      <c r="Y202" s="39"/>
      <c r="Z202" s="39"/>
      <c r="AA202" s="39"/>
      <c r="AB202" s="39"/>
      <c r="AC202" s="39"/>
      <c r="AD202" s="39"/>
      <c r="AE202" s="39"/>
      <c r="AT202" s="18" t="s">
        <v>142</v>
      </c>
      <c r="AU202" s="18" t="s">
        <v>81</v>
      </c>
    </row>
    <row r="203" spans="1:65" s="2" customFormat="1" ht="24.15" customHeight="1">
      <c r="A203" s="39"/>
      <c r="B203" s="40"/>
      <c r="C203" s="198" t="s">
        <v>368</v>
      </c>
      <c r="D203" s="198" t="s">
        <v>126</v>
      </c>
      <c r="E203" s="199" t="s">
        <v>369</v>
      </c>
      <c r="F203" s="200" t="s">
        <v>370</v>
      </c>
      <c r="G203" s="201" t="s">
        <v>294</v>
      </c>
      <c r="H203" s="202">
        <v>0.02</v>
      </c>
      <c r="I203" s="203"/>
      <c r="J203" s="204">
        <f>ROUND(I203*H203,2)</f>
        <v>0</v>
      </c>
      <c r="K203" s="200" t="s">
        <v>130</v>
      </c>
      <c r="L203" s="45"/>
      <c r="M203" s="205" t="s">
        <v>19</v>
      </c>
      <c r="N203" s="206" t="s">
        <v>45</v>
      </c>
      <c r="O203" s="85"/>
      <c r="P203" s="207">
        <f>O203*H203</f>
        <v>0</v>
      </c>
      <c r="Q203" s="207">
        <v>0</v>
      </c>
      <c r="R203" s="207">
        <f>Q203*H203</f>
        <v>0</v>
      </c>
      <c r="S203" s="207">
        <v>0</v>
      </c>
      <c r="T203" s="208">
        <f>S203*H203</f>
        <v>0</v>
      </c>
      <c r="U203" s="39"/>
      <c r="V203" s="39"/>
      <c r="W203" s="39"/>
      <c r="X203" s="39"/>
      <c r="Y203" s="39"/>
      <c r="Z203" s="39"/>
      <c r="AA203" s="39"/>
      <c r="AB203" s="39"/>
      <c r="AC203" s="39"/>
      <c r="AD203" s="39"/>
      <c r="AE203" s="39"/>
      <c r="AR203" s="209" t="s">
        <v>208</v>
      </c>
      <c r="AT203" s="209" t="s">
        <v>126</v>
      </c>
      <c r="AU203" s="209" t="s">
        <v>81</v>
      </c>
      <c r="AY203" s="18" t="s">
        <v>123</v>
      </c>
      <c r="BE203" s="210">
        <f>IF(N203="základní",J203,0)</f>
        <v>0</v>
      </c>
      <c r="BF203" s="210">
        <f>IF(N203="snížená",J203,0)</f>
        <v>0</v>
      </c>
      <c r="BG203" s="210">
        <f>IF(N203="zákl. přenesená",J203,0)</f>
        <v>0</v>
      </c>
      <c r="BH203" s="210">
        <f>IF(N203="sníž. přenesená",J203,0)</f>
        <v>0</v>
      </c>
      <c r="BI203" s="210">
        <f>IF(N203="nulová",J203,0)</f>
        <v>0</v>
      </c>
      <c r="BJ203" s="18" t="s">
        <v>79</v>
      </c>
      <c r="BK203" s="210">
        <f>ROUND(I203*H203,2)</f>
        <v>0</v>
      </c>
      <c r="BL203" s="18" t="s">
        <v>208</v>
      </c>
      <c r="BM203" s="209" t="s">
        <v>371</v>
      </c>
    </row>
    <row r="204" spans="1:47" s="2" customFormat="1" ht="12">
      <c r="A204" s="39"/>
      <c r="B204" s="40"/>
      <c r="C204" s="41"/>
      <c r="D204" s="213" t="s">
        <v>142</v>
      </c>
      <c r="E204" s="41"/>
      <c r="F204" s="234" t="s">
        <v>372</v>
      </c>
      <c r="G204" s="41"/>
      <c r="H204" s="41"/>
      <c r="I204" s="235"/>
      <c r="J204" s="41"/>
      <c r="K204" s="41"/>
      <c r="L204" s="45"/>
      <c r="M204" s="236"/>
      <c r="N204" s="237"/>
      <c r="O204" s="85"/>
      <c r="P204" s="85"/>
      <c r="Q204" s="85"/>
      <c r="R204" s="85"/>
      <c r="S204" s="85"/>
      <c r="T204" s="86"/>
      <c r="U204" s="39"/>
      <c r="V204" s="39"/>
      <c r="W204" s="39"/>
      <c r="X204" s="39"/>
      <c r="Y204" s="39"/>
      <c r="Z204" s="39"/>
      <c r="AA204" s="39"/>
      <c r="AB204" s="39"/>
      <c r="AC204" s="39"/>
      <c r="AD204" s="39"/>
      <c r="AE204" s="39"/>
      <c r="AT204" s="18" t="s">
        <v>142</v>
      </c>
      <c r="AU204" s="18" t="s">
        <v>81</v>
      </c>
    </row>
    <row r="205" spans="1:63" s="12" customFormat="1" ht="22.8" customHeight="1">
      <c r="A205" s="12"/>
      <c r="B205" s="182"/>
      <c r="C205" s="183"/>
      <c r="D205" s="184" t="s">
        <v>73</v>
      </c>
      <c r="E205" s="196" t="s">
        <v>373</v>
      </c>
      <c r="F205" s="196" t="s">
        <v>374</v>
      </c>
      <c r="G205" s="183"/>
      <c r="H205" s="183"/>
      <c r="I205" s="186"/>
      <c r="J205" s="197">
        <f>BK205</f>
        <v>0</v>
      </c>
      <c r="K205" s="183"/>
      <c r="L205" s="188"/>
      <c r="M205" s="189"/>
      <c r="N205" s="190"/>
      <c r="O205" s="190"/>
      <c r="P205" s="191">
        <f>SUM(P206:P217)</f>
        <v>0</v>
      </c>
      <c r="Q205" s="190"/>
      <c r="R205" s="191">
        <f>SUM(R206:R217)</f>
        <v>0.0196</v>
      </c>
      <c r="S205" s="190"/>
      <c r="T205" s="192">
        <f>SUM(T206:T217)</f>
        <v>0</v>
      </c>
      <c r="U205" s="12"/>
      <c r="V205" s="12"/>
      <c r="W205" s="12"/>
      <c r="X205" s="12"/>
      <c r="Y205" s="12"/>
      <c r="Z205" s="12"/>
      <c r="AA205" s="12"/>
      <c r="AB205" s="12"/>
      <c r="AC205" s="12"/>
      <c r="AD205" s="12"/>
      <c r="AE205" s="12"/>
      <c r="AR205" s="193" t="s">
        <v>81</v>
      </c>
      <c r="AT205" s="194" t="s">
        <v>73</v>
      </c>
      <c r="AU205" s="194" t="s">
        <v>79</v>
      </c>
      <c r="AY205" s="193" t="s">
        <v>123</v>
      </c>
      <c r="BK205" s="195">
        <f>SUM(BK206:BK217)</f>
        <v>0</v>
      </c>
    </row>
    <row r="206" spans="1:65" s="2" customFormat="1" ht="24.15" customHeight="1">
      <c r="A206" s="39"/>
      <c r="B206" s="40"/>
      <c r="C206" s="198" t="s">
        <v>375</v>
      </c>
      <c r="D206" s="198" t="s">
        <v>126</v>
      </c>
      <c r="E206" s="199" t="s">
        <v>376</v>
      </c>
      <c r="F206" s="200" t="s">
        <v>377</v>
      </c>
      <c r="G206" s="201" t="s">
        <v>378</v>
      </c>
      <c r="H206" s="202">
        <v>1</v>
      </c>
      <c r="I206" s="203"/>
      <c r="J206" s="204">
        <f>ROUND(I206*H206,2)</f>
        <v>0</v>
      </c>
      <c r="K206" s="200" t="s">
        <v>130</v>
      </c>
      <c r="L206" s="45"/>
      <c r="M206" s="205" t="s">
        <v>19</v>
      </c>
      <c r="N206" s="206" t="s">
        <v>45</v>
      </c>
      <c r="O206" s="85"/>
      <c r="P206" s="207">
        <f>O206*H206</f>
        <v>0</v>
      </c>
      <c r="Q206" s="207">
        <v>0.01497</v>
      </c>
      <c r="R206" s="207">
        <f>Q206*H206</f>
        <v>0.01497</v>
      </c>
      <c r="S206" s="207">
        <v>0</v>
      </c>
      <c r="T206" s="208">
        <f>S206*H206</f>
        <v>0</v>
      </c>
      <c r="U206" s="39"/>
      <c r="V206" s="39"/>
      <c r="W206" s="39"/>
      <c r="X206" s="39"/>
      <c r="Y206" s="39"/>
      <c r="Z206" s="39"/>
      <c r="AA206" s="39"/>
      <c r="AB206" s="39"/>
      <c r="AC206" s="39"/>
      <c r="AD206" s="39"/>
      <c r="AE206" s="39"/>
      <c r="AR206" s="209" t="s">
        <v>208</v>
      </c>
      <c r="AT206" s="209" t="s">
        <v>126</v>
      </c>
      <c r="AU206" s="209" t="s">
        <v>81</v>
      </c>
      <c r="AY206" s="18" t="s">
        <v>123</v>
      </c>
      <c r="BE206" s="210">
        <f>IF(N206="základní",J206,0)</f>
        <v>0</v>
      </c>
      <c r="BF206" s="210">
        <f>IF(N206="snížená",J206,0)</f>
        <v>0</v>
      </c>
      <c r="BG206" s="210">
        <f>IF(N206="zákl. přenesená",J206,0)</f>
        <v>0</v>
      </c>
      <c r="BH206" s="210">
        <f>IF(N206="sníž. přenesená",J206,0)</f>
        <v>0</v>
      </c>
      <c r="BI206" s="210">
        <f>IF(N206="nulová",J206,0)</f>
        <v>0</v>
      </c>
      <c r="BJ206" s="18" t="s">
        <v>79</v>
      </c>
      <c r="BK206" s="210">
        <f>ROUND(I206*H206,2)</f>
        <v>0</v>
      </c>
      <c r="BL206" s="18" t="s">
        <v>208</v>
      </c>
      <c r="BM206" s="209" t="s">
        <v>379</v>
      </c>
    </row>
    <row r="207" spans="1:47" s="2" customFormat="1" ht="12">
      <c r="A207" s="39"/>
      <c r="B207" s="40"/>
      <c r="C207" s="41"/>
      <c r="D207" s="213" t="s">
        <v>142</v>
      </c>
      <c r="E207" s="41"/>
      <c r="F207" s="234" t="s">
        <v>380</v>
      </c>
      <c r="G207" s="41"/>
      <c r="H207" s="41"/>
      <c r="I207" s="235"/>
      <c r="J207" s="41"/>
      <c r="K207" s="41"/>
      <c r="L207" s="45"/>
      <c r="M207" s="236"/>
      <c r="N207" s="237"/>
      <c r="O207" s="85"/>
      <c r="P207" s="85"/>
      <c r="Q207" s="85"/>
      <c r="R207" s="85"/>
      <c r="S207" s="85"/>
      <c r="T207" s="86"/>
      <c r="U207" s="39"/>
      <c r="V207" s="39"/>
      <c r="W207" s="39"/>
      <c r="X207" s="39"/>
      <c r="Y207" s="39"/>
      <c r="Z207" s="39"/>
      <c r="AA207" s="39"/>
      <c r="AB207" s="39"/>
      <c r="AC207" s="39"/>
      <c r="AD207" s="39"/>
      <c r="AE207" s="39"/>
      <c r="AT207" s="18" t="s">
        <v>142</v>
      </c>
      <c r="AU207" s="18" t="s">
        <v>81</v>
      </c>
    </row>
    <row r="208" spans="1:65" s="2" customFormat="1" ht="16.5" customHeight="1">
      <c r="A208" s="39"/>
      <c r="B208" s="40"/>
      <c r="C208" s="198" t="s">
        <v>381</v>
      </c>
      <c r="D208" s="198" t="s">
        <v>126</v>
      </c>
      <c r="E208" s="199" t="s">
        <v>382</v>
      </c>
      <c r="F208" s="200" t="s">
        <v>383</v>
      </c>
      <c r="G208" s="201" t="s">
        <v>378</v>
      </c>
      <c r="H208" s="202">
        <v>1</v>
      </c>
      <c r="I208" s="203"/>
      <c r="J208" s="204">
        <f>ROUND(I208*H208,2)</f>
        <v>0</v>
      </c>
      <c r="K208" s="200" t="s">
        <v>130</v>
      </c>
      <c r="L208" s="45"/>
      <c r="M208" s="205" t="s">
        <v>19</v>
      </c>
      <c r="N208" s="206" t="s">
        <v>45</v>
      </c>
      <c r="O208" s="85"/>
      <c r="P208" s="207">
        <f>O208*H208</f>
        <v>0</v>
      </c>
      <c r="Q208" s="207">
        <v>0.00043</v>
      </c>
      <c r="R208" s="207">
        <f>Q208*H208</f>
        <v>0.00043</v>
      </c>
      <c r="S208" s="207">
        <v>0</v>
      </c>
      <c r="T208" s="208">
        <f>S208*H208</f>
        <v>0</v>
      </c>
      <c r="U208" s="39"/>
      <c r="V208" s="39"/>
      <c r="W208" s="39"/>
      <c r="X208" s="39"/>
      <c r="Y208" s="39"/>
      <c r="Z208" s="39"/>
      <c r="AA208" s="39"/>
      <c r="AB208" s="39"/>
      <c r="AC208" s="39"/>
      <c r="AD208" s="39"/>
      <c r="AE208" s="39"/>
      <c r="AR208" s="209" t="s">
        <v>208</v>
      </c>
      <c r="AT208" s="209" t="s">
        <v>126</v>
      </c>
      <c r="AU208" s="209" t="s">
        <v>81</v>
      </c>
      <c r="AY208" s="18" t="s">
        <v>123</v>
      </c>
      <c r="BE208" s="210">
        <f>IF(N208="základní",J208,0)</f>
        <v>0</v>
      </c>
      <c r="BF208" s="210">
        <f>IF(N208="snížená",J208,0)</f>
        <v>0</v>
      </c>
      <c r="BG208" s="210">
        <f>IF(N208="zákl. přenesená",J208,0)</f>
        <v>0</v>
      </c>
      <c r="BH208" s="210">
        <f>IF(N208="sníž. přenesená",J208,0)</f>
        <v>0</v>
      </c>
      <c r="BI208" s="210">
        <f>IF(N208="nulová",J208,0)</f>
        <v>0</v>
      </c>
      <c r="BJ208" s="18" t="s">
        <v>79</v>
      </c>
      <c r="BK208" s="210">
        <f>ROUND(I208*H208,2)</f>
        <v>0</v>
      </c>
      <c r="BL208" s="18" t="s">
        <v>208</v>
      </c>
      <c r="BM208" s="209" t="s">
        <v>384</v>
      </c>
    </row>
    <row r="209" spans="1:47" s="2" customFormat="1" ht="12">
      <c r="A209" s="39"/>
      <c r="B209" s="40"/>
      <c r="C209" s="41"/>
      <c r="D209" s="213" t="s">
        <v>142</v>
      </c>
      <c r="E209" s="41"/>
      <c r="F209" s="234" t="s">
        <v>385</v>
      </c>
      <c r="G209" s="41"/>
      <c r="H209" s="41"/>
      <c r="I209" s="235"/>
      <c r="J209" s="41"/>
      <c r="K209" s="41"/>
      <c r="L209" s="45"/>
      <c r="M209" s="236"/>
      <c r="N209" s="237"/>
      <c r="O209" s="85"/>
      <c r="P209" s="85"/>
      <c r="Q209" s="85"/>
      <c r="R209" s="85"/>
      <c r="S209" s="85"/>
      <c r="T209" s="86"/>
      <c r="U209" s="39"/>
      <c r="V209" s="39"/>
      <c r="W209" s="39"/>
      <c r="X209" s="39"/>
      <c r="Y209" s="39"/>
      <c r="Z209" s="39"/>
      <c r="AA209" s="39"/>
      <c r="AB209" s="39"/>
      <c r="AC209" s="39"/>
      <c r="AD209" s="39"/>
      <c r="AE209" s="39"/>
      <c r="AT209" s="18" t="s">
        <v>142</v>
      </c>
      <c r="AU209" s="18" t="s">
        <v>81</v>
      </c>
    </row>
    <row r="210" spans="1:47" s="2" customFormat="1" ht="12">
      <c r="A210" s="39"/>
      <c r="B210" s="40"/>
      <c r="C210" s="41"/>
      <c r="D210" s="213" t="s">
        <v>386</v>
      </c>
      <c r="E210" s="41"/>
      <c r="F210" s="234" t="s">
        <v>387</v>
      </c>
      <c r="G210" s="41"/>
      <c r="H210" s="41"/>
      <c r="I210" s="235"/>
      <c r="J210" s="41"/>
      <c r="K210" s="41"/>
      <c r="L210" s="45"/>
      <c r="M210" s="236"/>
      <c r="N210" s="237"/>
      <c r="O210" s="85"/>
      <c r="P210" s="85"/>
      <c r="Q210" s="85"/>
      <c r="R210" s="85"/>
      <c r="S210" s="85"/>
      <c r="T210" s="86"/>
      <c r="U210" s="39"/>
      <c r="V210" s="39"/>
      <c r="W210" s="39"/>
      <c r="X210" s="39"/>
      <c r="Y210" s="39"/>
      <c r="Z210" s="39"/>
      <c r="AA210" s="39"/>
      <c r="AB210" s="39"/>
      <c r="AC210" s="39"/>
      <c r="AD210" s="39"/>
      <c r="AE210" s="39"/>
      <c r="AT210" s="18" t="s">
        <v>386</v>
      </c>
      <c r="AU210" s="18" t="s">
        <v>81</v>
      </c>
    </row>
    <row r="211" spans="1:65" s="2" customFormat="1" ht="16.5" customHeight="1">
      <c r="A211" s="39"/>
      <c r="B211" s="40"/>
      <c r="C211" s="198" t="s">
        <v>388</v>
      </c>
      <c r="D211" s="198" t="s">
        <v>126</v>
      </c>
      <c r="E211" s="199" t="s">
        <v>389</v>
      </c>
      <c r="F211" s="200" t="s">
        <v>390</v>
      </c>
      <c r="G211" s="201" t="s">
        <v>378</v>
      </c>
      <c r="H211" s="202">
        <v>2</v>
      </c>
      <c r="I211" s="203"/>
      <c r="J211" s="204">
        <f>ROUND(I211*H211,2)</f>
        <v>0</v>
      </c>
      <c r="K211" s="200" t="s">
        <v>130</v>
      </c>
      <c r="L211" s="45"/>
      <c r="M211" s="205" t="s">
        <v>19</v>
      </c>
      <c r="N211" s="206" t="s">
        <v>45</v>
      </c>
      <c r="O211" s="85"/>
      <c r="P211" s="207">
        <f>O211*H211</f>
        <v>0</v>
      </c>
      <c r="Q211" s="207">
        <v>0.0003</v>
      </c>
      <c r="R211" s="207">
        <f>Q211*H211</f>
        <v>0.0006</v>
      </c>
      <c r="S211" s="207">
        <v>0</v>
      </c>
      <c r="T211" s="208">
        <f>S211*H211</f>
        <v>0</v>
      </c>
      <c r="U211" s="39"/>
      <c r="V211" s="39"/>
      <c r="W211" s="39"/>
      <c r="X211" s="39"/>
      <c r="Y211" s="39"/>
      <c r="Z211" s="39"/>
      <c r="AA211" s="39"/>
      <c r="AB211" s="39"/>
      <c r="AC211" s="39"/>
      <c r="AD211" s="39"/>
      <c r="AE211" s="39"/>
      <c r="AR211" s="209" t="s">
        <v>208</v>
      </c>
      <c r="AT211" s="209" t="s">
        <v>126</v>
      </c>
      <c r="AU211" s="209" t="s">
        <v>81</v>
      </c>
      <c r="AY211" s="18" t="s">
        <v>123</v>
      </c>
      <c r="BE211" s="210">
        <f>IF(N211="základní",J211,0)</f>
        <v>0</v>
      </c>
      <c r="BF211" s="210">
        <f>IF(N211="snížená",J211,0)</f>
        <v>0</v>
      </c>
      <c r="BG211" s="210">
        <f>IF(N211="zákl. přenesená",J211,0)</f>
        <v>0</v>
      </c>
      <c r="BH211" s="210">
        <f>IF(N211="sníž. přenesená",J211,0)</f>
        <v>0</v>
      </c>
      <c r="BI211" s="210">
        <f>IF(N211="nulová",J211,0)</f>
        <v>0</v>
      </c>
      <c r="BJ211" s="18" t="s">
        <v>79</v>
      </c>
      <c r="BK211" s="210">
        <f>ROUND(I211*H211,2)</f>
        <v>0</v>
      </c>
      <c r="BL211" s="18" t="s">
        <v>208</v>
      </c>
      <c r="BM211" s="209" t="s">
        <v>391</v>
      </c>
    </row>
    <row r="212" spans="1:65" s="2" customFormat="1" ht="16.5" customHeight="1">
      <c r="A212" s="39"/>
      <c r="B212" s="40"/>
      <c r="C212" s="198" t="s">
        <v>392</v>
      </c>
      <c r="D212" s="198" t="s">
        <v>126</v>
      </c>
      <c r="E212" s="199" t="s">
        <v>393</v>
      </c>
      <c r="F212" s="200" t="s">
        <v>394</v>
      </c>
      <c r="G212" s="201" t="s">
        <v>378</v>
      </c>
      <c r="H212" s="202">
        <v>1</v>
      </c>
      <c r="I212" s="203"/>
      <c r="J212" s="204">
        <f>ROUND(I212*H212,2)</f>
        <v>0</v>
      </c>
      <c r="K212" s="200" t="s">
        <v>130</v>
      </c>
      <c r="L212" s="45"/>
      <c r="M212" s="205" t="s">
        <v>19</v>
      </c>
      <c r="N212" s="206" t="s">
        <v>45</v>
      </c>
      <c r="O212" s="85"/>
      <c r="P212" s="207">
        <f>O212*H212</f>
        <v>0</v>
      </c>
      <c r="Q212" s="207">
        <v>0.0018</v>
      </c>
      <c r="R212" s="207">
        <f>Q212*H212</f>
        <v>0.0018</v>
      </c>
      <c r="S212" s="207">
        <v>0</v>
      </c>
      <c r="T212" s="208">
        <f>S212*H212</f>
        <v>0</v>
      </c>
      <c r="U212" s="39"/>
      <c r="V212" s="39"/>
      <c r="W212" s="39"/>
      <c r="X212" s="39"/>
      <c r="Y212" s="39"/>
      <c r="Z212" s="39"/>
      <c r="AA212" s="39"/>
      <c r="AB212" s="39"/>
      <c r="AC212" s="39"/>
      <c r="AD212" s="39"/>
      <c r="AE212" s="39"/>
      <c r="AR212" s="209" t="s">
        <v>208</v>
      </c>
      <c r="AT212" s="209" t="s">
        <v>126</v>
      </c>
      <c r="AU212" s="209" t="s">
        <v>81</v>
      </c>
      <c r="AY212" s="18" t="s">
        <v>123</v>
      </c>
      <c r="BE212" s="210">
        <f>IF(N212="základní",J212,0)</f>
        <v>0</v>
      </c>
      <c r="BF212" s="210">
        <f>IF(N212="snížená",J212,0)</f>
        <v>0</v>
      </c>
      <c r="BG212" s="210">
        <f>IF(N212="zákl. přenesená",J212,0)</f>
        <v>0</v>
      </c>
      <c r="BH212" s="210">
        <f>IF(N212="sníž. přenesená",J212,0)</f>
        <v>0</v>
      </c>
      <c r="BI212" s="210">
        <f>IF(N212="nulová",J212,0)</f>
        <v>0</v>
      </c>
      <c r="BJ212" s="18" t="s">
        <v>79</v>
      </c>
      <c r="BK212" s="210">
        <f>ROUND(I212*H212,2)</f>
        <v>0</v>
      </c>
      <c r="BL212" s="18" t="s">
        <v>208</v>
      </c>
      <c r="BM212" s="209" t="s">
        <v>395</v>
      </c>
    </row>
    <row r="213" spans="1:47" s="2" customFormat="1" ht="12">
      <c r="A213" s="39"/>
      <c r="B213" s="40"/>
      <c r="C213" s="41"/>
      <c r="D213" s="213" t="s">
        <v>142</v>
      </c>
      <c r="E213" s="41"/>
      <c r="F213" s="234" t="s">
        <v>396</v>
      </c>
      <c r="G213" s="41"/>
      <c r="H213" s="41"/>
      <c r="I213" s="235"/>
      <c r="J213" s="41"/>
      <c r="K213" s="41"/>
      <c r="L213" s="45"/>
      <c r="M213" s="236"/>
      <c r="N213" s="237"/>
      <c r="O213" s="85"/>
      <c r="P213" s="85"/>
      <c r="Q213" s="85"/>
      <c r="R213" s="85"/>
      <c r="S213" s="85"/>
      <c r="T213" s="86"/>
      <c r="U213" s="39"/>
      <c r="V213" s="39"/>
      <c r="W213" s="39"/>
      <c r="X213" s="39"/>
      <c r="Y213" s="39"/>
      <c r="Z213" s="39"/>
      <c r="AA213" s="39"/>
      <c r="AB213" s="39"/>
      <c r="AC213" s="39"/>
      <c r="AD213" s="39"/>
      <c r="AE213" s="39"/>
      <c r="AT213" s="18" t="s">
        <v>142</v>
      </c>
      <c r="AU213" s="18" t="s">
        <v>81</v>
      </c>
    </row>
    <row r="214" spans="1:65" s="2" customFormat="1" ht="16.5" customHeight="1">
      <c r="A214" s="39"/>
      <c r="B214" s="40"/>
      <c r="C214" s="198" t="s">
        <v>397</v>
      </c>
      <c r="D214" s="198" t="s">
        <v>126</v>
      </c>
      <c r="E214" s="199" t="s">
        <v>398</v>
      </c>
      <c r="F214" s="200" t="s">
        <v>399</v>
      </c>
      <c r="G214" s="201" t="s">
        <v>378</v>
      </c>
      <c r="H214" s="202">
        <v>1</v>
      </c>
      <c r="I214" s="203"/>
      <c r="J214" s="204">
        <f>ROUND(I214*H214,2)</f>
        <v>0</v>
      </c>
      <c r="K214" s="200" t="s">
        <v>130</v>
      </c>
      <c r="L214" s="45"/>
      <c r="M214" s="205" t="s">
        <v>19</v>
      </c>
      <c r="N214" s="206" t="s">
        <v>45</v>
      </c>
      <c r="O214" s="85"/>
      <c r="P214" s="207">
        <f>O214*H214</f>
        <v>0</v>
      </c>
      <c r="Q214" s="207">
        <v>0.0018</v>
      </c>
      <c r="R214" s="207">
        <f>Q214*H214</f>
        <v>0.0018</v>
      </c>
      <c r="S214" s="207">
        <v>0</v>
      </c>
      <c r="T214" s="208">
        <f>S214*H214</f>
        <v>0</v>
      </c>
      <c r="U214" s="39"/>
      <c r="V214" s="39"/>
      <c r="W214" s="39"/>
      <c r="X214" s="39"/>
      <c r="Y214" s="39"/>
      <c r="Z214" s="39"/>
      <c r="AA214" s="39"/>
      <c r="AB214" s="39"/>
      <c r="AC214" s="39"/>
      <c r="AD214" s="39"/>
      <c r="AE214" s="39"/>
      <c r="AR214" s="209" t="s">
        <v>208</v>
      </c>
      <c r="AT214" s="209" t="s">
        <v>126</v>
      </c>
      <c r="AU214" s="209" t="s">
        <v>81</v>
      </c>
      <c r="AY214" s="18" t="s">
        <v>123</v>
      </c>
      <c r="BE214" s="210">
        <f>IF(N214="základní",J214,0)</f>
        <v>0</v>
      </c>
      <c r="BF214" s="210">
        <f>IF(N214="snížená",J214,0)</f>
        <v>0</v>
      </c>
      <c r="BG214" s="210">
        <f>IF(N214="zákl. přenesená",J214,0)</f>
        <v>0</v>
      </c>
      <c r="BH214" s="210">
        <f>IF(N214="sníž. přenesená",J214,0)</f>
        <v>0</v>
      </c>
      <c r="BI214" s="210">
        <f>IF(N214="nulová",J214,0)</f>
        <v>0</v>
      </c>
      <c r="BJ214" s="18" t="s">
        <v>79</v>
      </c>
      <c r="BK214" s="210">
        <f>ROUND(I214*H214,2)</f>
        <v>0</v>
      </c>
      <c r="BL214" s="18" t="s">
        <v>208</v>
      </c>
      <c r="BM214" s="209" t="s">
        <v>400</v>
      </c>
    </row>
    <row r="215" spans="1:47" s="2" customFormat="1" ht="12">
      <c r="A215" s="39"/>
      <c r="B215" s="40"/>
      <c r="C215" s="41"/>
      <c r="D215" s="213" t="s">
        <v>142</v>
      </c>
      <c r="E215" s="41"/>
      <c r="F215" s="234" t="s">
        <v>401</v>
      </c>
      <c r="G215" s="41"/>
      <c r="H215" s="41"/>
      <c r="I215" s="235"/>
      <c r="J215" s="41"/>
      <c r="K215" s="41"/>
      <c r="L215" s="45"/>
      <c r="M215" s="236"/>
      <c r="N215" s="237"/>
      <c r="O215" s="85"/>
      <c r="P215" s="85"/>
      <c r="Q215" s="85"/>
      <c r="R215" s="85"/>
      <c r="S215" s="85"/>
      <c r="T215" s="86"/>
      <c r="U215" s="39"/>
      <c r="V215" s="39"/>
      <c r="W215" s="39"/>
      <c r="X215" s="39"/>
      <c r="Y215" s="39"/>
      <c r="Z215" s="39"/>
      <c r="AA215" s="39"/>
      <c r="AB215" s="39"/>
      <c r="AC215" s="39"/>
      <c r="AD215" s="39"/>
      <c r="AE215" s="39"/>
      <c r="AT215" s="18" t="s">
        <v>142</v>
      </c>
      <c r="AU215" s="18" t="s">
        <v>81</v>
      </c>
    </row>
    <row r="216" spans="1:65" s="2" customFormat="1" ht="24.15" customHeight="1">
      <c r="A216" s="39"/>
      <c r="B216" s="40"/>
      <c r="C216" s="198" t="s">
        <v>402</v>
      </c>
      <c r="D216" s="198" t="s">
        <v>126</v>
      </c>
      <c r="E216" s="199" t="s">
        <v>403</v>
      </c>
      <c r="F216" s="200" t="s">
        <v>404</v>
      </c>
      <c r="G216" s="201" t="s">
        <v>294</v>
      </c>
      <c r="H216" s="202">
        <v>0.02</v>
      </c>
      <c r="I216" s="203"/>
      <c r="J216" s="204">
        <f>ROUND(I216*H216,2)</f>
        <v>0</v>
      </c>
      <c r="K216" s="200" t="s">
        <v>130</v>
      </c>
      <c r="L216" s="45"/>
      <c r="M216" s="205" t="s">
        <v>19</v>
      </c>
      <c r="N216" s="206" t="s">
        <v>45</v>
      </c>
      <c r="O216" s="85"/>
      <c r="P216" s="207">
        <f>O216*H216</f>
        <v>0</v>
      </c>
      <c r="Q216" s="207">
        <v>0</v>
      </c>
      <c r="R216" s="207">
        <f>Q216*H216</f>
        <v>0</v>
      </c>
      <c r="S216" s="207">
        <v>0</v>
      </c>
      <c r="T216" s="208">
        <f>S216*H216</f>
        <v>0</v>
      </c>
      <c r="U216" s="39"/>
      <c r="V216" s="39"/>
      <c r="W216" s="39"/>
      <c r="X216" s="39"/>
      <c r="Y216" s="39"/>
      <c r="Z216" s="39"/>
      <c r="AA216" s="39"/>
      <c r="AB216" s="39"/>
      <c r="AC216" s="39"/>
      <c r="AD216" s="39"/>
      <c r="AE216" s="39"/>
      <c r="AR216" s="209" t="s">
        <v>208</v>
      </c>
      <c r="AT216" s="209" t="s">
        <v>126</v>
      </c>
      <c r="AU216" s="209" t="s">
        <v>81</v>
      </c>
      <c r="AY216" s="18" t="s">
        <v>123</v>
      </c>
      <c r="BE216" s="210">
        <f>IF(N216="základní",J216,0)</f>
        <v>0</v>
      </c>
      <c r="BF216" s="210">
        <f>IF(N216="snížená",J216,0)</f>
        <v>0</v>
      </c>
      <c r="BG216" s="210">
        <f>IF(N216="zákl. přenesená",J216,0)</f>
        <v>0</v>
      </c>
      <c r="BH216" s="210">
        <f>IF(N216="sníž. přenesená",J216,0)</f>
        <v>0</v>
      </c>
      <c r="BI216" s="210">
        <f>IF(N216="nulová",J216,0)</f>
        <v>0</v>
      </c>
      <c r="BJ216" s="18" t="s">
        <v>79</v>
      </c>
      <c r="BK216" s="210">
        <f>ROUND(I216*H216,2)</f>
        <v>0</v>
      </c>
      <c r="BL216" s="18" t="s">
        <v>208</v>
      </c>
      <c r="BM216" s="209" t="s">
        <v>405</v>
      </c>
    </row>
    <row r="217" spans="1:47" s="2" customFormat="1" ht="12">
      <c r="A217" s="39"/>
      <c r="B217" s="40"/>
      <c r="C217" s="41"/>
      <c r="D217" s="213" t="s">
        <v>142</v>
      </c>
      <c r="E217" s="41"/>
      <c r="F217" s="234" t="s">
        <v>406</v>
      </c>
      <c r="G217" s="41"/>
      <c r="H217" s="41"/>
      <c r="I217" s="235"/>
      <c r="J217" s="41"/>
      <c r="K217" s="41"/>
      <c r="L217" s="45"/>
      <c r="M217" s="236"/>
      <c r="N217" s="237"/>
      <c r="O217" s="85"/>
      <c r="P217" s="85"/>
      <c r="Q217" s="85"/>
      <c r="R217" s="85"/>
      <c r="S217" s="85"/>
      <c r="T217" s="86"/>
      <c r="U217" s="39"/>
      <c r="V217" s="39"/>
      <c r="W217" s="39"/>
      <c r="X217" s="39"/>
      <c r="Y217" s="39"/>
      <c r="Z217" s="39"/>
      <c r="AA217" s="39"/>
      <c r="AB217" s="39"/>
      <c r="AC217" s="39"/>
      <c r="AD217" s="39"/>
      <c r="AE217" s="39"/>
      <c r="AT217" s="18" t="s">
        <v>142</v>
      </c>
      <c r="AU217" s="18" t="s">
        <v>81</v>
      </c>
    </row>
    <row r="218" spans="1:63" s="12" customFormat="1" ht="22.8" customHeight="1">
      <c r="A218" s="12"/>
      <c r="B218" s="182"/>
      <c r="C218" s="183"/>
      <c r="D218" s="184" t="s">
        <v>73</v>
      </c>
      <c r="E218" s="196" t="s">
        <v>407</v>
      </c>
      <c r="F218" s="196" t="s">
        <v>408</v>
      </c>
      <c r="G218" s="183"/>
      <c r="H218" s="183"/>
      <c r="I218" s="186"/>
      <c r="J218" s="197">
        <f>BK218</f>
        <v>0</v>
      </c>
      <c r="K218" s="183"/>
      <c r="L218" s="188"/>
      <c r="M218" s="189"/>
      <c r="N218" s="190"/>
      <c r="O218" s="190"/>
      <c r="P218" s="191">
        <f>P219</f>
        <v>0</v>
      </c>
      <c r="Q218" s="190"/>
      <c r="R218" s="191">
        <f>R219</f>
        <v>0</v>
      </c>
      <c r="S218" s="190"/>
      <c r="T218" s="192">
        <f>T219</f>
        <v>0</v>
      </c>
      <c r="U218" s="12"/>
      <c r="V218" s="12"/>
      <c r="W218" s="12"/>
      <c r="X218" s="12"/>
      <c r="Y218" s="12"/>
      <c r="Z218" s="12"/>
      <c r="AA218" s="12"/>
      <c r="AB218" s="12"/>
      <c r="AC218" s="12"/>
      <c r="AD218" s="12"/>
      <c r="AE218" s="12"/>
      <c r="AR218" s="193" t="s">
        <v>81</v>
      </c>
      <c r="AT218" s="194" t="s">
        <v>73</v>
      </c>
      <c r="AU218" s="194" t="s">
        <v>79</v>
      </c>
      <c r="AY218" s="193" t="s">
        <v>123</v>
      </c>
      <c r="BK218" s="195">
        <f>BK219</f>
        <v>0</v>
      </c>
    </row>
    <row r="219" spans="1:65" s="2" customFormat="1" ht="16.5" customHeight="1">
      <c r="A219" s="39"/>
      <c r="B219" s="40"/>
      <c r="C219" s="198" t="s">
        <v>409</v>
      </c>
      <c r="D219" s="198" t="s">
        <v>126</v>
      </c>
      <c r="E219" s="199" t="s">
        <v>410</v>
      </c>
      <c r="F219" s="200" t="s">
        <v>411</v>
      </c>
      <c r="G219" s="201" t="s">
        <v>412</v>
      </c>
      <c r="H219" s="202">
        <v>1</v>
      </c>
      <c r="I219" s="203"/>
      <c r="J219" s="204">
        <f>ROUND(I219*H219,2)</f>
        <v>0</v>
      </c>
      <c r="K219" s="200" t="s">
        <v>413</v>
      </c>
      <c r="L219" s="45"/>
      <c r="M219" s="205" t="s">
        <v>19</v>
      </c>
      <c r="N219" s="206" t="s">
        <v>45</v>
      </c>
      <c r="O219" s="85"/>
      <c r="P219" s="207">
        <f>O219*H219</f>
        <v>0</v>
      </c>
      <c r="Q219" s="207">
        <v>0</v>
      </c>
      <c r="R219" s="207">
        <f>Q219*H219</f>
        <v>0</v>
      </c>
      <c r="S219" s="207">
        <v>0</v>
      </c>
      <c r="T219" s="208">
        <f>S219*H219</f>
        <v>0</v>
      </c>
      <c r="U219" s="39"/>
      <c r="V219" s="39"/>
      <c r="W219" s="39"/>
      <c r="X219" s="39"/>
      <c r="Y219" s="39"/>
      <c r="Z219" s="39"/>
      <c r="AA219" s="39"/>
      <c r="AB219" s="39"/>
      <c r="AC219" s="39"/>
      <c r="AD219" s="39"/>
      <c r="AE219" s="39"/>
      <c r="AR219" s="209" t="s">
        <v>208</v>
      </c>
      <c r="AT219" s="209" t="s">
        <v>126</v>
      </c>
      <c r="AU219" s="209" t="s">
        <v>81</v>
      </c>
      <c r="AY219" s="18" t="s">
        <v>123</v>
      </c>
      <c r="BE219" s="210">
        <f>IF(N219="základní",J219,0)</f>
        <v>0</v>
      </c>
      <c r="BF219" s="210">
        <f>IF(N219="snížená",J219,0)</f>
        <v>0</v>
      </c>
      <c r="BG219" s="210">
        <f>IF(N219="zákl. přenesená",J219,0)</f>
        <v>0</v>
      </c>
      <c r="BH219" s="210">
        <f>IF(N219="sníž. přenesená",J219,0)</f>
        <v>0</v>
      </c>
      <c r="BI219" s="210">
        <f>IF(N219="nulová",J219,0)</f>
        <v>0</v>
      </c>
      <c r="BJ219" s="18" t="s">
        <v>79</v>
      </c>
      <c r="BK219" s="210">
        <f>ROUND(I219*H219,2)</f>
        <v>0</v>
      </c>
      <c r="BL219" s="18" t="s">
        <v>208</v>
      </c>
      <c r="BM219" s="209" t="s">
        <v>414</v>
      </c>
    </row>
    <row r="220" spans="1:63" s="12" customFormat="1" ht="22.8" customHeight="1">
      <c r="A220" s="12"/>
      <c r="B220" s="182"/>
      <c r="C220" s="183"/>
      <c r="D220" s="184" t="s">
        <v>73</v>
      </c>
      <c r="E220" s="196" t="s">
        <v>415</v>
      </c>
      <c r="F220" s="196" t="s">
        <v>416</v>
      </c>
      <c r="G220" s="183"/>
      <c r="H220" s="183"/>
      <c r="I220" s="186"/>
      <c r="J220" s="197">
        <f>BK220</f>
        <v>0</v>
      </c>
      <c r="K220" s="183"/>
      <c r="L220" s="188"/>
      <c r="M220" s="189"/>
      <c r="N220" s="190"/>
      <c r="O220" s="190"/>
      <c r="P220" s="191">
        <f>SUM(P221:P230)</f>
        <v>0</v>
      </c>
      <c r="Q220" s="190"/>
      <c r="R220" s="191">
        <f>SUM(R221:R230)</f>
        <v>0.045899999999999996</v>
      </c>
      <c r="S220" s="190"/>
      <c r="T220" s="192">
        <f>SUM(T221:T230)</f>
        <v>0</v>
      </c>
      <c r="U220" s="12"/>
      <c r="V220" s="12"/>
      <c r="W220" s="12"/>
      <c r="X220" s="12"/>
      <c r="Y220" s="12"/>
      <c r="Z220" s="12"/>
      <c r="AA220" s="12"/>
      <c r="AB220" s="12"/>
      <c r="AC220" s="12"/>
      <c r="AD220" s="12"/>
      <c r="AE220" s="12"/>
      <c r="AR220" s="193" t="s">
        <v>81</v>
      </c>
      <c r="AT220" s="194" t="s">
        <v>73</v>
      </c>
      <c r="AU220" s="194" t="s">
        <v>79</v>
      </c>
      <c r="AY220" s="193" t="s">
        <v>123</v>
      </c>
      <c r="BK220" s="195">
        <f>SUM(BK221:BK230)</f>
        <v>0</v>
      </c>
    </row>
    <row r="221" spans="1:65" s="2" customFormat="1" ht="16.5" customHeight="1">
      <c r="A221" s="39"/>
      <c r="B221" s="40"/>
      <c r="C221" s="198" t="s">
        <v>417</v>
      </c>
      <c r="D221" s="198" t="s">
        <v>126</v>
      </c>
      <c r="E221" s="199" t="s">
        <v>418</v>
      </c>
      <c r="F221" s="200" t="s">
        <v>419</v>
      </c>
      <c r="G221" s="201" t="s">
        <v>140</v>
      </c>
      <c r="H221" s="202">
        <v>3</v>
      </c>
      <c r="I221" s="203"/>
      <c r="J221" s="204">
        <f>ROUND(I221*H221,2)</f>
        <v>0</v>
      </c>
      <c r="K221" s="200" t="s">
        <v>130</v>
      </c>
      <c r="L221" s="45"/>
      <c r="M221" s="205" t="s">
        <v>19</v>
      </c>
      <c r="N221" s="206" t="s">
        <v>45</v>
      </c>
      <c r="O221" s="85"/>
      <c r="P221" s="207">
        <f>O221*H221</f>
        <v>0</v>
      </c>
      <c r="Q221" s="207">
        <v>0</v>
      </c>
      <c r="R221" s="207">
        <f>Q221*H221</f>
        <v>0</v>
      </c>
      <c r="S221" s="207">
        <v>0</v>
      </c>
      <c r="T221" s="208">
        <f>S221*H221</f>
        <v>0</v>
      </c>
      <c r="U221" s="39"/>
      <c r="V221" s="39"/>
      <c r="W221" s="39"/>
      <c r="X221" s="39"/>
      <c r="Y221" s="39"/>
      <c r="Z221" s="39"/>
      <c r="AA221" s="39"/>
      <c r="AB221" s="39"/>
      <c r="AC221" s="39"/>
      <c r="AD221" s="39"/>
      <c r="AE221" s="39"/>
      <c r="AR221" s="209" t="s">
        <v>208</v>
      </c>
      <c r="AT221" s="209" t="s">
        <v>126</v>
      </c>
      <c r="AU221" s="209" t="s">
        <v>81</v>
      </c>
      <c r="AY221" s="18" t="s">
        <v>123</v>
      </c>
      <c r="BE221" s="210">
        <f>IF(N221="základní",J221,0)</f>
        <v>0</v>
      </c>
      <c r="BF221" s="210">
        <f>IF(N221="snížená",J221,0)</f>
        <v>0</v>
      </c>
      <c r="BG221" s="210">
        <f>IF(N221="zákl. přenesená",J221,0)</f>
        <v>0</v>
      </c>
      <c r="BH221" s="210">
        <f>IF(N221="sníž. přenesená",J221,0)</f>
        <v>0</v>
      </c>
      <c r="BI221" s="210">
        <f>IF(N221="nulová",J221,0)</f>
        <v>0</v>
      </c>
      <c r="BJ221" s="18" t="s">
        <v>79</v>
      </c>
      <c r="BK221" s="210">
        <f>ROUND(I221*H221,2)</f>
        <v>0</v>
      </c>
      <c r="BL221" s="18" t="s">
        <v>208</v>
      </c>
      <c r="BM221" s="209" t="s">
        <v>420</v>
      </c>
    </row>
    <row r="222" spans="1:65" s="2" customFormat="1" ht="24.15" customHeight="1">
      <c r="A222" s="39"/>
      <c r="B222" s="40"/>
      <c r="C222" s="238" t="s">
        <v>421</v>
      </c>
      <c r="D222" s="238" t="s">
        <v>209</v>
      </c>
      <c r="E222" s="239" t="s">
        <v>422</v>
      </c>
      <c r="F222" s="240" t="s">
        <v>423</v>
      </c>
      <c r="G222" s="241" t="s">
        <v>140</v>
      </c>
      <c r="H222" s="242">
        <v>3</v>
      </c>
      <c r="I222" s="243"/>
      <c r="J222" s="244">
        <f>ROUND(I222*H222,2)</f>
        <v>0</v>
      </c>
      <c r="K222" s="240" t="s">
        <v>424</v>
      </c>
      <c r="L222" s="245"/>
      <c r="M222" s="246" t="s">
        <v>19</v>
      </c>
      <c r="N222" s="247" t="s">
        <v>45</v>
      </c>
      <c r="O222" s="85"/>
      <c r="P222" s="207">
        <f>O222*H222</f>
        <v>0</v>
      </c>
      <c r="Q222" s="207">
        <v>0</v>
      </c>
      <c r="R222" s="207">
        <f>Q222*H222</f>
        <v>0</v>
      </c>
      <c r="S222" s="207">
        <v>0</v>
      </c>
      <c r="T222" s="208">
        <f>S222*H222</f>
        <v>0</v>
      </c>
      <c r="U222" s="39"/>
      <c r="V222" s="39"/>
      <c r="W222" s="39"/>
      <c r="X222" s="39"/>
      <c r="Y222" s="39"/>
      <c r="Z222" s="39"/>
      <c r="AA222" s="39"/>
      <c r="AB222" s="39"/>
      <c r="AC222" s="39"/>
      <c r="AD222" s="39"/>
      <c r="AE222" s="39"/>
      <c r="AR222" s="209" t="s">
        <v>291</v>
      </c>
      <c r="AT222" s="209" t="s">
        <v>209</v>
      </c>
      <c r="AU222" s="209" t="s">
        <v>81</v>
      </c>
      <c r="AY222" s="18" t="s">
        <v>123</v>
      </c>
      <c r="BE222" s="210">
        <f>IF(N222="základní",J222,0)</f>
        <v>0</v>
      </c>
      <c r="BF222" s="210">
        <f>IF(N222="snížená",J222,0)</f>
        <v>0</v>
      </c>
      <c r="BG222" s="210">
        <f>IF(N222="zákl. přenesená",J222,0)</f>
        <v>0</v>
      </c>
      <c r="BH222" s="210">
        <f>IF(N222="sníž. přenesená",J222,0)</f>
        <v>0</v>
      </c>
      <c r="BI222" s="210">
        <f>IF(N222="nulová",J222,0)</f>
        <v>0</v>
      </c>
      <c r="BJ222" s="18" t="s">
        <v>79</v>
      </c>
      <c r="BK222" s="210">
        <f>ROUND(I222*H222,2)</f>
        <v>0</v>
      </c>
      <c r="BL222" s="18" t="s">
        <v>208</v>
      </c>
      <c r="BM222" s="209" t="s">
        <v>425</v>
      </c>
    </row>
    <row r="223" spans="1:65" s="2" customFormat="1" ht="21.75" customHeight="1">
      <c r="A223" s="39"/>
      <c r="B223" s="40"/>
      <c r="C223" s="198" t="s">
        <v>426</v>
      </c>
      <c r="D223" s="198" t="s">
        <v>126</v>
      </c>
      <c r="E223" s="199" t="s">
        <v>427</v>
      </c>
      <c r="F223" s="200" t="s">
        <v>428</v>
      </c>
      <c r="G223" s="201" t="s">
        <v>140</v>
      </c>
      <c r="H223" s="202">
        <v>1</v>
      </c>
      <c r="I223" s="203"/>
      <c r="J223" s="204">
        <f>ROUND(I223*H223,2)</f>
        <v>0</v>
      </c>
      <c r="K223" s="200" t="s">
        <v>130</v>
      </c>
      <c r="L223" s="45"/>
      <c r="M223" s="205" t="s">
        <v>19</v>
      </c>
      <c r="N223" s="206" t="s">
        <v>45</v>
      </c>
      <c r="O223" s="85"/>
      <c r="P223" s="207">
        <f>O223*H223</f>
        <v>0</v>
      </c>
      <c r="Q223" s="207">
        <v>0</v>
      </c>
      <c r="R223" s="207">
        <f>Q223*H223</f>
        <v>0</v>
      </c>
      <c r="S223" s="207">
        <v>0</v>
      </c>
      <c r="T223" s="208">
        <f>S223*H223</f>
        <v>0</v>
      </c>
      <c r="U223" s="39"/>
      <c r="V223" s="39"/>
      <c r="W223" s="39"/>
      <c r="X223" s="39"/>
      <c r="Y223" s="39"/>
      <c r="Z223" s="39"/>
      <c r="AA223" s="39"/>
      <c r="AB223" s="39"/>
      <c r="AC223" s="39"/>
      <c r="AD223" s="39"/>
      <c r="AE223" s="39"/>
      <c r="AR223" s="209" t="s">
        <v>208</v>
      </c>
      <c r="AT223" s="209" t="s">
        <v>126</v>
      </c>
      <c r="AU223" s="209" t="s">
        <v>81</v>
      </c>
      <c r="AY223" s="18" t="s">
        <v>123</v>
      </c>
      <c r="BE223" s="210">
        <f>IF(N223="základní",J223,0)</f>
        <v>0</v>
      </c>
      <c r="BF223" s="210">
        <f>IF(N223="snížená",J223,0)</f>
        <v>0</v>
      </c>
      <c r="BG223" s="210">
        <f>IF(N223="zákl. přenesená",J223,0)</f>
        <v>0</v>
      </c>
      <c r="BH223" s="210">
        <f>IF(N223="sníž. přenesená",J223,0)</f>
        <v>0</v>
      </c>
      <c r="BI223" s="210">
        <f>IF(N223="nulová",J223,0)</f>
        <v>0</v>
      </c>
      <c r="BJ223" s="18" t="s">
        <v>79</v>
      </c>
      <c r="BK223" s="210">
        <f>ROUND(I223*H223,2)</f>
        <v>0</v>
      </c>
      <c r="BL223" s="18" t="s">
        <v>208</v>
      </c>
      <c r="BM223" s="209" t="s">
        <v>429</v>
      </c>
    </row>
    <row r="224" spans="1:65" s="2" customFormat="1" ht="16.5" customHeight="1">
      <c r="A224" s="39"/>
      <c r="B224" s="40"/>
      <c r="C224" s="238" t="s">
        <v>430</v>
      </c>
      <c r="D224" s="238" t="s">
        <v>209</v>
      </c>
      <c r="E224" s="239" t="s">
        <v>431</v>
      </c>
      <c r="F224" s="240" t="s">
        <v>432</v>
      </c>
      <c r="G224" s="241" t="s">
        <v>140</v>
      </c>
      <c r="H224" s="242">
        <v>1</v>
      </c>
      <c r="I224" s="243"/>
      <c r="J224" s="244">
        <f>ROUND(I224*H224,2)</f>
        <v>0</v>
      </c>
      <c r="K224" s="240" t="s">
        <v>424</v>
      </c>
      <c r="L224" s="245"/>
      <c r="M224" s="246" t="s">
        <v>19</v>
      </c>
      <c r="N224" s="247" t="s">
        <v>45</v>
      </c>
      <c r="O224" s="85"/>
      <c r="P224" s="207">
        <f>O224*H224</f>
        <v>0</v>
      </c>
      <c r="Q224" s="207">
        <v>0.0147</v>
      </c>
      <c r="R224" s="207">
        <f>Q224*H224</f>
        <v>0.0147</v>
      </c>
      <c r="S224" s="207">
        <v>0</v>
      </c>
      <c r="T224" s="208">
        <f>S224*H224</f>
        <v>0</v>
      </c>
      <c r="U224" s="39"/>
      <c r="V224" s="39"/>
      <c r="W224" s="39"/>
      <c r="X224" s="39"/>
      <c r="Y224" s="39"/>
      <c r="Z224" s="39"/>
      <c r="AA224" s="39"/>
      <c r="AB224" s="39"/>
      <c r="AC224" s="39"/>
      <c r="AD224" s="39"/>
      <c r="AE224" s="39"/>
      <c r="AR224" s="209" t="s">
        <v>291</v>
      </c>
      <c r="AT224" s="209" t="s">
        <v>209</v>
      </c>
      <c r="AU224" s="209" t="s">
        <v>81</v>
      </c>
      <c r="AY224" s="18" t="s">
        <v>123</v>
      </c>
      <c r="BE224" s="210">
        <f>IF(N224="základní",J224,0)</f>
        <v>0</v>
      </c>
      <c r="BF224" s="210">
        <f>IF(N224="snížená",J224,0)</f>
        <v>0</v>
      </c>
      <c r="BG224" s="210">
        <f>IF(N224="zákl. přenesená",J224,0)</f>
        <v>0</v>
      </c>
      <c r="BH224" s="210">
        <f>IF(N224="sníž. přenesená",J224,0)</f>
        <v>0</v>
      </c>
      <c r="BI224" s="210">
        <f>IF(N224="nulová",J224,0)</f>
        <v>0</v>
      </c>
      <c r="BJ224" s="18" t="s">
        <v>79</v>
      </c>
      <c r="BK224" s="210">
        <f>ROUND(I224*H224,2)</f>
        <v>0</v>
      </c>
      <c r="BL224" s="18" t="s">
        <v>208</v>
      </c>
      <c r="BM224" s="209" t="s">
        <v>433</v>
      </c>
    </row>
    <row r="225" spans="1:65" s="2" customFormat="1" ht="24.15" customHeight="1">
      <c r="A225" s="39"/>
      <c r="B225" s="40"/>
      <c r="C225" s="198" t="s">
        <v>434</v>
      </c>
      <c r="D225" s="198" t="s">
        <v>126</v>
      </c>
      <c r="E225" s="199" t="s">
        <v>435</v>
      </c>
      <c r="F225" s="200" t="s">
        <v>436</v>
      </c>
      <c r="G225" s="201" t="s">
        <v>194</v>
      </c>
      <c r="H225" s="202">
        <v>10</v>
      </c>
      <c r="I225" s="203"/>
      <c r="J225" s="204">
        <f>ROUND(I225*H225,2)</f>
        <v>0</v>
      </c>
      <c r="K225" s="200" t="s">
        <v>130</v>
      </c>
      <c r="L225" s="45"/>
      <c r="M225" s="205" t="s">
        <v>19</v>
      </c>
      <c r="N225" s="206" t="s">
        <v>45</v>
      </c>
      <c r="O225" s="85"/>
      <c r="P225" s="207">
        <f>O225*H225</f>
        <v>0</v>
      </c>
      <c r="Q225" s="207">
        <v>0.00312</v>
      </c>
      <c r="R225" s="207">
        <f>Q225*H225</f>
        <v>0.0312</v>
      </c>
      <c r="S225" s="207">
        <v>0</v>
      </c>
      <c r="T225" s="208">
        <f>S225*H225</f>
        <v>0</v>
      </c>
      <c r="U225" s="39"/>
      <c r="V225" s="39"/>
      <c r="W225" s="39"/>
      <c r="X225" s="39"/>
      <c r="Y225" s="39"/>
      <c r="Z225" s="39"/>
      <c r="AA225" s="39"/>
      <c r="AB225" s="39"/>
      <c r="AC225" s="39"/>
      <c r="AD225" s="39"/>
      <c r="AE225" s="39"/>
      <c r="AR225" s="209" t="s">
        <v>208</v>
      </c>
      <c r="AT225" s="209" t="s">
        <v>126</v>
      </c>
      <c r="AU225" s="209" t="s">
        <v>81</v>
      </c>
      <c r="AY225" s="18" t="s">
        <v>123</v>
      </c>
      <c r="BE225" s="210">
        <f>IF(N225="základní",J225,0)</f>
        <v>0</v>
      </c>
      <c r="BF225" s="210">
        <f>IF(N225="snížená",J225,0)</f>
        <v>0</v>
      </c>
      <c r="BG225" s="210">
        <f>IF(N225="zákl. přenesená",J225,0)</f>
        <v>0</v>
      </c>
      <c r="BH225" s="210">
        <f>IF(N225="sníž. přenesená",J225,0)</f>
        <v>0</v>
      </c>
      <c r="BI225" s="210">
        <f>IF(N225="nulová",J225,0)</f>
        <v>0</v>
      </c>
      <c r="BJ225" s="18" t="s">
        <v>79</v>
      </c>
      <c r="BK225" s="210">
        <f>ROUND(I225*H225,2)</f>
        <v>0</v>
      </c>
      <c r="BL225" s="18" t="s">
        <v>208</v>
      </c>
      <c r="BM225" s="209" t="s">
        <v>437</v>
      </c>
    </row>
    <row r="226" spans="1:47" s="2" customFormat="1" ht="12">
      <c r="A226" s="39"/>
      <c r="B226" s="40"/>
      <c r="C226" s="41"/>
      <c r="D226" s="213" t="s">
        <v>142</v>
      </c>
      <c r="E226" s="41"/>
      <c r="F226" s="234" t="s">
        <v>438</v>
      </c>
      <c r="G226" s="41"/>
      <c r="H226" s="41"/>
      <c r="I226" s="235"/>
      <c r="J226" s="41"/>
      <c r="K226" s="41"/>
      <c r="L226" s="45"/>
      <c r="M226" s="236"/>
      <c r="N226" s="237"/>
      <c r="O226" s="85"/>
      <c r="P226" s="85"/>
      <c r="Q226" s="85"/>
      <c r="R226" s="85"/>
      <c r="S226" s="85"/>
      <c r="T226" s="86"/>
      <c r="U226" s="39"/>
      <c r="V226" s="39"/>
      <c r="W226" s="39"/>
      <c r="X226" s="39"/>
      <c r="Y226" s="39"/>
      <c r="Z226" s="39"/>
      <c r="AA226" s="39"/>
      <c r="AB226" s="39"/>
      <c r="AC226" s="39"/>
      <c r="AD226" s="39"/>
      <c r="AE226" s="39"/>
      <c r="AT226" s="18" t="s">
        <v>142</v>
      </c>
      <c r="AU226" s="18" t="s">
        <v>81</v>
      </c>
    </row>
    <row r="227" spans="1:47" s="2" customFormat="1" ht="12">
      <c r="A227" s="39"/>
      <c r="B227" s="40"/>
      <c r="C227" s="41"/>
      <c r="D227" s="213" t="s">
        <v>386</v>
      </c>
      <c r="E227" s="41"/>
      <c r="F227" s="234" t="s">
        <v>439</v>
      </c>
      <c r="G227" s="41"/>
      <c r="H227" s="41"/>
      <c r="I227" s="235"/>
      <c r="J227" s="41"/>
      <c r="K227" s="41"/>
      <c r="L227" s="45"/>
      <c r="M227" s="236"/>
      <c r="N227" s="237"/>
      <c r="O227" s="85"/>
      <c r="P227" s="85"/>
      <c r="Q227" s="85"/>
      <c r="R227" s="85"/>
      <c r="S227" s="85"/>
      <c r="T227" s="86"/>
      <c r="U227" s="39"/>
      <c r="V227" s="39"/>
      <c r="W227" s="39"/>
      <c r="X227" s="39"/>
      <c r="Y227" s="39"/>
      <c r="Z227" s="39"/>
      <c r="AA227" s="39"/>
      <c r="AB227" s="39"/>
      <c r="AC227" s="39"/>
      <c r="AD227" s="39"/>
      <c r="AE227" s="39"/>
      <c r="AT227" s="18" t="s">
        <v>386</v>
      </c>
      <c r="AU227" s="18" t="s">
        <v>81</v>
      </c>
    </row>
    <row r="228" spans="1:65" s="2" customFormat="1" ht="16.5" customHeight="1">
      <c r="A228" s="39"/>
      <c r="B228" s="40"/>
      <c r="C228" s="198" t="s">
        <v>440</v>
      </c>
      <c r="D228" s="198" t="s">
        <v>126</v>
      </c>
      <c r="E228" s="199" t="s">
        <v>441</v>
      </c>
      <c r="F228" s="200" t="s">
        <v>442</v>
      </c>
      <c r="G228" s="201" t="s">
        <v>412</v>
      </c>
      <c r="H228" s="202">
        <v>1</v>
      </c>
      <c r="I228" s="203"/>
      <c r="J228" s="204">
        <f>ROUND(I228*H228,2)</f>
        <v>0</v>
      </c>
      <c r="K228" s="200" t="s">
        <v>424</v>
      </c>
      <c r="L228" s="45"/>
      <c r="M228" s="205" t="s">
        <v>19</v>
      </c>
      <c r="N228" s="206" t="s">
        <v>45</v>
      </c>
      <c r="O228" s="85"/>
      <c r="P228" s="207">
        <f>O228*H228</f>
        <v>0</v>
      </c>
      <c r="Q228" s="207">
        <v>0</v>
      </c>
      <c r="R228" s="207">
        <f>Q228*H228</f>
        <v>0</v>
      </c>
      <c r="S228" s="207">
        <v>0</v>
      </c>
      <c r="T228" s="208">
        <f>S228*H228</f>
        <v>0</v>
      </c>
      <c r="U228" s="39"/>
      <c r="V228" s="39"/>
      <c r="W228" s="39"/>
      <c r="X228" s="39"/>
      <c r="Y228" s="39"/>
      <c r="Z228" s="39"/>
      <c r="AA228" s="39"/>
      <c r="AB228" s="39"/>
      <c r="AC228" s="39"/>
      <c r="AD228" s="39"/>
      <c r="AE228" s="39"/>
      <c r="AR228" s="209" t="s">
        <v>208</v>
      </c>
      <c r="AT228" s="209" t="s">
        <v>126</v>
      </c>
      <c r="AU228" s="209" t="s">
        <v>81</v>
      </c>
      <c r="AY228" s="18" t="s">
        <v>123</v>
      </c>
      <c r="BE228" s="210">
        <f>IF(N228="základní",J228,0)</f>
        <v>0</v>
      </c>
      <c r="BF228" s="210">
        <f>IF(N228="snížená",J228,0)</f>
        <v>0</v>
      </c>
      <c r="BG228" s="210">
        <f>IF(N228="zákl. přenesená",J228,0)</f>
        <v>0</v>
      </c>
      <c r="BH228" s="210">
        <f>IF(N228="sníž. přenesená",J228,0)</f>
        <v>0</v>
      </c>
      <c r="BI228" s="210">
        <f>IF(N228="nulová",J228,0)</f>
        <v>0</v>
      </c>
      <c r="BJ228" s="18" t="s">
        <v>79</v>
      </c>
      <c r="BK228" s="210">
        <f>ROUND(I228*H228,2)</f>
        <v>0</v>
      </c>
      <c r="BL228" s="18" t="s">
        <v>208</v>
      </c>
      <c r="BM228" s="209" t="s">
        <v>443</v>
      </c>
    </row>
    <row r="229" spans="1:65" s="2" customFormat="1" ht="24.15" customHeight="1">
      <c r="A229" s="39"/>
      <c r="B229" s="40"/>
      <c r="C229" s="198" t="s">
        <v>444</v>
      </c>
      <c r="D229" s="198" t="s">
        <v>126</v>
      </c>
      <c r="E229" s="199" t="s">
        <v>445</v>
      </c>
      <c r="F229" s="200" t="s">
        <v>446</v>
      </c>
      <c r="G229" s="201" t="s">
        <v>294</v>
      </c>
      <c r="H229" s="202">
        <v>0.046</v>
      </c>
      <c r="I229" s="203"/>
      <c r="J229" s="204">
        <f>ROUND(I229*H229,2)</f>
        <v>0</v>
      </c>
      <c r="K229" s="200" t="s">
        <v>130</v>
      </c>
      <c r="L229" s="45"/>
      <c r="M229" s="205" t="s">
        <v>19</v>
      </c>
      <c r="N229" s="206" t="s">
        <v>45</v>
      </c>
      <c r="O229" s="85"/>
      <c r="P229" s="207">
        <f>O229*H229</f>
        <v>0</v>
      </c>
      <c r="Q229" s="207">
        <v>0</v>
      </c>
      <c r="R229" s="207">
        <f>Q229*H229</f>
        <v>0</v>
      </c>
      <c r="S229" s="207">
        <v>0</v>
      </c>
      <c r="T229" s="208">
        <f>S229*H229</f>
        <v>0</v>
      </c>
      <c r="U229" s="39"/>
      <c r="V229" s="39"/>
      <c r="W229" s="39"/>
      <c r="X229" s="39"/>
      <c r="Y229" s="39"/>
      <c r="Z229" s="39"/>
      <c r="AA229" s="39"/>
      <c r="AB229" s="39"/>
      <c r="AC229" s="39"/>
      <c r="AD229" s="39"/>
      <c r="AE229" s="39"/>
      <c r="AR229" s="209" t="s">
        <v>208</v>
      </c>
      <c r="AT229" s="209" t="s">
        <v>126</v>
      </c>
      <c r="AU229" s="209" t="s">
        <v>81</v>
      </c>
      <c r="AY229" s="18" t="s">
        <v>123</v>
      </c>
      <c r="BE229" s="210">
        <f>IF(N229="základní",J229,0)</f>
        <v>0</v>
      </c>
      <c r="BF229" s="210">
        <f>IF(N229="snížená",J229,0)</f>
        <v>0</v>
      </c>
      <c r="BG229" s="210">
        <f>IF(N229="zákl. přenesená",J229,0)</f>
        <v>0</v>
      </c>
      <c r="BH229" s="210">
        <f>IF(N229="sníž. přenesená",J229,0)</f>
        <v>0</v>
      </c>
      <c r="BI229" s="210">
        <f>IF(N229="nulová",J229,0)</f>
        <v>0</v>
      </c>
      <c r="BJ229" s="18" t="s">
        <v>79</v>
      </c>
      <c r="BK229" s="210">
        <f>ROUND(I229*H229,2)</f>
        <v>0</v>
      </c>
      <c r="BL229" s="18" t="s">
        <v>208</v>
      </c>
      <c r="BM229" s="209" t="s">
        <v>447</v>
      </c>
    </row>
    <row r="230" spans="1:47" s="2" customFormat="1" ht="12">
      <c r="A230" s="39"/>
      <c r="B230" s="40"/>
      <c r="C230" s="41"/>
      <c r="D230" s="213" t="s">
        <v>142</v>
      </c>
      <c r="E230" s="41"/>
      <c r="F230" s="234" t="s">
        <v>345</v>
      </c>
      <c r="G230" s="41"/>
      <c r="H230" s="41"/>
      <c r="I230" s="235"/>
      <c r="J230" s="41"/>
      <c r="K230" s="41"/>
      <c r="L230" s="45"/>
      <c r="M230" s="236"/>
      <c r="N230" s="237"/>
      <c r="O230" s="85"/>
      <c r="P230" s="85"/>
      <c r="Q230" s="85"/>
      <c r="R230" s="85"/>
      <c r="S230" s="85"/>
      <c r="T230" s="86"/>
      <c r="U230" s="39"/>
      <c r="V230" s="39"/>
      <c r="W230" s="39"/>
      <c r="X230" s="39"/>
      <c r="Y230" s="39"/>
      <c r="Z230" s="39"/>
      <c r="AA230" s="39"/>
      <c r="AB230" s="39"/>
      <c r="AC230" s="39"/>
      <c r="AD230" s="39"/>
      <c r="AE230" s="39"/>
      <c r="AT230" s="18" t="s">
        <v>142</v>
      </c>
      <c r="AU230" s="18" t="s">
        <v>81</v>
      </c>
    </row>
    <row r="231" spans="1:63" s="12" customFormat="1" ht="22.8" customHeight="1">
      <c r="A231" s="12"/>
      <c r="B231" s="182"/>
      <c r="C231" s="183"/>
      <c r="D231" s="184" t="s">
        <v>73</v>
      </c>
      <c r="E231" s="196" t="s">
        <v>448</v>
      </c>
      <c r="F231" s="196" t="s">
        <v>449</v>
      </c>
      <c r="G231" s="183"/>
      <c r="H231" s="183"/>
      <c r="I231" s="186"/>
      <c r="J231" s="197">
        <f>BK231</f>
        <v>0</v>
      </c>
      <c r="K231" s="183"/>
      <c r="L231" s="188"/>
      <c r="M231" s="189"/>
      <c r="N231" s="190"/>
      <c r="O231" s="190"/>
      <c r="P231" s="191">
        <f>SUM(P232:P257)</f>
        <v>0</v>
      </c>
      <c r="Q231" s="190"/>
      <c r="R231" s="191">
        <f>SUM(R232:R257)</f>
        <v>0.27926720000000005</v>
      </c>
      <c r="S231" s="190"/>
      <c r="T231" s="192">
        <f>SUM(T232:T257)</f>
        <v>0</v>
      </c>
      <c r="U231" s="12"/>
      <c r="V231" s="12"/>
      <c r="W231" s="12"/>
      <c r="X231" s="12"/>
      <c r="Y231" s="12"/>
      <c r="Z231" s="12"/>
      <c r="AA231" s="12"/>
      <c r="AB231" s="12"/>
      <c r="AC231" s="12"/>
      <c r="AD231" s="12"/>
      <c r="AE231" s="12"/>
      <c r="AR231" s="193" t="s">
        <v>81</v>
      </c>
      <c r="AT231" s="194" t="s">
        <v>73</v>
      </c>
      <c r="AU231" s="194" t="s">
        <v>79</v>
      </c>
      <c r="AY231" s="193" t="s">
        <v>123</v>
      </c>
      <c r="BK231" s="195">
        <f>SUM(BK232:BK257)</f>
        <v>0</v>
      </c>
    </row>
    <row r="232" spans="1:65" s="2" customFormat="1" ht="24.15" customHeight="1">
      <c r="A232" s="39"/>
      <c r="B232" s="40"/>
      <c r="C232" s="198" t="s">
        <v>450</v>
      </c>
      <c r="D232" s="198" t="s">
        <v>126</v>
      </c>
      <c r="E232" s="199" t="s">
        <v>451</v>
      </c>
      <c r="F232" s="200" t="s">
        <v>452</v>
      </c>
      <c r="G232" s="201" t="s">
        <v>140</v>
      </c>
      <c r="H232" s="202">
        <v>5</v>
      </c>
      <c r="I232" s="203"/>
      <c r="J232" s="204">
        <f>ROUND(I232*H232,2)</f>
        <v>0</v>
      </c>
      <c r="K232" s="200" t="s">
        <v>130</v>
      </c>
      <c r="L232" s="45"/>
      <c r="M232" s="205" t="s">
        <v>19</v>
      </c>
      <c r="N232" s="206" t="s">
        <v>45</v>
      </c>
      <c r="O232" s="85"/>
      <c r="P232" s="207">
        <f>O232*H232</f>
        <v>0</v>
      </c>
      <c r="Q232" s="207">
        <v>0</v>
      </c>
      <c r="R232" s="207">
        <f>Q232*H232</f>
        <v>0</v>
      </c>
      <c r="S232" s="207">
        <v>0</v>
      </c>
      <c r="T232" s="208">
        <f>S232*H232</f>
        <v>0</v>
      </c>
      <c r="U232" s="39"/>
      <c r="V232" s="39"/>
      <c r="W232" s="39"/>
      <c r="X232" s="39"/>
      <c r="Y232" s="39"/>
      <c r="Z232" s="39"/>
      <c r="AA232" s="39"/>
      <c r="AB232" s="39"/>
      <c r="AC232" s="39"/>
      <c r="AD232" s="39"/>
      <c r="AE232" s="39"/>
      <c r="AR232" s="209" t="s">
        <v>208</v>
      </c>
      <c r="AT232" s="209" t="s">
        <v>126</v>
      </c>
      <c r="AU232" s="209" t="s">
        <v>81</v>
      </c>
      <c r="AY232" s="18" t="s">
        <v>123</v>
      </c>
      <c r="BE232" s="210">
        <f>IF(N232="základní",J232,0)</f>
        <v>0</v>
      </c>
      <c r="BF232" s="210">
        <f>IF(N232="snížená",J232,0)</f>
        <v>0</v>
      </c>
      <c r="BG232" s="210">
        <f>IF(N232="zákl. přenesená",J232,0)</f>
        <v>0</v>
      </c>
      <c r="BH232" s="210">
        <f>IF(N232="sníž. přenesená",J232,0)</f>
        <v>0</v>
      </c>
      <c r="BI232" s="210">
        <f>IF(N232="nulová",J232,0)</f>
        <v>0</v>
      </c>
      <c r="BJ232" s="18" t="s">
        <v>79</v>
      </c>
      <c r="BK232" s="210">
        <f>ROUND(I232*H232,2)</f>
        <v>0</v>
      </c>
      <c r="BL232" s="18" t="s">
        <v>208</v>
      </c>
      <c r="BM232" s="209" t="s">
        <v>453</v>
      </c>
    </row>
    <row r="233" spans="1:47" s="2" customFormat="1" ht="12">
      <c r="A233" s="39"/>
      <c r="B233" s="40"/>
      <c r="C233" s="41"/>
      <c r="D233" s="213" t="s">
        <v>142</v>
      </c>
      <c r="E233" s="41"/>
      <c r="F233" s="234" t="s">
        <v>454</v>
      </c>
      <c r="G233" s="41"/>
      <c r="H233" s="41"/>
      <c r="I233" s="235"/>
      <c r="J233" s="41"/>
      <c r="K233" s="41"/>
      <c r="L233" s="45"/>
      <c r="M233" s="236"/>
      <c r="N233" s="237"/>
      <c r="O233" s="85"/>
      <c r="P233" s="85"/>
      <c r="Q233" s="85"/>
      <c r="R233" s="85"/>
      <c r="S233" s="85"/>
      <c r="T233" s="86"/>
      <c r="U233" s="39"/>
      <c r="V233" s="39"/>
      <c r="W233" s="39"/>
      <c r="X233" s="39"/>
      <c r="Y233" s="39"/>
      <c r="Z233" s="39"/>
      <c r="AA233" s="39"/>
      <c r="AB233" s="39"/>
      <c r="AC233" s="39"/>
      <c r="AD233" s="39"/>
      <c r="AE233" s="39"/>
      <c r="AT233" s="18" t="s">
        <v>142</v>
      </c>
      <c r="AU233" s="18" t="s">
        <v>81</v>
      </c>
    </row>
    <row r="234" spans="1:65" s="2" customFormat="1" ht="16.5" customHeight="1">
      <c r="A234" s="39"/>
      <c r="B234" s="40"/>
      <c r="C234" s="238" t="s">
        <v>455</v>
      </c>
      <c r="D234" s="238" t="s">
        <v>209</v>
      </c>
      <c r="E234" s="239" t="s">
        <v>456</v>
      </c>
      <c r="F234" s="240" t="s">
        <v>457</v>
      </c>
      <c r="G234" s="241" t="s">
        <v>140</v>
      </c>
      <c r="H234" s="242">
        <v>1</v>
      </c>
      <c r="I234" s="243"/>
      <c r="J234" s="244">
        <f>ROUND(I234*H234,2)</f>
        <v>0</v>
      </c>
      <c r="K234" s="240" t="s">
        <v>130</v>
      </c>
      <c r="L234" s="245"/>
      <c r="M234" s="246" t="s">
        <v>19</v>
      </c>
      <c r="N234" s="247" t="s">
        <v>45</v>
      </c>
      <c r="O234" s="85"/>
      <c r="P234" s="207">
        <f>O234*H234</f>
        <v>0</v>
      </c>
      <c r="Q234" s="207">
        <v>0.0138</v>
      </c>
      <c r="R234" s="207">
        <f>Q234*H234</f>
        <v>0.0138</v>
      </c>
      <c r="S234" s="207">
        <v>0</v>
      </c>
      <c r="T234" s="208">
        <f>S234*H234</f>
        <v>0</v>
      </c>
      <c r="U234" s="39"/>
      <c r="V234" s="39"/>
      <c r="W234" s="39"/>
      <c r="X234" s="39"/>
      <c r="Y234" s="39"/>
      <c r="Z234" s="39"/>
      <c r="AA234" s="39"/>
      <c r="AB234" s="39"/>
      <c r="AC234" s="39"/>
      <c r="AD234" s="39"/>
      <c r="AE234" s="39"/>
      <c r="AR234" s="209" t="s">
        <v>291</v>
      </c>
      <c r="AT234" s="209" t="s">
        <v>209</v>
      </c>
      <c r="AU234" s="209" t="s">
        <v>81</v>
      </c>
      <c r="AY234" s="18" t="s">
        <v>123</v>
      </c>
      <c r="BE234" s="210">
        <f>IF(N234="základní",J234,0)</f>
        <v>0</v>
      </c>
      <c r="BF234" s="210">
        <f>IF(N234="snížená",J234,0)</f>
        <v>0</v>
      </c>
      <c r="BG234" s="210">
        <f>IF(N234="zákl. přenesená",J234,0)</f>
        <v>0</v>
      </c>
      <c r="BH234" s="210">
        <f>IF(N234="sníž. přenesená",J234,0)</f>
        <v>0</v>
      </c>
      <c r="BI234" s="210">
        <f>IF(N234="nulová",J234,0)</f>
        <v>0</v>
      </c>
      <c r="BJ234" s="18" t="s">
        <v>79</v>
      </c>
      <c r="BK234" s="210">
        <f>ROUND(I234*H234,2)</f>
        <v>0</v>
      </c>
      <c r="BL234" s="18" t="s">
        <v>208</v>
      </c>
      <c r="BM234" s="209" t="s">
        <v>458</v>
      </c>
    </row>
    <row r="235" spans="1:65" s="2" customFormat="1" ht="16.5" customHeight="1">
      <c r="A235" s="39"/>
      <c r="B235" s="40"/>
      <c r="C235" s="238" t="s">
        <v>459</v>
      </c>
      <c r="D235" s="238" t="s">
        <v>209</v>
      </c>
      <c r="E235" s="239" t="s">
        <v>460</v>
      </c>
      <c r="F235" s="240" t="s">
        <v>461</v>
      </c>
      <c r="G235" s="241" t="s">
        <v>140</v>
      </c>
      <c r="H235" s="242">
        <v>3</v>
      </c>
      <c r="I235" s="243"/>
      <c r="J235" s="244">
        <f>ROUND(I235*H235,2)</f>
        <v>0</v>
      </c>
      <c r="K235" s="240" t="s">
        <v>130</v>
      </c>
      <c r="L235" s="245"/>
      <c r="M235" s="246" t="s">
        <v>19</v>
      </c>
      <c r="N235" s="247" t="s">
        <v>45</v>
      </c>
      <c r="O235" s="85"/>
      <c r="P235" s="207">
        <f>O235*H235</f>
        <v>0</v>
      </c>
      <c r="Q235" s="207">
        <v>0.016</v>
      </c>
      <c r="R235" s="207">
        <f>Q235*H235</f>
        <v>0.048</v>
      </c>
      <c r="S235" s="207">
        <v>0</v>
      </c>
      <c r="T235" s="208">
        <f>S235*H235</f>
        <v>0</v>
      </c>
      <c r="U235" s="39"/>
      <c r="V235" s="39"/>
      <c r="W235" s="39"/>
      <c r="X235" s="39"/>
      <c r="Y235" s="39"/>
      <c r="Z235" s="39"/>
      <c r="AA235" s="39"/>
      <c r="AB235" s="39"/>
      <c r="AC235" s="39"/>
      <c r="AD235" s="39"/>
      <c r="AE235" s="39"/>
      <c r="AR235" s="209" t="s">
        <v>291</v>
      </c>
      <c r="AT235" s="209" t="s">
        <v>209</v>
      </c>
      <c r="AU235" s="209" t="s">
        <v>81</v>
      </c>
      <c r="AY235" s="18" t="s">
        <v>123</v>
      </c>
      <c r="BE235" s="210">
        <f>IF(N235="základní",J235,0)</f>
        <v>0</v>
      </c>
      <c r="BF235" s="210">
        <f>IF(N235="snížená",J235,0)</f>
        <v>0</v>
      </c>
      <c r="BG235" s="210">
        <f>IF(N235="zákl. přenesená",J235,0)</f>
        <v>0</v>
      </c>
      <c r="BH235" s="210">
        <f>IF(N235="sníž. přenesená",J235,0)</f>
        <v>0</v>
      </c>
      <c r="BI235" s="210">
        <f>IF(N235="nulová",J235,0)</f>
        <v>0</v>
      </c>
      <c r="BJ235" s="18" t="s">
        <v>79</v>
      </c>
      <c r="BK235" s="210">
        <f>ROUND(I235*H235,2)</f>
        <v>0</v>
      </c>
      <c r="BL235" s="18" t="s">
        <v>208</v>
      </c>
      <c r="BM235" s="209" t="s">
        <v>462</v>
      </c>
    </row>
    <row r="236" spans="1:65" s="2" customFormat="1" ht="16.5" customHeight="1">
      <c r="A236" s="39"/>
      <c r="B236" s="40"/>
      <c r="C236" s="238" t="s">
        <v>463</v>
      </c>
      <c r="D236" s="238" t="s">
        <v>209</v>
      </c>
      <c r="E236" s="239" t="s">
        <v>464</v>
      </c>
      <c r="F236" s="240" t="s">
        <v>465</v>
      </c>
      <c r="G236" s="241" t="s">
        <v>140</v>
      </c>
      <c r="H236" s="242">
        <v>1</v>
      </c>
      <c r="I236" s="243"/>
      <c r="J236" s="244">
        <f>ROUND(I236*H236,2)</f>
        <v>0</v>
      </c>
      <c r="K236" s="240" t="s">
        <v>130</v>
      </c>
      <c r="L236" s="245"/>
      <c r="M236" s="246" t="s">
        <v>19</v>
      </c>
      <c r="N236" s="247" t="s">
        <v>45</v>
      </c>
      <c r="O236" s="85"/>
      <c r="P236" s="207">
        <f>O236*H236</f>
        <v>0</v>
      </c>
      <c r="Q236" s="207">
        <v>0.038</v>
      </c>
      <c r="R236" s="207">
        <f>Q236*H236</f>
        <v>0.038</v>
      </c>
      <c r="S236" s="207">
        <v>0</v>
      </c>
      <c r="T236" s="208">
        <f>S236*H236</f>
        <v>0</v>
      </c>
      <c r="U236" s="39"/>
      <c r="V236" s="39"/>
      <c r="W236" s="39"/>
      <c r="X236" s="39"/>
      <c r="Y236" s="39"/>
      <c r="Z236" s="39"/>
      <c r="AA236" s="39"/>
      <c r="AB236" s="39"/>
      <c r="AC236" s="39"/>
      <c r="AD236" s="39"/>
      <c r="AE236" s="39"/>
      <c r="AR236" s="209" t="s">
        <v>291</v>
      </c>
      <c r="AT236" s="209" t="s">
        <v>209</v>
      </c>
      <c r="AU236" s="209" t="s">
        <v>81</v>
      </c>
      <c r="AY236" s="18" t="s">
        <v>123</v>
      </c>
      <c r="BE236" s="210">
        <f>IF(N236="základní",J236,0)</f>
        <v>0</v>
      </c>
      <c r="BF236" s="210">
        <f>IF(N236="snížená",J236,0)</f>
        <v>0</v>
      </c>
      <c r="BG236" s="210">
        <f>IF(N236="zákl. přenesená",J236,0)</f>
        <v>0</v>
      </c>
      <c r="BH236" s="210">
        <f>IF(N236="sníž. přenesená",J236,0)</f>
        <v>0</v>
      </c>
      <c r="BI236" s="210">
        <f>IF(N236="nulová",J236,0)</f>
        <v>0</v>
      </c>
      <c r="BJ236" s="18" t="s">
        <v>79</v>
      </c>
      <c r="BK236" s="210">
        <f>ROUND(I236*H236,2)</f>
        <v>0</v>
      </c>
      <c r="BL236" s="18" t="s">
        <v>208</v>
      </c>
      <c r="BM236" s="209" t="s">
        <v>466</v>
      </c>
    </row>
    <row r="237" spans="1:65" s="2" customFormat="1" ht="24.15" customHeight="1">
      <c r="A237" s="39"/>
      <c r="B237" s="40"/>
      <c r="C237" s="198" t="s">
        <v>467</v>
      </c>
      <c r="D237" s="198" t="s">
        <v>126</v>
      </c>
      <c r="E237" s="199" t="s">
        <v>468</v>
      </c>
      <c r="F237" s="200" t="s">
        <v>469</v>
      </c>
      <c r="G237" s="201" t="s">
        <v>140</v>
      </c>
      <c r="H237" s="202">
        <v>1</v>
      </c>
      <c r="I237" s="203"/>
      <c r="J237" s="204">
        <f>ROUND(I237*H237,2)</f>
        <v>0</v>
      </c>
      <c r="K237" s="200" t="s">
        <v>130</v>
      </c>
      <c r="L237" s="45"/>
      <c r="M237" s="205" t="s">
        <v>19</v>
      </c>
      <c r="N237" s="206" t="s">
        <v>45</v>
      </c>
      <c r="O237" s="85"/>
      <c r="P237" s="207">
        <f>O237*H237</f>
        <v>0</v>
      </c>
      <c r="Q237" s="207">
        <v>0.00088</v>
      </c>
      <c r="R237" s="207">
        <f>Q237*H237</f>
        <v>0.00088</v>
      </c>
      <c r="S237" s="207">
        <v>0</v>
      </c>
      <c r="T237" s="208">
        <f>S237*H237</f>
        <v>0</v>
      </c>
      <c r="U237" s="39"/>
      <c r="V237" s="39"/>
      <c r="W237" s="39"/>
      <c r="X237" s="39"/>
      <c r="Y237" s="39"/>
      <c r="Z237" s="39"/>
      <c r="AA237" s="39"/>
      <c r="AB237" s="39"/>
      <c r="AC237" s="39"/>
      <c r="AD237" s="39"/>
      <c r="AE237" s="39"/>
      <c r="AR237" s="209" t="s">
        <v>208</v>
      </c>
      <c r="AT237" s="209" t="s">
        <v>126</v>
      </c>
      <c r="AU237" s="209" t="s">
        <v>81</v>
      </c>
      <c r="AY237" s="18" t="s">
        <v>123</v>
      </c>
      <c r="BE237" s="210">
        <f>IF(N237="základní",J237,0)</f>
        <v>0</v>
      </c>
      <c r="BF237" s="210">
        <f>IF(N237="snížená",J237,0)</f>
        <v>0</v>
      </c>
      <c r="BG237" s="210">
        <f>IF(N237="zákl. přenesená",J237,0)</f>
        <v>0</v>
      </c>
      <c r="BH237" s="210">
        <f>IF(N237="sníž. přenesená",J237,0)</f>
        <v>0</v>
      </c>
      <c r="BI237" s="210">
        <f>IF(N237="nulová",J237,0)</f>
        <v>0</v>
      </c>
      <c r="BJ237" s="18" t="s">
        <v>79</v>
      </c>
      <c r="BK237" s="210">
        <f>ROUND(I237*H237,2)</f>
        <v>0</v>
      </c>
      <c r="BL237" s="18" t="s">
        <v>208</v>
      </c>
      <c r="BM237" s="209" t="s">
        <v>470</v>
      </c>
    </row>
    <row r="238" spans="1:47" s="2" customFormat="1" ht="12">
      <c r="A238" s="39"/>
      <c r="B238" s="40"/>
      <c r="C238" s="41"/>
      <c r="D238" s="213" t="s">
        <v>142</v>
      </c>
      <c r="E238" s="41"/>
      <c r="F238" s="234" t="s">
        <v>454</v>
      </c>
      <c r="G238" s="41"/>
      <c r="H238" s="41"/>
      <c r="I238" s="235"/>
      <c r="J238" s="41"/>
      <c r="K238" s="41"/>
      <c r="L238" s="45"/>
      <c r="M238" s="236"/>
      <c r="N238" s="237"/>
      <c r="O238" s="85"/>
      <c r="P238" s="85"/>
      <c r="Q238" s="85"/>
      <c r="R238" s="85"/>
      <c r="S238" s="85"/>
      <c r="T238" s="86"/>
      <c r="U238" s="39"/>
      <c r="V238" s="39"/>
      <c r="W238" s="39"/>
      <c r="X238" s="39"/>
      <c r="Y238" s="39"/>
      <c r="Z238" s="39"/>
      <c r="AA238" s="39"/>
      <c r="AB238" s="39"/>
      <c r="AC238" s="39"/>
      <c r="AD238" s="39"/>
      <c r="AE238" s="39"/>
      <c r="AT238" s="18" t="s">
        <v>142</v>
      </c>
      <c r="AU238" s="18" t="s">
        <v>81</v>
      </c>
    </row>
    <row r="239" spans="1:65" s="2" customFormat="1" ht="16.5" customHeight="1">
      <c r="A239" s="39"/>
      <c r="B239" s="40"/>
      <c r="C239" s="238" t="s">
        <v>471</v>
      </c>
      <c r="D239" s="238" t="s">
        <v>209</v>
      </c>
      <c r="E239" s="239" t="s">
        <v>472</v>
      </c>
      <c r="F239" s="240" t="s">
        <v>473</v>
      </c>
      <c r="G239" s="241" t="s">
        <v>140</v>
      </c>
      <c r="H239" s="242">
        <v>1</v>
      </c>
      <c r="I239" s="243"/>
      <c r="J239" s="244">
        <f>ROUND(I239*H239,2)</f>
        <v>0</v>
      </c>
      <c r="K239" s="240" t="s">
        <v>130</v>
      </c>
      <c r="L239" s="245"/>
      <c r="M239" s="246" t="s">
        <v>19</v>
      </c>
      <c r="N239" s="247" t="s">
        <v>45</v>
      </c>
      <c r="O239" s="85"/>
      <c r="P239" s="207">
        <f>O239*H239</f>
        <v>0</v>
      </c>
      <c r="Q239" s="207">
        <v>0.042</v>
      </c>
      <c r="R239" s="207">
        <f>Q239*H239</f>
        <v>0.042</v>
      </c>
      <c r="S239" s="207">
        <v>0</v>
      </c>
      <c r="T239" s="208">
        <f>S239*H239</f>
        <v>0</v>
      </c>
      <c r="U239" s="39"/>
      <c r="V239" s="39"/>
      <c r="W239" s="39"/>
      <c r="X239" s="39"/>
      <c r="Y239" s="39"/>
      <c r="Z239" s="39"/>
      <c r="AA239" s="39"/>
      <c r="AB239" s="39"/>
      <c r="AC239" s="39"/>
      <c r="AD239" s="39"/>
      <c r="AE239" s="39"/>
      <c r="AR239" s="209" t="s">
        <v>291</v>
      </c>
      <c r="AT239" s="209" t="s">
        <v>209</v>
      </c>
      <c r="AU239" s="209" t="s">
        <v>81</v>
      </c>
      <c r="AY239" s="18" t="s">
        <v>123</v>
      </c>
      <c r="BE239" s="210">
        <f>IF(N239="základní",J239,0)</f>
        <v>0</v>
      </c>
      <c r="BF239" s="210">
        <f>IF(N239="snížená",J239,0)</f>
        <v>0</v>
      </c>
      <c r="BG239" s="210">
        <f>IF(N239="zákl. přenesená",J239,0)</f>
        <v>0</v>
      </c>
      <c r="BH239" s="210">
        <f>IF(N239="sníž. přenesená",J239,0)</f>
        <v>0</v>
      </c>
      <c r="BI239" s="210">
        <f>IF(N239="nulová",J239,0)</f>
        <v>0</v>
      </c>
      <c r="BJ239" s="18" t="s">
        <v>79</v>
      </c>
      <c r="BK239" s="210">
        <f>ROUND(I239*H239,2)</f>
        <v>0</v>
      </c>
      <c r="BL239" s="18" t="s">
        <v>208</v>
      </c>
      <c r="BM239" s="209" t="s">
        <v>474</v>
      </c>
    </row>
    <row r="240" spans="1:65" s="2" customFormat="1" ht="16.5" customHeight="1">
      <c r="A240" s="39"/>
      <c r="B240" s="40"/>
      <c r="C240" s="198" t="s">
        <v>475</v>
      </c>
      <c r="D240" s="198" t="s">
        <v>126</v>
      </c>
      <c r="E240" s="199" t="s">
        <v>476</v>
      </c>
      <c r="F240" s="200" t="s">
        <v>477</v>
      </c>
      <c r="G240" s="201" t="s">
        <v>140</v>
      </c>
      <c r="H240" s="202">
        <v>1</v>
      </c>
      <c r="I240" s="203"/>
      <c r="J240" s="204">
        <f>ROUND(I240*H240,2)</f>
        <v>0</v>
      </c>
      <c r="K240" s="200" t="s">
        <v>130</v>
      </c>
      <c r="L240" s="45"/>
      <c r="M240" s="205" t="s">
        <v>19</v>
      </c>
      <c r="N240" s="206" t="s">
        <v>45</v>
      </c>
      <c r="O240" s="85"/>
      <c r="P240" s="207">
        <f>O240*H240</f>
        <v>0</v>
      </c>
      <c r="Q240" s="207">
        <v>0</v>
      </c>
      <c r="R240" s="207">
        <f>Q240*H240</f>
        <v>0</v>
      </c>
      <c r="S240" s="207">
        <v>0</v>
      </c>
      <c r="T240" s="208">
        <f>S240*H240</f>
        <v>0</v>
      </c>
      <c r="U240" s="39"/>
      <c r="V240" s="39"/>
      <c r="W240" s="39"/>
      <c r="X240" s="39"/>
      <c r="Y240" s="39"/>
      <c r="Z240" s="39"/>
      <c r="AA240" s="39"/>
      <c r="AB240" s="39"/>
      <c r="AC240" s="39"/>
      <c r="AD240" s="39"/>
      <c r="AE240" s="39"/>
      <c r="AR240" s="209" t="s">
        <v>208</v>
      </c>
      <c r="AT240" s="209" t="s">
        <v>126</v>
      </c>
      <c r="AU240" s="209" t="s">
        <v>81</v>
      </c>
      <c r="AY240" s="18" t="s">
        <v>123</v>
      </c>
      <c r="BE240" s="210">
        <f>IF(N240="základní",J240,0)</f>
        <v>0</v>
      </c>
      <c r="BF240" s="210">
        <f>IF(N240="snížená",J240,0)</f>
        <v>0</v>
      </c>
      <c r="BG240" s="210">
        <f>IF(N240="zákl. přenesená",J240,0)</f>
        <v>0</v>
      </c>
      <c r="BH240" s="210">
        <f>IF(N240="sníž. přenesená",J240,0)</f>
        <v>0</v>
      </c>
      <c r="BI240" s="210">
        <f>IF(N240="nulová",J240,0)</f>
        <v>0</v>
      </c>
      <c r="BJ240" s="18" t="s">
        <v>79</v>
      </c>
      <c r="BK240" s="210">
        <f>ROUND(I240*H240,2)</f>
        <v>0</v>
      </c>
      <c r="BL240" s="18" t="s">
        <v>208</v>
      </c>
      <c r="BM240" s="209" t="s">
        <v>478</v>
      </c>
    </row>
    <row r="241" spans="1:65" s="2" customFormat="1" ht="16.5" customHeight="1">
      <c r="A241" s="39"/>
      <c r="B241" s="40"/>
      <c r="C241" s="238" t="s">
        <v>479</v>
      </c>
      <c r="D241" s="238" t="s">
        <v>209</v>
      </c>
      <c r="E241" s="239" t="s">
        <v>480</v>
      </c>
      <c r="F241" s="240" t="s">
        <v>481</v>
      </c>
      <c r="G241" s="241" t="s">
        <v>140</v>
      </c>
      <c r="H241" s="242">
        <v>1</v>
      </c>
      <c r="I241" s="243"/>
      <c r="J241" s="244">
        <f>ROUND(I241*H241,2)</f>
        <v>0</v>
      </c>
      <c r="K241" s="240" t="s">
        <v>130</v>
      </c>
      <c r="L241" s="245"/>
      <c r="M241" s="246" t="s">
        <v>19</v>
      </c>
      <c r="N241" s="247" t="s">
        <v>45</v>
      </c>
      <c r="O241" s="85"/>
      <c r="P241" s="207">
        <f>O241*H241</f>
        <v>0</v>
      </c>
      <c r="Q241" s="207">
        <v>0.0047</v>
      </c>
      <c r="R241" s="207">
        <f>Q241*H241</f>
        <v>0.0047</v>
      </c>
      <c r="S241" s="207">
        <v>0</v>
      </c>
      <c r="T241" s="208">
        <f>S241*H241</f>
        <v>0</v>
      </c>
      <c r="U241" s="39"/>
      <c r="V241" s="39"/>
      <c r="W241" s="39"/>
      <c r="X241" s="39"/>
      <c r="Y241" s="39"/>
      <c r="Z241" s="39"/>
      <c r="AA241" s="39"/>
      <c r="AB241" s="39"/>
      <c r="AC241" s="39"/>
      <c r="AD241" s="39"/>
      <c r="AE241" s="39"/>
      <c r="AR241" s="209" t="s">
        <v>291</v>
      </c>
      <c r="AT241" s="209" t="s">
        <v>209</v>
      </c>
      <c r="AU241" s="209" t="s">
        <v>81</v>
      </c>
      <c r="AY241" s="18" t="s">
        <v>123</v>
      </c>
      <c r="BE241" s="210">
        <f>IF(N241="základní",J241,0)</f>
        <v>0</v>
      </c>
      <c r="BF241" s="210">
        <f>IF(N241="snížená",J241,0)</f>
        <v>0</v>
      </c>
      <c r="BG241" s="210">
        <f>IF(N241="zákl. přenesená",J241,0)</f>
        <v>0</v>
      </c>
      <c r="BH241" s="210">
        <f>IF(N241="sníž. přenesená",J241,0)</f>
        <v>0</v>
      </c>
      <c r="BI241" s="210">
        <f>IF(N241="nulová",J241,0)</f>
        <v>0</v>
      </c>
      <c r="BJ241" s="18" t="s">
        <v>79</v>
      </c>
      <c r="BK241" s="210">
        <f>ROUND(I241*H241,2)</f>
        <v>0</v>
      </c>
      <c r="BL241" s="18" t="s">
        <v>208</v>
      </c>
      <c r="BM241" s="209" t="s">
        <v>482</v>
      </c>
    </row>
    <row r="242" spans="1:65" s="2" customFormat="1" ht="16.5" customHeight="1">
      <c r="A242" s="39"/>
      <c r="B242" s="40"/>
      <c r="C242" s="198" t="s">
        <v>483</v>
      </c>
      <c r="D242" s="198" t="s">
        <v>126</v>
      </c>
      <c r="E242" s="199" t="s">
        <v>484</v>
      </c>
      <c r="F242" s="200" t="s">
        <v>485</v>
      </c>
      <c r="G242" s="201" t="s">
        <v>140</v>
      </c>
      <c r="H242" s="202">
        <v>5</v>
      </c>
      <c r="I242" s="203"/>
      <c r="J242" s="204">
        <f>ROUND(I242*H242,2)</f>
        <v>0</v>
      </c>
      <c r="K242" s="200" t="s">
        <v>130</v>
      </c>
      <c r="L242" s="45"/>
      <c r="M242" s="205" t="s">
        <v>19</v>
      </c>
      <c r="N242" s="206" t="s">
        <v>45</v>
      </c>
      <c r="O242" s="85"/>
      <c r="P242" s="207">
        <f>O242*H242</f>
        <v>0</v>
      </c>
      <c r="Q242" s="207">
        <v>0</v>
      </c>
      <c r="R242" s="207">
        <f>Q242*H242</f>
        <v>0</v>
      </c>
      <c r="S242" s="207">
        <v>0</v>
      </c>
      <c r="T242" s="208">
        <f>S242*H242</f>
        <v>0</v>
      </c>
      <c r="U242" s="39"/>
      <c r="V242" s="39"/>
      <c r="W242" s="39"/>
      <c r="X242" s="39"/>
      <c r="Y242" s="39"/>
      <c r="Z242" s="39"/>
      <c r="AA242" s="39"/>
      <c r="AB242" s="39"/>
      <c r="AC242" s="39"/>
      <c r="AD242" s="39"/>
      <c r="AE242" s="39"/>
      <c r="AR242" s="209" t="s">
        <v>208</v>
      </c>
      <c r="AT242" s="209" t="s">
        <v>126</v>
      </c>
      <c r="AU242" s="209" t="s">
        <v>81</v>
      </c>
      <c r="AY242" s="18" t="s">
        <v>123</v>
      </c>
      <c r="BE242" s="210">
        <f>IF(N242="základní",J242,0)</f>
        <v>0</v>
      </c>
      <c r="BF242" s="210">
        <f>IF(N242="snížená",J242,0)</f>
        <v>0</v>
      </c>
      <c r="BG242" s="210">
        <f>IF(N242="zákl. přenesená",J242,0)</f>
        <v>0</v>
      </c>
      <c r="BH242" s="210">
        <f>IF(N242="sníž. přenesená",J242,0)</f>
        <v>0</v>
      </c>
      <c r="BI242" s="210">
        <f>IF(N242="nulová",J242,0)</f>
        <v>0</v>
      </c>
      <c r="BJ242" s="18" t="s">
        <v>79</v>
      </c>
      <c r="BK242" s="210">
        <f>ROUND(I242*H242,2)</f>
        <v>0</v>
      </c>
      <c r="BL242" s="18" t="s">
        <v>208</v>
      </c>
      <c r="BM242" s="209" t="s">
        <v>486</v>
      </c>
    </row>
    <row r="243" spans="1:65" s="2" customFormat="1" ht="16.5" customHeight="1">
      <c r="A243" s="39"/>
      <c r="B243" s="40"/>
      <c r="C243" s="238" t="s">
        <v>487</v>
      </c>
      <c r="D243" s="238" t="s">
        <v>209</v>
      </c>
      <c r="E243" s="239" t="s">
        <v>488</v>
      </c>
      <c r="F243" s="240" t="s">
        <v>489</v>
      </c>
      <c r="G243" s="241" t="s">
        <v>140</v>
      </c>
      <c r="H243" s="242">
        <v>5</v>
      </c>
      <c r="I243" s="243"/>
      <c r="J243" s="244">
        <f>ROUND(I243*H243,2)</f>
        <v>0</v>
      </c>
      <c r="K243" s="240" t="s">
        <v>130</v>
      </c>
      <c r="L243" s="245"/>
      <c r="M243" s="246" t="s">
        <v>19</v>
      </c>
      <c r="N243" s="247" t="s">
        <v>45</v>
      </c>
      <c r="O243" s="85"/>
      <c r="P243" s="207">
        <f>O243*H243</f>
        <v>0</v>
      </c>
      <c r="Q243" s="207">
        <v>0.0012</v>
      </c>
      <c r="R243" s="207">
        <f>Q243*H243</f>
        <v>0.005999999999999999</v>
      </c>
      <c r="S243" s="207">
        <v>0</v>
      </c>
      <c r="T243" s="208">
        <f>S243*H243</f>
        <v>0</v>
      </c>
      <c r="U243" s="39"/>
      <c r="V243" s="39"/>
      <c r="W243" s="39"/>
      <c r="X243" s="39"/>
      <c r="Y243" s="39"/>
      <c r="Z243" s="39"/>
      <c r="AA243" s="39"/>
      <c r="AB243" s="39"/>
      <c r="AC243" s="39"/>
      <c r="AD243" s="39"/>
      <c r="AE243" s="39"/>
      <c r="AR243" s="209" t="s">
        <v>291</v>
      </c>
      <c r="AT243" s="209" t="s">
        <v>209</v>
      </c>
      <c r="AU243" s="209" t="s">
        <v>81</v>
      </c>
      <c r="AY243" s="18" t="s">
        <v>123</v>
      </c>
      <c r="BE243" s="210">
        <f>IF(N243="základní",J243,0)</f>
        <v>0</v>
      </c>
      <c r="BF243" s="210">
        <f>IF(N243="snížená",J243,0)</f>
        <v>0</v>
      </c>
      <c r="BG243" s="210">
        <f>IF(N243="zákl. přenesená",J243,0)</f>
        <v>0</v>
      </c>
      <c r="BH243" s="210">
        <f>IF(N243="sníž. přenesená",J243,0)</f>
        <v>0</v>
      </c>
      <c r="BI243" s="210">
        <f>IF(N243="nulová",J243,0)</f>
        <v>0</v>
      </c>
      <c r="BJ243" s="18" t="s">
        <v>79</v>
      </c>
      <c r="BK243" s="210">
        <f>ROUND(I243*H243,2)</f>
        <v>0</v>
      </c>
      <c r="BL243" s="18" t="s">
        <v>208</v>
      </c>
      <c r="BM243" s="209" t="s">
        <v>490</v>
      </c>
    </row>
    <row r="244" spans="1:65" s="2" customFormat="1" ht="24.15" customHeight="1">
      <c r="A244" s="39"/>
      <c r="B244" s="40"/>
      <c r="C244" s="198" t="s">
        <v>491</v>
      </c>
      <c r="D244" s="198" t="s">
        <v>126</v>
      </c>
      <c r="E244" s="199" t="s">
        <v>492</v>
      </c>
      <c r="F244" s="200" t="s">
        <v>493</v>
      </c>
      <c r="G244" s="201" t="s">
        <v>140</v>
      </c>
      <c r="H244" s="202">
        <v>1</v>
      </c>
      <c r="I244" s="203"/>
      <c r="J244" s="204">
        <f>ROUND(I244*H244,2)</f>
        <v>0</v>
      </c>
      <c r="K244" s="200" t="s">
        <v>130</v>
      </c>
      <c r="L244" s="45"/>
      <c r="M244" s="205" t="s">
        <v>19</v>
      </c>
      <c r="N244" s="206" t="s">
        <v>45</v>
      </c>
      <c r="O244" s="85"/>
      <c r="P244" s="207">
        <f>O244*H244</f>
        <v>0</v>
      </c>
      <c r="Q244" s="207">
        <v>0</v>
      </c>
      <c r="R244" s="207">
        <f>Q244*H244</f>
        <v>0</v>
      </c>
      <c r="S244" s="207">
        <v>0</v>
      </c>
      <c r="T244" s="208">
        <f>S244*H244</f>
        <v>0</v>
      </c>
      <c r="U244" s="39"/>
      <c r="V244" s="39"/>
      <c r="W244" s="39"/>
      <c r="X244" s="39"/>
      <c r="Y244" s="39"/>
      <c r="Z244" s="39"/>
      <c r="AA244" s="39"/>
      <c r="AB244" s="39"/>
      <c r="AC244" s="39"/>
      <c r="AD244" s="39"/>
      <c r="AE244" s="39"/>
      <c r="AR244" s="209" t="s">
        <v>208</v>
      </c>
      <c r="AT244" s="209" t="s">
        <v>126</v>
      </c>
      <c r="AU244" s="209" t="s">
        <v>81</v>
      </c>
      <c r="AY244" s="18" t="s">
        <v>123</v>
      </c>
      <c r="BE244" s="210">
        <f>IF(N244="základní",J244,0)</f>
        <v>0</v>
      </c>
      <c r="BF244" s="210">
        <f>IF(N244="snížená",J244,0)</f>
        <v>0</v>
      </c>
      <c r="BG244" s="210">
        <f>IF(N244="zákl. přenesená",J244,0)</f>
        <v>0</v>
      </c>
      <c r="BH244" s="210">
        <f>IF(N244="sníž. přenesená",J244,0)</f>
        <v>0</v>
      </c>
      <c r="BI244" s="210">
        <f>IF(N244="nulová",J244,0)</f>
        <v>0</v>
      </c>
      <c r="BJ244" s="18" t="s">
        <v>79</v>
      </c>
      <c r="BK244" s="210">
        <f>ROUND(I244*H244,2)</f>
        <v>0</v>
      </c>
      <c r="BL244" s="18" t="s">
        <v>208</v>
      </c>
      <c r="BM244" s="209" t="s">
        <v>494</v>
      </c>
    </row>
    <row r="245" spans="1:47" s="2" customFormat="1" ht="12">
      <c r="A245" s="39"/>
      <c r="B245" s="40"/>
      <c r="C245" s="41"/>
      <c r="D245" s="213" t="s">
        <v>142</v>
      </c>
      <c r="E245" s="41"/>
      <c r="F245" s="234" t="s">
        <v>495</v>
      </c>
      <c r="G245" s="41"/>
      <c r="H245" s="41"/>
      <c r="I245" s="235"/>
      <c r="J245" s="41"/>
      <c r="K245" s="41"/>
      <c r="L245" s="45"/>
      <c r="M245" s="236"/>
      <c r="N245" s="237"/>
      <c r="O245" s="85"/>
      <c r="P245" s="85"/>
      <c r="Q245" s="85"/>
      <c r="R245" s="85"/>
      <c r="S245" s="85"/>
      <c r="T245" s="86"/>
      <c r="U245" s="39"/>
      <c r="V245" s="39"/>
      <c r="W245" s="39"/>
      <c r="X245" s="39"/>
      <c r="Y245" s="39"/>
      <c r="Z245" s="39"/>
      <c r="AA245" s="39"/>
      <c r="AB245" s="39"/>
      <c r="AC245" s="39"/>
      <c r="AD245" s="39"/>
      <c r="AE245" s="39"/>
      <c r="AT245" s="18" t="s">
        <v>142</v>
      </c>
      <c r="AU245" s="18" t="s">
        <v>81</v>
      </c>
    </row>
    <row r="246" spans="1:51" s="13" customFormat="1" ht="12">
      <c r="A246" s="13"/>
      <c r="B246" s="211"/>
      <c r="C246" s="212"/>
      <c r="D246" s="213" t="s">
        <v>133</v>
      </c>
      <c r="E246" s="214" t="s">
        <v>19</v>
      </c>
      <c r="F246" s="215" t="s">
        <v>496</v>
      </c>
      <c r="G246" s="212"/>
      <c r="H246" s="216">
        <v>1</v>
      </c>
      <c r="I246" s="217"/>
      <c r="J246" s="212"/>
      <c r="K246" s="212"/>
      <c r="L246" s="218"/>
      <c r="M246" s="219"/>
      <c r="N246" s="220"/>
      <c r="O246" s="220"/>
      <c r="P246" s="220"/>
      <c r="Q246" s="220"/>
      <c r="R246" s="220"/>
      <c r="S246" s="220"/>
      <c r="T246" s="221"/>
      <c r="U246" s="13"/>
      <c r="V246" s="13"/>
      <c r="W246" s="13"/>
      <c r="X246" s="13"/>
      <c r="Y246" s="13"/>
      <c r="Z246" s="13"/>
      <c r="AA246" s="13"/>
      <c r="AB246" s="13"/>
      <c r="AC246" s="13"/>
      <c r="AD246" s="13"/>
      <c r="AE246" s="13"/>
      <c r="AT246" s="222" t="s">
        <v>133</v>
      </c>
      <c r="AU246" s="222" t="s">
        <v>81</v>
      </c>
      <c r="AV246" s="13" t="s">
        <v>81</v>
      </c>
      <c r="AW246" s="13" t="s">
        <v>35</v>
      </c>
      <c r="AX246" s="13" t="s">
        <v>79</v>
      </c>
      <c r="AY246" s="222" t="s">
        <v>123</v>
      </c>
    </row>
    <row r="247" spans="1:65" s="2" customFormat="1" ht="16.5" customHeight="1">
      <c r="A247" s="39"/>
      <c r="B247" s="40"/>
      <c r="C247" s="238" t="s">
        <v>497</v>
      </c>
      <c r="D247" s="238" t="s">
        <v>209</v>
      </c>
      <c r="E247" s="239" t="s">
        <v>498</v>
      </c>
      <c r="F247" s="240" t="s">
        <v>499</v>
      </c>
      <c r="G247" s="241" t="s">
        <v>194</v>
      </c>
      <c r="H247" s="242">
        <v>3</v>
      </c>
      <c r="I247" s="243"/>
      <c r="J247" s="244">
        <f>ROUND(I247*H247,2)</f>
        <v>0</v>
      </c>
      <c r="K247" s="240" t="s">
        <v>130</v>
      </c>
      <c r="L247" s="245"/>
      <c r="M247" s="246" t="s">
        <v>19</v>
      </c>
      <c r="N247" s="247" t="s">
        <v>45</v>
      </c>
      <c r="O247" s="85"/>
      <c r="P247" s="207">
        <f>O247*H247</f>
        <v>0</v>
      </c>
      <c r="Q247" s="207">
        <v>0.008</v>
      </c>
      <c r="R247" s="207">
        <f>Q247*H247</f>
        <v>0.024</v>
      </c>
      <c r="S247" s="207">
        <v>0</v>
      </c>
      <c r="T247" s="208">
        <f>S247*H247</f>
        <v>0</v>
      </c>
      <c r="U247" s="39"/>
      <c r="V247" s="39"/>
      <c r="W247" s="39"/>
      <c r="X247" s="39"/>
      <c r="Y247" s="39"/>
      <c r="Z247" s="39"/>
      <c r="AA247" s="39"/>
      <c r="AB247" s="39"/>
      <c r="AC247" s="39"/>
      <c r="AD247" s="39"/>
      <c r="AE247" s="39"/>
      <c r="AR247" s="209" t="s">
        <v>291</v>
      </c>
      <c r="AT247" s="209" t="s">
        <v>209</v>
      </c>
      <c r="AU247" s="209" t="s">
        <v>81</v>
      </c>
      <c r="AY247" s="18" t="s">
        <v>123</v>
      </c>
      <c r="BE247" s="210">
        <f>IF(N247="základní",J247,0)</f>
        <v>0</v>
      </c>
      <c r="BF247" s="210">
        <f>IF(N247="snížená",J247,0)</f>
        <v>0</v>
      </c>
      <c r="BG247" s="210">
        <f>IF(N247="zákl. přenesená",J247,0)</f>
        <v>0</v>
      </c>
      <c r="BH247" s="210">
        <f>IF(N247="sníž. přenesená",J247,0)</f>
        <v>0</v>
      </c>
      <c r="BI247" s="210">
        <f>IF(N247="nulová",J247,0)</f>
        <v>0</v>
      </c>
      <c r="BJ247" s="18" t="s">
        <v>79</v>
      </c>
      <c r="BK247" s="210">
        <f>ROUND(I247*H247,2)</f>
        <v>0</v>
      </c>
      <c r="BL247" s="18" t="s">
        <v>208</v>
      </c>
      <c r="BM247" s="209" t="s">
        <v>500</v>
      </c>
    </row>
    <row r="248" spans="1:47" s="2" customFormat="1" ht="12">
      <c r="A248" s="39"/>
      <c r="B248" s="40"/>
      <c r="C248" s="41"/>
      <c r="D248" s="213" t="s">
        <v>386</v>
      </c>
      <c r="E248" s="41"/>
      <c r="F248" s="234" t="s">
        <v>501</v>
      </c>
      <c r="G248" s="41"/>
      <c r="H248" s="41"/>
      <c r="I248" s="235"/>
      <c r="J248" s="41"/>
      <c r="K248" s="41"/>
      <c r="L248" s="45"/>
      <c r="M248" s="236"/>
      <c r="N248" s="237"/>
      <c r="O248" s="85"/>
      <c r="P248" s="85"/>
      <c r="Q248" s="85"/>
      <c r="R248" s="85"/>
      <c r="S248" s="85"/>
      <c r="T248" s="86"/>
      <c r="U248" s="39"/>
      <c r="V248" s="39"/>
      <c r="W248" s="39"/>
      <c r="X248" s="39"/>
      <c r="Y248" s="39"/>
      <c r="Z248" s="39"/>
      <c r="AA248" s="39"/>
      <c r="AB248" s="39"/>
      <c r="AC248" s="39"/>
      <c r="AD248" s="39"/>
      <c r="AE248" s="39"/>
      <c r="AT248" s="18" t="s">
        <v>386</v>
      </c>
      <c r="AU248" s="18" t="s">
        <v>81</v>
      </c>
    </row>
    <row r="249" spans="1:65" s="2" customFormat="1" ht="16.5" customHeight="1">
      <c r="A249" s="39"/>
      <c r="B249" s="40"/>
      <c r="C249" s="198" t="s">
        <v>502</v>
      </c>
      <c r="D249" s="198" t="s">
        <v>126</v>
      </c>
      <c r="E249" s="199" t="s">
        <v>503</v>
      </c>
      <c r="F249" s="200" t="s">
        <v>504</v>
      </c>
      <c r="G249" s="201" t="s">
        <v>140</v>
      </c>
      <c r="H249" s="202">
        <v>1</v>
      </c>
      <c r="I249" s="203"/>
      <c r="J249" s="204">
        <f>ROUND(I249*H249,2)</f>
        <v>0</v>
      </c>
      <c r="K249" s="200" t="s">
        <v>130</v>
      </c>
      <c r="L249" s="45"/>
      <c r="M249" s="205" t="s">
        <v>19</v>
      </c>
      <c r="N249" s="206" t="s">
        <v>45</v>
      </c>
      <c r="O249" s="85"/>
      <c r="P249" s="207">
        <f>O249*H249</f>
        <v>0</v>
      </c>
      <c r="Q249" s="207">
        <v>0</v>
      </c>
      <c r="R249" s="207">
        <f>Q249*H249</f>
        <v>0</v>
      </c>
      <c r="S249" s="207">
        <v>0</v>
      </c>
      <c r="T249" s="208">
        <f>S249*H249</f>
        <v>0</v>
      </c>
      <c r="U249" s="39"/>
      <c r="V249" s="39"/>
      <c r="W249" s="39"/>
      <c r="X249" s="39"/>
      <c r="Y249" s="39"/>
      <c r="Z249" s="39"/>
      <c r="AA249" s="39"/>
      <c r="AB249" s="39"/>
      <c r="AC249" s="39"/>
      <c r="AD249" s="39"/>
      <c r="AE249" s="39"/>
      <c r="AR249" s="209" t="s">
        <v>208</v>
      </c>
      <c r="AT249" s="209" t="s">
        <v>126</v>
      </c>
      <c r="AU249" s="209" t="s">
        <v>81</v>
      </c>
      <c r="AY249" s="18" t="s">
        <v>123</v>
      </c>
      <c r="BE249" s="210">
        <f>IF(N249="základní",J249,0)</f>
        <v>0</v>
      </c>
      <c r="BF249" s="210">
        <f>IF(N249="snížená",J249,0)</f>
        <v>0</v>
      </c>
      <c r="BG249" s="210">
        <f>IF(N249="zákl. přenesená",J249,0)</f>
        <v>0</v>
      </c>
      <c r="BH249" s="210">
        <f>IF(N249="sníž. přenesená",J249,0)</f>
        <v>0</v>
      </c>
      <c r="BI249" s="210">
        <f>IF(N249="nulová",J249,0)</f>
        <v>0</v>
      </c>
      <c r="BJ249" s="18" t="s">
        <v>79</v>
      </c>
      <c r="BK249" s="210">
        <f>ROUND(I249*H249,2)</f>
        <v>0</v>
      </c>
      <c r="BL249" s="18" t="s">
        <v>208</v>
      </c>
      <c r="BM249" s="209" t="s">
        <v>505</v>
      </c>
    </row>
    <row r="250" spans="1:47" s="2" customFormat="1" ht="12">
      <c r="A250" s="39"/>
      <c r="B250" s="40"/>
      <c r="C250" s="41"/>
      <c r="D250" s="213" t="s">
        <v>142</v>
      </c>
      <c r="E250" s="41"/>
      <c r="F250" s="234" t="s">
        <v>495</v>
      </c>
      <c r="G250" s="41"/>
      <c r="H250" s="41"/>
      <c r="I250" s="235"/>
      <c r="J250" s="41"/>
      <c r="K250" s="41"/>
      <c r="L250" s="45"/>
      <c r="M250" s="236"/>
      <c r="N250" s="237"/>
      <c r="O250" s="85"/>
      <c r="P250" s="85"/>
      <c r="Q250" s="85"/>
      <c r="R250" s="85"/>
      <c r="S250" s="85"/>
      <c r="T250" s="86"/>
      <c r="U250" s="39"/>
      <c r="V250" s="39"/>
      <c r="W250" s="39"/>
      <c r="X250" s="39"/>
      <c r="Y250" s="39"/>
      <c r="Z250" s="39"/>
      <c r="AA250" s="39"/>
      <c r="AB250" s="39"/>
      <c r="AC250" s="39"/>
      <c r="AD250" s="39"/>
      <c r="AE250" s="39"/>
      <c r="AT250" s="18" t="s">
        <v>142</v>
      </c>
      <c r="AU250" s="18" t="s">
        <v>81</v>
      </c>
    </row>
    <row r="251" spans="1:65" s="2" customFormat="1" ht="16.5" customHeight="1">
      <c r="A251" s="39"/>
      <c r="B251" s="40"/>
      <c r="C251" s="238" t="s">
        <v>506</v>
      </c>
      <c r="D251" s="238" t="s">
        <v>209</v>
      </c>
      <c r="E251" s="239" t="s">
        <v>507</v>
      </c>
      <c r="F251" s="240" t="s">
        <v>508</v>
      </c>
      <c r="G251" s="241" t="s">
        <v>140</v>
      </c>
      <c r="H251" s="242">
        <v>1</v>
      </c>
      <c r="I251" s="243"/>
      <c r="J251" s="244">
        <f>ROUND(I251*H251,2)</f>
        <v>0</v>
      </c>
      <c r="K251" s="240" t="s">
        <v>130</v>
      </c>
      <c r="L251" s="245"/>
      <c r="M251" s="246" t="s">
        <v>19</v>
      </c>
      <c r="N251" s="247" t="s">
        <v>45</v>
      </c>
      <c r="O251" s="85"/>
      <c r="P251" s="207">
        <f>O251*H251</f>
        <v>0</v>
      </c>
      <c r="Q251" s="207">
        <v>0.00185</v>
      </c>
      <c r="R251" s="207">
        <f>Q251*H251</f>
        <v>0.00185</v>
      </c>
      <c r="S251" s="207">
        <v>0</v>
      </c>
      <c r="T251" s="208">
        <f>S251*H251</f>
        <v>0</v>
      </c>
      <c r="U251" s="39"/>
      <c r="V251" s="39"/>
      <c r="W251" s="39"/>
      <c r="X251" s="39"/>
      <c r="Y251" s="39"/>
      <c r="Z251" s="39"/>
      <c r="AA251" s="39"/>
      <c r="AB251" s="39"/>
      <c r="AC251" s="39"/>
      <c r="AD251" s="39"/>
      <c r="AE251" s="39"/>
      <c r="AR251" s="209" t="s">
        <v>291</v>
      </c>
      <c r="AT251" s="209" t="s">
        <v>209</v>
      </c>
      <c r="AU251" s="209" t="s">
        <v>81</v>
      </c>
      <c r="AY251" s="18" t="s">
        <v>123</v>
      </c>
      <c r="BE251" s="210">
        <f>IF(N251="základní",J251,0)</f>
        <v>0</v>
      </c>
      <c r="BF251" s="210">
        <f>IF(N251="snížená",J251,0)</f>
        <v>0</v>
      </c>
      <c r="BG251" s="210">
        <f>IF(N251="zákl. přenesená",J251,0)</f>
        <v>0</v>
      </c>
      <c r="BH251" s="210">
        <f>IF(N251="sníž. přenesená",J251,0)</f>
        <v>0</v>
      </c>
      <c r="BI251" s="210">
        <f>IF(N251="nulová",J251,0)</f>
        <v>0</v>
      </c>
      <c r="BJ251" s="18" t="s">
        <v>79</v>
      </c>
      <c r="BK251" s="210">
        <f>ROUND(I251*H251,2)</f>
        <v>0</v>
      </c>
      <c r="BL251" s="18" t="s">
        <v>208</v>
      </c>
      <c r="BM251" s="209" t="s">
        <v>509</v>
      </c>
    </row>
    <row r="252" spans="1:65" s="2" customFormat="1" ht="24.15" customHeight="1">
      <c r="A252" s="39"/>
      <c r="B252" s="40"/>
      <c r="C252" s="238" t="s">
        <v>510</v>
      </c>
      <c r="D252" s="238" t="s">
        <v>209</v>
      </c>
      <c r="E252" s="239" t="s">
        <v>511</v>
      </c>
      <c r="F252" s="240" t="s">
        <v>512</v>
      </c>
      <c r="G252" s="241" t="s">
        <v>513</v>
      </c>
      <c r="H252" s="242">
        <v>0.03</v>
      </c>
      <c r="I252" s="243"/>
      <c r="J252" s="244">
        <f>ROUND(I252*H252,2)</f>
        <v>0</v>
      </c>
      <c r="K252" s="240" t="s">
        <v>130</v>
      </c>
      <c r="L252" s="245"/>
      <c r="M252" s="246" t="s">
        <v>19</v>
      </c>
      <c r="N252" s="247" t="s">
        <v>45</v>
      </c>
      <c r="O252" s="85"/>
      <c r="P252" s="207">
        <f>O252*H252</f>
        <v>0</v>
      </c>
      <c r="Q252" s="207">
        <v>0.00023</v>
      </c>
      <c r="R252" s="207">
        <f>Q252*H252</f>
        <v>6.9E-06</v>
      </c>
      <c r="S252" s="207">
        <v>0</v>
      </c>
      <c r="T252" s="208">
        <f>S252*H252</f>
        <v>0</v>
      </c>
      <c r="U252" s="39"/>
      <c r="V252" s="39"/>
      <c r="W252" s="39"/>
      <c r="X252" s="39"/>
      <c r="Y252" s="39"/>
      <c r="Z252" s="39"/>
      <c r="AA252" s="39"/>
      <c r="AB252" s="39"/>
      <c r="AC252" s="39"/>
      <c r="AD252" s="39"/>
      <c r="AE252" s="39"/>
      <c r="AR252" s="209" t="s">
        <v>291</v>
      </c>
      <c r="AT252" s="209" t="s">
        <v>209</v>
      </c>
      <c r="AU252" s="209" t="s">
        <v>81</v>
      </c>
      <c r="AY252" s="18" t="s">
        <v>123</v>
      </c>
      <c r="BE252" s="210">
        <f>IF(N252="základní",J252,0)</f>
        <v>0</v>
      </c>
      <c r="BF252" s="210">
        <f>IF(N252="snížená",J252,0)</f>
        <v>0</v>
      </c>
      <c r="BG252" s="210">
        <f>IF(N252="zákl. přenesená",J252,0)</f>
        <v>0</v>
      </c>
      <c r="BH252" s="210">
        <f>IF(N252="sníž. přenesená",J252,0)</f>
        <v>0</v>
      </c>
      <c r="BI252" s="210">
        <f>IF(N252="nulová",J252,0)</f>
        <v>0</v>
      </c>
      <c r="BJ252" s="18" t="s">
        <v>79</v>
      </c>
      <c r="BK252" s="210">
        <f>ROUND(I252*H252,2)</f>
        <v>0</v>
      </c>
      <c r="BL252" s="18" t="s">
        <v>208</v>
      </c>
      <c r="BM252" s="209" t="s">
        <v>514</v>
      </c>
    </row>
    <row r="253" spans="1:65" s="2" customFormat="1" ht="24.15" customHeight="1">
      <c r="A253" s="39"/>
      <c r="B253" s="40"/>
      <c r="C253" s="238" t="s">
        <v>515</v>
      </c>
      <c r="D253" s="238" t="s">
        <v>209</v>
      </c>
      <c r="E253" s="239" t="s">
        <v>516</v>
      </c>
      <c r="F253" s="240" t="s">
        <v>517</v>
      </c>
      <c r="G253" s="241" t="s">
        <v>513</v>
      </c>
      <c r="H253" s="242">
        <v>0.03</v>
      </c>
      <c r="I253" s="243"/>
      <c r="J253" s="244">
        <f>ROUND(I253*H253,2)</f>
        <v>0</v>
      </c>
      <c r="K253" s="240" t="s">
        <v>130</v>
      </c>
      <c r="L253" s="245"/>
      <c r="M253" s="246" t="s">
        <v>19</v>
      </c>
      <c r="N253" s="247" t="s">
        <v>45</v>
      </c>
      <c r="O253" s="85"/>
      <c r="P253" s="207">
        <f>O253*H253</f>
        <v>0</v>
      </c>
      <c r="Q253" s="207">
        <v>0.00101</v>
      </c>
      <c r="R253" s="207">
        <f>Q253*H253</f>
        <v>3.03E-05</v>
      </c>
      <c r="S253" s="207">
        <v>0</v>
      </c>
      <c r="T253" s="208">
        <f>S253*H253</f>
        <v>0</v>
      </c>
      <c r="U253" s="39"/>
      <c r="V253" s="39"/>
      <c r="W253" s="39"/>
      <c r="X253" s="39"/>
      <c r="Y253" s="39"/>
      <c r="Z253" s="39"/>
      <c r="AA253" s="39"/>
      <c r="AB253" s="39"/>
      <c r="AC253" s="39"/>
      <c r="AD253" s="39"/>
      <c r="AE253" s="39"/>
      <c r="AR253" s="209" t="s">
        <v>291</v>
      </c>
      <c r="AT253" s="209" t="s">
        <v>209</v>
      </c>
      <c r="AU253" s="209" t="s">
        <v>81</v>
      </c>
      <c r="AY253" s="18" t="s">
        <v>123</v>
      </c>
      <c r="BE253" s="210">
        <f>IF(N253="základní",J253,0)</f>
        <v>0</v>
      </c>
      <c r="BF253" s="210">
        <f>IF(N253="snížená",J253,0)</f>
        <v>0</v>
      </c>
      <c r="BG253" s="210">
        <f>IF(N253="zákl. přenesená",J253,0)</f>
        <v>0</v>
      </c>
      <c r="BH253" s="210">
        <f>IF(N253="sníž. přenesená",J253,0)</f>
        <v>0</v>
      </c>
      <c r="BI253" s="210">
        <f>IF(N253="nulová",J253,0)</f>
        <v>0</v>
      </c>
      <c r="BJ253" s="18" t="s">
        <v>79</v>
      </c>
      <c r="BK253" s="210">
        <f>ROUND(I253*H253,2)</f>
        <v>0</v>
      </c>
      <c r="BL253" s="18" t="s">
        <v>208</v>
      </c>
      <c r="BM253" s="209" t="s">
        <v>518</v>
      </c>
    </row>
    <row r="254" spans="1:65" s="2" customFormat="1" ht="16.5" customHeight="1">
      <c r="A254" s="39"/>
      <c r="B254" s="40"/>
      <c r="C254" s="198" t="s">
        <v>519</v>
      </c>
      <c r="D254" s="198" t="s">
        <v>126</v>
      </c>
      <c r="E254" s="199" t="s">
        <v>520</v>
      </c>
      <c r="F254" s="200" t="s">
        <v>521</v>
      </c>
      <c r="G254" s="201" t="s">
        <v>140</v>
      </c>
      <c r="H254" s="202">
        <v>1</v>
      </c>
      <c r="I254" s="203"/>
      <c r="J254" s="204">
        <f>ROUND(I254*H254,2)</f>
        <v>0</v>
      </c>
      <c r="K254" s="200" t="s">
        <v>424</v>
      </c>
      <c r="L254" s="45"/>
      <c r="M254" s="205" t="s">
        <v>19</v>
      </c>
      <c r="N254" s="206" t="s">
        <v>45</v>
      </c>
      <c r="O254" s="85"/>
      <c r="P254" s="207">
        <f>O254*H254</f>
        <v>0</v>
      </c>
      <c r="Q254" s="207">
        <v>0.1</v>
      </c>
      <c r="R254" s="207">
        <f>Q254*H254</f>
        <v>0.1</v>
      </c>
      <c r="S254" s="207">
        <v>0</v>
      </c>
      <c r="T254" s="208">
        <f>S254*H254</f>
        <v>0</v>
      </c>
      <c r="U254" s="39"/>
      <c r="V254" s="39"/>
      <c r="W254" s="39"/>
      <c r="X254" s="39"/>
      <c r="Y254" s="39"/>
      <c r="Z254" s="39"/>
      <c r="AA254" s="39"/>
      <c r="AB254" s="39"/>
      <c r="AC254" s="39"/>
      <c r="AD254" s="39"/>
      <c r="AE254" s="39"/>
      <c r="AR254" s="209" t="s">
        <v>208</v>
      </c>
      <c r="AT254" s="209" t="s">
        <v>126</v>
      </c>
      <c r="AU254" s="209" t="s">
        <v>81</v>
      </c>
      <c r="AY254" s="18" t="s">
        <v>123</v>
      </c>
      <c r="BE254" s="210">
        <f>IF(N254="základní",J254,0)</f>
        <v>0</v>
      </c>
      <c r="BF254" s="210">
        <f>IF(N254="snížená",J254,0)</f>
        <v>0</v>
      </c>
      <c r="BG254" s="210">
        <f>IF(N254="zákl. přenesená",J254,0)</f>
        <v>0</v>
      </c>
      <c r="BH254" s="210">
        <f>IF(N254="sníž. přenesená",J254,0)</f>
        <v>0</v>
      </c>
      <c r="BI254" s="210">
        <f>IF(N254="nulová",J254,0)</f>
        <v>0</v>
      </c>
      <c r="BJ254" s="18" t="s">
        <v>79</v>
      </c>
      <c r="BK254" s="210">
        <f>ROUND(I254*H254,2)</f>
        <v>0</v>
      </c>
      <c r="BL254" s="18" t="s">
        <v>208</v>
      </c>
      <c r="BM254" s="209" t="s">
        <v>522</v>
      </c>
    </row>
    <row r="255" spans="1:47" s="2" customFormat="1" ht="12">
      <c r="A255" s="39"/>
      <c r="B255" s="40"/>
      <c r="C255" s="41"/>
      <c r="D255" s="213" t="s">
        <v>386</v>
      </c>
      <c r="E255" s="41"/>
      <c r="F255" s="234" t="s">
        <v>523</v>
      </c>
      <c r="G255" s="41"/>
      <c r="H255" s="41"/>
      <c r="I255" s="235"/>
      <c r="J255" s="41"/>
      <c r="K255" s="41"/>
      <c r="L255" s="45"/>
      <c r="M255" s="236"/>
      <c r="N255" s="237"/>
      <c r="O255" s="85"/>
      <c r="P255" s="85"/>
      <c r="Q255" s="85"/>
      <c r="R255" s="85"/>
      <c r="S255" s="85"/>
      <c r="T255" s="86"/>
      <c r="U255" s="39"/>
      <c r="V255" s="39"/>
      <c r="W255" s="39"/>
      <c r="X255" s="39"/>
      <c r="Y255" s="39"/>
      <c r="Z255" s="39"/>
      <c r="AA255" s="39"/>
      <c r="AB255" s="39"/>
      <c r="AC255" s="39"/>
      <c r="AD255" s="39"/>
      <c r="AE255" s="39"/>
      <c r="AT255" s="18" t="s">
        <v>386</v>
      </c>
      <c r="AU255" s="18" t="s">
        <v>81</v>
      </c>
    </row>
    <row r="256" spans="1:65" s="2" customFormat="1" ht="24.15" customHeight="1">
      <c r="A256" s="39"/>
      <c r="B256" s="40"/>
      <c r="C256" s="198" t="s">
        <v>524</v>
      </c>
      <c r="D256" s="198" t="s">
        <v>126</v>
      </c>
      <c r="E256" s="199" t="s">
        <v>525</v>
      </c>
      <c r="F256" s="200" t="s">
        <v>526</v>
      </c>
      <c r="G256" s="201" t="s">
        <v>294</v>
      </c>
      <c r="H256" s="202">
        <v>0.279</v>
      </c>
      <c r="I256" s="203"/>
      <c r="J256" s="204">
        <f>ROUND(I256*H256,2)</f>
        <v>0</v>
      </c>
      <c r="K256" s="200" t="s">
        <v>130</v>
      </c>
      <c r="L256" s="45"/>
      <c r="M256" s="205" t="s">
        <v>19</v>
      </c>
      <c r="N256" s="206" t="s">
        <v>45</v>
      </c>
      <c r="O256" s="85"/>
      <c r="P256" s="207">
        <f>O256*H256</f>
        <v>0</v>
      </c>
      <c r="Q256" s="207">
        <v>0</v>
      </c>
      <c r="R256" s="207">
        <f>Q256*H256</f>
        <v>0</v>
      </c>
      <c r="S256" s="207">
        <v>0</v>
      </c>
      <c r="T256" s="208">
        <f>S256*H256</f>
        <v>0</v>
      </c>
      <c r="U256" s="39"/>
      <c r="V256" s="39"/>
      <c r="W256" s="39"/>
      <c r="X256" s="39"/>
      <c r="Y256" s="39"/>
      <c r="Z256" s="39"/>
      <c r="AA256" s="39"/>
      <c r="AB256" s="39"/>
      <c r="AC256" s="39"/>
      <c r="AD256" s="39"/>
      <c r="AE256" s="39"/>
      <c r="AR256" s="209" t="s">
        <v>208</v>
      </c>
      <c r="AT256" s="209" t="s">
        <v>126</v>
      </c>
      <c r="AU256" s="209" t="s">
        <v>81</v>
      </c>
      <c r="AY256" s="18" t="s">
        <v>123</v>
      </c>
      <c r="BE256" s="210">
        <f>IF(N256="základní",J256,0)</f>
        <v>0</v>
      </c>
      <c r="BF256" s="210">
        <f>IF(N256="snížená",J256,0)</f>
        <v>0</v>
      </c>
      <c r="BG256" s="210">
        <f>IF(N256="zákl. přenesená",J256,0)</f>
        <v>0</v>
      </c>
      <c r="BH256" s="210">
        <f>IF(N256="sníž. přenesená",J256,0)</f>
        <v>0</v>
      </c>
      <c r="BI256" s="210">
        <f>IF(N256="nulová",J256,0)</f>
        <v>0</v>
      </c>
      <c r="BJ256" s="18" t="s">
        <v>79</v>
      </c>
      <c r="BK256" s="210">
        <f>ROUND(I256*H256,2)</f>
        <v>0</v>
      </c>
      <c r="BL256" s="18" t="s">
        <v>208</v>
      </c>
      <c r="BM256" s="209" t="s">
        <v>527</v>
      </c>
    </row>
    <row r="257" spans="1:47" s="2" customFormat="1" ht="12">
      <c r="A257" s="39"/>
      <c r="B257" s="40"/>
      <c r="C257" s="41"/>
      <c r="D257" s="213" t="s">
        <v>142</v>
      </c>
      <c r="E257" s="41"/>
      <c r="F257" s="234" t="s">
        <v>528</v>
      </c>
      <c r="G257" s="41"/>
      <c r="H257" s="41"/>
      <c r="I257" s="235"/>
      <c r="J257" s="41"/>
      <c r="K257" s="41"/>
      <c r="L257" s="45"/>
      <c r="M257" s="236"/>
      <c r="N257" s="237"/>
      <c r="O257" s="85"/>
      <c r="P257" s="85"/>
      <c r="Q257" s="85"/>
      <c r="R257" s="85"/>
      <c r="S257" s="85"/>
      <c r="T257" s="86"/>
      <c r="U257" s="39"/>
      <c r="V257" s="39"/>
      <c r="W257" s="39"/>
      <c r="X257" s="39"/>
      <c r="Y257" s="39"/>
      <c r="Z257" s="39"/>
      <c r="AA257" s="39"/>
      <c r="AB257" s="39"/>
      <c r="AC257" s="39"/>
      <c r="AD257" s="39"/>
      <c r="AE257" s="39"/>
      <c r="AT257" s="18" t="s">
        <v>142</v>
      </c>
      <c r="AU257" s="18" t="s">
        <v>81</v>
      </c>
    </row>
    <row r="258" spans="1:63" s="12" customFormat="1" ht="22.8" customHeight="1">
      <c r="A258" s="12"/>
      <c r="B258" s="182"/>
      <c r="C258" s="183"/>
      <c r="D258" s="184" t="s">
        <v>73</v>
      </c>
      <c r="E258" s="196" t="s">
        <v>529</v>
      </c>
      <c r="F258" s="196" t="s">
        <v>530</v>
      </c>
      <c r="G258" s="183"/>
      <c r="H258" s="183"/>
      <c r="I258" s="186"/>
      <c r="J258" s="197">
        <f>BK258</f>
        <v>0</v>
      </c>
      <c r="K258" s="183"/>
      <c r="L258" s="188"/>
      <c r="M258" s="189"/>
      <c r="N258" s="190"/>
      <c r="O258" s="190"/>
      <c r="P258" s="191">
        <f>SUM(P259:P261)</f>
        <v>0</v>
      </c>
      <c r="Q258" s="190"/>
      <c r="R258" s="191">
        <f>SUM(R259:R261)</f>
        <v>0</v>
      </c>
      <c r="S258" s="190"/>
      <c r="T258" s="192">
        <f>SUM(T259:T261)</f>
        <v>0</v>
      </c>
      <c r="U258" s="12"/>
      <c r="V258" s="12"/>
      <c r="W258" s="12"/>
      <c r="X258" s="12"/>
      <c r="Y258" s="12"/>
      <c r="Z258" s="12"/>
      <c r="AA258" s="12"/>
      <c r="AB258" s="12"/>
      <c r="AC258" s="12"/>
      <c r="AD258" s="12"/>
      <c r="AE258" s="12"/>
      <c r="AR258" s="193" t="s">
        <v>81</v>
      </c>
      <c r="AT258" s="194" t="s">
        <v>73</v>
      </c>
      <c r="AU258" s="194" t="s">
        <v>79</v>
      </c>
      <c r="AY258" s="193" t="s">
        <v>123</v>
      </c>
      <c r="BK258" s="195">
        <f>SUM(BK259:BK261)</f>
        <v>0</v>
      </c>
    </row>
    <row r="259" spans="1:65" s="2" customFormat="1" ht="16.5" customHeight="1">
      <c r="A259" s="39"/>
      <c r="B259" s="40"/>
      <c r="C259" s="198" t="s">
        <v>531</v>
      </c>
      <c r="D259" s="198" t="s">
        <v>126</v>
      </c>
      <c r="E259" s="199" t="s">
        <v>532</v>
      </c>
      <c r="F259" s="200" t="s">
        <v>533</v>
      </c>
      <c r="G259" s="201" t="s">
        <v>140</v>
      </c>
      <c r="H259" s="202">
        <v>1</v>
      </c>
      <c r="I259" s="203"/>
      <c r="J259" s="204">
        <f>ROUND(I259*H259,2)</f>
        <v>0</v>
      </c>
      <c r="K259" s="200" t="s">
        <v>424</v>
      </c>
      <c r="L259" s="45"/>
      <c r="M259" s="205" t="s">
        <v>19</v>
      </c>
      <c r="N259" s="206" t="s">
        <v>45</v>
      </c>
      <c r="O259" s="85"/>
      <c r="P259" s="207">
        <f>O259*H259</f>
        <v>0</v>
      </c>
      <c r="Q259" s="207">
        <v>0</v>
      </c>
      <c r="R259" s="207">
        <f>Q259*H259</f>
        <v>0</v>
      </c>
      <c r="S259" s="207">
        <v>0</v>
      </c>
      <c r="T259" s="208">
        <f>S259*H259</f>
        <v>0</v>
      </c>
      <c r="U259" s="39"/>
      <c r="V259" s="39"/>
      <c r="W259" s="39"/>
      <c r="X259" s="39"/>
      <c r="Y259" s="39"/>
      <c r="Z259" s="39"/>
      <c r="AA259" s="39"/>
      <c r="AB259" s="39"/>
      <c r="AC259" s="39"/>
      <c r="AD259" s="39"/>
      <c r="AE259" s="39"/>
      <c r="AR259" s="209" t="s">
        <v>208</v>
      </c>
      <c r="AT259" s="209" t="s">
        <v>126</v>
      </c>
      <c r="AU259" s="209" t="s">
        <v>81</v>
      </c>
      <c r="AY259" s="18" t="s">
        <v>123</v>
      </c>
      <c r="BE259" s="210">
        <f>IF(N259="základní",J259,0)</f>
        <v>0</v>
      </c>
      <c r="BF259" s="210">
        <f>IF(N259="snížená",J259,0)</f>
        <v>0</v>
      </c>
      <c r="BG259" s="210">
        <f>IF(N259="zákl. přenesená",J259,0)</f>
        <v>0</v>
      </c>
      <c r="BH259" s="210">
        <f>IF(N259="sníž. přenesená",J259,0)</f>
        <v>0</v>
      </c>
      <c r="BI259" s="210">
        <f>IF(N259="nulová",J259,0)</f>
        <v>0</v>
      </c>
      <c r="BJ259" s="18" t="s">
        <v>79</v>
      </c>
      <c r="BK259" s="210">
        <f>ROUND(I259*H259,2)</f>
        <v>0</v>
      </c>
      <c r="BL259" s="18" t="s">
        <v>208</v>
      </c>
      <c r="BM259" s="209" t="s">
        <v>534</v>
      </c>
    </row>
    <row r="260" spans="1:47" s="2" customFormat="1" ht="12">
      <c r="A260" s="39"/>
      <c r="B260" s="40"/>
      <c r="C260" s="41"/>
      <c r="D260" s="213" t="s">
        <v>386</v>
      </c>
      <c r="E260" s="41"/>
      <c r="F260" s="234" t="s">
        <v>535</v>
      </c>
      <c r="G260" s="41"/>
      <c r="H260" s="41"/>
      <c r="I260" s="235"/>
      <c r="J260" s="41"/>
      <c r="K260" s="41"/>
      <c r="L260" s="45"/>
      <c r="M260" s="236"/>
      <c r="N260" s="237"/>
      <c r="O260" s="85"/>
      <c r="P260" s="85"/>
      <c r="Q260" s="85"/>
      <c r="R260" s="85"/>
      <c r="S260" s="85"/>
      <c r="T260" s="86"/>
      <c r="U260" s="39"/>
      <c r="V260" s="39"/>
      <c r="W260" s="39"/>
      <c r="X260" s="39"/>
      <c r="Y260" s="39"/>
      <c r="Z260" s="39"/>
      <c r="AA260" s="39"/>
      <c r="AB260" s="39"/>
      <c r="AC260" s="39"/>
      <c r="AD260" s="39"/>
      <c r="AE260" s="39"/>
      <c r="AT260" s="18" t="s">
        <v>386</v>
      </c>
      <c r="AU260" s="18" t="s">
        <v>81</v>
      </c>
    </row>
    <row r="261" spans="1:65" s="2" customFormat="1" ht="16.5" customHeight="1">
      <c r="A261" s="39"/>
      <c r="B261" s="40"/>
      <c r="C261" s="198" t="s">
        <v>536</v>
      </c>
      <c r="D261" s="198" t="s">
        <v>126</v>
      </c>
      <c r="E261" s="199" t="s">
        <v>537</v>
      </c>
      <c r="F261" s="200" t="s">
        <v>538</v>
      </c>
      <c r="G261" s="201" t="s">
        <v>412</v>
      </c>
      <c r="H261" s="202">
        <v>1</v>
      </c>
      <c r="I261" s="203"/>
      <c r="J261" s="204">
        <f>ROUND(I261*H261,2)</f>
        <v>0</v>
      </c>
      <c r="K261" s="200" t="s">
        <v>424</v>
      </c>
      <c r="L261" s="45"/>
      <c r="M261" s="205" t="s">
        <v>19</v>
      </c>
      <c r="N261" s="206" t="s">
        <v>45</v>
      </c>
      <c r="O261" s="85"/>
      <c r="P261" s="207">
        <f>O261*H261</f>
        <v>0</v>
      </c>
      <c r="Q261" s="207">
        <v>0</v>
      </c>
      <c r="R261" s="207">
        <f>Q261*H261</f>
        <v>0</v>
      </c>
      <c r="S261" s="207">
        <v>0</v>
      </c>
      <c r="T261" s="208">
        <f>S261*H261</f>
        <v>0</v>
      </c>
      <c r="U261" s="39"/>
      <c r="V261" s="39"/>
      <c r="W261" s="39"/>
      <c r="X261" s="39"/>
      <c r="Y261" s="39"/>
      <c r="Z261" s="39"/>
      <c r="AA261" s="39"/>
      <c r="AB261" s="39"/>
      <c r="AC261" s="39"/>
      <c r="AD261" s="39"/>
      <c r="AE261" s="39"/>
      <c r="AR261" s="209" t="s">
        <v>208</v>
      </c>
      <c r="AT261" s="209" t="s">
        <v>126</v>
      </c>
      <c r="AU261" s="209" t="s">
        <v>81</v>
      </c>
      <c r="AY261" s="18" t="s">
        <v>123</v>
      </c>
      <c r="BE261" s="210">
        <f>IF(N261="základní",J261,0)</f>
        <v>0</v>
      </c>
      <c r="BF261" s="210">
        <f>IF(N261="snížená",J261,0)</f>
        <v>0</v>
      </c>
      <c r="BG261" s="210">
        <f>IF(N261="zákl. přenesená",J261,0)</f>
        <v>0</v>
      </c>
      <c r="BH261" s="210">
        <f>IF(N261="sníž. přenesená",J261,0)</f>
        <v>0</v>
      </c>
      <c r="BI261" s="210">
        <f>IF(N261="nulová",J261,0)</f>
        <v>0</v>
      </c>
      <c r="BJ261" s="18" t="s">
        <v>79</v>
      </c>
      <c r="BK261" s="210">
        <f>ROUND(I261*H261,2)</f>
        <v>0</v>
      </c>
      <c r="BL261" s="18" t="s">
        <v>208</v>
      </c>
      <c r="BM261" s="209" t="s">
        <v>539</v>
      </c>
    </row>
    <row r="262" spans="1:63" s="12" customFormat="1" ht="22.8" customHeight="1">
      <c r="A262" s="12"/>
      <c r="B262" s="182"/>
      <c r="C262" s="183"/>
      <c r="D262" s="184" t="s">
        <v>73</v>
      </c>
      <c r="E262" s="196" t="s">
        <v>540</v>
      </c>
      <c r="F262" s="196" t="s">
        <v>541</v>
      </c>
      <c r="G262" s="183"/>
      <c r="H262" s="183"/>
      <c r="I262" s="186"/>
      <c r="J262" s="197">
        <f>BK262</f>
        <v>0</v>
      </c>
      <c r="K262" s="183"/>
      <c r="L262" s="188"/>
      <c r="M262" s="189"/>
      <c r="N262" s="190"/>
      <c r="O262" s="190"/>
      <c r="P262" s="191">
        <f>SUM(P263:P266)</f>
        <v>0</v>
      </c>
      <c r="Q262" s="190"/>
      <c r="R262" s="191">
        <f>SUM(R263:R266)</f>
        <v>0.0242</v>
      </c>
      <c r="S262" s="190"/>
      <c r="T262" s="192">
        <f>SUM(T263:T266)</f>
        <v>0.016</v>
      </c>
      <c r="U262" s="12"/>
      <c r="V262" s="12"/>
      <c r="W262" s="12"/>
      <c r="X262" s="12"/>
      <c r="Y262" s="12"/>
      <c r="Z262" s="12"/>
      <c r="AA262" s="12"/>
      <c r="AB262" s="12"/>
      <c r="AC262" s="12"/>
      <c r="AD262" s="12"/>
      <c r="AE262" s="12"/>
      <c r="AR262" s="193" t="s">
        <v>81</v>
      </c>
      <c r="AT262" s="194" t="s">
        <v>73</v>
      </c>
      <c r="AU262" s="194" t="s">
        <v>79</v>
      </c>
      <c r="AY262" s="193" t="s">
        <v>123</v>
      </c>
      <c r="BK262" s="195">
        <f>SUM(BK263:BK266)</f>
        <v>0</v>
      </c>
    </row>
    <row r="263" spans="1:65" s="2" customFormat="1" ht="16.5" customHeight="1">
      <c r="A263" s="39"/>
      <c r="B263" s="40"/>
      <c r="C263" s="198" t="s">
        <v>542</v>
      </c>
      <c r="D263" s="198" t="s">
        <v>126</v>
      </c>
      <c r="E263" s="199" t="s">
        <v>543</v>
      </c>
      <c r="F263" s="200" t="s">
        <v>544</v>
      </c>
      <c r="G263" s="201" t="s">
        <v>140</v>
      </c>
      <c r="H263" s="202">
        <v>50</v>
      </c>
      <c r="I263" s="203"/>
      <c r="J263" s="204">
        <f>ROUND(I263*H263,2)</f>
        <v>0</v>
      </c>
      <c r="K263" s="200" t="s">
        <v>130</v>
      </c>
      <c r="L263" s="45"/>
      <c r="M263" s="205" t="s">
        <v>19</v>
      </c>
      <c r="N263" s="206" t="s">
        <v>45</v>
      </c>
      <c r="O263" s="85"/>
      <c r="P263" s="207">
        <f>O263*H263</f>
        <v>0</v>
      </c>
      <c r="Q263" s="207">
        <v>0.0001</v>
      </c>
      <c r="R263" s="207">
        <f>Q263*H263</f>
        <v>0.005</v>
      </c>
      <c r="S263" s="207">
        <v>0.00032</v>
      </c>
      <c r="T263" s="208">
        <f>S263*H263</f>
        <v>0.016</v>
      </c>
      <c r="U263" s="39"/>
      <c r="V263" s="39"/>
      <c r="W263" s="39"/>
      <c r="X263" s="39"/>
      <c r="Y263" s="39"/>
      <c r="Z263" s="39"/>
      <c r="AA263" s="39"/>
      <c r="AB263" s="39"/>
      <c r="AC263" s="39"/>
      <c r="AD263" s="39"/>
      <c r="AE263" s="39"/>
      <c r="AR263" s="209" t="s">
        <v>208</v>
      </c>
      <c r="AT263" s="209" t="s">
        <v>126</v>
      </c>
      <c r="AU263" s="209" t="s">
        <v>81</v>
      </c>
      <c r="AY263" s="18" t="s">
        <v>123</v>
      </c>
      <c r="BE263" s="210">
        <f>IF(N263="základní",J263,0)</f>
        <v>0</v>
      </c>
      <c r="BF263" s="210">
        <f>IF(N263="snížená",J263,0)</f>
        <v>0</v>
      </c>
      <c r="BG263" s="210">
        <f>IF(N263="zákl. přenesená",J263,0)</f>
        <v>0</v>
      </c>
      <c r="BH263" s="210">
        <f>IF(N263="sníž. přenesená",J263,0)</f>
        <v>0</v>
      </c>
      <c r="BI263" s="210">
        <f>IF(N263="nulová",J263,0)</f>
        <v>0</v>
      </c>
      <c r="BJ263" s="18" t="s">
        <v>79</v>
      </c>
      <c r="BK263" s="210">
        <f>ROUND(I263*H263,2)</f>
        <v>0</v>
      </c>
      <c r="BL263" s="18" t="s">
        <v>208</v>
      </c>
      <c r="BM263" s="209" t="s">
        <v>545</v>
      </c>
    </row>
    <row r="264" spans="1:65" s="2" customFormat="1" ht="24.15" customHeight="1">
      <c r="A264" s="39"/>
      <c r="B264" s="40"/>
      <c r="C264" s="238" t="s">
        <v>546</v>
      </c>
      <c r="D264" s="238" t="s">
        <v>209</v>
      </c>
      <c r="E264" s="239" t="s">
        <v>547</v>
      </c>
      <c r="F264" s="240" t="s">
        <v>548</v>
      </c>
      <c r="G264" s="241" t="s">
        <v>129</v>
      </c>
      <c r="H264" s="242">
        <v>1</v>
      </c>
      <c r="I264" s="243"/>
      <c r="J264" s="244">
        <f>ROUND(I264*H264,2)</f>
        <v>0</v>
      </c>
      <c r="K264" s="240" t="s">
        <v>130</v>
      </c>
      <c r="L264" s="245"/>
      <c r="M264" s="246" t="s">
        <v>19</v>
      </c>
      <c r="N264" s="247" t="s">
        <v>45</v>
      </c>
      <c r="O264" s="85"/>
      <c r="P264" s="207">
        <f>O264*H264</f>
        <v>0</v>
      </c>
      <c r="Q264" s="207">
        <v>0.0192</v>
      </c>
      <c r="R264" s="207">
        <f>Q264*H264</f>
        <v>0.0192</v>
      </c>
      <c r="S264" s="207">
        <v>0</v>
      </c>
      <c r="T264" s="208">
        <f>S264*H264</f>
        <v>0</v>
      </c>
      <c r="U264" s="39"/>
      <c r="V264" s="39"/>
      <c r="W264" s="39"/>
      <c r="X264" s="39"/>
      <c r="Y264" s="39"/>
      <c r="Z264" s="39"/>
      <c r="AA264" s="39"/>
      <c r="AB264" s="39"/>
      <c r="AC264" s="39"/>
      <c r="AD264" s="39"/>
      <c r="AE264" s="39"/>
      <c r="AR264" s="209" t="s">
        <v>291</v>
      </c>
      <c r="AT264" s="209" t="s">
        <v>209</v>
      </c>
      <c r="AU264" s="209" t="s">
        <v>81</v>
      </c>
      <c r="AY264" s="18" t="s">
        <v>123</v>
      </c>
      <c r="BE264" s="210">
        <f>IF(N264="základní",J264,0)</f>
        <v>0</v>
      </c>
      <c r="BF264" s="210">
        <f>IF(N264="snížená",J264,0)</f>
        <v>0</v>
      </c>
      <c r="BG264" s="210">
        <f>IF(N264="zákl. přenesená",J264,0)</f>
        <v>0</v>
      </c>
      <c r="BH264" s="210">
        <f>IF(N264="sníž. přenesená",J264,0)</f>
        <v>0</v>
      </c>
      <c r="BI264" s="210">
        <f>IF(N264="nulová",J264,0)</f>
        <v>0</v>
      </c>
      <c r="BJ264" s="18" t="s">
        <v>79</v>
      </c>
      <c r="BK264" s="210">
        <f>ROUND(I264*H264,2)</f>
        <v>0</v>
      </c>
      <c r="BL264" s="18" t="s">
        <v>208</v>
      </c>
      <c r="BM264" s="209" t="s">
        <v>549</v>
      </c>
    </row>
    <row r="265" spans="1:65" s="2" customFormat="1" ht="24.15" customHeight="1">
      <c r="A265" s="39"/>
      <c r="B265" s="40"/>
      <c r="C265" s="198" t="s">
        <v>550</v>
      </c>
      <c r="D265" s="198" t="s">
        <v>126</v>
      </c>
      <c r="E265" s="199" t="s">
        <v>551</v>
      </c>
      <c r="F265" s="200" t="s">
        <v>552</v>
      </c>
      <c r="G265" s="201" t="s">
        <v>294</v>
      </c>
      <c r="H265" s="202">
        <v>0.024</v>
      </c>
      <c r="I265" s="203"/>
      <c r="J265" s="204">
        <f>ROUND(I265*H265,2)</f>
        <v>0</v>
      </c>
      <c r="K265" s="200" t="s">
        <v>130</v>
      </c>
      <c r="L265" s="45"/>
      <c r="M265" s="205" t="s">
        <v>19</v>
      </c>
      <c r="N265" s="206" t="s">
        <v>45</v>
      </c>
      <c r="O265" s="85"/>
      <c r="P265" s="207">
        <f>O265*H265</f>
        <v>0</v>
      </c>
      <c r="Q265" s="207">
        <v>0</v>
      </c>
      <c r="R265" s="207">
        <f>Q265*H265</f>
        <v>0</v>
      </c>
      <c r="S265" s="207">
        <v>0</v>
      </c>
      <c r="T265" s="208">
        <f>S265*H265</f>
        <v>0</v>
      </c>
      <c r="U265" s="39"/>
      <c r="V265" s="39"/>
      <c r="W265" s="39"/>
      <c r="X265" s="39"/>
      <c r="Y265" s="39"/>
      <c r="Z265" s="39"/>
      <c r="AA265" s="39"/>
      <c r="AB265" s="39"/>
      <c r="AC265" s="39"/>
      <c r="AD265" s="39"/>
      <c r="AE265" s="39"/>
      <c r="AR265" s="209" t="s">
        <v>208</v>
      </c>
      <c r="AT265" s="209" t="s">
        <v>126</v>
      </c>
      <c r="AU265" s="209" t="s">
        <v>81</v>
      </c>
      <c r="AY265" s="18" t="s">
        <v>123</v>
      </c>
      <c r="BE265" s="210">
        <f>IF(N265="základní",J265,0)</f>
        <v>0</v>
      </c>
      <c r="BF265" s="210">
        <f>IF(N265="snížená",J265,0)</f>
        <v>0</v>
      </c>
      <c r="BG265" s="210">
        <f>IF(N265="zákl. přenesená",J265,0)</f>
        <v>0</v>
      </c>
      <c r="BH265" s="210">
        <f>IF(N265="sníž. přenesená",J265,0)</f>
        <v>0</v>
      </c>
      <c r="BI265" s="210">
        <f>IF(N265="nulová",J265,0)</f>
        <v>0</v>
      </c>
      <c r="BJ265" s="18" t="s">
        <v>79</v>
      </c>
      <c r="BK265" s="210">
        <f>ROUND(I265*H265,2)</f>
        <v>0</v>
      </c>
      <c r="BL265" s="18" t="s">
        <v>208</v>
      </c>
      <c r="BM265" s="209" t="s">
        <v>553</v>
      </c>
    </row>
    <row r="266" spans="1:47" s="2" customFormat="1" ht="12">
      <c r="A266" s="39"/>
      <c r="B266" s="40"/>
      <c r="C266" s="41"/>
      <c r="D266" s="213" t="s">
        <v>142</v>
      </c>
      <c r="E266" s="41"/>
      <c r="F266" s="234" t="s">
        <v>345</v>
      </c>
      <c r="G266" s="41"/>
      <c r="H266" s="41"/>
      <c r="I266" s="235"/>
      <c r="J266" s="41"/>
      <c r="K266" s="41"/>
      <c r="L266" s="45"/>
      <c r="M266" s="236"/>
      <c r="N266" s="237"/>
      <c r="O266" s="85"/>
      <c r="P266" s="85"/>
      <c r="Q266" s="85"/>
      <c r="R266" s="85"/>
      <c r="S266" s="85"/>
      <c r="T266" s="86"/>
      <c r="U266" s="39"/>
      <c r="V266" s="39"/>
      <c r="W266" s="39"/>
      <c r="X266" s="39"/>
      <c r="Y266" s="39"/>
      <c r="Z266" s="39"/>
      <c r="AA266" s="39"/>
      <c r="AB266" s="39"/>
      <c r="AC266" s="39"/>
      <c r="AD266" s="39"/>
      <c r="AE266" s="39"/>
      <c r="AT266" s="18" t="s">
        <v>142</v>
      </c>
      <c r="AU266" s="18" t="s">
        <v>81</v>
      </c>
    </row>
    <row r="267" spans="1:63" s="12" customFormat="1" ht="22.8" customHeight="1">
      <c r="A267" s="12"/>
      <c r="B267" s="182"/>
      <c r="C267" s="183"/>
      <c r="D267" s="184" t="s">
        <v>73</v>
      </c>
      <c r="E267" s="196" t="s">
        <v>554</v>
      </c>
      <c r="F267" s="196" t="s">
        <v>555</v>
      </c>
      <c r="G267" s="183"/>
      <c r="H267" s="183"/>
      <c r="I267" s="186"/>
      <c r="J267" s="197">
        <f>BK267</f>
        <v>0</v>
      </c>
      <c r="K267" s="183"/>
      <c r="L267" s="188"/>
      <c r="M267" s="189"/>
      <c r="N267" s="190"/>
      <c r="O267" s="190"/>
      <c r="P267" s="191">
        <f>SUM(P268:P305)</f>
        <v>0</v>
      </c>
      <c r="Q267" s="190"/>
      <c r="R267" s="191">
        <f>SUM(R268:R305)</f>
        <v>1.02725355</v>
      </c>
      <c r="S267" s="190"/>
      <c r="T267" s="192">
        <f>SUM(T268:T305)</f>
        <v>0</v>
      </c>
      <c r="U267" s="12"/>
      <c r="V267" s="12"/>
      <c r="W267" s="12"/>
      <c r="X267" s="12"/>
      <c r="Y267" s="12"/>
      <c r="Z267" s="12"/>
      <c r="AA267" s="12"/>
      <c r="AB267" s="12"/>
      <c r="AC267" s="12"/>
      <c r="AD267" s="12"/>
      <c r="AE267" s="12"/>
      <c r="AR267" s="193" t="s">
        <v>81</v>
      </c>
      <c r="AT267" s="194" t="s">
        <v>73</v>
      </c>
      <c r="AU267" s="194" t="s">
        <v>79</v>
      </c>
      <c r="AY267" s="193" t="s">
        <v>123</v>
      </c>
      <c r="BK267" s="195">
        <f>SUM(BK268:BK305)</f>
        <v>0</v>
      </c>
    </row>
    <row r="268" spans="1:65" s="2" customFormat="1" ht="16.5" customHeight="1">
      <c r="A268" s="39"/>
      <c r="B268" s="40"/>
      <c r="C268" s="198" t="s">
        <v>556</v>
      </c>
      <c r="D268" s="198" t="s">
        <v>126</v>
      </c>
      <c r="E268" s="199" t="s">
        <v>557</v>
      </c>
      <c r="F268" s="200" t="s">
        <v>558</v>
      </c>
      <c r="G268" s="201" t="s">
        <v>129</v>
      </c>
      <c r="H268" s="202">
        <v>117.7</v>
      </c>
      <c r="I268" s="203"/>
      <c r="J268" s="204">
        <f>ROUND(I268*H268,2)</f>
        <v>0</v>
      </c>
      <c r="K268" s="200" t="s">
        <v>130</v>
      </c>
      <c r="L268" s="45"/>
      <c r="M268" s="205" t="s">
        <v>19</v>
      </c>
      <c r="N268" s="206" t="s">
        <v>45</v>
      </c>
      <c r="O268" s="85"/>
      <c r="P268" s="207">
        <f>O268*H268</f>
        <v>0</v>
      </c>
      <c r="Q268" s="207">
        <v>0</v>
      </c>
      <c r="R268" s="207">
        <f>Q268*H268</f>
        <v>0</v>
      </c>
      <c r="S268" s="207">
        <v>0</v>
      </c>
      <c r="T268" s="208">
        <f>S268*H268</f>
        <v>0</v>
      </c>
      <c r="U268" s="39"/>
      <c r="V268" s="39"/>
      <c r="W268" s="39"/>
      <c r="X268" s="39"/>
      <c r="Y268" s="39"/>
      <c r="Z268" s="39"/>
      <c r="AA268" s="39"/>
      <c r="AB268" s="39"/>
      <c r="AC268" s="39"/>
      <c r="AD268" s="39"/>
      <c r="AE268" s="39"/>
      <c r="AR268" s="209" t="s">
        <v>208</v>
      </c>
      <c r="AT268" s="209" t="s">
        <v>126</v>
      </c>
      <c r="AU268" s="209" t="s">
        <v>81</v>
      </c>
      <c r="AY268" s="18" t="s">
        <v>123</v>
      </c>
      <c r="BE268" s="210">
        <f>IF(N268="základní",J268,0)</f>
        <v>0</v>
      </c>
      <c r="BF268" s="210">
        <f>IF(N268="snížená",J268,0)</f>
        <v>0</v>
      </c>
      <c r="BG268" s="210">
        <f>IF(N268="zákl. přenesená",J268,0)</f>
        <v>0</v>
      </c>
      <c r="BH268" s="210">
        <f>IF(N268="sníž. přenesená",J268,0)</f>
        <v>0</v>
      </c>
      <c r="BI268" s="210">
        <f>IF(N268="nulová",J268,0)</f>
        <v>0</v>
      </c>
      <c r="BJ268" s="18" t="s">
        <v>79</v>
      </c>
      <c r="BK268" s="210">
        <f>ROUND(I268*H268,2)</f>
        <v>0</v>
      </c>
      <c r="BL268" s="18" t="s">
        <v>208</v>
      </c>
      <c r="BM268" s="209" t="s">
        <v>559</v>
      </c>
    </row>
    <row r="269" spans="1:47" s="2" customFormat="1" ht="12">
      <c r="A269" s="39"/>
      <c r="B269" s="40"/>
      <c r="C269" s="41"/>
      <c r="D269" s="213" t="s">
        <v>142</v>
      </c>
      <c r="E269" s="41"/>
      <c r="F269" s="234" t="s">
        <v>560</v>
      </c>
      <c r="G269" s="41"/>
      <c r="H269" s="41"/>
      <c r="I269" s="235"/>
      <c r="J269" s="41"/>
      <c r="K269" s="41"/>
      <c r="L269" s="45"/>
      <c r="M269" s="236"/>
      <c r="N269" s="237"/>
      <c r="O269" s="85"/>
      <c r="P269" s="85"/>
      <c r="Q269" s="85"/>
      <c r="R269" s="85"/>
      <c r="S269" s="85"/>
      <c r="T269" s="86"/>
      <c r="U269" s="39"/>
      <c r="V269" s="39"/>
      <c r="W269" s="39"/>
      <c r="X269" s="39"/>
      <c r="Y269" s="39"/>
      <c r="Z269" s="39"/>
      <c r="AA269" s="39"/>
      <c r="AB269" s="39"/>
      <c r="AC269" s="39"/>
      <c r="AD269" s="39"/>
      <c r="AE269" s="39"/>
      <c r="AT269" s="18" t="s">
        <v>142</v>
      </c>
      <c r="AU269" s="18" t="s">
        <v>81</v>
      </c>
    </row>
    <row r="270" spans="1:51" s="13" customFormat="1" ht="12">
      <c r="A270" s="13"/>
      <c r="B270" s="211"/>
      <c r="C270" s="212"/>
      <c r="D270" s="213" t="s">
        <v>133</v>
      </c>
      <c r="E270" s="214" t="s">
        <v>19</v>
      </c>
      <c r="F270" s="215" t="s">
        <v>224</v>
      </c>
      <c r="G270" s="212"/>
      <c r="H270" s="216">
        <v>45.11</v>
      </c>
      <c r="I270" s="217"/>
      <c r="J270" s="212"/>
      <c r="K270" s="212"/>
      <c r="L270" s="218"/>
      <c r="M270" s="219"/>
      <c r="N270" s="220"/>
      <c r="O270" s="220"/>
      <c r="P270" s="220"/>
      <c r="Q270" s="220"/>
      <c r="R270" s="220"/>
      <c r="S270" s="220"/>
      <c r="T270" s="221"/>
      <c r="U270" s="13"/>
      <c r="V270" s="13"/>
      <c r="W270" s="13"/>
      <c r="X270" s="13"/>
      <c r="Y270" s="13"/>
      <c r="Z270" s="13"/>
      <c r="AA270" s="13"/>
      <c r="AB270" s="13"/>
      <c r="AC270" s="13"/>
      <c r="AD270" s="13"/>
      <c r="AE270" s="13"/>
      <c r="AT270" s="222" t="s">
        <v>133</v>
      </c>
      <c r="AU270" s="222" t="s">
        <v>81</v>
      </c>
      <c r="AV270" s="13" t="s">
        <v>81</v>
      </c>
      <c r="AW270" s="13" t="s">
        <v>35</v>
      </c>
      <c r="AX270" s="13" t="s">
        <v>74</v>
      </c>
      <c r="AY270" s="222" t="s">
        <v>123</v>
      </c>
    </row>
    <row r="271" spans="1:51" s="13" customFormat="1" ht="12">
      <c r="A271" s="13"/>
      <c r="B271" s="211"/>
      <c r="C271" s="212"/>
      <c r="D271" s="213" t="s">
        <v>133</v>
      </c>
      <c r="E271" s="214" t="s">
        <v>19</v>
      </c>
      <c r="F271" s="215" t="s">
        <v>225</v>
      </c>
      <c r="G271" s="212"/>
      <c r="H271" s="216">
        <v>72.59</v>
      </c>
      <c r="I271" s="217"/>
      <c r="J271" s="212"/>
      <c r="K271" s="212"/>
      <c r="L271" s="218"/>
      <c r="M271" s="219"/>
      <c r="N271" s="220"/>
      <c r="O271" s="220"/>
      <c r="P271" s="220"/>
      <c r="Q271" s="220"/>
      <c r="R271" s="220"/>
      <c r="S271" s="220"/>
      <c r="T271" s="221"/>
      <c r="U271" s="13"/>
      <c r="V271" s="13"/>
      <c r="W271" s="13"/>
      <c r="X271" s="13"/>
      <c r="Y271" s="13"/>
      <c r="Z271" s="13"/>
      <c r="AA271" s="13"/>
      <c r="AB271" s="13"/>
      <c r="AC271" s="13"/>
      <c r="AD271" s="13"/>
      <c r="AE271" s="13"/>
      <c r="AT271" s="222" t="s">
        <v>133</v>
      </c>
      <c r="AU271" s="222" t="s">
        <v>81</v>
      </c>
      <c r="AV271" s="13" t="s">
        <v>81</v>
      </c>
      <c r="AW271" s="13" t="s">
        <v>35</v>
      </c>
      <c r="AX271" s="13" t="s">
        <v>74</v>
      </c>
      <c r="AY271" s="222" t="s">
        <v>123</v>
      </c>
    </row>
    <row r="272" spans="1:51" s="14" customFormat="1" ht="12">
      <c r="A272" s="14"/>
      <c r="B272" s="223"/>
      <c r="C272" s="224"/>
      <c r="D272" s="213" t="s">
        <v>133</v>
      </c>
      <c r="E272" s="225" t="s">
        <v>19</v>
      </c>
      <c r="F272" s="226" t="s">
        <v>137</v>
      </c>
      <c r="G272" s="224"/>
      <c r="H272" s="227">
        <v>117.7</v>
      </c>
      <c r="I272" s="228"/>
      <c r="J272" s="224"/>
      <c r="K272" s="224"/>
      <c r="L272" s="229"/>
      <c r="M272" s="230"/>
      <c r="N272" s="231"/>
      <c r="O272" s="231"/>
      <c r="P272" s="231"/>
      <c r="Q272" s="231"/>
      <c r="R272" s="231"/>
      <c r="S272" s="231"/>
      <c r="T272" s="232"/>
      <c r="U272" s="14"/>
      <c r="V272" s="14"/>
      <c r="W272" s="14"/>
      <c r="X272" s="14"/>
      <c r="Y272" s="14"/>
      <c r="Z272" s="14"/>
      <c r="AA272" s="14"/>
      <c r="AB272" s="14"/>
      <c r="AC272" s="14"/>
      <c r="AD272" s="14"/>
      <c r="AE272" s="14"/>
      <c r="AT272" s="233" t="s">
        <v>133</v>
      </c>
      <c r="AU272" s="233" t="s">
        <v>81</v>
      </c>
      <c r="AV272" s="14" t="s">
        <v>131</v>
      </c>
      <c r="AW272" s="14" t="s">
        <v>35</v>
      </c>
      <c r="AX272" s="14" t="s">
        <v>79</v>
      </c>
      <c r="AY272" s="233" t="s">
        <v>123</v>
      </c>
    </row>
    <row r="273" spans="1:65" s="2" customFormat="1" ht="21.75" customHeight="1">
      <c r="A273" s="39"/>
      <c r="B273" s="40"/>
      <c r="C273" s="198" t="s">
        <v>561</v>
      </c>
      <c r="D273" s="198" t="s">
        <v>126</v>
      </c>
      <c r="E273" s="199" t="s">
        <v>562</v>
      </c>
      <c r="F273" s="200" t="s">
        <v>563</v>
      </c>
      <c r="G273" s="201" t="s">
        <v>129</v>
      </c>
      <c r="H273" s="202">
        <v>117.7</v>
      </c>
      <c r="I273" s="203"/>
      <c r="J273" s="204">
        <f>ROUND(I273*H273,2)</f>
        <v>0</v>
      </c>
      <c r="K273" s="200" t="s">
        <v>130</v>
      </c>
      <c r="L273" s="45"/>
      <c r="M273" s="205" t="s">
        <v>19</v>
      </c>
      <c r="N273" s="206" t="s">
        <v>45</v>
      </c>
      <c r="O273" s="85"/>
      <c r="P273" s="207">
        <f>O273*H273</f>
        <v>0</v>
      </c>
      <c r="Q273" s="207">
        <v>0.0045</v>
      </c>
      <c r="R273" s="207">
        <f>Q273*H273</f>
        <v>0.52965</v>
      </c>
      <c r="S273" s="207">
        <v>0</v>
      </c>
      <c r="T273" s="208">
        <f>S273*H273</f>
        <v>0</v>
      </c>
      <c r="U273" s="39"/>
      <c r="V273" s="39"/>
      <c r="W273" s="39"/>
      <c r="X273" s="39"/>
      <c r="Y273" s="39"/>
      <c r="Z273" s="39"/>
      <c r="AA273" s="39"/>
      <c r="AB273" s="39"/>
      <c r="AC273" s="39"/>
      <c r="AD273" s="39"/>
      <c r="AE273" s="39"/>
      <c r="AR273" s="209" t="s">
        <v>208</v>
      </c>
      <c r="AT273" s="209" t="s">
        <v>126</v>
      </c>
      <c r="AU273" s="209" t="s">
        <v>81</v>
      </c>
      <c r="AY273" s="18" t="s">
        <v>123</v>
      </c>
      <c r="BE273" s="210">
        <f>IF(N273="základní",J273,0)</f>
        <v>0</v>
      </c>
      <c r="BF273" s="210">
        <f>IF(N273="snížená",J273,0)</f>
        <v>0</v>
      </c>
      <c r="BG273" s="210">
        <f>IF(N273="zákl. přenesená",J273,0)</f>
        <v>0</v>
      </c>
      <c r="BH273" s="210">
        <f>IF(N273="sníž. přenesená",J273,0)</f>
        <v>0</v>
      </c>
      <c r="BI273" s="210">
        <f>IF(N273="nulová",J273,0)</f>
        <v>0</v>
      </c>
      <c r="BJ273" s="18" t="s">
        <v>79</v>
      </c>
      <c r="BK273" s="210">
        <f>ROUND(I273*H273,2)</f>
        <v>0</v>
      </c>
      <c r="BL273" s="18" t="s">
        <v>208</v>
      </c>
      <c r="BM273" s="209" t="s">
        <v>564</v>
      </c>
    </row>
    <row r="274" spans="1:47" s="2" customFormat="1" ht="12">
      <c r="A274" s="39"/>
      <c r="B274" s="40"/>
      <c r="C274" s="41"/>
      <c r="D274" s="213" t="s">
        <v>142</v>
      </c>
      <c r="E274" s="41"/>
      <c r="F274" s="234" t="s">
        <v>560</v>
      </c>
      <c r="G274" s="41"/>
      <c r="H274" s="41"/>
      <c r="I274" s="235"/>
      <c r="J274" s="41"/>
      <c r="K274" s="41"/>
      <c r="L274" s="45"/>
      <c r="M274" s="236"/>
      <c r="N274" s="237"/>
      <c r="O274" s="85"/>
      <c r="P274" s="85"/>
      <c r="Q274" s="85"/>
      <c r="R274" s="85"/>
      <c r="S274" s="85"/>
      <c r="T274" s="86"/>
      <c r="U274" s="39"/>
      <c r="V274" s="39"/>
      <c r="W274" s="39"/>
      <c r="X274" s="39"/>
      <c r="Y274" s="39"/>
      <c r="Z274" s="39"/>
      <c r="AA274" s="39"/>
      <c r="AB274" s="39"/>
      <c r="AC274" s="39"/>
      <c r="AD274" s="39"/>
      <c r="AE274" s="39"/>
      <c r="AT274" s="18" t="s">
        <v>142</v>
      </c>
      <c r="AU274" s="18" t="s">
        <v>81</v>
      </c>
    </row>
    <row r="275" spans="1:65" s="2" customFormat="1" ht="16.5" customHeight="1">
      <c r="A275" s="39"/>
      <c r="B275" s="40"/>
      <c r="C275" s="198" t="s">
        <v>565</v>
      </c>
      <c r="D275" s="198" t="s">
        <v>126</v>
      </c>
      <c r="E275" s="199" t="s">
        <v>566</v>
      </c>
      <c r="F275" s="200" t="s">
        <v>567</v>
      </c>
      <c r="G275" s="201" t="s">
        <v>129</v>
      </c>
      <c r="H275" s="202">
        <v>45.11</v>
      </c>
      <c r="I275" s="203"/>
      <c r="J275" s="204">
        <f>ROUND(I275*H275,2)</f>
        <v>0</v>
      </c>
      <c r="K275" s="200" t="s">
        <v>130</v>
      </c>
      <c r="L275" s="45"/>
      <c r="M275" s="205" t="s">
        <v>19</v>
      </c>
      <c r="N275" s="206" t="s">
        <v>45</v>
      </c>
      <c r="O275" s="85"/>
      <c r="P275" s="207">
        <f>O275*H275</f>
        <v>0</v>
      </c>
      <c r="Q275" s="207">
        <v>0.0003</v>
      </c>
      <c r="R275" s="207">
        <f>Q275*H275</f>
        <v>0.013532999999999998</v>
      </c>
      <c r="S275" s="207">
        <v>0</v>
      </c>
      <c r="T275" s="208">
        <f>S275*H275</f>
        <v>0</v>
      </c>
      <c r="U275" s="39"/>
      <c r="V275" s="39"/>
      <c r="W275" s="39"/>
      <c r="X275" s="39"/>
      <c r="Y275" s="39"/>
      <c r="Z275" s="39"/>
      <c r="AA275" s="39"/>
      <c r="AB275" s="39"/>
      <c r="AC275" s="39"/>
      <c r="AD275" s="39"/>
      <c r="AE275" s="39"/>
      <c r="AR275" s="209" t="s">
        <v>208</v>
      </c>
      <c r="AT275" s="209" t="s">
        <v>126</v>
      </c>
      <c r="AU275" s="209" t="s">
        <v>81</v>
      </c>
      <c r="AY275" s="18" t="s">
        <v>123</v>
      </c>
      <c r="BE275" s="210">
        <f>IF(N275="základní",J275,0)</f>
        <v>0</v>
      </c>
      <c r="BF275" s="210">
        <f>IF(N275="snížená",J275,0)</f>
        <v>0</v>
      </c>
      <c r="BG275" s="210">
        <f>IF(N275="zákl. přenesená",J275,0)</f>
        <v>0</v>
      </c>
      <c r="BH275" s="210">
        <f>IF(N275="sníž. přenesená",J275,0)</f>
        <v>0</v>
      </c>
      <c r="BI275" s="210">
        <f>IF(N275="nulová",J275,0)</f>
        <v>0</v>
      </c>
      <c r="BJ275" s="18" t="s">
        <v>79</v>
      </c>
      <c r="BK275" s="210">
        <f>ROUND(I275*H275,2)</f>
        <v>0</v>
      </c>
      <c r="BL275" s="18" t="s">
        <v>208</v>
      </c>
      <c r="BM275" s="209" t="s">
        <v>568</v>
      </c>
    </row>
    <row r="276" spans="1:51" s="13" customFormat="1" ht="12">
      <c r="A276" s="13"/>
      <c r="B276" s="211"/>
      <c r="C276" s="212"/>
      <c r="D276" s="213" t="s">
        <v>133</v>
      </c>
      <c r="E276" s="214" t="s">
        <v>19</v>
      </c>
      <c r="F276" s="215" t="s">
        <v>224</v>
      </c>
      <c r="G276" s="212"/>
      <c r="H276" s="216">
        <v>45.11</v>
      </c>
      <c r="I276" s="217"/>
      <c r="J276" s="212"/>
      <c r="K276" s="212"/>
      <c r="L276" s="218"/>
      <c r="M276" s="219"/>
      <c r="N276" s="220"/>
      <c r="O276" s="220"/>
      <c r="P276" s="220"/>
      <c r="Q276" s="220"/>
      <c r="R276" s="220"/>
      <c r="S276" s="220"/>
      <c r="T276" s="221"/>
      <c r="U276" s="13"/>
      <c r="V276" s="13"/>
      <c r="W276" s="13"/>
      <c r="X276" s="13"/>
      <c r="Y276" s="13"/>
      <c r="Z276" s="13"/>
      <c r="AA276" s="13"/>
      <c r="AB276" s="13"/>
      <c r="AC276" s="13"/>
      <c r="AD276" s="13"/>
      <c r="AE276" s="13"/>
      <c r="AT276" s="222" t="s">
        <v>133</v>
      </c>
      <c r="AU276" s="222" t="s">
        <v>81</v>
      </c>
      <c r="AV276" s="13" t="s">
        <v>81</v>
      </c>
      <c r="AW276" s="13" t="s">
        <v>35</v>
      </c>
      <c r="AX276" s="13" t="s">
        <v>79</v>
      </c>
      <c r="AY276" s="222" t="s">
        <v>123</v>
      </c>
    </row>
    <row r="277" spans="1:65" s="2" customFormat="1" ht="16.5" customHeight="1">
      <c r="A277" s="39"/>
      <c r="B277" s="40"/>
      <c r="C277" s="238" t="s">
        <v>569</v>
      </c>
      <c r="D277" s="238" t="s">
        <v>209</v>
      </c>
      <c r="E277" s="239" t="s">
        <v>570</v>
      </c>
      <c r="F277" s="240" t="s">
        <v>571</v>
      </c>
      <c r="G277" s="241" t="s">
        <v>129</v>
      </c>
      <c r="H277" s="242">
        <v>49.621</v>
      </c>
      <c r="I277" s="243"/>
      <c r="J277" s="244">
        <f>ROUND(I277*H277,2)</f>
        <v>0</v>
      </c>
      <c r="K277" s="240" t="s">
        <v>130</v>
      </c>
      <c r="L277" s="245"/>
      <c r="M277" s="246" t="s">
        <v>19</v>
      </c>
      <c r="N277" s="247" t="s">
        <v>45</v>
      </c>
      <c r="O277" s="85"/>
      <c r="P277" s="207">
        <f>O277*H277</f>
        <v>0</v>
      </c>
      <c r="Q277" s="207">
        <v>0.00283</v>
      </c>
      <c r="R277" s="207">
        <f>Q277*H277</f>
        <v>0.14042743000000002</v>
      </c>
      <c r="S277" s="207">
        <v>0</v>
      </c>
      <c r="T277" s="208">
        <f>S277*H277</f>
        <v>0</v>
      </c>
      <c r="U277" s="39"/>
      <c r="V277" s="39"/>
      <c r="W277" s="39"/>
      <c r="X277" s="39"/>
      <c r="Y277" s="39"/>
      <c r="Z277" s="39"/>
      <c r="AA277" s="39"/>
      <c r="AB277" s="39"/>
      <c r="AC277" s="39"/>
      <c r="AD277" s="39"/>
      <c r="AE277" s="39"/>
      <c r="AR277" s="209" t="s">
        <v>291</v>
      </c>
      <c r="AT277" s="209" t="s">
        <v>209</v>
      </c>
      <c r="AU277" s="209" t="s">
        <v>81</v>
      </c>
      <c r="AY277" s="18" t="s">
        <v>123</v>
      </c>
      <c r="BE277" s="210">
        <f>IF(N277="základní",J277,0)</f>
        <v>0</v>
      </c>
      <c r="BF277" s="210">
        <f>IF(N277="snížená",J277,0)</f>
        <v>0</v>
      </c>
      <c r="BG277" s="210">
        <f>IF(N277="zákl. přenesená",J277,0)</f>
        <v>0</v>
      </c>
      <c r="BH277" s="210">
        <f>IF(N277="sníž. přenesená",J277,0)</f>
        <v>0</v>
      </c>
      <c r="BI277" s="210">
        <f>IF(N277="nulová",J277,0)</f>
        <v>0</v>
      </c>
      <c r="BJ277" s="18" t="s">
        <v>79</v>
      </c>
      <c r="BK277" s="210">
        <f>ROUND(I277*H277,2)</f>
        <v>0</v>
      </c>
      <c r="BL277" s="18" t="s">
        <v>208</v>
      </c>
      <c r="BM277" s="209" t="s">
        <v>572</v>
      </c>
    </row>
    <row r="278" spans="1:51" s="13" customFormat="1" ht="12">
      <c r="A278" s="13"/>
      <c r="B278" s="211"/>
      <c r="C278" s="212"/>
      <c r="D278" s="213" t="s">
        <v>133</v>
      </c>
      <c r="E278" s="212"/>
      <c r="F278" s="215" t="s">
        <v>573</v>
      </c>
      <c r="G278" s="212"/>
      <c r="H278" s="216">
        <v>49.621</v>
      </c>
      <c r="I278" s="217"/>
      <c r="J278" s="212"/>
      <c r="K278" s="212"/>
      <c r="L278" s="218"/>
      <c r="M278" s="219"/>
      <c r="N278" s="220"/>
      <c r="O278" s="220"/>
      <c r="P278" s="220"/>
      <c r="Q278" s="220"/>
      <c r="R278" s="220"/>
      <c r="S278" s="220"/>
      <c r="T278" s="221"/>
      <c r="U278" s="13"/>
      <c r="V278" s="13"/>
      <c r="W278" s="13"/>
      <c r="X278" s="13"/>
      <c r="Y278" s="13"/>
      <c r="Z278" s="13"/>
      <c r="AA278" s="13"/>
      <c r="AB278" s="13"/>
      <c r="AC278" s="13"/>
      <c r="AD278" s="13"/>
      <c r="AE278" s="13"/>
      <c r="AT278" s="222" t="s">
        <v>133</v>
      </c>
      <c r="AU278" s="222" t="s">
        <v>81</v>
      </c>
      <c r="AV278" s="13" t="s">
        <v>81</v>
      </c>
      <c r="AW278" s="13" t="s">
        <v>4</v>
      </c>
      <c r="AX278" s="13" t="s">
        <v>79</v>
      </c>
      <c r="AY278" s="222" t="s">
        <v>123</v>
      </c>
    </row>
    <row r="279" spans="1:65" s="2" customFormat="1" ht="16.5" customHeight="1">
      <c r="A279" s="39"/>
      <c r="B279" s="40"/>
      <c r="C279" s="198" t="s">
        <v>574</v>
      </c>
      <c r="D279" s="198" t="s">
        <v>126</v>
      </c>
      <c r="E279" s="199" t="s">
        <v>575</v>
      </c>
      <c r="F279" s="200" t="s">
        <v>576</v>
      </c>
      <c r="G279" s="201" t="s">
        <v>194</v>
      </c>
      <c r="H279" s="202">
        <v>13.533</v>
      </c>
      <c r="I279" s="203"/>
      <c r="J279" s="204">
        <f>ROUND(I279*H279,2)</f>
        <v>0</v>
      </c>
      <c r="K279" s="200" t="s">
        <v>130</v>
      </c>
      <c r="L279" s="45"/>
      <c r="M279" s="205" t="s">
        <v>19</v>
      </c>
      <c r="N279" s="206" t="s">
        <v>45</v>
      </c>
      <c r="O279" s="85"/>
      <c r="P279" s="207">
        <f>O279*H279</f>
        <v>0</v>
      </c>
      <c r="Q279" s="207">
        <v>2E-05</v>
      </c>
      <c r="R279" s="207">
        <f>Q279*H279</f>
        <v>0.00027066</v>
      </c>
      <c r="S279" s="207">
        <v>0</v>
      </c>
      <c r="T279" s="208">
        <f>S279*H279</f>
        <v>0</v>
      </c>
      <c r="U279" s="39"/>
      <c r="V279" s="39"/>
      <c r="W279" s="39"/>
      <c r="X279" s="39"/>
      <c r="Y279" s="39"/>
      <c r="Z279" s="39"/>
      <c r="AA279" s="39"/>
      <c r="AB279" s="39"/>
      <c r="AC279" s="39"/>
      <c r="AD279" s="39"/>
      <c r="AE279" s="39"/>
      <c r="AR279" s="209" t="s">
        <v>208</v>
      </c>
      <c r="AT279" s="209" t="s">
        <v>126</v>
      </c>
      <c r="AU279" s="209" t="s">
        <v>81</v>
      </c>
      <c r="AY279" s="18" t="s">
        <v>123</v>
      </c>
      <c r="BE279" s="210">
        <f>IF(N279="základní",J279,0)</f>
        <v>0</v>
      </c>
      <c r="BF279" s="210">
        <f>IF(N279="snížená",J279,0)</f>
        <v>0</v>
      </c>
      <c r="BG279" s="210">
        <f>IF(N279="zákl. přenesená",J279,0)</f>
        <v>0</v>
      </c>
      <c r="BH279" s="210">
        <f>IF(N279="sníž. přenesená",J279,0)</f>
        <v>0</v>
      </c>
      <c r="BI279" s="210">
        <f>IF(N279="nulová",J279,0)</f>
        <v>0</v>
      </c>
      <c r="BJ279" s="18" t="s">
        <v>79</v>
      </c>
      <c r="BK279" s="210">
        <f>ROUND(I279*H279,2)</f>
        <v>0</v>
      </c>
      <c r="BL279" s="18" t="s">
        <v>208</v>
      </c>
      <c r="BM279" s="209" t="s">
        <v>577</v>
      </c>
    </row>
    <row r="280" spans="1:51" s="13" customFormat="1" ht="12">
      <c r="A280" s="13"/>
      <c r="B280" s="211"/>
      <c r="C280" s="212"/>
      <c r="D280" s="213" t="s">
        <v>133</v>
      </c>
      <c r="E280" s="212"/>
      <c r="F280" s="215" t="s">
        <v>578</v>
      </c>
      <c r="G280" s="212"/>
      <c r="H280" s="216">
        <v>13.533</v>
      </c>
      <c r="I280" s="217"/>
      <c r="J280" s="212"/>
      <c r="K280" s="212"/>
      <c r="L280" s="218"/>
      <c r="M280" s="219"/>
      <c r="N280" s="220"/>
      <c r="O280" s="220"/>
      <c r="P280" s="220"/>
      <c r="Q280" s="220"/>
      <c r="R280" s="220"/>
      <c r="S280" s="220"/>
      <c r="T280" s="221"/>
      <c r="U280" s="13"/>
      <c r="V280" s="13"/>
      <c r="W280" s="13"/>
      <c r="X280" s="13"/>
      <c r="Y280" s="13"/>
      <c r="Z280" s="13"/>
      <c r="AA280" s="13"/>
      <c r="AB280" s="13"/>
      <c r="AC280" s="13"/>
      <c r="AD280" s="13"/>
      <c r="AE280" s="13"/>
      <c r="AT280" s="222" t="s">
        <v>133</v>
      </c>
      <c r="AU280" s="222" t="s">
        <v>81</v>
      </c>
      <c r="AV280" s="13" t="s">
        <v>81</v>
      </c>
      <c r="AW280" s="13" t="s">
        <v>4</v>
      </c>
      <c r="AX280" s="13" t="s">
        <v>79</v>
      </c>
      <c r="AY280" s="222" t="s">
        <v>123</v>
      </c>
    </row>
    <row r="281" spans="1:65" s="2" customFormat="1" ht="21.75" customHeight="1">
      <c r="A281" s="39"/>
      <c r="B281" s="40"/>
      <c r="C281" s="198" t="s">
        <v>579</v>
      </c>
      <c r="D281" s="198" t="s">
        <v>126</v>
      </c>
      <c r="E281" s="199" t="s">
        <v>580</v>
      </c>
      <c r="F281" s="200" t="s">
        <v>581</v>
      </c>
      <c r="G281" s="201" t="s">
        <v>129</v>
      </c>
      <c r="H281" s="202">
        <v>72.59</v>
      </c>
      <c r="I281" s="203"/>
      <c r="J281" s="204">
        <f>ROUND(I281*H281,2)</f>
        <v>0</v>
      </c>
      <c r="K281" s="200" t="s">
        <v>130</v>
      </c>
      <c r="L281" s="45"/>
      <c r="M281" s="205" t="s">
        <v>19</v>
      </c>
      <c r="N281" s="206" t="s">
        <v>45</v>
      </c>
      <c r="O281" s="85"/>
      <c r="P281" s="207">
        <f>O281*H281</f>
        <v>0</v>
      </c>
      <c r="Q281" s="207">
        <v>0.0004</v>
      </c>
      <c r="R281" s="207">
        <f>Q281*H281</f>
        <v>0.029036000000000003</v>
      </c>
      <c r="S281" s="207">
        <v>0</v>
      </c>
      <c r="T281" s="208">
        <f>S281*H281</f>
        <v>0</v>
      </c>
      <c r="U281" s="39"/>
      <c r="V281" s="39"/>
      <c r="W281" s="39"/>
      <c r="X281" s="39"/>
      <c r="Y281" s="39"/>
      <c r="Z281" s="39"/>
      <c r="AA281" s="39"/>
      <c r="AB281" s="39"/>
      <c r="AC281" s="39"/>
      <c r="AD281" s="39"/>
      <c r="AE281" s="39"/>
      <c r="AR281" s="209" t="s">
        <v>208</v>
      </c>
      <c r="AT281" s="209" t="s">
        <v>126</v>
      </c>
      <c r="AU281" s="209" t="s">
        <v>81</v>
      </c>
      <c r="AY281" s="18" t="s">
        <v>123</v>
      </c>
      <c r="BE281" s="210">
        <f>IF(N281="základní",J281,0)</f>
        <v>0</v>
      </c>
      <c r="BF281" s="210">
        <f>IF(N281="snížená",J281,0)</f>
        <v>0</v>
      </c>
      <c r="BG281" s="210">
        <f>IF(N281="zákl. přenesená",J281,0)</f>
        <v>0</v>
      </c>
      <c r="BH281" s="210">
        <f>IF(N281="sníž. přenesená",J281,0)</f>
        <v>0</v>
      </c>
      <c r="BI281" s="210">
        <f>IF(N281="nulová",J281,0)</f>
        <v>0</v>
      </c>
      <c r="BJ281" s="18" t="s">
        <v>79</v>
      </c>
      <c r="BK281" s="210">
        <f>ROUND(I281*H281,2)</f>
        <v>0</v>
      </c>
      <c r="BL281" s="18" t="s">
        <v>208</v>
      </c>
      <c r="BM281" s="209" t="s">
        <v>582</v>
      </c>
    </row>
    <row r="282" spans="1:51" s="13" customFormat="1" ht="12">
      <c r="A282" s="13"/>
      <c r="B282" s="211"/>
      <c r="C282" s="212"/>
      <c r="D282" s="213" t="s">
        <v>133</v>
      </c>
      <c r="E282" s="214" t="s">
        <v>19</v>
      </c>
      <c r="F282" s="215" t="s">
        <v>225</v>
      </c>
      <c r="G282" s="212"/>
      <c r="H282" s="216">
        <v>72.59</v>
      </c>
      <c r="I282" s="217"/>
      <c r="J282" s="212"/>
      <c r="K282" s="212"/>
      <c r="L282" s="218"/>
      <c r="M282" s="219"/>
      <c r="N282" s="220"/>
      <c r="O282" s="220"/>
      <c r="P282" s="220"/>
      <c r="Q282" s="220"/>
      <c r="R282" s="220"/>
      <c r="S282" s="220"/>
      <c r="T282" s="221"/>
      <c r="U282" s="13"/>
      <c r="V282" s="13"/>
      <c r="W282" s="13"/>
      <c r="X282" s="13"/>
      <c r="Y282" s="13"/>
      <c r="Z282" s="13"/>
      <c r="AA282" s="13"/>
      <c r="AB282" s="13"/>
      <c r="AC282" s="13"/>
      <c r="AD282" s="13"/>
      <c r="AE282" s="13"/>
      <c r="AT282" s="222" t="s">
        <v>133</v>
      </c>
      <c r="AU282" s="222" t="s">
        <v>81</v>
      </c>
      <c r="AV282" s="13" t="s">
        <v>81</v>
      </c>
      <c r="AW282" s="13" t="s">
        <v>35</v>
      </c>
      <c r="AX282" s="13" t="s">
        <v>79</v>
      </c>
      <c r="AY282" s="222" t="s">
        <v>123</v>
      </c>
    </row>
    <row r="283" spans="1:65" s="2" customFormat="1" ht="16.5" customHeight="1">
      <c r="A283" s="39"/>
      <c r="B283" s="40"/>
      <c r="C283" s="238" t="s">
        <v>583</v>
      </c>
      <c r="D283" s="238" t="s">
        <v>209</v>
      </c>
      <c r="E283" s="239" t="s">
        <v>584</v>
      </c>
      <c r="F283" s="240" t="s">
        <v>585</v>
      </c>
      <c r="G283" s="241" t="s">
        <v>129</v>
      </c>
      <c r="H283" s="242">
        <v>79.849</v>
      </c>
      <c r="I283" s="243"/>
      <c r="J283" s="244">
        <f>ROUND(I283*H283,2)</f>
        <v>0</v>
      </c>
      <c r="K283" s="240" t="s">
        <v>130</v>
      </c>
      <c r="L283" s="245"/>
      <c r="M283" s="246" t="s">
        <v>19</v>
      </c>
      <c r="N283" s="247" t="s">
        <v>45</v>
      </c>
      <c r="O283" s="85"/>
      <c r="P283" s="207">
        <f>O283*H283</f>
        <v>0</v>
      </c>
      <c r="Q283" s="207">
        <v>0.0034</v>
      </c>
      <c r="R283" s="207">
        <f>Q283*H283</f>
        <v>0.2714866</v>
      </c>
      <c r="S283" s="207">
        <v>0</v>
      </c>
      <c r="T283" s="208">
        <f>S283*H283</f>
        <v>0</v>
      </c>
      <c r="U283" s="39"/>
      <c r="V283" s="39"/>
      <c r="W283" s="39"/>
      <c r="X283" s="39"/>
      <c r="Y283" s="39"/>
      <c r="Z283" s="39"/>
      <c r="AA283" s="39"/>
      <c r="AB283" s="39"/>
      <c r="AC283" s="39"/>
      <c r="AD283" s="39"/>
      <c r="AE283" s="39"/>
      <c r="AR283" s="209" t="s">
        <v>291</v>
      </c>
      <c r="AT283" s="209" t="s">
        <v>209</v>
      </c>
      <c r="AU283" s="209" t="s">
        <v>81</v>
      </c>
      <c r="AY283" s="18" t="s">
        <v>123</v>
      </c>
      <c r="BE283" s="210">
        <f>IF(N283="základní",J283,0)</f>
        <v>0</v>
      </c>
      <c r="BF283" s="210">
        <f>IF(N283="snížená",J283,0)</f>
        <v>0</v>
      </c>
      <c r="BG283" s="210">
        <f>IF(N283="zákl. přenesená",J283,0)</f>
        <v>0</v>
      </c>
      <c r="BH283" s="210">
        <f>IF(N283="sníž. přenesená",J283,0)</f>
        <v>0</v>
      </c>
      <c r="BI283" s="210">
        <f>IF(N283="nulová",J283,0)</f>
        <v>0</v>
      </c>
      <c r="BJ283" s="18" t="s">
        <v>79</v>
      </c>
      <c r="BK283" s="210">
        <f>ROUND(I283*H283,2)</f>
        <v>0</v>
      </c>
      <c r="BL283" s="18" t="s">
        <v>208</v>
      </c>
      <c r="BM283" s="209" t="s">
        <v>586</v>
      </c>
    </row>
    <row r="284" spans="1:51" s="13" customFormat="1" ht="12">
      <c r="A284" s="13"/>
      <c r="B284" s="211"/>
      <c r="C284" s="212"/>
      <c r="D284" s="213" t="s">
        <v>133</v>
      </c>
      <c r="E284" s="212"/>
      <c r="F284" s="215" t="s">
        <v>587</v>
      </c>
      <c r="G284" s="212"/>
      <c r="H284" s="216">
        <v>79.849</v>
      </c>
      <c r="I284" s="217"/>
      <c r="J284" s="212"/>
      <c r="K284" s="212"/>
      <c r="L284" s="218"/>
      <c r="M284" s="219"/>
      <c r="N284" s="220"/>
      <c r="O284" s="220"/>
      <c r="P284" s="220"/>
      <c r="Q284" s="220"/>
      <c r="R284" s="220"/>
      <c r="S284" s="220"/>
      <c r="T284" s="221"/>
      <c r="U284" s="13"/>
      <c r="V284" s="13"/>
      <c r="W284" s="13"/>
      <c r="X284" s="13"/>
      <c r="Y284" s="13"/>
      <c r="Z284" s="13"/>
      <c r="AA284" s="13"/>
      <c r="AB284" s="13"/>
      <c r="AC284" s="13"/>
      <c r="AD284" s="13"/>
      <c r="AE284" s="13"/>
      <c r="AT284" s="222" t="s">
        <v>133</v>
      </c>
      <c r="AU284" s="222" t="s">
        <v>81</v>
      </c>
      <c r="AV284" s="13" t="s">
        <v>81</v>
      </c>
      <c r="AW284" s="13" t="s">
        <v>4</v>
      </c>
      <c r="AX284" s="13" t="s">
        <v>79</v>
      </c>
      <c r="AY284" s="222" t="s">
        <v>123</v>
      </c>
    </row>
    <row r="285" spans="1:65" s="2" customFormat="1" ht="16.5" customHeight="1">
      <c r="A285" s="39"/>
      <c r="B285" s="40"/>
      <c r="C285" s="198" t="s">
        <v>588</v>
      </c>
      <c r="D285" s="198" t="s">
        <v>126</v>
      </c>
      <c r="E285" s="199" t="s">
        <v>589</v>
      </c>
      <c r="F285" s="200" t="s">
        <v>590</v>
      </c>
      <c r="G285" s="201" t="s">
        <v>194</v>
      </c>
      <c r="H285" s="202">
        <v>23.955</v>
      </c>
      <c r="I285" s="203"/>
      <c r="J285" s="204">
        <f>ROUND(I285*H285,2)</f>
        <v>0</v>
      </c>
      <c r="K285" s="200" t="s">
        <v>130</v>
      </c>
      <c r="L285" s="45"/>
      <c r="M285" s="205" t="s">
        <v>19</v>
      </c>
      <c r="N285" s="206" t="s">
        <v>45</v>
      </c>
      <c r="O285" s="85"/>
      <c r="P285" s="207">
        <f>O285*H285</f>
        <v>0</v>
      </c>
      <c r="Q285" s="207">
        <v>2E-05</v>
      </c>
      <c r="R285" s="207">
        <f>Q285*H285</f>
        <v>0.0004791</v>
      </c>
      <c r="S285" s="207">
        <v>0</v>
      </c>
      <c r="T285" s="208">
        <f>S285*H285</f>
        <v>0</v>
      </c>
      <c r="U285" s="39"/>
      <c r="V285" s="39"/>
      <c r="W285" s="39"/>
      <c r="X285" s="39"/>
      <c r="Y285" s="39"/>
      <c r="Z285" s="39"/>
      <c r="AA285" s="39"/>
      <c r="AB285" s="39"/>
      <c r="AC285" s="39"/>
      <c r="AD285" s="39"/>
      <c r="AE285" s="39"/>
      <c r="AR285" s="209" t="s">
        <v>208</v>
      </c>
      <c r="AT285" s="209" t="s">
        <v>126</v>
      </c>
      <c r="AU285" s="209" t="s">
        <v>81</v>
      </c>
      <c r="AY285" s="18" t="s">
        <v>123</v>
      </c>
      <c r="BE285" s="210">
        <f>IF(N285="základní",J285,0)</f>
        <v>0</v>
      </c>
      <c r="BF285" s="210">
        <f>IF(N285="snížená",J285,0)</f>
        <v>0</v>
      </c>
      <c r="BG285" s="210">
        <f>IF(N285="zákl. přenesená",J285,0)</f>
        <v>0</v>
      </c>
      <c r="BH285" s="210">
        <f>IF(N285="sníž. přenesená",J285,0)</f>
        <v>0</v>
      </c>
      <c r="BI285" s="210">
        <f>IF(N285="nulová",J285,0)</f>
        <v>0</v>
      </c>
      <c r="BJ285" s="18" t="s">
        <v>79</v>
      </c>
      <c r="BK285" s="210">
        <f>ROUND(I285*H285,2)</f>
        <v>0</v>
      </c>
      <c r="BL285" s="18" t="s">
        <v>208</v>
      </c>
      <c r="BM285" s="209" t="s">
        <v>591</v>
      </c>
    </row>
    <row r="286" spans="1:51" s="13" customFormat="1" ht="12">
      <c r="A286" s="13"/>
      <c r="B286" s="211"/>
      <c r="C286" s="212"/>
      <c r="D286" s="213" t="s">
        <v>133</v>
      </c>
      <c r="E286" s="212"/>
      <c r="F286" s="215" t="s">
        <v>592</v>
      </c>
      <c r="G286" s="212"/>
      <c r="H286" s="216">
        <v>23.955</v>
      </c>
      <c r="I286" s="217"/>
      <c r="J286" s="212"/>
      <c r="K286" s="212"/>
      <c r="L286" s="218"/>
      <c r="M286" s="219"/>
      <c r="N286" s="220"/>
      <c r="O286" s="220"/>
      <c r="P286" s="220"/>
      <c r="Q286" s="220"/>
      <c r="R286" s="220"/>
      <c r="S286" s="220"/>
      <c r="T286" s="221"/>
      <c r="U286" s="13"/>
      <c r="V286" s="13"/>
      <c r="W286" s="13"/>
      <c r="X286" s="13"/>
      <c r="Y286" s="13"/>
      <c r="Z286" s="13"/>
      <c r="AA286" s="13"/>
      <c r="AB286" s="13"/>
      <c r="AC286" s="13"/>
      <c r="AD286" s="13"/>
      <c r="AE286" s="13"/>
      <c r="AT286" s="222" t="s">
        <v>133</v>
      </c>
      <c r="AU286" s="222" t="s">
        <v>81</v>
      </c>
      <c r="AV286" s="13" t="s">
        <v>81</v>
      </c>
      <c r="AW286" s="13" t="s">
        <v>4</v>
      </c>
      <c r="AX286" s="13" t="s">
        <v>79</v>
      </c>
      <c r="AY286" s="222" t="s">
        <v>123</v>
      </c>
    </row>
    <row r="287" spans="1:65" s="2" customFormat="1" ht="16.5" customHeight="1">
      <c r="A287" s="39"/>
      <c r="B287" s="40"/>
      <c r="C287" s="198" t="s">
        <v>593</v>
      </c>
      <c r="D287" s="198" t="s">
        <v>126</v>
      </c>
      <c r="E287" s="199" t="s">
        <v>594</v>
      </c>
      <c r="F287" s="200" t="s">
        <v>595</v>
      </c>
      <c r="G287" s="201" t="s">
        <v>194</v>
      </c>
      <c r="H287" s="202">
        <v>117.48</v>
      </c>
      <c r="I287" s="203"/>
      <c r="J287" s="204">
        <f>ROUND(I287*H287,2)</f>
        <v>0</v>
      </c>
      <c r="K287" s="200" t="s">
        <v>130</v>
      </c>
      <c r="L287" s="45"/>
      <c r="M287" s="205" t="s">
        <v>19</v>
      </c>
      <c r="N287" s="206" t="s">
        <v>45</v>
      </c>
      <c r="O287" s="85"/>
      <c r="P287" s="207">
        <f>O287*H287</f>
        <v>0</v>
      </c>
      <c r="Q287" s="207">
        <v>1E-05</v>
      </c>
      <c r="R287" s="207">
        <f>Q287*H287</f>
        <v>0.0011748000000000001</v>
      </c>
      <c r="S287" s="207">
        <v>0</v>
      </c>
      <c r="T287" s="208">
        <f>S287*H287</f>
        <v>0</v>
      </c>
      <c r="U287" s="39"/>
      <c r="V287" s="39"/>
      <c r="W287" s="39"/>
      <c r="X287" s="39"/>
      <c r="Y287" s="39"/>
      <c r="Z287" s="39"/>
      <c r="AA287" s="39"/>
      <c r="AB287" s="39"/>
      <c r="AC287" s="39"/>
      <c r="AD287" s="39"/>
      <c r="AE287" s="39"/>
      <c r="AR287" s="209" t="s">
        <v>208</v>
      </c>
      <c r="AT287" s="209" t="s">
        <v>126</v>
      </c>
      <c r="AU287" s="209" t="s">
        <v>81</v>
      </c>
      <c r="AY287" s="18" t="s">
        <v>123</v>
      </c>
      <c r="BE287" s="210">
        <f>IF(N287="základní",J287,0)</f>
        <v>0</v>
      </c>
      <c r="BF287" s="210">
        <f>IF(N287="snížená",J287,0)</f>
        <v>0</v>
      </c>
      <c r="BG287" s="210">
        <f>IF(N287="zákl. přenesená",J287,0)</f>
        <v>0</v>
      </c>
      <c r="BH287" s="210">
        <f>IF(N287="sníž. přenesená",J287,0)</f>
        <v>0</v>
      </c>
      <c r="BI287" s="210">
        <f>IF(N287="nulová",J287,0)</f>
        <v>0</v>
      </c>
      <c r="BJ287" s="18" t="s">
        <v>79</v>
      </c>
      <c r="BK287" s="210">
        <f>ROUND(I287*H287,2)</f>
        <v>0</v>
      </c>
      <c r="BL287" s="18" t="s">
        <v>208</v>
      </c>
      <c r="BM287" s="209" t="s">
        <v>596</v>
      </c>
    </row>
    <row r="288" spans="1:65" s="2" customFormat="1" ht="16.5" customHeight="1">
      <c r="A288" s="39"/>
      <c r="B288" s="40"/>
      <c r="C288" s="238" t="s">
        <v>597</v>
      </c>
      <c r="D288" s="238" t="s">
        <v>209</v>
      </c>
      <c r="E288" s="239" t="s">
        <v>598</v>
      </c>
      <c r="F288" s="240" t="s">
        <v>599</v>
      </c>
      <c r="G288" s="241" t="s">
        <v>194</v>
      </c>
      <c r="H288" s="242">
        <v>67.259</v>
      </c>
      <c r="I288" s="243"/>
      <c r="J288" s="244">
        <f>ROUND(I288*H288,2)</f>
        <v>0</v>
      </c>
      <c r="K288" s="240" t="s">
        <v>130</v>
      </c>
      <c r="L288" s="245"/>
      <c r="M288" s="246" t="s">
        <v>19</v>
      </c>
      <c r="N288" s="247" t="s">
        <v>45</v>
      </c>
      <c r="O288" s="85"/>
      <c r="P288" s="207">
        <f>O288*H288</f>
        <v>0</v>
      </c>
      <c r="Q288" s="207">
        <v>0.0003</v>
      </c>
      <c r="R288" s="207">
        <f>Q288*H288</f>
        <v>0.0201777</v>
      </c>
      <c r="S288" s="207">
        <v>0</v>
      </c>
      <c r="T288" s="208">
        <f>S288*H288</f>
        <v>0</v>
      </c>
      <c r="U288" s="39"/>
      <c r="V288" s="39"/>
      <c r="W288" s="39"/>
      <c r="X288" s="39"/>
      <c r="Y288" s="39"/>
      <c r="Z288" s="39"/>
      <c r="AA288" s="39"/>
      <c r="AB288" s="39"/>
      <c r="AC288" s="39"/>
      <c r="AD288" s="39"/>
      <c r="AE288" s="39"/>
      <c r="AR288" s="209" t="s">
        <v>291</v>
      </c>
      <c r="AT288" s="209" t="s">
        <v>209</v>
      </c>
      <c r="AU288" s="209" t="s">
        <v>81</v>
      </c>
      <c r="AY288" s="18" t="s">
        <v>123</v>
      </c>
      <c r="BE288" s="210">
        <f>IF(N288="základní",J288,0)</f>
        <v>0</v>
      </c>
      <c r="BF288" s="210">
        <f>IF(N288="snížená",J288,0)</f>
        <v>0</v>
      </c>
      <c r="BG288" s="210">
        <f>IF(N288="zákl. přenesená",J288,0)</f>
        <v>0</v>
      </c>
      <c r="BH288" s="210">
        <f>IF(N288="sníž. přenesená",J288,0)</f>
        <v>0</v>
      </c>
      <c r="BI288" s="210">
        <f>IF(N288="nulová",J288,0)</f>
        <v>0</v>
      </c>
      <c r="BJ288" s="18" t="s">
        <v>79</v>
      </c>
      <c r="BK288" s="210">
        <f>ROUND(I288*H288,2)</f>
        <v>0</v>
      </c>
      <c r="BL288" s="18" t="s">
        <v>208</v>
      </c>
      <c r="BM288" s="209" t="s">
        <v>600</v>
      </c>
    </row>
    <row r="289" spans="1:51" s="13" customFormat="1" ht="12">
      <c r="A289" s="13"/>
      <c r="B289" s="211"/>
      <c r="C289" s="212"/>
      <c r="D289" s="213" t="s">
        <v>133</v>
      </c>
      <c r="E289" s="214" t="s">
        <v>19</v>
      </c>
      <c r="F289" s="215" t="s">
        <v>601</v>
      </c>
      <c r="G289" s="212"/>
      <c r="H289" s="216">
        <v>13.76</v>
      </c>
      <c r="I289" s="217"/>
      <c r="J289" s="212"/>
      <c r="K289" s="212"/>
      <c r="L289" s="218"/>
      <c r="M289" s="219"/>
      <c r="N289" s="220"/>
      <c r="O289" s="220"/>
      <c r="P289" s="220"/>
      <c r="Q289" s="220"/>
      <c r="R289" s="220"/>
      <c r="S289" s="220"/>
      <c r="T289" s="221"/>
      <c r="U289" s="13"/>
      <c r="V289" s="13"/>
      <c r="W289" s="13"/>
      <c r="X289" s="13"/>
      <c r="Y289" s="13"/>
      <c r="Z289" s="13"/>
      <c r="AA289" s="13"/>
      <c r="AB289" s="13"/>
      <c r="AC289" s="13"/>
      <c r="AD289" s="13"/>
      <c r="AE289" s="13"/>
      <c r="AT289" s="222" t="s">
        <v>133</v>
      </c>
      <c r="AU289" s="222" t="s">
        <v>81</v>
      </c>
      <c r="AV289" s="13" t="s">
        <v>81</v>
      </c>
      <c r="AW289" s="13" t="s">
        <v>35</v>
      </c>
      <c r="AX289" s="13" t="s">
        <v>74</v>
      </c>
      <c r="AY289" s="222" t="s">
        <v>123</v>
      </c>
    </row>
    <row r="290" spans="1:51" s="13" customFormat="1" ht="12">
      <c r="A290" s="13"/>
      <c r="B290" s="211"/>
      <c r="C290" s="212"/>
      <c r="D290" s="213" t="s">
        <v>133</v>
      </c>
      <c r="E290" s="214" t="s">
        <v>19</v>
      </c>
      <c r="F290" s="215" t="s">
        <v>602</v>
      </c>
      <c r="G290" s="212"/>
      <c r="H290" s="216">
        <v>13.9</v>
      </c>
      <c r="I290" s="217"/>
      <c r="J290" s="212"/>
      <c r="K290" s="212"/>
      <c r="L290" s="218"/>
      <c r="M290" s="219"/>
      <c r="N290" s="220"/>
      <c r="O290" s="220"/>
      <c r="P290" s="220"/>
      <c r="Q290" s="220"/>
      <c r="R290" s="220"/>
      <c r="S290" s="220"/>
      <c r="T290" s="221"/>
      <c r="U290" s="13"/>
      <c r="V290" s="13"/>
      <c r="W290" s="13"/>
      <c r="X290" s="13"/>
      <c r="Y290" s="13"/>
      <c r="Z290" s="13"/>
      <c r="AA290" s="13"/>
      <c r="AB290" s="13"/>
      <c r="AC290" s="13"/>
      <c r="AD290" s="13"/>
      <c r="AE290" s="13"/>
      <c r="AT290" s="222" t="s">
        <v>133</v>
      </c>
      <c r="AU290" s="222" t="s">
        <v>81</v>
      </c>
      <c r="AV290" s="13" t="s">
        <v>81</v>
      </c>
      <c r="AW290" s="13" t="s">
        <v>35</v>
      </c>
      <c r="AX290" s="13" t="s">
        <v>74</v>
      </c>
      <c r="AY290" s="222" t="s">
        <v>123</v>
      </c>
    </row>
    <row r="291" spans="1:51" s="13" customFormat="1" ht="12">
      <c r="A291" s="13"/>
      <c r="B291" s="211"/>
      <c r="C291" s="212"/>
      <c r="D291" s="213" t="s">
        <v>133</v>
      </c>
      <c r="E291" s="214" t="s">
        <v>19</v>
      </c>
      <c r="F291" s="215" t="s">
        <v>603</v>
      </c>
      <c r="G291" s="212"/>
      <c r="H291" s="216">
        <v>12.9</v>
      </c>
      <c r="I291" s="217"/>
      <c r="J291" s="212"/>
      <c r="K291" s="212"/>
      <c r="L291" s="218"/>
      <c r="M291" s="219"/>
      <c r="N291" s="220"/>
      <c r="O291" s="220"/>
      <c r="P291" s="220"/>
      <c r="Q291" s="220"/>
      <c r="R291" s="220"/>
      <c r="S291" s="220"/>
      <c r="T291" s="221"/>
      <c r="U291" s="13"/>
      <c r="V291" s="13"/>
      <c r="W291" s="13"/>
      <c r="X291" s="13"/>
      <c r="Y291" s="13"/>
      <c r="Z291" s="13"/>
      <c r="AA291" s="13"/>
      <c r="AB291" s="13"/>
      <c r="AC291" s="13"/>
      <c r="AD291" s="13"/>
      <c r="AE291" s="13"/>
      <c r="AT291" s="222" t="s">
        <v>133</v>
      </c>
      <c r="AU291" s="222" t="s">
        <v>81</v>
      </c>
      <c r="AV291" s="13" t="s">
        <v>81</v>
      </c>
      <c r="AW291" s="13" t="s">
        <v>35</v>
      </c>
      <c r="AX291" s="13" t="s">
        <v>74</v>
      </c>
      <c r="AY291" s="222" t="s">
        <v>123</v>
      </c>
    </row>
    <row r="292" spans="1:51" s="13" customFormat="1" ht="12">
      <c r="A292" s="13"/>
      <c r="B292" s="211"/>
      <c r="C292" s="212"/>
      <c r="D292" s="213" t="s">
        <v>133</v>
      </c>
      <c r="E292" s="214" t="s">
        <v>19</v>
      </c>
      <c r="F292" s="215" t="s">
        <v>604</v>
      </c>
      <c r="G292" s="212"/>
      <c r="H292" s="216">
        <v>6.66</v>
      </c>
      <c r="I292" s="217"/>
      <c r="J292" s="212"/>
      <c r="K292" s="212"/>
      <c r="L292" s="218"/>
      <c r="M292" s="219"/>
      <c r="N292" s="220"/>
      <c r="O292" s="220"/>
      <c r="P292" s="220"/>
      <c r="Q292" s="220"/>
      <c r="R292" s="220"/>
      <c r="S292" s="220"/>
      <c r="T292" s="221"/>
      <c r="U292" s="13"/>
      <c r="V292" s="13"/>
      <c r="W292" s="13"/>
      <c r="X292" s="13"/>
      <c r="Y292" s="13"/>
      <c r="Z292" s="13"/>
      <c r="AA292" s="13"/>
      <c r="AB292" s="13"/>
      <c r="AC292" s="13"/>
      <c r="AD292" s="13"/>
      <c r="AE292" s="13"/>
      <c r="AT292" s="222" t="s">
        <v>133</v>
      </c>
      <c r="AU292" s="222" t="s">
        <v>81</v>
      </c>
      <c r="AV292" s="13" t="s">
        <v>81</v>
      </c>
      <c r="AW292" s="13" t="s">
        <v>35</v>
      </c>
      <c r="AX292" s="13" t="s">
        <v>74</v>
      </c>
      <c r="AY292" s="222" t="s">
        <v>123</v>
      </c>
    </row>
    <row r="293" spans="1:51" s="13" customFormat="1" ht="12">
      <c r="A293" s="13"/>
      <c r="B293" s="211"/>
      <c r="C293" s="212"/>
      <c r="D293" s="213" t="s">
        <v>133</v>
      </c>
      <c r="E293" s="214" t="s">
        <v>19</v>
      </c>
      <c r="F293" s="215" t="s">
        <v>604</v>
      </c>
      <c r="G293" s="212"/>
      <c r="H293" s="216">
        <v>6.66</v>
      </c>
      <c r="I293" s="217"/>
      <c r="J293" s="212"/>
      <c r="K293" s="212"/>
      <c r="L293" s="218"/>
      <c r="M293" s="219"/>
      <c r="N293" s="220"/>
      <c r="O293" s="220"/>
      <c r="P293" s="220"/>
      <c r="Q293" s="220"/>
      <c r="R293" s="220"/>
      <c r="S293" s="220"/>
      <c r="T293" s="221"/>
      <c r="U293" s="13"/>
      <c r="V293" s="13"/>
      <c r="W293" s="13"/>
      <c r="X293" s="13"/>
      <c r="Y293" s="13"/>
      <c r="Z293" s="13"/>
      <c r="AA293" s="13"/>
      <c r="AB293" s="13"/>
      <c r="AC293" s="13"/>
      <c r="AD293" s="13"/>
      <c r="AE293" s="13"/>
      <c r="AT293" s="222" t="s">
        <v>133</v>
      </c>
      <c r="AU293" s="222" t="s">
        <v>81</v>
      </c>
      <c r="AV293" s="13" t="s">
        <v>81</v>
      </c>
      <c r="AW293" s="13" t="s">
        <v>35</v>
      </c>
      <c r="AX293" s="13" t="s">
        <v>74</v>
      </c>
      <c r="AY293" s="222" t="s">
        <v>123</v>
      </c>
    </row>
    <row r="294" spans="1:51" s="13" customFormat="1" ht="12">
      <c r="A294" s="13"/>
      <c r="B294" s="211"/>
      <c r="C294" s="212"/>
      <c r="D294" s="213" t="s">
        <v>133</v>
      </c>
      <c r="E294" s="214" t="s">
        <v>19</v>
      </c>
      <c r="F294" s="215" t="s">
        <v>605</v>
      </c>
      <c r="G294" s="212"/>
      <c r="H294" s="216">
        <v>12.06</v>
      </c>
      <c r="I294" s="217"/>
      <c r="J294" s="212"/>
      <c r="K294" s="212"/>
      <c r="L294" s="218"/>
      <c r="M294" s="219"/>
      <c r="N294" s="220"/>
      <c r="O294" s="220"/>
      <c r="P294" s="220"/>
      <c r="Q294" s="220"/>
      <c r="R294" s="220"/>
      <c r="S294" s="220"/>
      <c r="T294" s="221"/>
      <c r="U294" s="13"/>
      <c r="V294" s="13"/>
      <c r="W294" s="13"/>
      <c r="X294" s="13"/>
      <c r="Y294" s="13"/>
      <c r="Z294" s="13"/>
      <c r="AA294" s="13"/>
      <c r="AB294" s="13"/>
      <c r="AC294" s="13"/>
      <c r="AD294" s="13"/>
      <c r="AE294" s="13"/>
      <c r="AT294" s="222" t="s">
        <v>133</v>
      </c>
      <c r="AU294" s="222" t="s">
        <v>81</v>
      </c>
      <c r="AV294" s="13" t="s">
        <v>81</v>
      </c>
      <c r="AW294" s="13" t="s">
        <v>35</v>
      </c>
      <c r="AX294" s="13" t="s">
        <v>74</v>
      </c>
      <c r="AY294" s="222" t="s">
        <v>123</v>
      </c>
    </row>
    <row r="295" spans="1:51" s="14" customFormat="1" ht="12">
      <c r="A295" s="14"/>
      <c r="B295" s="223"/>
      <c r="C295" s="224"/>
      <c r="D295" s="213" t="s">
        <v>133</v>
      </c>
      <c r="E295" s="225" t="s">
        <v>19</v>
      </c>
      <c r="F295" s="226" t="s">
        <v>137</v>
      </c>
      <c r="G295" s="224"/>
      <c r="H295" s="227">
        <v>65.94</v>
      </c>
      <c r="I295" s="228"/>
      <c r="J295" s="224"/>
      <c r="K295" s="224"/>
      <c r="L295" s="229"/>
      <c r="M295" s="230"/>
      <c r="N295" s="231"/>
      <c r="O295" s="231"/>
      <c r="P295" s="231"/>
      <c r="Q295" s="231"/>
      <c r="R295" s="231"/>
      <c r="S295" s="231"/>
      <c r="T295" s="232"/>
      <c r="U295" s="14"/>
      <c r="V295" s="14"/>
      <c r="W295" s="14"/>
      <c r="X295" s="14"/>
      <c r="Y295" s="14"/>
      <c r="Z295" s="14"/>
      <c r="AA295" s="14"/>
      <c r="AB295" s="14"/>
      <c r="AC295" s="14"/>
      <c r="AD295" s="14"/>
      <c r="AE295" s="14"/>
      <c r="AT295" s="233" t="s">
        <v>133</v>
      </c>
      <c r="AU295" s="233" t="s">
        <v>81</v>
      </c>
      <c r="AV295" s="14" t="s">
        <v>131</v>
      </c>
      <c r="AW295" s="14" t="s">
        <v>35</v>
      </c>
      <c r="AX295" s="14" t="s">
        <v>79</v>
      </c>
      <c r="AY295" s="233" t="s">
        <v>123</v>
      </c>
    </row>
    <row r="296" spans="1:51" s="13" customFormat="1" ht="12">
      <c r="A296" s="13"/>
      <c r="B296" s="211"/>
      <c r="C296" s="212"/>
      <c r="D296" s="213" t="s">
        <v>133</v>
      </c>
      <c r="E296" s="212"/>
      <c r="F296" s="215" t="s">
        <v>606</v>
      </c>
      <c r="G296" s="212"/>
      <c r="H296" s="216">
        <v>67.259</v>
      </c>
      <c r="I296" s="217"/>
      <c r="J296" s="212"/>
      <c r="K296" s="212"/>
      <c r="L296" s="218"/>
      <c r="M296" s="219"/>
      <c r="N296" s="220"/>
      <c r="O296" s="220"/>
      <c r="P296" s="220"/>
      <c r="Q296" s="220"/>
      <c r="R296" s="220"/>
      <c r="S296" s="220"/>
      <c r="T296" s="221"/>
      <c r="U296" s="13"/>
      <c r="V296" s="13"/>
      <c r="W296" s="13"/>
      <c r="X296" s="13"/>
      <c r="Y296" s="13"/>
      <c r="Z296" s="13"/>
      <c r="AA296" s="13"/>
      <c r="AB296" s="13"/>
      <c r="AC296" s="13"/>
      <c r="AD296" s="13"/>
      <c r="AE296" s="13"/>
      <c r="AT296" s="222" t="s">
        <v>133</v>
      </c>
      <c r="AU296" s="222" t="s">
        <v>81</v>
      </c>
      <c r="AV296" s="13" t="s">
        <v>81</v>
      </c>
      <c r="AW296" s="13" t="s">
        <v>4</v>
      </c>
      <c r="AX296" s="13" t="s">
        <v>79</v>
      </c>
      <c r="AY296" s="222" t="s">
        <v>123</v>
      </c>
    </row>
    <row r="297" spans="1:65" s="2" customFormat="1" ht="16.5" customHeight="1">
      <c r="A297" s="39"/>
      <c r="B297" s="40"/>
      <c r="C297" s="238" t="s">
        <v>217</v>
      </c>
      <c r="D297" s="238" t="s">
        <v>209</v>
      </c>
      <c r="E297" s="239" t="s">
        <v>607</v>
      </c>
      <c r="F297" s="240" t="s">
        <v>608</v>
      </c>
      <c r="G297" s="241" t="s">
        <v>194</v>
      </c>
      <c r="H297" s="242">
        <v>52.571</v>
      </c>
      <c r="I297" s="243"/>
      <c r="J297" s="244">
        <f>ROUND(I297*H297,2)</f>
        <v>0</v>
      </c>
      <c r="K297" s="240" t="s">
        <v>130</v>
      </c>
      <c r="L297" s="245"/>
      <c r="M297" s="246" t="s">
        <v>19</v>
      </c>
      <c r="N297" s="247" t="s">
        <v>45</v>
      </c>
      <c r="O297" s="85"/>
      <c r="P297" s="207">
        <f>O297*H297</f>
        <v>0</v>
      </c>
      <c r="Q297" s="207">
        <v>0.00038</v>
      </c>
      <c r="R297" s="207">
        <f>Q297*H297</f>
        <v>0.019976980000000002</v>
      </c>
      <c r="S297" s="207">
        <v>0</v>
      </c>
      <c r="T297" s="208">
        <f>S297*H297</f>
        <v>0</v>
      </c>
      <c r="U297" s="39"/>
      <c r="V297" s="39"/>
      <c r="W297" s="39"/>
      <c r="X297" s="39"/>
      <c r="Y297" s="39"/>
      <c r="Z297" s="39"/>
      <c r="AA297" s="39"/>
      <c r="AB297" s="39"/>
      <c r="AC297" s="39"/>
      <c r="AD297" s="39"/>
      <c r="AE297" s="39"/>
      <c r="AR297" s="209" t="s">
        <v>291</v>
      </c>
      <c r="AT297" s="209" t="s">
        <v>209</v>
      </c>
      <c r="AU297" s="209" t="s">
        <v>81</v>
      </c>
      <c r="AY297" s="18" t="s">
        <v>123</v>
      </c>
      <c r="BE297" s="210">
        <f>IF(N297="základní",J297,0)</f>
        <v>0</v>
      </c>
      <c r="BF297" s="210">
        <f>IF(N297="snížená",J297,0)</f>
        <v>0</v>
      </c>
      <c r="BG297" s="210">
        <f>IF(N297="zákl. přenesená",J297,0)</f>
        <v>0</v>
      </c>
      <c r="BH297" s="210">
        <f>IF(N297="sníž. přenesená",J297,0)</f>
        <v>0</v>
      </c>
      <c r="BI297" s="210">
        <f>IF(N297="nulová",J297,0)</f>
        <v>0</v>
      </c>
      <c r="BJ297" s="18" t="s">
        <v>79</v>
      </c>
      <c r="BK297" s="210">
        <f>ROUND(I297*H297,2)</f>
        <v>0</v>
      </c>
      <c r="BL297" s="18" t="s">
        <v>208</v>
      </c>
      <c r="BM297" s="209" t="s">
        <v>609</v>
      </c>
    </row>
    <row r="298" spans="1:51" s="13" customFormat="1" ht="12">
      <c r="A298" s="13"/>
      <c r="B298" s="211"/>
      <c r="C298" s="212"/>
      <c r="D298" s="213" t="s">
        <v>133</v>
      </c>
      <c r="E298" s="214" t="s">
        <v>19</v>
      </c>
      <c r="F298" s="215" t="s">
        <v>610</v>
      </c>
      <c r="G298" s="212"/>
      <c r="H298" s="216">
        <v>51.54</v>
      </c>
      <c r="I298" s="217"/>
      <c r="J298" s="212"/>
      <c r="K298" s="212"/>
      <c r="L298" s="218"/>
      <c r="M298" s="219"/>
      <c r="N298" s="220"/>
      <c r="O298" s="220"/>
      <c r="P298" s="220"/>
      <c r="Q298" s="220"/>
      <c r="R298" s="220"/>
      <c r="S298" s="220"/>
      <c r="T298" s="221"/>
      <c r="U298" s="13"/>
      <c r="V298" s="13"/>
      <c r="W298" s="13"/>
      <c r="X298" s="13"/>
      <c r="Y298" s="13"/>
      <c r="Z298" s="13"/>
      <c r="AA298" s="13"/>
      <c r="AB298" s="13"/>
      <c r="AC298" s="13"/>
      <c r="AD298" s="13"/>
      <c r="AE298" s="13"/>
      <c r="AT298" s="222" t="s">
        <v>133</v>
      </c>
      <c r="AU298" s="222" t="s">
        <v>81</v>
      </c>
      <c r="AV298" s="13" t="s">
        <v>81</v>
      </c>
      <c r="AW298" s="13" t="s">
        <v>35</v>
      </c>
      <c r="AX298" s="13" t="s">
        <v>79</v>
      </c>
      <c r="AY298" s="222" t="s">
        <v>123</v>
      </c>
    </row>
    <row r="299" spans="1:51" s="13" customFormat="1" ht="12">
      <c r="A299" s="13"/>
      <c r="B299" s="211"/>
      <c r="C299" s="212"/>
      <c r="D299" s="213" t="s">
        <v>133</v>
      </c>
      <c r="E299" s="212"/>
      <c r="F299" s="215" t="s">
        <v>611</v>
      </c>
      <c r="G299" s="212"/>
      <c r="H299" s="216">
        <v>52.571</v>
      </c>
      <c r="I299" s="217"/>
      <c r="J299" s="212"/>
      <c r="K299" s="212"/>
      <c r="L299" s="218"/>
      <c r="M299" s="219"/>
      <c r="N299" s="220"/>
      <c r="O299" s="220"/>
      <c r="P299" s="220"/>
      <c r="Q299" s="220"/>
      <c r="R299" s="220"/>
      <c r="S299" s="220"/>
      <c r="T299" s="221"/>
      <c r="U299" s="13"/>
      <c r="V299" s="13"/>
      <c r="W299" s="13"/>
      <c r="X299" s="13"/>
      <c r="Y299" s="13"/>
      <c r="Z299" s="13"/>
      <c r="AA299" s="13"/>
      <c r="AB299" s="13"/>
      <c r="AC299" s="13"/>
      <c r="AD299" s="13"/>
      <c r="AE299" s="13"/>
      <c r="AT299" s="222" t="s">
        <v>133</v>
      </c>
      <c r="AU299" s="222" t="s">
        <v>81</v>
      </c>
      <c r="AV299" s="13" t="s">
        <v>81</v>
      </c>
      <c r="AW299" s="13" t="s">
        <v>4</v>
      </c>
      <c r="AX299" s="13" t="s">
        <v>79</v>
      </c>
      <c r="AY299" s="222" t="s">
        <v>123</v>
      </c>
    </row>
    <row r="300" spans="1:65" s="2" customFormat="1" ht="16.5" customHeight="1">
      <c r="A300" s="39"/>
      <c r="B300" s="40"/>
      <c r="C300" s="198" t="s">
        <v>226</v>
      </c>
      <c r="D300" s="198" t="s">
        <v>126</v>
      </c>
      <c r="E300" s="199" t="s">
        <v>612</v>
      </c>
      <c r="F300" s="200" t="s">
        <v>613</v>
      </c>
      <c r="G300" s="201" t="s">
        <v>194</v>
      </c>
      <c r="H300" s="202">
        <v>6.38</v>
      </c>
      <c r="I300" s="203"/>
      <c r="J300" s="204">
        <f>ROUND(I300*H300,2)</f>
        <v>0</v>
      </c>
      <c r="K300" s="200" t="s">
        <v>130</v>
      </c>
      <c r="L300" s="45"/>
      <c r="M300" s="205" t="s">
        <v>19</v>
      </c>
      <c r="N300" s="206" t="s">
        <v>45</v>
      </c>
      <c r="O300" s="85"/>
      <c r="P300" s="207">
        <f>O300*H300</f>
        <v>0</v>
      </c>
      <c r="Q300" s="207">
        <v>0</v>
      </c>
      <c r="R300" s="207">
        <f>Q300*H300</f>
        <v>0</v>
      </c>
      <c r="S300" s="207">
        <v>0</v>
      </c>
      <c r="T300" s="208">
        <f>S300*H300</f>
        <v>0</v>
      </c>
      <c r="U300" s="39"/>
      <c r="V300" s="39"/>
      <c r="W300" s="39"/>
      <c r="X300" s="39"/>
      <c r="Y300" s="39"/>
      <c r="Z300" s="39"/>
      <c r="AA300" s="39"/>
      <c r="AB300" s="39"/>
      <c r="AC300" s="39"/>
      <c r="AD300" s="39"/>
      <c r="AE300" s="39"/>
      <c r="AR300" s="209" t="s">
        <v>208</v>
      </c>
      <c r="AT300" s="209" t="s">
        <v>126</v>
      </c>
      <c r="AU300" s="209" t="s">
        <v>81</v>
      </c>
      <c r="AY300" s="18" t="s">
        <v>123</v>
      </c>
      <c r="BE300" s="210">
        <f>IF(N300="základní",J300,0)</f>
        <v>0</v>
      </c>
      <c r="BF300" s="210">
        <f>IF(N300="snížená",J300,0)</f>
        <v>0</v>
      </c>
      <c r="BG300" s="210">
        <f>IF(N300="zákl. přenesená",J300,0)</f>
        <v>0</v>
      </c>
      <c r="BH300" s="210">
        <f>IF(N300="sníž. přenesená",J300,0)</f>
        <v>0</v>
      </c>
      <c r="BI300" s="210">
        <f>IF(N300="nulová",J300,0)</f>
        <v>0</v>
      </c>
      <c r="BJ300" s="18" t="s">
        <v>79</v>
      </c>
      <c r="BK300" s="210">
        <f>ROUND(I300*H300,2)</f>
        <v>0</v>
      </c>
      <c r="BL300" s="18" t="s">
        <v>208</v>
      </c>
      <c r="BM300" s="209" t="s">
        <v>614</v>
      </c>
    </row>
    <row r="301" spans="1:51" s="13" customFormat="1" ht="12">
      <c r="A301" s="13"/>
      <c r="B301" s="211"/>
      <c r="C301" s="212"/>
      <c r="D301" s="213" t="s">
        <v>133</v>
      </c>
      <c r="E301" s="214" t="s">
        <v>19</v>
      </c>
      <c r="F301" s="215" t="s">
        <v>615</v>
      </c>
      <c r="G301" s="212"/>
      <c r="H301" s="216">
        <v>6.38</v>
      </c>
      <c r="I301" s="217"/>
      <c r="J301" s="212"/>
      <c r="K301" s="212"/>
      <c r="L301" s="218"/>
      <c r="M301" s="219"/>
      <c r="N301" s="220"/>
      <c r="O301" s="220"/>
      <c r="P301" s="220"/>
      <c r="Q301" s="220"/>
      <c r="R301" s="220"/>
      <c r="S301" s="220"/>
      <c r="T301" s="221"/>
      <c r="U301" s="13"/>
      <c r="V301" s="13"/>
      <c r="W301" s="13"/>
      <c r="X301" s="13"/>
      <c r="Y301" s="13"/>
      <c r="Z301" s="13"/>
      <c r="AA301" s="13"/>
      <c r="AB301" s="13"/>
      <c r="AC301" s="13"/>
      <c r="AD301" s="13"/>
      <c r="AE301" s="13"/>
      <c r="AT301" s="222" t="s">
        <v>133</v>
      </c>
      <c r="AU301" s="222" t="s">
        <v>81</v>
      </c>
      <c r="AV301" s="13" t="s">
        <v>81</v>
      </c>
      <c r="AW301" s="13" t="s">
        <v>35</v>
      </c>
      <c r="AX301" s="13" t="s">
        <v>79</v>
      </c>
      <c r="AY301" s="222" t="s">
        <v>123</v>
      </c>
    </row>
    <row r="302" spans="1:65" s="2" customFormat="1" ht="16.5" customHeight="1">
      <c r="A302" s="39"/>
      <c r="B302" s="40"/>
      <c r="C302" s="238" t="s">
        <v>233</v>
      </c>
      <c r="D302" s="238" t="s">
        <v>209</v>
      </c>
      <c r="E302" s="239" t="s">
        <v>616</v>
      </c>
      <c r="F302" s="240" t="s">
        <v>617</v>
      </c>
      <c r="G302" s="241" t="s">
        <v>194</v>
      </c>
      <c r="H302" s="242">
        <v>6.508</v>
      </c>
      <c r="I302" s="243"/>
      <c r="J302" s="244">
        <f>ROUND(I302*H302,2)</f>
        <v>0</v>
      </c>
      <c r="K302" s="240" t="s">
        <v>130</v>
      </c>
      <c r="L302" s="245"/>
      <c r="M302" s="246" t="s">
        <v>19</v>
      </c>
      <c r="N302" s="247" t="s">
        <v>45</v>
      </c>
      <c r="O302" s="85"/>
      <c r="P302" s="207">
        <f>O302*H302</f>
        <v>0</v>
      </c>
      <c r="Q302" s="207">
        <v>0.00016</v>
      </c>
      <c r="R302" s="207">
        <f>Q302*H302</f>
        <v>0.0010412800000000001</v>
      </c>
      <c r="S302" s="207">
        <v>0</v>
      </c>
      <c r="T302" s="208">
        <f>S302*H302</f>
        <v>0</v>
      </c>
      <c r="U302" s="39"/>
      <c r="V302" s="39"/>
      <c r="W302" s="39"/>
      <c r="X302" s="39"/>
      <c r="Y302" s="39"/>
      <c r="Z302" s="39"/>
      <c r="AA302" s="39"/>
      <c r="AB302" s="39"/>
      <c r="AC302" s="39"/>
      <c r="AD302" s="39"/>
      <c r="AE302" s="39"/>
      <c r="AR302" s="209" t="s">
        <v>291</v>
      </c>
      <c r="AT302" s="209" t="s">
        <v>209</v>
      </c>
      <c r="AU302" s="209" t="s">
        <v>81</v>
      </c>
      <c r="AY302" s="18" t="s">
        <v>123</v>
      </c>
      <c r="BE302" s="210">
        <f>IF(N302="základní",J302,0)</f>
        <v>0</v>
      </c>
      <c r="BF302" s="210">
        <f>IF(N302="snížená",J302,0)</f>
        <v>0</v>
      </c>
      <c r="BG302" s="210">
        <f>IF(N302="zákl. přenesená",J302,0)</f>
        <v>0</v>
      </c>
      <c r="BH302" s="210">
        <f>IF(N302="sníž. přenesená",J302,0)</f>
        <v>0</v>
      </c>
      <c r="BI302" s="210">
        <f>IF(N302="nulová",J302,0)</f>
        <v>0</v>
      </c>
      <c r="BJ302" s="18" t="s">
        <v>79</v>
      </c>
      <c r="BK302" s="210">
        <f>ROUND(I302*H302,2)</f>
        <v>0</v>
      </c>
      <c r="BL302" s="18" t="s">
        <v>208</v>
      </c>
      <c r="BM302" s="209" t="s">
        <v>618</v>
      </c>
    </row>
    <row r="303" spans="1:51" s="13" customFormat="1" ht="12">
      <c r="A303" s="13"/>
      <c r="B303" s="211"/>
      <c r="C303" s="212"/>
      <c r="D303" s="213" t="s">
        <v>133</v>
      </c>
      <c r="E303" s="212"/>
      <c r="F303" s="215" t="s">
        <v>619</v>
      </c>
      <c r="G303" s="212"/>
      <c r="H303" s="216">
        <v>6.508</v>
      </c>
      <c r="I303" s="217"/>
      <c r="J303" s="212"/>
      <c r="K303" s="212"/>
      <c r="L303" s="218"/>
      <c r="M303" s="219"/>
      <c r="N303" s="220"/>
      <c r="O303" s="220"/>
      <c r="P303" s="220"/>
      <c r="Q303" s="220"/>
      <c r="R303" s="220"/>
      <c r="S303" s="220"/>
      <c r="T303" s="221"/>
      <c r="U303" s="13"/>
      <c r="V303" s="13"/>
      <c r="W303" s="13"/>
      <c r="X303" s="13"/>
      <c r="Y303" s="13"/>
      <c r="Z303" s="13"/>
      <c r="AA303" s="13"/>
      <c r="AB303" s="13"/>
      <c r="AC303" s="13"/>
      <c r="AD303" s="13"/>
      <c r="AE303" s="13"/>
      <c r="AT303" s="222" t="s">
        <v>133</v>
      </c>
      <c r="AU303" s="222" t="s">
        <v>81</v>
      </c>
      <c r="AV303" s="13" t="s">
        <v>81</v>
      </c>
      <c r="AW303" s="13" t="s">
        <v>4</v>
      </c>
      <c r="AX303" s="13" t="s">
        <v>79</v>
      </c>
      <c r="AY303" s="222" t="s">
        <v>123</v>
      </c>
    </row>
    <row r="304" spans="1:65" s="2" customFormat="1" ht="24.15" customHeight="1">
      <c r="A304" s="39"/>
      <c r="B304" s="40"/>
      <c r="C304" s="198" t="s">
        <v>620</v>
      </c>
      <c r="D304" s="198" t="s">
        <v>126</v>
      </c>
      <c r="E304" s="199" t="s">
        <v>621</v>
      </c>
      <c r="F304" s="200" t="s">
        <v>622</v>
      </c>
      <c r="G304" s="201" t="s">
        <v>294</v>
      </c>
      <c r="H304" s="202">
        <v>1.027</v>
      </c>
      <c r="I304" s="203"/>
      <c r="J304" s="204">
        <f>ROUND(I304*H304,2)</f>
        <v>0</v>
      </c>
      <c r="K304" s="200" t="s">
        <v>130</v>
      </c>
      <c r="L304" s="45"/>
      <c r="M304" s="205" t="s">
        <v>19</v>
      </c>
      <c r="N304" s="206" t="s">
        <v>45</v>
      </c>
      <c r="O304" s="85"/>
      <c r="P304" s="207">
        <f>O304*H304</f>
        <v>0</v>
      </c>
      <c r="Q304" s="207">
        <v>0</v>
      </c>
      <c r="R304" s="207">
        <f>Q304*H304</f>
        <v>0</v>
      </c>
      <c r="S304" s="207">
        <v>0</v>
      </c>
      <c r="T304" s="208">
        <f>S304*H304</f>
        <v>0</v>
      </c>
      <c r="U304" s="39"/>
      <c r="V304" s="39"/>
      <c r="W304" s="39"/>
      <c r="X304" s="39"/>
      <c r="Y304" s="39"/>
      <c r="Z304" s="39"/>
      <c r="AA304" s="39"/>
      <c r="AB304" s="39"/>
      <c r="AC304" s="39"/>
      <c r="AD304" s="39"/>
      <c r="AE304" s="39"/>
      <c r="AR304" s="209" t="s">
        <v>208</v>
      </c>
      <c r="AT304" s="209" t="s">
        <v>126</v>
      </c>
      <c r="AU304" s="209" t="s">
        <v>81</v>
      </c>
      <c r="AY304" s="18" t="s">
        <v>123</v>
      </c>
      <c r="BE304" s="210">
        <f>IF(N304="základní",J304,0)</f>
        <v>0</v>
      </c>
      <c r="BF304" s="210">
        <f>IF(N304="snížená",J304,0)</f>
        <v>0</v>
      </c>
      <c r="BG304" s="210">
        <f>IF(N304="zákl. přenesená",J304,0)</f>
        <v>0</v>
      </c>
      <c r="BH304" s="210">
        <f>IF(N304="sníž. přenesená",J304,0)</f>
        <v>0</v>
      </c>
      <c r="BI304" s="210">
        <f>IF(N304="nulová",J304,0)</f>
        <v>0</v>
      </c>
      <c r="BJ304" s="18" t="s">
        <v>79</v>
      </c>
      <c r="BK304" s="210">
        <f>ROUND(I304*H304,2)</f>
        <v>0</v>
      </c>
      <c r="BL304" s="18" t="s">
        <v>208</v>
      </c>
      <c r="BM304" s="209" t="s">
        <v>623</v>
      </c>
    </row>
    <row r="305" spans="1:47" s="2" customFormat="1" ht="12">
      <c r="A305" s="39"/>
      <c r="B305" s="40"/>
      <c r="C305" s="41"/>
      <c r="D305" s="213" t="s">
        <v>142</v>
      </c>
      <c r="E305" s="41"/>
      <c r="F305" s="234" t="s">
        <v>528</v>
      </c>
      <c r="G305" s="41"/>
      <c r="H305" s="41"/>
      <c r="I305" s="235"/>
      <c r="J305" s="41"/>
      <c r="K305" s="41"/>
      <c r="L305" s="45"/>
      <c r="M305" s="236"/>
      <c r="N305" s="237"/>
      <c r="O305" s="85"/>
      <c r="P305" s="85"/>
      <c r="Q305" s="85"/>
      <c r="R305" s="85"/>
      <c r="S305" s="85"/>
      <c r="T305" s="86"/>
      <c r="U305" s="39"/>
      <c r="V305" s="39"/>
      <c r="W305" s="39"/>
      <c r="X305" s="39"/>
      <c r="Y305" s="39"/>
      <c r="Z305" s="39"/>
      <c r="AA305" s="39"/>
      <c r="AB305" s="39"/>
      <c r="AC305" s="39"/>
      <c r="AD305" s="39"/>
      <c r="AE305" s="39"/>
      <c r="AT305" s="18" t="s">
        <v>142</v>
      </c>
      <c r="AU305" s="18" t="s">
        <v>81</v>
      </c>
    </row>
    <row r="306" spans="1:63" s="12" customFormat="1" ht="22.8" customHeight="1">
      <c r="A306" s="12"/>
      <c r="B306" s="182"/>
      <c r="C306" s="183"/>
      <c r="D306" s="184" t="s">
        <v>73</v>
      </c>
      <c r="E306" s="196" t="s">
        <v>624</v>
      </c>
      <c r="F306" s="196" t="s">
        <v>625</v>
      </c>
      <c r="G306" s="183"/>
      <c r="H306" s="183"/>
      <c r="I306" s="186"/>
      <c r="J306" s="197">
        <f>BK306</f>
        <v>0</v>
      </c>
      <c r="K306" s="183"/>
      <c r="L306" s="188"/>
      <c r="M306" s="189"/>
      <c r="N306" s="190"/>
      <c r="O306" s="190"/>
      <c r="P306" s="191">
        <f>SUM(P307:P317)</f>
        <v>0</v>
      </c>
      <c r="Q306" s="190"/>
      <c r="R306" s="191">
        <f>SUM(R307:R317)</f>
        <v>0.142296</v>
      </c>
      <c r="S306" s="190"/>
      <c r="T306" s="192">
        <f>SUM(T307:T317)</f>
        <v>0</v>
      </c>
      <c r="U306" s="12"/>
      <c r="V306" s="12"/>
      <c r="W306" s="12"/>
      <c r="X306" s="12"/>
      <c r="Y306" s="12"/>
      <c r="Z306" s="12"/>
      <c r="AA306" s="12"/>
      <c r="AB306" s="12"/>
      <c r="AC306" s="12"/>
      <c r="AD306" s="12"/>
      <c r="AE306" s="12"/>
      <c r="AR306" s="193" t="s">
        <v>81</v>
      </c>
      <c r="AT306" s="194" t="s">
        <v>73</v>
      </c>
      <c r="AU306" s="194" t="s">
        <v>79</v>
      </c>
      <c r="AY306" s="193" t="s">
        <v>123</v>
      </c>
      <c r="BK306" s="195">
        <f>SUM(BK307:BK317)</f>
        <v>0</v>
      </c>
    </row>
    <row r="307" spans="1:65" s="2" customFormat="1" ht="16.5" customHeight="1">
      <c r="A307" s="39"/>
      <c r="B307" s="40"/>
      <c r="C307" s="198" t="s">
        <v>626</v>
      </c>
      <c r="D307" s="198" t="s">
        <v>126</v>
      </c>
      <c r="E307" s="199" t="s">
        <v>627</v>
      </c>
      <c r="F307" s="200" t="s">
        <v>628</v>
      </c>
      <c r="G307" s="201" t="s">
        <v>129</v>
      </c>
      <c r="H307" s="202">
        <v>7.35</v>
      </c>
      <c r="I307" s="203"/>
      <c r="J307" s="204">
        <f>ROUND(I307*H307,2)</f>
        <v>0</v>
      </c>
      <c r="K307" s="200" t="s">
        <v>130</v>
      </c>
      <c r="L307" s="45"/>
      <c r="M307" s="205" t="s">
        <v>19</v>
      </c>
      <c r="N307" s="206" t="s">
        <v>45</v>
      </c>
      <c r="O307" s="85"/>
      <c r="P307" s="207">
        <f>O307*H307</f>
        <v>0</v>
      </c>
      <c r="Q307" s="207">
        <v>0.0003</v>
      </c>
      <c r="R307" s="207">
        <f>Q307*H307</f>
        <v>0.0022049999999999995</v>
      </c>
      <c r="S307" s="207">
        <v>0</v>
      </c>
      <c r="T307" s="208">
        <f>S307*H307</f>
        <v>0</v>
      </c>
      <c r="U307" s="39"/>
      <c r="V307" s="39"/>
      <c r="W307" s="39"/>
      <c r="X307" s="39"/>
      <c r="Y307" s="39"/>
      <c r="Z307" s="39"/>
      <c r="AA307" s="39"/>
      <c r="AB307" s="39"/>
      <c r="AC307" s="39"/>
      <c r="AD307" s="39"/>
      <c r="AE307" s="39"/>
      <c r="AR307" s="209" t="s">
        <v>208</v>
      </c>
      <c r="AT307" s="209" t="s">
        <v>126</v>
      </c>
      <c r="AU307" s="209" t="s">
        <v>81</v>
      </c>
      <c r="AY307" s="18" t="s">
        <v>123</v>
      </c>
      <c r="BE307" s="210">
        <f>IF(N307="základní",J307,0)</f>
        <v>0</v>
      </c>
      <c r="BF307" s="210">
        <f>IF(N307="snížená",J307,0)</f>
        <v>0</v>
      </c>
      <c r="BG307" s="210">
        <f>IF(N307="zákl. přenesená",J307,0)</f>
        <v>0</v>
      </c>
      <c r="BH307" s="210">
        <f>IF(N307="sníž. přenesená",J307,0)</f>
        <v>0</v>
      </c>
      <c r="BI307" s="210">
        <f>IF(N307="nulová",J307,0)</f>
        <v>0</v>
      </c>
      <c r="BJ307" s="18" t="s">
        <v>79</v>
      </c>
      <c r="BK307" s="210">
        <f>ROUND(I307*H307,2)</f>
        <v>0</v>
      </c>
      <c r="BL307" s="18" t="s">
        <v>208</v>
      </c>
      <c r="BM307" s="209" t="s">
        <v>629</v>
      </c>
    </row>
    <row r="308" spans="1:47" s="2" customFormat="1" ht="12">
      <c r="A308" s="39"/>
      <c r="B308" s="40"/>
      <c r="C308" s="41"/>
      <c r="D308" s="213" t="s">
        <v>142</v>
      </c>
      <c r="E308" s="41"/>
      <c r="F308" s="234" t="s">
        <v>630</v>
      </c>
      <c r="G308" s="41"/>
      <c r="H308" s="41"/>
      <c r="I308" s="235"/>
      <c r="J308" s="41"/>
      <c r="K308" s="41"/>
      <c r="L308" s="45"/>
      <c r="M308" s="236"/>
      <c r="N308" s="237"/>
      <c r="O308" s="85"/>
      <c r="P308" s="85"/>
      <c r="Q308" s="85"/>
      <c r="R308" s="85"/>
      <c r="S308" s="85"/>
      <c r="T308" s="86"/>
      <c r="U308" s="39"/>
      <c r="V308" s="39"/>
      <c r="W308" s="39"/>
      <c r="X308" s="39"/>
      <c r="Y308" s="39"/>
      <c r="Z308" s="39"/>
      <c r="AA308" s="39"/>
      <c r="AB308" s="39"/>
      <c r="AC308" s="39"/>
      <c r="AD308" s="39"/>
      <c r="AE308" s="39"/>
      <c r="AT308" s="18" t="s">
        <v>142</v>
      </c>
      <c r="AU308" s="18" t="s">
        <v>81</v>
      </c>
    </row>
    <row r="309" spans="1:51" s="13" customFormat="1" ht="12">
      <c r="A309" s="13"/>
      <c r="B309" s="211"/>
      <c r="C309" s="212"/>
      <c r="D309" s="213" t="s">
        <v>133</v>
      </c>
      <c r="E309" s="214" t="s">
        <v>19</v>
      </c>
      <c r="F309" s="215" t="s">
        <v>631</v>
      </c>
      <c r="G309" s="212"/>
      <c r="H309" s="216">
        <v>5.1</v>
      </c>
      <c r="I309" s="217"/>
      <c r="J309" s="212"/>
      <c r="K309" s="212"/>
      <c r="L309" s="218"/>
      <c r="M309" s="219"/>
      <c r="N309" s="220"/>
      <c r="O309" s="220"/>
      <c r="P309" s="220"/>
      <c r="Q309" s="220"/>
      <c r="R309" s="220"/>
      <c r="S309" s="220"/>
      <c r="T309" s="221"/>
      <c r="U309" s="13"/>
      <c r="V309" s="13"/>
      <c r="W309" s="13"/>
      <c r="X309" s="13"/>
      <c r="Y309" s="13"/>
      <c r="Z309" s="13"/>
      <c r="AA309" s="13"/>
      <c r="AB309" s="13"/>
      <c r="AC309" s="13"/>
      <c r="AD309" s="13"/>
      <c r="AE309" s="13"/>
      <c r="AT309" s="222" t="s">
        <v>133</v>
      </c>
      <c r="AU309" s="222" t="s">
        <v>81</v>
      </c>
      <c r="AV309" s="13" t="s">
        <v>81</v>
      </c>
      <c r="AW309" s="13" t="s">
        <v>35</v>
      </c>
      <c r="AX309" s="13" t="s">
        <v>74</v>
      </c>
      <c r="AY309" s="222" t="s">
        <v>123</v>
      </c>
    </row>
    <row r="310" spans="1:51" s="13" customFormat="1" ht="12">
      <c r="A310" s="13"/>
      <c r="B310" s="211"/>
      <c r="C310" s="212"/>
      <c r="D310" s="213" t="s">
        <v>133</v>
      </c>
      <c r="E310" s="214" t="s">
        <v>19</v>
      </c>
      <c r="F310" s="215" t="s">
        <v>632</v>
      </c>
      <c r="G310" s="212"/>
      <c r="H310" s="216">
        <v>2.25</v>
      </c>
      <c r="I310" s="217"/>
      <c r="J310" s="212"/>
      <c r="K310" s="212"/>
      <c r="L310" s="218"/>
      <c r="M310" s="219"/>
      <c r="N310" s="220"/>
      <c r="O310" s="220"/>
      <c r="P310" s="220"/>
      <c r="Q310" s="220"/>
      <c r="R310" s="220"/>
      <c r="S310" s="220"/>
      <c r="T310" s="221"/>
      <c r="U310" s="13"/>
      <c r="V310" s="13"/>
      <c r="W310" s="13"/>
      <c r="X310" s="13"/>
      <c r="Y310" s="13"/>
      <c r="Z310" s="13"/>
      <c r="AA310" s="13"/>
      <c r="AB310" s="13"/>
      <c r="AC310" s="13"/>
      <c r="AD310" s="13"/>
      <c r="AE310" s="13"/>
      <c r="AT310" s="222" t="s">
        <v>133</v>
      </c>
      <c r="AU310" s="222" t="s">
        <v>81</v>
      </c>
      <c r="AV310" s="13" t="s">
        <v>81</v>
      </c>
      <c r="AW310" s="13" t="s">
        <v>35</v>
      </c>
      <c r="AX310" s="13" t="s">
        <v>74</v>
      </c>
      <c r="AY310" s="222" t="s">
        <v>123</v>
      </c>
    </row>
    <row r="311" spans="1:51" s="14" customFormat="1" ht="12">
      <c r="A311" s="14"/>
      <c r="B311" s="223"/>
      <c r="C311" s="224"/>
      <c r="D311" s="213" t="s">
        <v>133</v>
      </c>
      <c r="E311" s="225" t="s">
        <v>19</v>
      </c>
      <c r="F311" s="226" t="s">
        <v>137</v>
      </c>
      <c r="G311" s="224"/>
      <c r="H311" s="227">
        <v>7.35</v>
      </c>
      <c r="I311" s="228"/>
      <c r="J311" s="224"/>
      <c r="K311" s="224"/>
      <c r="L311" s="229"/>
      <c r="M311" s="230"/>
      <c r="N311" s="231"/>
      <c r="O311" s="231"/>
      <c r="P311" s="231"/>
      <c r="Q311" s="231"/>
      <c r="R311" s="231"/>
      <c r="S311" s="231"/>
      <c r="T311" s="232"/>
      <c r="U311" s="14"/>
      <c r="V311" s="14"/>
      <c r="W311" s="14"/>
      <c r="X311" s="14"/>
      <c r="Y311" s="14"/>
      <c r="Z311" s="14"/>
      <c r="AA311" s="14"/>
      <c r="AB311" s="14"/>
      <c r="AC311" s="14"/>
      <c r="AD311" s="14"/>
      <c r="AE311" s="14"/>
      <c r="AT311" s="233" t="s">
        <v>133</v>
      </c>
      <c r="AU311" s="233" t="s">
        <v>81</v>
      </c>
      <c r="AV311" s="14" t="s">
        <v>131</v>
      </c>
      <c r="AW311" s="14" t="s">
        <v>35</v>
      </c>
      <c r="AX311" s="14" t="s">
        <v>79</v>
      </c>
      <c r="AY311" s="233" t="s">
        <v>123</v>
      </c>
    </row>
    <row r="312" spans="1:65" s="2" customFormat="1" ht="24.15" customHeight="1">
      <c r="A312" s="39"/>
      <c r="B312" s="40"/>
      <c r="C312" s="198" t="s">
        <v>633</v>
      </c>
      <c r="D312" s="198" t="s">
        <v>126</v>
      </c>
      <c r="E312" s="199" t="s">
        <v>634</v>
      </c>
      <c r="F312" s="200" t="s">
        <v>635</v>
      </c>
      <c r="G312" s="201" t="s">
        <v>129</v>
      </c>
      <c r="H312" s="202">
        <v>7.35</v>
      </c>
      <c r="I312" s="203"/>
      <c r="J312" s="204">
        <f>ROUND(I312*H312,2)</f>
        <v>0</v>
      </c>
      <c r="K312" s="200" t="s">
        <v>130</v>
      </c>
      <c r="L312" s="45"/>
      <c r="M312" s="205" t="s">
        <v>19</v>
      </c>
      <c r="N312" s="206" t="s">
        <v>45</v>
      </c>
      <c r="O312" s="85"/>
      <c r="P312" s="207">
        <f>O312*H312</f>
        <v>0</v>
      </c>
      <c r="Q312" s="207">
        <v>0.0052</v>
      </c>
      <c r="R312" s="207">
        <f>Q312*H312</f>
        <v>0.03822</v>
      </c>
      <c r="S312" s="207">
        <v>0</v>
      </c>
      <c r="T312" s="208">
        <f>S312*H312</f>
        <v>0</v>
      </c>
      <c r="U312" s="39"/>
      <c r="V312" s="39"/>
      <c r="W312" s="39"/>
      <c r="X312" s="39"/>
      <c r="Y312" s="39"/>
      <c r="Z312" s="39"/>
      <c r="AA312" s="39"/>
      <c r="AB312" s="39"/>
      <c r="AC312" s="39"/>
      <c r="AD312" s="39"/>
      <c r="AE312" s="39"/>
      <c r="AR312" s="209" t="s">
        <v>208</v>
      </c>
      <c r="AT312" s="209" t="s">
        <v>126</v>
      </c>
      <c r="AU312" s="209" t="s">
        <v>81</v>
      </c>
      <c r="AY312" s="18" t="s">
        <v>123</v>
      </c>
      <c r="BE312" s="210">
        <f>IF(N312="základní",J312,0)</f>
        <v>0</v>
      </c>
      <c r="BF312" s="210">
        <f>IF(N312="snížená",J312,0)</f>
        <v>0</v>
      </c>
      <c r="BG312" s="210">
        <f>IF(N312="zákl. přenesená",J312,0)</f>
        <v>0</v>
      </c>
      <c r="BH312" s="210">
        <f>IF(N312="sníž. přenesená",J312,0)</f>
        <v>0</v>
      </c>
      <c r="BI312" s="210">
        <f>IF(N312="nulová",J312,0)</f>
        <v>0</v>
      </c>
      <c r="BJ312" s="18" t="s">
        <v>79</v>
      </c>
      <c r="BK312" s="210">
        <f>ROUND(I312*H312,2)</f>
        <v>0</v>
      </c>
      <c r="BL312" s="18" t="s">
        <v>208</v>
      </c>
      <c r="BM312" s="209" t="s">
        <v>636</v>
      </c>
    </row>
    <row r="313" spans="1:47" s="2" customFormat="1" ht="12">
      <c r="A313" s="39"/>
      <c r="B313" s="40"/>
      <c r="C313" s="41"/>
      <c r="D313" s="213" t="s">
        <v>142</v>
      </c>
      <c r="E313" s="41"/>
      <c r="F313" s="234" t="s">
        <v>637</v>
      </c>
      <c r="G313" s="41"/>
      <c r="H313" s="41"/>
      <c r="I313" s="235"/>
      <c r="J313" s="41"/>
      <c r="K313" s="41"/>
      <c r="L313" s="45"/>
      <c r="M313" s="236"/>
      <c r="N313" s="237"/>
      <c r="O313" s="85"/>
      <c r="P313" s="85"/>
      <c r="Q313" s="85"/>
      <c r="R313" s="85"/>
      <c r="S313" s="85"/>
      <c r="T313" s="86"/>
      <c r="U313" s="39"/>
      <c r="V313" s="39"/>
      <c r="W313" s="39"/>
      <c r="X313" s="39"/>
      <c r="Y313" s="39"/>
      <c r="Z313" s="39"/>
      <c r="AA313" s="39"/>
      <c r="AB313" s="39"/>
      <c r="AC313" s="39"/>
      <c r="AD313" s="39"/>
      <c r="AE313" s="39"/>
      <c r="AT313" s="18" t="s">
        <v>142</v>
      </c>
      <c r="AU313" s="18" t="s">
        <v>81</v>
      </c>
    </row>
    <row r="314" spans="1:65" s="2" customFormat="1" ht="16.5" customHeight="1">
      <c r="A314" s="39"/>
      <c r="B314" s="40"/>
      <c r="C314" s="238" t="s">
        <v>638</v>
      </c>
      <c r="D314" s="238" t="s">
        <v>209</v>
      </c>
      <c r="E314" s="239" t="s">
        <v>639</v>
      </c>
      <c r="F314" s="240" t="s">
        <v>640</v>
      </c>
      <c r="G314" s="241" t="s">
        <v>129</v>
      </c>
      <c r="H314" s="242">
        <v>8.085</v>
      </c>
      <c r="I314" s="243"/>
      <c r="J314" s="244">
        <f>ROUND(I314*H314,2)</f>
        <v>0</v>
      </c>
      <c r="K314" s="240" t="s">
        <v>130</v>
      </c>
      <c r="L314" s="245"/>
      <c r="M314" s="246" t="s">
        <v>19</v>
      </c>
      <c r="N314" s="247" t="s">
        <v>45</v>
      </c>
      <c r="O314" s="85"/>
      <c r="P314" s="207">
        <f>O314*H314</f>
        <v>0</v>
      </c>
      <c r="Q314" s="207">
        <v>0.0126</v>
      </c>
      <c r="R314" s="207">
        <f>Q314*H314</f>
        <v>0.10187100000000002</v>
      </c>
      <c r="S314" s="207">
        <v>0</v>
      </c>
      <c r="T314" s="208">
        <f>S314*H314</f>
        <v>0</v>
      </c>
      <c r="U314" s="39"/>
      <c r="V314" s="39"/>
      <c r="W314" s="39"/>
      <c r="X314" s="39"/>
      <c r="Y314" s="39"/>
      <c r="Z314" s="39"/>
      <c r="AA314" s="39"/>
      <c r="AB314" s="39"/>
      <c r="AC314" s="39"/>
      <c r="AD314" s="39"/>
      <c r="AE314" s="39"/>
      <c r="AR314" s="209" t="s">
        <v>291</v>
      </c>
      <c r="AT314" s="209" t="s">
        <v>209</v>
      </c>
      <c r="AU314" s="209" t="s">
        <v>81</v>
      </c>
      <c r="AY314" s="18" t="s">
        <v>123</v>
      </c>
      <c r="BE314" s="210">
        <f>IF(N314="základní",J314,0)</f>
        <v>0</v>
      </c>
      <c r="BF314" s="210">
        <f>IF(N314="snížená",J314,0)</f>
        <v>0</v>
      </c>
      <c r="BG314" s="210">
        <f>IF(N314="zákl. přenesená",J314,0)</f>
        <v>0</v>
      </c>
      <c r="BH314" s="210">
        <f>IF(N314="sníž. přenesená",J314,0)</f>
        <v>0</v>
      </c>
      <c r="BI314" s="210">
        <f>IF(N314="nulová",J314,0)</f>
        <v>0</v>
      </c>
      <c r="BJ314" s="18" t="s">
        <v>79</v>
      </c>
      <c r="BK314" s="210">
        <f>ROUND(I314*H314,2)</f>
        <v>0</v>
      </c>
      <c r="BL314" s="18" t="s">
        <v>208</v>
      </c>
      <c r="BM314" s="209" t="s">
        <v>641</v>
      </c>
    </row>
    <row r="315" spans="1:51" s="13" customFormat="1" ht="12">
      <c r="A315" s="13"/>
      <c r="B315" s="211"/>
      <c r="C315" s="212"/>
      <c r="D315" s="213" t="s">
        <v>133</v>
      </c>
      <c r="E315" s="212"/>
      <c r="F315" s="215" t="s">
        <v>642</v>
      </c>
      <c r="G315" s="212"/>
      <c r="H315" s="216">
        <v>8.085</v>
      </c>
      <c r="I315" s="217"/>
      <c r="J315" s="212"/>
      <c r="K315" s="212"/>
      <c r="L315" s="218"/>
      <c r="M315" s="219"/>
      <c r="N315" s="220"/>
      <c r="O315" s="220"/>
      <c r="P315" s="220"/>
      <c r="Q315" s="220"/>
      <c r="R315" s="220"/>
      <c r="S315" s="220"/>
      <c r="T315" s="221"/>
      <c r="U315" s="13"/>
      <c r="V315" s="13"/>
      <c r="W315" s="13"/>
      <c r="X315" s="13"/>
      <c r="Y315" s="13"/>
      <c r="Z315" s="13"/>
      <c r="AA315" s="13"/>
      <c r="AB315" s="13"/>
      <c r="AC315" s="13"/>
      <c r="AD315" s="13"/>
      <c r="AE315" s="13"/>
      <c r="AT315" s="222" t="s">
        <v>133</v>
      </c>
      <c r="AU315" s="222" t="s">
        <v>81</v>
      </c>
      <c r="AV315" s="13" t="s">
        <v>81</v>
      </c>
      <c r="AW315" s="13" t="s">
        <v>4</v>
      </c>
      <c r="AX315" s="13" t="s">
        <v>79</v>
      </c>
      <c r="AY315" s="222" t="s">
        <v>123</v>
      </c>
    </row>
    <row r="316" spans="1:65" s="2" customFormat="1" ht="24.15" customHeight="1">
      <c r="A316" s="39"/>
      <c r="B316" s="40"/>
      <c r="C316" s="198" t="s">
        <v>643</v>
      </c>
      <c r="D316" s="198" t="s">
        <v>126</v>
      </c>
      <c r="E316" s="199" t="s">
        <v>644</v>
      </c>
      <c r="F316" s="200" t="s">
        <v>645</v>
      </c>
      <c r="G316" s="201" t="s">
        <v>294</v>
      </c>
      <c r="H316" s="202">
        <v>0.142</v>
      </c>
      <c r="I316" s="203"/>
      <c r="J316" s="204">
        <f>ROUND(I316*H316,2)</f>
        <v>0</v>
      </c>
      <c r="K316" s="200" t="s">
        <v>130</v>
      </c>
      <c r="L316" s="45"/>
      <c r="M316" s="205" t="s">
        <v>19</v>
      </c>
      <c r="N316" s="206" t="s">
        <v>45</v>
      </c>
      <c r="O316" s="85"/>
      <c r="P316" s="207">
        <f>O316*H316</f>
        <v>0</v>
      </c>
      <c r="Q316" s="207">
        <v>0</v>
      </c>
      <c r="R316" s="207">
        <f>Q316*H316</f>
        <v>0</v>
      </c>
      <c r="S316" s="207">
        <v>0</v>
      </c>
      <c r="T316" s="208">
        <f>S316*H316</f>
        <v>0</v>
      </c>
      <c r="U316" s="39"/>
      <c r="V316" s="39"/>
      <c r="W316" s="39"/>
      <c r="X316" s="39"/>
      <c r="Y316" s="39"/>
      <c r="Z316" s="39"/>
      <c r="AA316" s="39"/>
      <c r="AB316" s="39"/>
      <c r="AC316" s="39"/>
      <c r="AD316" s="39"/>
      <c r="AE316" s="39"/>
      <c r="AR316" s="209" t="s">
        <v>208</v>
      </c>
      <c r="AT316" s="209" t="s">
        <v>126</v>
      </c>
      <c r="AU316" s="209" t="s">
        <v>81</v>
      </c>
      <c r="AY316" s="18" t="s">
        <v>123</v>
      </c>
      <c r="BE316" s="210">
        <f>IF(N316="základní",J316,0)</f>
        <v>0</v>
      </c>
      <c r="BF316" s="210">
        <f>IF(N316="snížená",J316,0)</f>
        <v>0</v>
      </c>
      <c r="BG316" s="210">
        <f>IF(N316="zákl. přenesená",J316,0)</f>
        <v>0</v>
      </c>
      <c r="BH316" s="210">
        <f>IF(N316="sníž. přenesená",J316,0)</f>
        <v>0</v>
      </c>
      <c r="BI316" s="210">
        <f>IF(N316="nulová",J316,0)</f>
        <v>0</v>
      </c>
      <c r="BJ316" s="18" t="s">
        <v>79</v>
      </c>
      <c r="BK316" s="210">
        <f>ROUND(I316*H316,2)</f>
        <v>0</v>
      </c>
      <c r="BL316" s="18" t="s">
        <v>208</v>
      </c>
      <c r="BM316" s="209" t="s">
        <v>646</v>
      </c>
    </row>
    <row r="317" spans="1:47" s="2" customFormat="1" ht="12">
      <c r="A317" s="39"/>
      <c r="B317" s="40"/>
      <c r="C317" s="41"/>
      <c r="D317" s="213" t="s">
        <v>142</v>
      </c>
      <c r="E317" s="41"/>
      <c r="F317" s="234" t="s">
        <v>345</v>
      </c>
      <c r="G317" s="41"/>
      <c r="H317" s="41"/>
      <c r="I317" s="235"/>
      <c r="J317" s="41"/>
      <c r="K317" s="41"/>
      <c r="L317" s="45"/>
      <c r="M317" s="236"/>
      <c r="N317" s="237"/>
      <c r="O317" s="85"/>
      <c r="P317" s="85"/>
      <c r="Q317" s="85"/>
      <c r="R317" s="85"/>
      <c r="S317" s="85"/>
      <c r="T317" s="86"/>
      <c r="U317" s="39"/>
      <c r="V317" s="39"/>
      <c r="W317" s="39"/>
      <c r="X317" s="39"/>
      <c r="Y317" s="39"/>
      <c r="Z317" s="39"/>
      <c r="AA317" s="39"/>
      <c r="AB317" s="39"/>
      <c r="AC317" s="39"/>
      <c r="AD317" s="39"/>
      <c r="AE317" s="39"/>
      <c r="AT317" s="18" t="s">
        <v>142</v>
      </c>
      <c r="AU317" s="18" t="s">
        <v>81</v>
      </c>
    </row>
    <row r="318" spans="1:63" s="12" customFormat="1" ht="22.8" customHeight="1">
      <c r="A318" s="12"/>
      <c r="B318" s="182"/>
      <c r="C318" s="183"/>
      <c r="D318" s="184" t="s">
        <v>73</v>
      </c>
      <c r="E318" s="196" t="s">
        <v>647</v>
      </c>
      <c r="F318" s="196" t="s">
        <v>648</v>
      </c>
      <c r="G318" s="183"/>
      <c r="H318" s="183"/>
      <c r="I318" s="186"/>
      <c r="J318" s="197">
        <f>BK318</f>
        <v>0</v>
      </c>
      <c r="K318" s="183"/>
      <c r="L318" s="188"/>
      <c r="M318" s="189"/>
      <c r="N318" s="190"/>
      <c r="O318" s="190"/>
      <c r="P318" s="191">
        <f>SUM(P319:P322)</f>
        <v>0</v>
      </c>
      <c r="Q318" s="190"/>
      <c r="R318" s="191">
        <f>SUM(R319:R322)</f>
        <v>0.00285</v>
      </c>
      <c r="S318" s="190"/>
      <c r="T318" s="192">
        <f>SUM(T319:T322)</f>
        <v>0</v>
      </c>
      <c r="U318" s="12"/>
      <c r="V318" s="12"/>
      <c r="W318" s="12"/>
      <c r="X318" s="12"/>
      <c r="Y318" s="12"/>
      <c r="Z318" s="12"/>
      <c r="AA318" s="12"/>
      <c r="AB318" s="12"/>
      <c r="AC318" s="12"/>
      <c r="AD318" s="12"/>
      <c r="AE318" s="12"/>
      <c r="AR318" s="193" t="s">
        <v>81</v>
      </c>
      <c r="AT318" s="194" t="s">
        <v>73</v>
      </c>
      <c r="AU318" s="194" t="s">
        <v>79</v>
      </c>
      <c r="AY318" s="193" t="s">
        <v>123</v>
      </c>
      <c r="BK318" s="195">
        <f>SUM(BK319:BK322)</f>
        <v>0</v>
      </c>
    </row>
    <row r="319" spans="1:65" s="2" customFormat="1" ht="16.5" customHeight="1">
      <c r="A319" s="39"/>
      <c r="B319" s="40"/>
      <c r="C319" s="198" t="s">
        <v>649</v>
      </c>
      <c r="D319" s="198" t="s">
        <v>126</v>
      </c>
      <c r="E319" s="199" t="s">
        <v>650</v>
      </c>
      <c r="F319" s="200" t="s">
        <v>651</v>
      </c>
      <c r="G319" s="201" t="s">
        <v>129</v>
      </c>
      <c r="H319" s="202">
        <v>7.5</v>
      </c>
      <c r="I319" s="203"/>
      <c r="J319" s="204">
        <f>ROUND(I319*H319,2)</f>
        <v>0</v>
      </c>
      <c r="K319" s="200" t="s">
        <v>130</v>
      </c>
      <c r="L319" s="45"/>
      <c r="M319" s="205" t="s">
        <v>19</v>
      </c>
      <c r="N319" s="206" t="s">
        <v>45</v>
      </c>
      <c r="O319" s="85"/>
      <c r="P319" s="207">
        <f>O319*H319</f>
        <v>0</v>
      </c>
      <c r="Q319" s="207">
        <v>0.00014</v>
      </c>
      <c r="R319" s="207">
        <f>Q319*H319</f>
        <v>0.00105</v>
      </c>
      <c r="S319" s="207">
        <v>0</v>
      </c>
      <c r="T319" s="208">
        <f>S319*H319</f>
        <v>0</v>
      </c>
      <c r="U319" s="39"/>
      <c r="V319" s="39"/>
      <c r="W319" s="39"/>
      <c r="X319" s="39"/>
      <c r="Y319" s="39"/>
      <c r="Z319" s="39"/>
      <c r="AA319" s="39"/>
      <c r="AB319" s="39"/>
      <c r="AC319" s="39"/>
      <c r="AD319" s="39"/>
      <c r="AE319" s="39"/>
      <c r="AR319" s="209" t="s">
        <v>208</v>
      </c>
      <c r="AT319" s="209" t="s">
        <v>126</v>
      </c>
      <c r="AU319" s="209" t="s">
        <v>81</v>
      </c>
      <c r="AY319" s="18" t="s">
        <v>123</v>
      </c>
      <c r="BE319" s="210">
        <f>IF(N319="základní",J319,0)</f>
        <v>0</v>
      </c>
      <c r="BF319" s="210">
        <f>IF(N319="snížená",J319,0)</f>
        <v>0</v>
      </c>
      <c r="BG319" s="210">
        <f>IF(N319="zákl. přenesená",J319,0)</f>
        <v>0</v>
      </c>
      <c r="BH319" s="210">
        <f>IF(N319="sníž. přenesená",J319,0)</f>
        <v>0</v>
      </c>
      <c r="BI319" s="210">
        <f>IF(N319="nulová",J319,0)</f>
        <v>0</v>
      </c>
      <c r="BJ319" s="18" t="s">
        <v>79</v>
      </c>
      <c r="BK319" s="210">
        <f>ROUND(I319*H319,2)</f>
        <v>0</v>
      </c>
      <c r="BL319" s="18" t="s">
        <v>208</v>
      </c>
      <c r="BM319" s="209" t="s">
        <v>652</v>
      </c>
    </row>
    <row r="320" spans="1:51" s="13" customFormat="1" ht="12">
      <c r="A320" s="13"/>
      <c r="B320" s="211"/>
      <c r="C320" s="212"/>
      <c r="D320" s="213" t="s">
        <v>133</v>
      </c>
      <c r="E320" s="214" t="s">
        <v>19</v>
      </c>
      <c r="F320" s="215" t="s">
        <v>653</v>
      </c>
      <c r="G320" s="212"/>
      <c r="H320" s="216">
        <v>7.5</v>
      </c>
      <c r="I320" s="217"/>
      <c r="J320" s="212"/>
      <c r="K320" s="212"/>
      <c r="L320" s="218"/>
      <c r="M320" s="219"/>
      <c r="N320" s="220"/>
      <c r="O320" s="220"/>
      <c r="P320" s="220"/>
      <c r="Q320" s="220"/>
      <c r="R320" s="220"/>
      <c r="S320" s="220"/>
      <c r="T320" s="221"/>
      <c r="U320" s="13"/>
      <c r="V320" s="13"/>
      <c r="W320" s="13"/>
      <c r="X320" s="13"/>
      <c r="Y320" s="13"/>
      <c r="Z320" s="13"/>
      <c r="AA320" s="13"/>
      <c r="AB320" s="13"/>
      <c r="AC320" s="13"/>
      <c r="AD320" s="13"/>
      <c r="AE320" s="13"/>
      <c r="AT320" s="222" t="s">
        <v>133</v>
      </c>
      <c r="AU320" s="222" t="s">
        <v>81</v>
      </c>
      <c r="AV320" s="13" t="s">
        <v>81</v>
      </c>
      <c r="AW320" s="13" t="s">
        <v>35</v>
      </c>
      <c r="AX320" s="13" t="s">
        <v>79</v>
      </c>
      <c r="AY320" s="222" t="s">
        <v>123</v>
      </c>
    </row>
    <row r="321" spans="1:65" s="2" customFormat="1" ht="16.5" customHeight="1">
      <c r="A321" s="39"/>
      <c r="B321" s="40"/>
      <c r="C321" s="198" t="s">
        <v>654</v>
      </c>
      <c r="D321" s="198" t="s">
        <v>126</v>
      </c>
      <c r="E321" s="199" t="s">
        <v>655</v>
      </c>
      <c r="F321" s="200" t="s">
        <v>656</v>
      </c>
      <c r="G321" s="201" t="s">
        <v>129</v>
      </c>
      <c r="H321" s="202">
        <v>7.5</v>
      </c>
      <c r="I321" s="203"/>
      <c r="J321" s="204">
        <f>ROUND(I321*H321,2)</f>
        <v>0</v>
      </c>
      <c r="K321" s="200" t="s">
        <v>130</v>
      </c>
      <c r="L321" s="45"/>
      <c r="M321" s="205" t="s">
        <v>19</v>
      </c>
      <c r="N321" s="206" t="s">
        <v>45</v>
      </c>
      <c r="O321" s="85"/>
      <c r="P321" s="207">
        <f>O321*H321</f>
        <v>0</v>
      </c>
      <c r="Q321" s="207">
        <v>0.00012</v>
      </c>
      <c r="R321" s="207">
        <f>Q321*H321</f>
        <v>0.0009</v>
      </c>
      <c r="S321" s="207">
        <v>0</v>
      </c>
      <c r="T321" s="208">
        <f>S321*H321</f>
        <v>0</v>
      </c>
      <c r="U321" s="39"/>
      <c r="V321" s="39"/>
      <c r="W321" s="39"/>
      <c r="X321" s="39"/>
      <c r="Y321" s="39"/>
      <c r="Z321" s="39"/>
      <c r="AA321" s="39"/>
      <c r="AB321" s="39"/>
      <c r="AC321" s="39"/>
      <c r="AD321" s="39"/>
      <c r="AE321" s="39"/>
      <c r="AR321" s="209" t="s">
        <v>208</v>
      </c>
      <c r="AT321" s="209" t="s">
        <v>126</v>
      </c>
      <c r="AU321" s="209" t="s">
        <v>81</v>
      </c>
      <c r="AY321" s="18" t="s">
        <v>123</v>
      </c>
      <c r="BE321" s="210">
        <f>IF(N321="základní",J321,0)</f>
        <v>0</v>
      </c>
      <c r="BF321" s="210">
        <f>IF(N321="snížená",J321,0)</f>
        <v>0</v>
      </c>
      <c r="BG321" s="210">
        <f>IF(N321="zákl. přenesená",J321,0)</f>
        <v>0</v>
      </c>
      <c r="BH321" s="210">
        <f>IF(N321="sníž. přenesená",J321,0)</f>
        <v>0</v>
      </c>
      <c r="BI321" s="210">
        <f>IF(N321="nulová",J321,0)</f>
        <v>0</v>
      </c>
      <c r="BJ321" s="18" t="s">
        <v>79</v>
      </c>
      <c r="BK321" s="210">
        <f>ROUND(I321*H321,2)</f>
        <v>0</v>
      </c>
      <c r="BL321" s="18" t="s">
        <v>208</v>
      </c>
      <c r="BM321" s="209" t="s">
        <v>657</v>
      </c>
    </row>
    <row r="322" spans="1:65" s="2" customFormat="1" ht="16.5" customHeight="1">
      <c r="A322" s="39"/>
      <c r="B322" s="40"/>
      <c r="C322" s="198" t="s">
        <v>658</v>
      </c>
      <c r="D322" s="198" t="s">
        <v>126</v>
      </c>
      <c r="E322" s="199" t="s">
        <v>659</v>
      </c>
      <c r="F322" s="200" t="s">
        <v>660</v>
      </c>
      <c r="G322" s="201" t="s">
        <v>129</v>
      </c>
      <c r="H322" s="202">
        <v>7.5</v>
      </c>
      <c r="I322" s="203"/>
      <c r="J322" s="204">
        <f>ROUND(I322*H322,2)</f>
        <v>0</v>
      </c>
      <c r="K322" s="200" t="s">
        <v>130</v>
      </c>
      <c r="L322" s="45"/>
      <c r="M322" s="205" t="s">
        <v>19</v>
      </c>
      <c r="N322" s="206" t="s">
        <v>45</v>
      </c>
      <c r="O322" s="85"/>
      <c r="P322" s="207">
        <f>O322*H322</f>
        <v>0</v>
      </c>
      <c r="Q322" s="207">
        <v>0.00012</v>
      </c>
      <c r="R322" s="207">
        <f>Q322*H322</f>
        <v>0.0009</v>
      </c>
      <c r="S322" s="207">
        <v>0</v>
      </c>
      <c r="T322" s="208">
        <f>S322*H322</f>
        <v>0</v>
      </c>
      <c r="U322" s="39"/>
      <c r="V322" s="39"/>
      <c r="W322" s="39"/>
      <c r="X322" s="39"/>
      <c r="Y322" s="39"/>
      <c r="Z322" s="39"/>
      <c r="AA322" s="39"/>
      <c r="AB322" s="39"/>
      <c r="AC322" s="39"/>
      <c r="AD322" s="39"/>
      <c r="AE322" s="39"/>
      <c r="AR322" s="209" t="s">
        <v>208</v>
      </c>
      <c r="AT322" s="209" t="s">
        <v>126</v>
      </c>
      <c r="AU322" s="209" t="s">
        <v>81</v>
      </c>
      <c r="AY322" s="18" t="s">
        <v>123</v>
      </c>
      <c r="BE322" s="210">
        <f>IF(N322="základní",J322,0)</f>
        <v>0</v>
      </c>
      <c r="BF322" s="210">
        <f>IF(N322="snížená",J322,0)</f>
        <v>0</v>
      </c>
      <c r="BG322" s="210">
        <f>IF(N322="zákl. přenesená",J322,0)</f>
        <v>0</v>
      </c>
      <c r="BH322" s="210">
        <f>IF(N322="sníž. přenesená",J322,0)</f>
        <v>0</v>
      </c>
      <c r="BI322" s="210">
        <f>IF(N322="nulová",J322,0)</f>
        <v>0</v>
      </c>
      <c r="BJ322" s="18" t="s">
        <v>79</v>
      </c>
      <c r="BK322" s="210">
        <f>ROUND(I322*H322,2)</f>
        <v>0</v>
      </c>
      <c r="BL322" s="18" t="s">
        <v>208</v>
      </c>
      <c r="BM322" s="209" t="s">
        <v>661</v>
      </c>
    </row>
    <row r="323" spans="1:63" s="12" customFormat="1" ht="22.8" customHeight="1">
      <c r="A323" s="12"/>
      <c r="B323" s="182"/>
      <c r="C323" s="183"/>
      <c r="D323" s="184" t="s">
        <v>73</v>
      </c>
      <c r="E323" s="196" t="s">
        <v>662</v>
      </c>
      <c r="F323" s="196" t="s">
        <v>663</v>
      </c>
      <c r="G323" s="183"/>
      <c r="H323" s="183"/>
      <c r="I323" s="186"/>
      <c r="J323" s="197">
        <f>BK323</f>
        <v>0</v>
      </c>
      <c r="K323" s="183"/>
      <c r="L323" s="188"/>
      <c r="M323" s="189"/>
      <c r="N323" s="190"/>
      <c r="O323" s="190"/>
      <c r="P323" s="191">
        <f>SUM(P324:P344)</f>
        <v>0</v>
      </c>
      <c r="Q323" s="190"/>
      <c r="R323" s="191">
        <f>SUM(R324:R344)</f>
        <v>0.3056245</v>
      </c>
      <c r="S323" s="190"/>
      <c r="T323" s="192">
        <f>SUM(T324:T344)</f>
        <v>0.025980149999999997</v>
      </c>
      <c r="U323" s="12"/>
      <c r="V323" s="12"/>
      <c r="W323" s="12"/>
      <c r="X323" s="12"/>
      <c r="Y323" s="12"/>
      <c r="Z323" s="12"/>
      <c r="AA323" s="12"/>
      <c r="AB323" s="12"/>
      <c r="AC323" s="12"/>
      <c r="AD323" s="12"/>
      <c r="AE323" s="12"/>
      <c r="AR323" s="193" t="s">
        <v>81</v>
      </c>
      <c r="AT323" s="194" t="s">
        <v>73</v>
      </c>
      <c r="AU323" s="194" t="s">
        <v>79</v>
      </c>
      <c r="AY323" s="193" t="s">
        <v>123</v>
      </c>
      <c r="BK323" s="195">
        <f>SUM(BK324:BK344)</f>
        <v>0</v>
      </c>
    </row>
    <row r="324" spans="1:65" s="2" customFormat="1" ht="16.5" customHeight="1">
      <c r="A324" s="39"/>
      <c r="B324" s="40"/>
      <c r="C324" s="198" t="s">
        <v>664</v>
      </c>
      <c r="D324" s="198" t="s">
        <v>126</v>
      </c>
      <c r="E324" s="199" t="s">
        <v>665</v>
      </c>
      <c r="F324" s="200" t="s">
        <v>666</v>
      </c>
      <c r="G324" s="201" t="s">
        <v>129</v>
      </c>
      <c r="H324" s="202">
        <v>173.201</v>
      </c>
      <c r="I324" s="203"/>
      <c r="J324" s="204">
        <f>ROUND(I324*H324,2)</f>
        <v>0</v>
      </c>
      <c r="K324" s="200" t="s">
        <v>130</v>
      </c>
      <c r="L324" s="45"/>
      <c r="M324" s="205" t="s">
        <v>19</v>
      </c>
      <c r="N324" s="206" t="s">
        <v>45</v>
      </c>
      <c r="O324" s="85"/>
      <c r="P324" s="207">
        <f>O324*H324</f>
        <v>0</v>
      </c>
      <c r="Q324" s="207">
        <v>0</v>
      </c>
      <c r="R324" s="207">
        <f>Q324*H324</f>
        <v>0</v>
      </c>
      <c r="S324" s="207">
        <v>0.00015</v>
      </c>
      <c r="T324" s="208">
        <f>S324*H324</f>
        <v>0.025980149999999997</v>
      </c>
      <c r="U324" s="39"/>
      <c r="V324" s="39"/>
      <c r="W324" s="39"/>
      <c r="X324" s="39"/>
      <c r="Y324" s="39"/>
      <c r="Z324" s="39"/>
      <c r="AA324" s="39"/>
      <c r="AB324" s="39"/>
      <c r="AC324" s="39"/>
      <c r="AD324" s="39"/>
      <c r="AE324" s="39"/>
      <c r="AR324" s="209" t="s">
        <v>208</v>
      </c>
      <c r="AT324" s="209" t="s">
        <v>126</v>
      </c>
      <c r="AU324" s="209" t="s">
        <v>81</v>
      </c>
      <c r="AY324" s="18" t="s">
        <v>123</v>
      </c>
      <c r="BE324" s="210">
        <f>IF(N324="základní",J324,0)</f>
        <v>0</v>
      </c>
      <c r="BF324" s="210">
        <f>IF(N324="snížená",J324,0)</f>
        <v>0</v>
      </c>
      <c r="BG324" s="210">
        <f>IF(N324="zákl. přenesená",J324,0)</f>
        <v>0</v>
      </c>
      <c r="BH324" s="210">
        <f>IF(N324="sníž. přenesená",J324,0)</f>
        <v>0</v>
      </c>
      <c r="BI324" s="210">
        <f>IF(N324="nulová",J324,0)</f>
        <v>0</v>
      </c>
      <c r="BJ324" s="18" t="s">
        <v>79</v>
      </c>
      <c r="BK324" s="210">
        <f>ROUND(I324*H324,2)</f>
        <v>0</v>
      </c>
      <c r="BL324" s="18" t="s">
        <v>208</v>
      </c>
      <c r="BM324" s="209" t="s">
        <v>667</v>
      </c>
    </row>
    <row r="325" spans="1:51" s="13" customFormat="1" ht="12">
      <c r="A325" s="13"/>
      <c r="B325" s="211"/>
      <c r="C325" s="212"/>
      <c r="D325" s="213" t="s">
        <v>133</v>
      </c>
      <c r="E325" s="214" t="s">
        <v>19</v>
      </c>
      <c r="F325" s="215" t="s">
        <v>668</v>
      </c>
      <c r="G325" s="212"/>
      <c r="H325" s="216">
        <v>102.205</v>
      </c>
      <c r="I325" s="217"/>
      <c r="J325" s="212"/>
      <c r="K325" s="212"/>
      <c r="L325" s="218"/>
      <c r="M325" s="219"/>
      <c r="N325" s="220"/>
      <c r="O325" s="220"/>
      <c r="P325" s="220"/>
      <c r="Q325" s="220"/>
      <c r="R325" s="220"/>
      <c r="S325" s="220"/>
      <c r="T325" s="221"/>
      <c r="U325" s="13"/>
      <c r="V325" s="13"/>
      <c r="W325" s="13"/>
      <c r="X325" s="13"/>
      <c r="Y325" s="13"/>
      <c r="Z325" s="13"/>
      <c r="AA325" s="13"/>
      <c r="AB325" s="13"/>
      <c r="AC325" s="13"/>
      <c r="AD325" s="13"/>
      <c r="AE325" s="13"/>
      <c r="AT325" s="222" t="s">
        <v>133</v>
      </c>
      <c r="AU325" s="222" t="s">
        <v>81</v>
      </c>
      <c r="AV325" s="13" t="s">
        <v>81</v>
      </c>
      <c r="AW325" s="13" t="s">
        <v>35</v>
      </c>
      <c r="AX325" s="13" t="s">
        <v>74</v>
      </c>
      <c r="AY325" s="222" t="s">
        <v>123</v>
      </c>
    </row>
    <row r="326" spans="1:51" s="13" customFormat="1" ht="12">
      <c r="A326" s="13"/>
      <c r="B326" s="211"/>
      <c r="C326" s="212"/>
      <c r="D326" s="213" t="s">
        <v>133</v>
      </c>
      <c r="E326" s="214" t="s">
        <v>19</v>
      </c>
      <c r="F326" s="215" t="s">
        <v>170</v>
      </c>
      <c r="G326" s="212"/>
      <c r="H326" s="216">
        <v>67.396</v>
      </c>
      <c r="I326" s="217"/>
      <c r="J326" s="212"/>
      <c r="K326" s="212"/>
      <c r="L326" s="218"/>
      <c r="M326" s="219"/>
      <c r="N326" s="220"/>
      <c r="O326" s="220"/>
      <c r="P326" s="220"/>
      <c r="Q326" s="220"/>
      <c r="R326" s="220"/>
      <c r="S326" s="220"/>
      <c r="T326" s="221"/>
      <c r="U326" s="13"/>
      <c r="V326" s="13"/>
      <c r="W326" s="13"/>
      <c r="X326" s="13"/>
      <c r="Y326" s="13"/>
      <c r="Z326" s="13"/>
      <c r="AA326" s="13"/>
      <c r="AB326" s="13"/>
      <c r="AC326" s="13"/>
      <c r="AD326" s="13"/>
      <c r="AE326" s="13"/>
      <c r="AT326" s="222" t="s">
        <v>133</v>
      </c>
      <c r="AU326" s="222" t="s">
        <v>81</v>
      </c>
      <c r="AV326" s="13" t="s">
        <v>81</v>
      </c>
      <c r="AW326" s="13" t="s">
        <v>35</v>
      </c>
      <c r="AX326" s="13" t="s">
        <v>74</v>
      </c>
      <c r="AY326" s="222" t="s">
        <v>123</v>
      </c>
    </row>
    <row r="327" spans="1:51" s="13" customFormat="1" ht="12">
      <c r="A327" s="13"/>
      <c r="B327" s="211"/>
      <c r="C327" s="212"/>
      <c r="D327" s="213" t="s">
        <v>133</v>
      </c>
      <c r="E327" s="214" t="s">
        <v>19</v>
      </c>
      <c r="F327" s="215" t="s">
        <v>669</v>
      </c>
      <c r="G327" s="212"/>
      <c r="H327" s="216">
        <v>3.6</v>
      </c>
      <c r="I327" s="217"/>
      <c r="J327" s="212"/>
      <c r="K327" s="212"/>
      <c r="L327" s="218"/>
      <c r="M327" s="219"/>
      <c r="N327" s="220"/>
      <c r="O327" s="220"/>
      <c r="P327" s="220"/>
      <c r="Q327" s="220"/>
      <c r="R327" s="220"/>
      <c r="S327" s="220"/>
      <c r="T327" s="221"/>
      <c r="U327" s="13"/>
      <c r="V327" s="13"/>
      <c r="W327" s="13"/>
      <c r="X327" s="13"/>
      <c r="Y327" s="13"/>
      <c r="Z327" s="13"/>
      <c r="AA327" s="13"/>
      <c r="AB327" s="13"/>
      <c r="AC327" s="13"/>
      <c r="AD327" s="13"/>
      <c r="AE327" s="13"/>
      <c r="AT327" s="222" t="s">
        <v>133</v>
      </c>
      <c r="AU327" s="222" t="s">
        <v>81</v>
      </c>
      <c r="AV327" s="13" t="s">
        <v>81</v>
      </c>
      <c r="AW327" s="13" t="s">
        <v>35</v>
      </c>
      <c r="AX327" s="13" t="s">
        <v>74</v>
      </c>
      <c r="AY327" s="222" t="s">
        <v>123</v>
      </c>
    </row>
    <row r="328" spans="1:51" s="14" customFormat="1" ht="12">
      <c r="A328" s="14"/>
      <c r="B328" s="223"/>
      <c r="C328" s="224"/>
      <c r="D328" s="213" t="s">
        <v>133</v>
      </c>
      <c r="E328" s="225" t="s">
        <v>19</v>
      </c>
      <c r="F328" s="226" t="s">
        <v>137</v>
      </c>
      <c r="G328" s="224"/>
      <c r="H328" s="227">
        <v>173.201</v>
      </c>
      <c r="I328" s="228"/>
      <c r="J328" s="224"/>
      <c r="K328" s="224"/>
      <c r="L328" s="229"/>
      <c r="M328" s="230"/>
      <c r="N328" s="231"/>
      <c r="O328" s="231"/>
      <c r="P328" s="231"/>
      <c r="Q328" s="231"/>
      <c r="R328" s="231"/>
      <c r="S328" s="231"/>
      <c r="T328" s="232"/>
      <c r="U328" s="14"/>
      <c r="V328" s="14"/>
      <c r="W328" s="14"/>
      <c r="X328" s="14"/>
      <c r="Y328" s="14"/>
      <c r="Z328" s="14"/>
      <c r="AA328" s="14"/>
      <c r="AB328" s="14"/>
      <c r="AC328" s="14"/>
      <c r="AD328" s="14"/>
      <c r="AE328" s="14"/>
      <c r="AT328" s="233" t="s">
        <v>133</v>
      </c>
      <c r="AU328" s="233" t="s">
        <v>81</v>
      </c>
      <c r="AV328" s="14" t="s">
        <v>131</v>
      </c>
      <c r="AW328" s="14" t="s">
        <v>35</v>
      </c>
      <c r="AX328" s="14" t="s">
        <v>79</v>
      </c>
      <c r="AY328" s="233" t="s">
        <v>123</v>
      </c>
    </row>
    <row r="329" spans="1:65" s="2" customFormat="1" ht="16.5" customHeight="1">
      <c r="A329" s="39"/>
      <c r="B329" s="40"/>
      <c r="C329" s="198" t="s">
        <v>670</v>
      </c>
      <c r="D329" s="198" t="s">
        <v>126</v>
      </c>
      <c r="E329" s="199" t="s">
        <v>671</v>
      </c>
      <c r="F329" s="200" t="s">
        <v>672</v>
      </c>
      <c r="G329" s="201" t="s">
        <v>129</v>
      </c>
      <c r="H329" s="202">
        <v>611.249</v>
      </c>
      <c r="I329" s="203"/>
      <c r="J329" s="204">
        <f>ROUND(I329*H329,2)</f>
        <v>0</v>
      </c>
      <c r="K329" s="200" t="s">
        <v>130</v>
      </c>
      <c r="L329" s="45"/>
      <c r="M329" s="205" t="s">
        <v>19</v>
      </c>
      <c r="N329" s="206" t="s">
        <v>45</v>
      </c>
      <c r="O329" s="85"/>
      <c r="P329" s="207">
        <f>O329*H329</f>
        <v>0</v>
      </c>
      <c r="Q329" s="207">
        <v>0.0002</v>
      </c>
      <c r="R329" s="207">
        <f>Q329*H329</f>
        <v>0.1222498</v>
      </c>
      <c r="S329" s="207">
        <v>0</v>
      </c>
      <c r="T329" s="208">
        <f>S329*H329</f>
        <v>0</v>
      </c>
      <c r="U329" s="39"/>
      <c r="V329" s="39"/>
      <c r="W329" s="39"/>
      <c r="X329" s="39"/>
      <c r="Y329" s="39"/>
      <c r="Z329" s="39"/>
      <c r="AA329" s="39"/>
      <c r="AB329" s="39"/>
      <c r="AC329" s="39"/>
      <c r="AD329" s="39"/>
      <c r="AE329" s="39"/>
      <c r="AR329" s="209" t="s">
        <v>208</v>
      </c>
      <c r="AT329" s="209" t="s">
        <v>126</v>
      </c>
      <c r="AU329" s="209" t="s">
        <v>81</v>
      </c>
      <c r="AY329" s="18" t="s">
        <v>123</v>
      </c>
      <c r="BE329" s="210">
        <f>IF(N329="základní",J329,0)</f>
        <v>0</v>
      </c>
      <c r="BF329" s="210">
        <f>IF(N329="snížená",J329,0)</f>
        <v>0</v>
      </c>
      <c r="BG329" s="210">
        <f>IF(N329="zákl. přenesená",J329,0)</f>
        <v>0</v>
      </c>
      <c r="BH329" s="210">
        <f>IF(N329="sníž. přenesená",J329,0)</f>
        <v>0</v>
      </c>
      <c r="BI329" s="210">
        <f>IF(N329="nulová",J329,0)</f>
        <v>0</v>
      </c>
      <c r="BJ329" s="18" t="s">
        <v>79</v>
      </c>
      <c r="BK329" s="210">
        <f>ROUND(I329*H329,2)</f>
        <v>0</v>
      </c>
      <c r="BL329" s="18" t="s">
        <v>208</v>
      </c>
      <c r="BM329" s="209" t="s">
        <v>673</v>
      </c>
    </row>
    <row r="330" spans="1:51" s="13" customFormat="1" ht="12">
      <c r="A330" s="13"/>
      <c r="B330" s="211"/>
      <c r="C330" s="212"/>
      <c r="D330" s="213" t="s">
        <v>133</v>
      </c>
      <c r="E330" s="214" t="s">
        <v>19</v>
      </c>
      <c r="F330" s="215" t="s">
        <v>668</v>
      </c>
      <c r="G330" s="212"/>
      <c r="H330" s="216">
        <v>102.205</v>
      </c>
      <c r="I330" s="217"/>
      <c r="J330" s="212"/>
      <c r="K330" s="212"/>
      <c r="L330" s="218"/>
      <c r="M330" s="219"/>
      <c r="N330" s="220"/>
      <c r="O330" s="220"/>
      <c r="P330" s="220"/>
      <c r="Q330" s="220"/>
      <c r="R330" s="220"/>
      <c r="S330" s="220"/>
      <c r="T330" s="221"/>
      <c r="U330" s="13"/>
      <c r="V330" s="13"/>
      <c r="W330" s="13"/>
      <c r="X330" s="13"/>
      <c r="Y330" s="13"/>
      <c r="Z330" s="13"/>
      <c r="AA330" s="13"/>
      <c r="AB330" s="13"/>
      <c r="AC330" s="13"/>
      <c r="AD330" s="13"/>
      <c r="AE330" s="13"/>
      <c r="AT330" s="222" t="s">
        <v>133</v>
      </c>
      <c r="AU330" s="222" t="s">
        <v>81</v>
      </c>
      <c r="AV330" s="13" t="s">
        <v>81</v>
      </c>
      <c r="AW330" s="13" t="s">
        <v>35</v>
      </c>
      <c r="AX330" s="13" t="s">
        <v>74</v>
      </c>
      <c r="AY330" s="222" t="s">
        <v>123</v>
      </c>
    </row>
    <row r="331" spans="1:51" s="13" customFormat="1" ht="12">
      <c r="A331" s="13"/>
      <c r="B331" s="211"/>
      <c r="C331" s="212"/>
      <c r="D331" s="213" t="s">
        <v>133</v>
      </c>
      <c r="E331" s="214" t="s">
        <v>19</v>
      </c>
      <c r="F331" s="215" t="s">
        <v>170</v>
      </c>
      <c r="G331" s="212"/>
      <c r="H331" s="216">
        <v>67.396</v>
      </c>
      <c r="I331" s="217"/>
      <c r="J331" s="212"/>
      <c r="K331" s="212"/>
      <c r="L331" s="218"/>
      <c r="M331" s="219"/>
      <c r="N331" s="220"/>
      <c r="O331" s="220"/>
      <c r="P331" s="220"/>
      <c r="Q331" s="220"/>
      <c r="R331" s="220"/>
      <c r="S331" s="220"/>
      <c r="T331" s="221"/>
      <c r="U331" s="13"/>
      <c r="V331" s="13"/>
      <c r="W331" s="13"/>
      <c r="X331" s="13"/>
      <c r="Y331" s="13"/>
      <c r="Z331" s="13"/>
      <c r="AA331" s="13"/>
      <c r="AB331" s="13"/>
      <c r="AC331" s="13"/>
      <c r="AD331" s="13"/>
      <c r="AE331" s="13"/>
      <c r="AT331" s="222" t="s">
        <v>133</v>
      </c>
      <c r="AU331" s="222" t="s">
        <v>81</v>
      </c>
      <c r="AV331" s="13" t="s">
        <v>81</v>
      </c>
      <c r="AW331" s="13" t="s">
        <v>35</v>
      </c>
      <c r="AX331" s="13" t="s">
        <v>74</v>
      </c>
      <c r="AY331" s="222" t="s">
        <v>123</v>
      </c>
    </row>
    <row r="332" spans="1:51" s="13" customFormat="1" ht="12">
      <c r="A332" s="13"/>
      <c r="B332" s="211"/>
      <c r="C332" s="212"/>
      <c r="D332" s="213" t="s">
        <v>133</v>
      </c>
      <c r="E332" s="214" t="s">
        <v>19</v>
      </c>
      <c r="F332" s="215" t="s">
        <v>669</v>
      </c>
      <c r="G332" s="212"/>
      <c r="H332" s="216">
        <v>3.6</v>
      </c>
      <c r="I332" s="217"/>
      <c r="J332" s="212"/>
      <c r="K332" s="212"/>
      <c r="L332" s="218"/>
      <c r="M332" s="219"/>
      <c r="N332" s="220"/>
      <c r="O332" s="220"/>
      <c r="P332" s="220"/>
      <c r="Q332" s="220"/>
      <c r="R332" s="220"/>
      <c r="S332" s="220"/>
      <c r="T332" s="221"/>
      <c r="U332" s="13"/>
      <c r="V332" s="13"/>
      <c r="W332" s="13"/>
      <c r="X332" s="13"/>
      <c r="Y332" s="13"/>
      <c r="Z332" s="13"/>
      <c r="AA332" s="13"/>
      <c r="AB332" s="13"/>
      <c r="AC332" s="13"/>
      <c r="AD332" s="13"/>
      <c r="AE332" s="13"/>
      <c r="AT332" s="222" t="s">
        <v>133</v>
      </c>
      <c r="AU332" s="222" t="s">
        <v>81</v>
      </c>
      <c r="AV332" s="13" t="s">
        <v>81</v>
      </c>
      <c r="AW332" s="13" t="s">
        <v>35</v>
      </c>
      <c r="AX332" s="13" t="s">
        <v>74</v>
      </c>
      <c r="AY332" s="222" t="s">
        <v>123</v>
      </c>
    </row>
    <row r="333" spans="1:51" s="15" customFormat="1" ht="12">
      <c r="A333" s="15"/>
      <c r="B333" s="248"/>
      <c r="C333" s="249"/>
      <c r="D333" s="213" t="s">
        <v>133</v>
      </c>
      <c r="E333" s="250" t="s">
        <v>19</v>
      </c>
      <c r="F333" s="251" t="s">
        <v>674</v>
      </c>
      <c r="G333" s="249"/>
      <c r="H333" s="252">
        <v>173.201</v>
      </c>
      <c r="I333" s="253"/>
      <c r="J333" s="249"/>
      <c r="K333" s="249"/>
      <c r="L333" s="254"/>
      <c r="M333" s="255"/>
      <c r="N333" s="256"/>
      <c r="O333" s="256"/>
      <c r="P333" s="256"/>
      <c r="Q333" s="256"/>
      <c r="R333" s="256"/>
      <c r="S333" s="256"/>
      <c r="T333" s="257"/>
      <c r="U333" s="15"/>
      <c r="V333" s="15"/>
      <c r="W333" s="15"/>
      <c r="X333" s="15"/>
      <c r="Y333" s="15"/>
      <c r="Z333" s="15"/>
      <c r="AA333" s="15"/>
      <c r="AB333" s="15"/>
      <c r="AC333" s="15"/>
      <c r="AD333" s="15"/>
      <c r="AE333" s="15"/>
      <c r="AT333" s="258" t="s">
        <v>133</v>
      </c>
      <c r="AU333" s="258" t="s">
        <v>81</v>
      </c>
      <c r="AV333" s="15" t="s">
        <v>124</v>
      </c>
      <c r="AW333" s="15" t="s">
        <v>35</v>
      </c>
      <c r="AX333" s="15" t="s">
        <v>74</v>
      </c>
      <c r="AY333" s="258" t="s">
        <v>123</v>
      </c>
    </row>
    <row r="334" spans="1:51" s="13" customFormat="1" ht="12">
      <c r="A334" s="13"/>
      <c r="B334" s="211"/>
      <c r="C334" s="212"/>
      <c r="D334" s="213" t="s">
        <v>133</v>
      </c>
      <c r="E334" s="214" t="s">
        <v>19</v>
      </c>
      <c r="F334" s="215" t="s">
        <v>675</v>
      </c>
      <c r="G334" s="212"/>
      <c r="H334" s="216">
        <v>207.36</v>
      </c>
      <c r="I334" s="217"/>
      <c r="J334" s="212"/>
      <c r="K334" s="212"/>
      <c r="L334" s="218"/>
      <c r="M334" s="219"/>
      <c r="N334" s="220"/>
      <c r="O334" s="220"/>
      <c r="P334" s="220"/>
      <c r="Q334" s="220"/>
      <c r="R334" s="220"/>
      <c r="S334" s="220"/>
      <c r="T334" s="221"/>
      <c r="U334" s="13"/>
      <c r="V334" s="13"/>
      <c r="W334" s="13"/>
      <c r="X334" s="13"/>
      <c r="Y334" s="13"/>
      <c r="Z334" s="13"/>
      <c r="AA334" s="13"/>
      <c r="AB334" s="13"/>
      <c r="AC334" s="13"/>
      <c r="AD334" s="13"/>
      <c r="AE334" s="13"/>
      <c r="AT334" s="222" t="s">
        <v>133</v>
      </c>
      <c r="AU334" s="222" t="s">
        <v>81</v>
      </c>
      <c r="AV334" s="13" t="s">
        <v>81</v>
      </c>
      <c r="AW334" s="13" t="s">
        <v>35</v>
      </c>
      <c r="AX334" s="13" t="s">
        <v>74</v>
      </c>
      <c r="AY334" s="222" t="s">
        <v>123</v>
      </c>
    </row>
    <row r="335" spans="1:51" s="13" customFormat="1" ht="12">
      <c r="A335" s="13"/>
      <c r="B335" s="211"/>
      <c r="C335" s="212"/>
      <c r="D335" s="213" t="s">
        <v>133</v>
      </c>
      <c r="E335" s="214" t="s">
        <v>19</v>
      </c>
      <c r="F335" s="215" t="s">
        <v>676</v>
      </c>
      <c r="G335" s="212"/>
      <c r="H335" s="216">
        <v>43.416</v>
      </c>
      <c r="I335" s="217"/>
      <c r="J335" s="212"/>
      <c r="K335" s="212"/>
      <c r="L335" s="218"/>
      <c r="M335" s="219"/>
      <c r="N335" s="220"/>
      <c r="O335" s="220"/>
      <c r="P335" s="220"/>
      <c r="Q335" s="220"/>
      <c r="R335" s="220"/>
      <c r="S335" s="220"/>
      <c r="T335" s="221"/>
      <c r="U335" s="13"/>
      <c r="V335" s="13"/>
      <c r="W335" s="13"/>
      <c r="X335" s="13"/>
      <c r="Y335" s="13"/>
      <c r="Z335" s="13"/>
      <c r="AA335" s="13"/>
      <c r="AB335" s="13"/>
      <c r="AC335" s="13"/>
      <c r="AD335" s="13"/>
      <c r="AE335" s="13"/>
      <c r="AT335" s="222" t="s">
        <v>133</v>
      </c>
      <c r="AU335" s="222" t="s">
        <v>81</v>
      </c>
      <c r="AV335" s="13" t="s">
        <v>81</v>
      </c>
      <c r="AW335" s="13" t="s">
        <v>35</v>
      </c>
      <c r="AX335" s="13" t="s">
        <v>74</v>
      </c>
      <c r="AY335" s="222" t="s">
        <v>123</v>
      </c>
    </row>
    <row r="336" spans="1:51" s="13" customFormat="1" ht="12">
      <c r="A336" s="13"/>
      <c r="B336" s="211"/>
      <c r="C336" s="212"/>
      <c r="D336" s="213" t="s">
        <v>133</v>
      </c>
      <c r="E336" s="214" t="s">
        <v>19</v>
      </c>
      <c r="F336" s="215" t="s">
        <v>677</v>
      </c>
      <c r="G336" s="212"/>
      <c r="H336" s="216">
        <v>23.976</v>
      </c>
      <c r="I336" s="217"/>
      <c r="J336" s="212"/>
      <c r="K336" s="212"/>
      <c r="L336" s="218"/>
      <c r="M336" s="219"/>
      <c r="N336" s="220"/>
      <c r="O336" s="220"/>
      <c r="P336" s="220"/>
      <c r="Q336" s="220"/>
      <c r="R336" s="220"/>
      <c r="S336" s="220"/>
      <c r="T336" s="221"/>
      <c r="U336" s="13"/>
      <c r="V336" s="13"/>
      <c r="W336" s="13"/>
      <c r="X336" s="13"/>
      <c r="Y336" s="13"/>
      <c r="Z336" s="13"/>
      <c r="AA336" s="13"/>
      <c r="AB336" s="13"/>
      <c r="AC336" s="13"/>
      <c r="AD336" s="13"/>
      <c r="AE336" s="13"/>
      <c r="AT336" s="222" t="s">
        <v>133</v>
      </c>
      <c r="AU336" s="222" t="s">
        <v>81</v>
      </c>
      <c r="AV336" s="13" t="s">
        <v>81</v>
      </c>
      <c r="AW336" s="13" t="s">
        <v>35</v>
      </c>
      <c r="AX336" s="13" t="s">
        <v>74</v>
      </c>
      <c r="AY336" s="222" t="s">
        <v>123</v>
      </c>
    </row>
    <row r="337" spans="1:51" s="13" customFormat="1" ht="12">
      <c r="A337" s="13"/>
      <c r="B337" s="211"/>
      <c r="C337" s="212"/>
      <c r="D337" s="213" t="s">
        <v>133</v>
      </c>
      <c r="E337" s="214" t="s">
        <v>19</v>
      </c>
      <c r="F337" s="215" t="s">
        <v>677</v>
      </c>
      <c r="G337" s="212"/>
      <c r="H337" s="216">
        <v>23.976</v>
      </c>
      <c r="I337" s="217"/>
      <c r="J337" s="212"/>
      <c r="K337" s="212"/>
      <c r="L337" s="218"/>
      <c r="M337" s="219"/>
      <c r="N337" s="220"/>
      <c r="O337" s="220"/>
      <c r="P337" s="220"/>
      <c r="Q337" s="220"/>
      <c r="R337" s="220"/>
      <c r="S337" s="220"/>
      <c r="T337" s="221"/>
      <c r="U337" s="13"/>
      <c r="V337" s="13"/>
      <c r="W337" s="13"/>
      <c r="X337" s="13"/>
      <c r="Y337" s="13"/>
      <c r="Z337" s="13"/>
      <c r="AA337" s="13"/>
      <c r="AB337" s="13"/>
      <c r="AC337" s="13"/>
      <c r="AD337" s="13"/>
      <c r="AE337" s="13"/>
      <c r="AT337" s="222" t="s">
        <v>133</v>
      </c>
      <c r="AU337" s="222" t="s">
        <v>81</v>
      </c>
      <c r="AV337" s="13" t="s">
        <v>81</v>
      </c>
      <c r="AW337" s="13" t="s">
        <v>35</v>
      </c>
      <c r="AX337" s="13" t="s">
        <v>74</v>
      </c>
      <c r="AY337" s="222" t="s">
        <v>123</v>
      </c>
    </row>
    <row r="338" spans="1:51" s="13" customFormat="1" ht="12">
      <c r="A338" s="13"/>
      <c r="B338" s="211"/>
      <c r="C338" s="212"/>
      <c r="D338" s="213" t="s">
        <v>133</v>
      </c>
      <c r="E338" s="214" t="s">
        <v>19</v>
      </c>
      <c r="F338" s="215" t="s">
        <v>678</v>
      </c>
      <c r="G338" s="212"/>
      <c r="H338" s="216">
        <v>38.736</v>
      </c>
      <c r="I338" s="217"/>
      <c r="J338" s="212"/>
      <c r="K338" s="212"/>
      <c r="L338" s="218"/>
      <c r="M338" s="219"/>
      <c r="N338" s="220"/>
      <c r="O338" s="220"/>
      <c r="P338" s="220"/>
      <c r="Q338" s="220"/>
      <c r="R338" s="220"/>
      <c r="S338" s="220"/>
      <c r="T338" s="221"/>
      <c r="U338" s="13"/>
      <c r="V338" s="13"/>
      <c r="W338" s="13"/>
      <c r="X338" s="13"/>
      <c r="Y338" s="13"/>
      <c r="Z338" s="13"/>
      <c r="AA338" s="13"/>
      <c r="AB338" s="13"/>
      <c r="AC338" s="13"/>
      <c r="AD338" s="13"/>
      <c r="AE338" s="13"/>
      <c r="AT338" s="222" t="s">
        <v>133</v>
      </c>
      <c r="AU338" s="222" t="s">
        <v>81</v>
      </c>
      <c r="AV338" s="13" t="s">
        <v>81</v>
      </c>
      <c r="AW338" s="13" t="s">
        <v>35</v>
      </c>
      <c r="AX338" s="13" t="s">
        <v>74</v>
      </c>
      <c r="AY338" s="222" t="s">
        <v>123</v>
      </c>
    </row>
    <row r="339" spans="1:51" s="13" customFormat="1" ht="12">
      <c r="A339" s="13"/>
      <c r="B339" s="211"/>
      <c r="C339" s="212"/>
      <c r="D339" s="213" t="s">
        <v>133</v>
      </c>
      <c r="E339" s="214" t="s">
        <v>19</v>
      </c>
      <c r="F339" s="215" t="s">
        <v>679</v>
      </c>
      <c r="G339" s="212"/>
      <c r="H339" s="216">
        <v>52.056</v>
      </c>
      <c r="I339" s="217"/>
      <c r="J339" s="212"/>
      <c r="K339" s="212"/>
      <c r="L339" s="218"/>
      <c r="M339" s="219"/>
      <c r="N339" s="220"/>
      <c r="O339" s="220"/>
      <c r="P339" s="220"/>
      <c r="Q339" s="220"/>
      <c r="R339" s="220"/>
      <c r="S339" s="220"/>
      <c r="T339" s="221"/>
      <c r="U339" s="13"/>
      <c r="V339" s="13"/>
      <c r="W339" s="13"/>
      <c r="X339" s="13"/>
      <c r="Y339" s="13"/>
      <c r="Z339" s="13"/>
      <c r="AA339" s="13"/>
      <c r="AB339" s="13"/>
      <c r="AC339" s="13"/>
      <c r="AD339" s="13"/>
      <c r="AE339" s="13"/>
      <c r="AT339" s="222" t="s">
        <v>133</v>
      </c>
      <c r="AU339" s="222" t="s">
        <v>81</v>
      </c>
      <c r="AV339" s="13" t="s">
        <v>81</v>
      </c>
      <c r="AW339" s="13" t="s">
        <v>35</v>
      </c>
      <c r="AX339" s="13" t="s">
        <v>74</v>
      </c>
      <c r="AY339" s="222" t="s">
        <v>123</v>
      </c>
    </row>
    <row r="340" spans="1:51" s="13" customFormat="1" ht="12">
      <c r="A340" s="13"/>
      <c r="B340" s="211"/>
      <c r="C340" s="212"/>
      <c r="D340" s="213" t="s">
        <v>133</v>
      </c>
      <c r="E340" s="214" t="s">
        <v>19</v>
      </c>
      <c r="F340" s="215" t="s">
        <v>680</v>
      </c>
      <c r="G340" s="212"/>
      <c r="H340" s="216">
        <v>48.528</v>
      </c>
      <c r="I340" s="217"/>
      <c r="J340" s="212"/>
      <c r="K340" s="212"/>
      <c r="L340" s="218"/>
      <c r="M340" s="219"/>
      <c r="N340" s="220"/>
      <c r="O340" s="220"/>
      <c r="P340" s="220"/>
      <c r="Q340" s="220"/>
      <c r="R340" s="220"/>
      <c r="S340" s="220"/>
      <c r="T340" s="221"/>
      <c r="U340" s="13"/>
      <c r="V340" s="13"/>
      <c r="W340" s="13"/>
      <c r="X340" s="13"/>
      <c r="Y340" s="13"/>
      <c r="Z340" s="13"/>
      <c r="AA340" s="13"/>
      <c r="AB340" s="13"/>
      <c r="AC340" s="13"/>
      <c r="AD340" s="13"/>
      <c r="AE340" s="13"/>
      <c r="AT340" s="222" t="s">
        <v>133</v>
      </c>
      <c r="AU340" s="222" t="s">
        <v>81</v>
      </c>
      <c r="AV340" s="13" t="s">
        <v>81</v>
      </c>
      <c r="AW340" s="13" t="s">
        <v>35</v>
      </c>
      <c r="AX340" s="13" t="s">
        <v>74</v>
      </c>
      <c r="AY340" s="222" t="s">
        <v>123</v>
      </c>
    </row>
    <row r="341" spans="1:51" s="15" customFormat="1" ht="12">
      <c r="A341" s="15"/>
      <c r="B341" s="248"/>
      <c r="C341" s="249"/>
      <c r="D341" s="213" t="s">
        <v>133</v>
      </c>
      <c r="E341" s="250" t="s">
        <v>19</v>
      </c>
      <c r="F341" s="251" t="s">
        <v>681</v>
      </c>
      <c r="G341" s="249"/>
      <c r="H341" s="252">
        <v>438.048</v>
      </c>
      <c r="I341" s="253"/>
      <c r="J341" s="249"/>
      <c r="K341" s="249"/>
      <c r="L341" s="254"/>
      <c r="M341" s="255"/>
      <c r="N341" s="256"/>
      <c r="O341" s="256"/>
      <c r="P341" s="256"/>
      <c r="Q341" s="256"/>
      <c r="R341" s="256"/>
      <c r="S341" s="256"/>
      <c r="T341" s="257"/>
      <c r="U341" s="15"/>
      <c r="V341" s="15"/>
      <c r="W341" s="15"/>
      <c r="X341" s="15"/>
      <c r="Y341" s="15"/>
      <c r="Z341" s="15"/>
      <c r="AA341" s="15"/>
      <c r="AB341" s="15"/>
      <c r="AC341" s="15"/>
      <c r="AD341" s="15"/>
      <c r="AE341" s="15"/>
      <c r="AT341" s="258" t="s">
        <v>133</v>
      </c>
      <c r="AU341" s="258" t="s">
        <v>81</v>
      </c>
      <c r="AV341" s="15" t="s">
        <v>124</v>
      </c>
      <c r="AW341" s="15" t="s">
        <v>35</v>
      </c>
      <c r="AX341" s="15" t="s">
        <v>74</v>
      </c>
      <c r="AY341" s="258" t="s">
        <v>123</v>
      </c>
    </row>
    <row r="342" spans="1:51" s="14" customFormat="1" ht="12">
      <c r="A342" s="14"/>
      <c r="B342" s="223"/>
      <c r="C342" s="224"/>
      <c r="D342" s="213" t="s">
        <v>133</v>
      </c>
      <c r="E342" s="225" t="s">
        <v>19</v>
      </c>
      <c r="F342" s="226" t="s">
        <v>137</v>
      </c>
      <c r="G342" s="224"/>
      <c r="H342" s="227">
        <v>611.249</v>
      </c>
      <c r="I342" s="228"/>
      <c r="J342" s="224"/>
      <c r="K342" s="224"/>
      <c r="L342" s="229"/>
      <c r="M342" s="230"/>
      <c r="N342" s="231"/>
      <c r="O342" s="231"/>
      <c r="P342" s="231"/>
      <c r="Q342" s="231"/>
      <c r="R342" s="231"/>
      <c r="S342" s="231"/>
      <c r="T342" s="232"/>
      <c r="U342" s="14"/>
      <c r="V342" s="14"/>
      <c r="W342" s="14"/>
      <c r="X342" s="14"/>
      <c r="Y342" s="14"/>
      <c r="Z342" s="14"/>
      <c r="AA342" s="14"/>
      <c r="AB342" s="14"/>
      <c r="AC342" s="14"/>
      <c r="AD342" s="14"/>
      <c r="AE342" s="14"/>
      <c r="AT342" s="233" t="s">
        <v>133</v>
      </c>
      <c r="AU342" s="233" t="s">
        <v>81</v>
      </c>
      <c r="AV342" s="14" t="s">
        <v>131</v>
      </c>
      <c r="AW342" s="14" t="s">
        <v>35</v>
      </c>
      <c r="AX342" s="14" t="s">
        <v>79</v>
      </c>
      <c r="AY342" s="233" t="s">
        <v>123</v>
      </c>
    </row>
    <row r="343" spans="1:65" s="2" customFormat="1" ht="24.15" customHeight="1">
      <c r="A343" s="39"/>
      <c r="B343" s="40"/>
      <c r="C343" s="198" t="s">
        <v>682</v>
      </c>
      <c r="D343" s="198" t="s">
        <v>126</v>
      </c>
      <c r="E343" s="199" t="s">
        <v>683</v>
      </c>
      <c r="F343" s="200" t="s">
        <v>684</v>
      </c>
      <c r="G343" s="201" t="s">
        <v>129</v>
      </c>
      <c r="H343" s="202">
        <v>611.249</v>
      </c>
      <c r="I343" s="203"/>
      <c r="J343" s="204">
        <f>ROUND(I343*H343,2)</f>
        <v>0</v>
      </c>
      <c r="K343" s="200" t="s">
        <v>130</v>
      </c>
      <c r="L343" s="45"/>
      <c r="M343" s="205" t="s">
        <v>19</v>
      </c>
      <c r="N343" s="206" t="s">
        <v>45</v>
      </c>
      <c r="O343" s="85"/>
      <c r="P343" s="207">
        <f>O343*H343</f>
        <v>0</v>
      </c>
      <c r="Q343" s="207">
        <v>0.00029</v>
      </c>
      <c r="R343" s="207">
        <f>Q343*H343</f>
        <v>0.17726221</v>
      </c>
      <c r="S343" s="207">
        <v>0</v>
      </c>
      <c r="T343" s="208">
        <f>S343*H343</f>
        <v>0</v>
      </c>
      <c r="U343" s="39"/>
      <c r="V343" s="39"/>
      <c r="W343" s="39"/>
      <c r="X343" s="39"/>
      <c r="Y343" s="39"/>
      <c r="Z343" s="39"/>
      <c r="AA343" s="39"/>
      <c r="AB343" s="39"/>
      <c r="AC343" s="39"/>
      <c r="AD343" s="39"/>
      <c r="AE343" s="39"/>
      <c r="AR343" s="209" t="s">
        <v>208</v>
      </c>
      <c r="AT343" s="209" t="s">
        <v>126</v>
      </c>
      <c r="AU343" s="209" t="s">
        <v>81</v>
      </c>
      <c r="AY343" s="18" t="s">
        <v>123</v>
      </c>
      <c r="BE343" s="210">
        <f>IF(N343="základní",J343,0)</f>
        <v>0</v>
      </c>
      <c r="BF343" s="210">
        <f>IF(N343="snížená",J343,0)</f>
        <v>0</v>
      </c>
      <c r="BG343" s="210">
        <f>IF(N343="zákl. přenesená",J343,0)</f>
        <v>0</v>
      </c>
      <c r="BH343" s="210">
        <f>IF(N343="sníž. přenesená",J343,0)</f>
        <v>0</v>
      </c>
      <c r="BI343" s="210">
        <f>IF(N343="nulová",J343,0)</f>
        <v>0</v>
      </c>
      <c r="BJ343" s="18" t="s">
        <v>79</v>
      </c>
      <c r="BK343" s="210">
        <f>ROUND(I343*H343,2)</f>
        <v>0</v>
      </c>
      <c r="BL343" s="18" t="s">
        <v>208</v>
      </c>
      <c r="BM343" s="209" t="s">
        <v>685</v>
      </c>
    </row>
    <row r="344" spans="1:65" s="2" customFormat="1" ht="24.15" customHeight="1">
      <c r="A344" s="39"/>
      <c r="B344" s="40"/>
      <c r="C344" s="198" t="s">
        <v>686</v>
      </c>
      <c r="D344" s="198" t="s">
        <v>126</v>
      </c>
      <c r="E344" s="199" t="s">
        <v>687</v>
      </c>
      <c r="F344" s="200" t="s">
        <v>688</v>
      </c>
      <c r="G344" s="201" t="s">
        <v>129</v>
      </c>
      <c r="H344" s="202">
        <v>611.249</v>
      </c>
      <c r="I344" s="203"/>
      <c r="J344" s="204">
        <f>ROUND(I344*H344,2)</f>
        <v>0</v>
      </c>
      <c r="K344" s="200" t="s">
        <v>130</v>
      </c>
      <c r="L344" s="45"/>
      <c r="M344" s="259" t="s">
        <v>19</v>
      </c>
      <c r="N344" s="260" t="s">
        <v>45</v>
      </c>
      <c r="O344" s="261"/>
      <c r="P344" s="262">
        <f>O344*H344</f>
        <v>0</v>
      </c>
      <c r="Q344" s="262">
        <v>1E-05</v>
      </c>
      <c r="R344" s="262">
        <f>Q344*H344</f>
        <v>0.006112490000000001</v>
      </c>
      <c r="S344" s="262">
        <v>0</v>
      </c>
      <c r="T344" s="263">
        <f>S344*H344</f>
        <v>0</v>
      </c>
      <c r="U344" s="39"/>
      <c r="V344" s="39"/>
      <c r="W344" s="39"/>
      <c r="X344" s="39"/>
      <c r="Y344" s="39"/>
      <c r="Z344" s="39"/>
      <c r="AA344" s="39"/>
      <c r="AB344" s="39"/>
      <c r="AC344" s="39"/>
      <c r="AD344" s="39"/>
      <c r="AE344" s="39"/>
      <c r="AR344" s="209" t="s">
        <v>208</v>
      </c>
      <c r="AT344" s="209" t="s">
        <v>126</v>
      </c>
      <c r="AU344" s="209" t="s">
        <v>81</v>
      </c>
      <c r="AY344" s="18" t="s">
        <v>123</v>
      </c>
      <c r="BE344" s="210">
        <f>IF(N344="základní",J344,0)</f>
        <v>0</v>
      </c>
      <c r="BF344" s="210">
        <f>IF(N344="snížená",J344,0)</f>
        <v>0</v>
      </c>
      <c r="BG344" s="210">
        <f>IF(N344="zákl. přenesená",J344,0)</f>
        <v>0</v>
      </c>
      <c r="BH344" s="210">
        <f>IF(N344="sníž. přenesená",J344,0)</f>
        <v>0</v>
      </c>
      <c r="BI344" s="210">
        <f>IF(N344="nulová",J344,0)</f>
        <v>0</v>
      </c>
      <c r="BJ344" s="18" t="s">
        <v>79</v>
      </c>
      <c r="BK344" s="210">
        <f>ROUND(I344*H344,2)</f>
        <v>0</v>
      </c>
      <c r="BL344" s="18" t="s">
        <v>208</v>
      </c>
      <c r="BM344" s="209" t="s">
        <v>689</v>
      </c>
    </row>
    <row r="345" spans="1:31" s="2" customFormat="1" ht="6.95" customHeight="1">
      <c r="A345" s="39"/>
      <c r="B345" s="60"/>
      <c r="C345" s="61"/>
      <c r="D345" s="61"/>
      <c r="E345" s="61"/>
      <c r="F345" s="61"/>
      <c r="G345" s="61"/>
      <c r="H345" s="61"/>
      <c r="I345" s="61"/>
      <c r="J345" s="61"/>
      <c r="K345" s="61"/>
      <c r="L345" s="45"/>
      <c r="M345" s="39"/>
      <c r="O345" s="39"/>
      <c r="P345" s="39"/>
      <c r="Q345" s="39"/>
      <c r="R345" s="39"/>
      <c r="S345" s="39"/>
      <c r="T345" s="39"/>
      <c r="U345" s="39"/>
      <c r="V345" s="39"/>
      <c r="W345" s="39"/>
      <c r="X345" s="39"/>
      <c r="Y345" s="39"/>
      <c r="Z345" s="39"/>
      <c r="AA345" s="39"/>
      <c r="AB345" s="39"/>
      <c r="AC345" s="39"/>
      <c r="AD345" s="39"/>
      <c r="AE345" s="39"/>
    </row>
  </sheetData>
  <sheetProtection password="CC35" sheet="1" objects="1" scenarios="1" formatColumns="0" formatRows="0" autoFilter="0"/>
  <autoFilter ref="C93:K344"/>
  <mergeCells count="6">
    <mergeCell ref="E7:H7"/>
    <mergeCell ref="E16:H16"/>
    <mergeCell ref="E25:H25"/>
    <mergeCell ref="E46:H46"/>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64" customWidth="1"/>
    <col min="2" max="2" width="1.7109375" style="264" customWidth="1"/>
    <col min="3" max="4" width="5.00390625" style="264" customWidth="1"/>
    <col min="5" max="5" width="11.7109375" style="264" customWidth="1"/>
    <col min="6" max="6" width="9.140625" style="264" customWidth="1"/>
    <col min="7" max="7" width="5.00390625" style="264" customWidth="1"/>
    <col min="8" max="8" width="77.8515625" style="264" customWidth="1"/>
    <col min="9" max="10" width="20.00390625" style="264" customWidth="1"/>
    <col min="11" max="11" width="1.7109375" style="264" customWidth="1"/>
  </cols>
  <sheetData>
    <row r="1" s="1" customFormat="1" ht="37.5" customHeight="1"/>
    <row r="2" spans="2:11" s="1" customFormat="1" ht="7.5" customHeight="1">
      <c r="B2" s="265"/>
      <c r="C2" s="266"/>
      <c r="D2" s="266"/>
      <c r="E2" s="266"/>
      <c r="F2" s="266"/>
      <c r="G2" s="266"/>
      <c r="H2" s="266"/>
      <c r="I2" s="266"/>
      <c r="J2" s="266"/>
      <c r="K2" s="267"/>
    </row>
    <row r="3" spans="2:11" s="16" customFormat="1" ht="45" customHeight="1">
      <c r="B3" s="268"/>
      <c r="C3" s="269" t="s">
        <v>690</v>
      </c>
      <c r="D3" s="269"/>
      <c r="E3" s="269"/>
      <c r="F3" s="269"/>
      <c r="G3" s="269"/>
      <c r="H3" s="269"/>
      <c r="I3" s="269"/>
      <c r="J3" s="269"/>
      <c r="K3" s="270"/>
    </row>
    <row r="4" spans="2:11" s="1" customFormat="1" ht="25.5" customHeight="1">
      <c r="B4" s="271"/>
      <c r="C4" s="272" t="s">
        <v>691</v>
      </c>
      <c r="D4" s="272"/>
      <c r="E4" s="272"/>
      <c r="F4" s="272"/>
      <c r="G4" s="272"/>
      <c r="H4" s="272"/>
      <c r="I4" s="272"/>
      <c r="J4" s="272"/>
      <c r="K4" s="273"/>
    </row>
    <row r="5" spans="2:11" s="1" customFormat="1" ht="5.25" customHeight="1">
      <c r="B5" s="271"/>
      <c r="C5" s="274"/>
      <c r="D5" s="274"/>
      <c r="E5" s="274"/>
      <c r="F5" s="274"/>
      <c r="G5" s="274"/>
      <c r="H5" s="274"/>
      <c r="I5" s="274"/>
      <c r="J5" s="274"/>
      <c r="K5" s="273"/>
    </row>
    <row r="6" spans="2:11" s="1" customFormat="1" ht="15" customHeight="1">
      <c r="B6" s="271"/>
      <c r="C6" s="275" t="s">
        <v>692</v>
      </c>
      <c r="D6" s="275"/>
      <c r="E6" s="275"/>
      <c r="F6" s="275"/>
      <c r="G6" s="275"/>
      <c r="H6" s="275"/>
      <c r="I6" s="275"/>
      <c r="J6" s="275"/>
      <c r="K6" s="273"/>
    </row>
    <row r="7" spans="2:11" s="1" customFormat="1" ht="15" customHeight="1">
      <c r="B7" s="276"/>
      <c r="C7" s="275" t="s">
        <v>693</v>
      </c>
      <c r="D7" s="275"/>
      <c r="E7" s="275"/>
      <c r="F7" s="275"/>
      <c r="G7" s="275"/>
      <c r="H7" s="275"/>
      <c r="I7" s="275"/>
      <c r="J7" s="275"/>
      <c r="K7" s="273"/>
    </row>
    <row r="8" spans="2:11" s="1" customFormat="1" ht="12.75" customHeight="1">
      <c r="B8" s="276"/>
      <c r="C8" s="275"/>
      <c r="D8" s="275"/>
      <c r="E8" s="275"/>
      <c r="F8" s="275"/>
      <c r="G8" s="275"/>
      <c r="H8" s="275"/>
      <c r="I8" s="275"/>
      <c r="J8" s="275"/>
      <c r="K8" s="273"/>
    </row>
    <row r="9" spans="2:11" s="1" customFormat="1" ht="15" customHeight="1">
      <c r="B9" s="276"/>
      <c r="C9" s="275" t="s">
        <v>694</v>
      </c>
      <c r="D9" s="275"/>
      <c r="E9" s="275"/>
      <c r="F9" s="275"/>
      <c r="G9" s="275"/>
      <c r="H9" s="275"/>
      <c r="I9" s="275"/>
      <c r="J9" s="275"/>
      <c r="K9" s="273"/>
    </row>
    <row r="10" spans="2:11" s="1" customFormat="1" ht="15" customHeight="1">
      <c r="B10" s="276"/>
      <c r="C10" s="275"/>
      <c r="D10" s="275" t="s">
        <v>695</v>
      </c>
      <c r="E10" s="275"/>
      <c r="F10" s="275"/>
      <c r="G10" s="275"/>
      <c r="H10" s="275"/>
      <c r="I10" s="275"/>
      <c r="J10" s="275"/>
      <c r="K10" s="273"/>
    </row>
    <row r="11" spans="2:11" s="1" customFormat="1" ht="15" customHeight="1">
      <c r="B11" s="276"/>
      <c r="C11" s="277"/>
      <c r="D11" s="275" t="s">
        <v>696</v>
      </c>
      <c r="E11" s="275"/>
      <c r="F11" s="275"/>
      <c r="G11" s="275"/>
      <c r="H11" s="275"/>
      <c r="I11" s="275"/>
      <c r="J11" s="275"/>
      <c r="K11" s="273"/>
    </row>
    <row r="12" spans="2:11" s="1" customFormat="1" ht="15" customHeight="1">
      <c r="B12" s="276"/>
      <c r="C12" s="277"/>
      <c r="D12" s="275"/>
      <c r="E12" s="275"/>
      <c r="F12" s="275"/>
      <c r="G12" s="275"/>
      <c r="H12" s="275"/>
      <c r="I12" s="275"/>
      <c r="J12" s="275"/>
      <c r="K12" s="273"/>
    </row>
    <row r="13" spans="2:11" s="1" customFormat="1" ht="15" customHeight="1">
      <c r="B13" s="276"/>
      <c r="C13" s="277"/>
      <c r="D13" s="278" t="s">
        <v>697</v>
      </c>
      <c r="E13" s="275"/>
      <c r="F13" s="275"/>
      <c r="G13" s="275"/>
      <c r="H13" s="275"/>
      <c r="I13" s="275"/>
      <c r="J13" s="275"/>
      <c r="K13" s="273"/>
    </row>
    <row r="14" spans="2:11" s="1" customFormat="1" ht="12.75" customHeight="1">
      <c r="B14" s="276"/>
      <c r="C14" s="277"/>
      <c r="D14" s="277"/>
      <c r="E14" s="277"/>
      <c r="F14" s="277"/>
      <c r="G14" s="277"/>
      <c r="H14" s="277"/>
      <c r="I14" s="277"/>
      <c r="J14" s="277"/>
      <c r="K14" s="273"/>
    </row>
    <row r="15" spans="2:11" s="1" customFormat="1" ht="15" customHeight="1">
      <c r="B15" s="276"/>
      <c r="C15" s="277"/>
      <c r="D15" s="275" t="s">
        <v>698</v>
      </c>
      <c r="E15" s="275"/>
      <c r="F15" s="275"/>
      <c r="G15" s="275"/>
      <c r="H15" s="275"/>
      <c r="I15" s="275"/>
      <c r="J15" s="275"/>
      <c r="K15" s="273"/>
    </row>
    <row r="16" spans="2:11" s="1" customFormat="1" ht="15" customHeight="1">
      <c r="B16" s="276"/>
      <c r="C16" s="277"/>
      <c r="D16" s="275" t="s">
        <v>699</v>
      </c>
      <c r="E16" s="275"/>
      <c r="F16" s="275"/>
      <c r="G16" s="275"/>
      <c r="H16" s="275"/>
      <c r="I16" s="275"/>
      <c r="J16" s="275"/>
      <c r="K16" s="273"/>
    </row>
    <row r="17" spans="2:11" s="1" customFormat="1" ht="15" customHeight="1">
      <c r="B17" s="276"/>
      <c r="C17" s="277"/>
      <c r="D17" s="275" t="s">
        <v>700</v>
      </c>
      <c r="E17" s="275"/>
      <c r="F17" s="275"/>
      <c r="G17" s="275"/>
      <c r="H17" s="275"/>
      <c r="I17" s="275"/>
      <c r="J17" s="275"/>
      <c r="K17" s="273"/>
    </row>
    <row r="18" spans="2:11" s="1" customFormat="1" ht="15" customHeight="1">
      <c r="B18" s="276"/>
      <c r="C18" s="277"/>
      <c r="D18" s="277"/>
      <c r="E18" s="279" t="s">
        <v>78</v>
      </c>
      <c r="F18" s="275" t="s">
        <v>701</v>
      </c>
      <c r="G18" s="275"/>
      <c r="H18" s="275"/>
      <c r="I18" s="275"/>
      <c r="J18" s="275"/>
      <c r="K18" s="273"/>
    </row>
    <row r="19" spans="2:11" s="1" customFormat="1" ht="15" customHeight="1">
      <c r="B19" s="276"/>
      <c r="C19" s="277"/>
      <c r="D19" s="277"/>
      <c r="E19" s="279" t="s">
        <v>702</v>
      </c>
      <c r="F19" s="275" t="s">
        <v>703</v>
      </c>
      <c r="G19" s="275"/>
      <c r="H19" s="275"/>
      <c r="I19" s="275"/>
      <c r="J19" s="275"/>
      <c r="K19" s="273"/>
    </row>
    <row r="20" spans="2:11" s="1" customFormat="1" ht="15" customHeight="1">
      <c r="B20" s="276"/>
      <c r="C20" s="277"/>
      <c r="D20" s="277"/>
      <c r="E20" s="279" t="s">
        <v>704</v>
      </c>
      <c r="F20" s="275" t="s">
        <v>705</v>
      </c>
      <c r="G20" s="275"/>
      <c r="H20" s="275"/>
      <c r="I20" s="275"/>
      <c r="J20" s="275"/>
      <c r="K20" s="273"/>
    </row>
    <row r="21" spans="2:11" s="1" customFormat="1" ht="15" customHeight="1">
      <c r="B21" s="276"/>
      <c r="C21" s="277"/>
      <c r="D21" s="277"/>
      <c r="E21" s="279" t="s">
        <v>706</v>
      </c>
      <c r="F21" s="275" t="s">
        <v>707</v>
      </c>
      <c r="G21" s="275"/>
      <c r="H21" s="275"/>
      <c r="I21" s="275"/>
      <c r="J21" s="275"/>
      <c r="K21" s="273"/>
    </row>
    <row r="22" spans="2:11" s="1" customFormat="1" ht="15" customHeight="1">
      <c r="B22" s="276"/>
      <c r="C22" s="277"/>
      <c r="D22" s="277"/>
      <c r="E22" s="279" t="s">
        <v>708</v>
      </c>
      <c r="F22" s="275" t="s">
        <v>709</v>
      </c>
      <c r="G22" s="275"/>
      <c r="H22" s="275"/>
      <c r="I22" s="275"/>
      <c r="J22" s="275"/>
      <c r="K22" s="273"/>
    </row>
    <row r="23" spans="2:11" s="1" customFormat="1" ht="15" customHeight="1">
      <c r="B23" s="276"/>
      <c r="C23" s="277"/>
      <c r="D23" s="277"/>
      <c r="E23" s="279" t="s">
        <v>710</v>
      </c>
      <c r="F23" s="275" t="s">
        <v>711</v>
      </c>
      <c r="G23" s="275"/>
      <c r="H23" s="275"/>
      <c r="I23" s="275"/>
      <c r="J23" s="275"/>
      <c r="K23" s="273"/>
    </row>
    <row r="24" spans="2:11" s="1" customFormat="1" ht="12.75" customHeight="1">
      <c r="B24" s="276"/>
      <c r="C24" s="277"/>
      <c r="D24" s="277"/>
      <c r="E24" s="277"/>
      <c r="F24" s="277"/>
      <c r="G24" s="277"/>
      <c r="H24" s="277"/>
      <c r="I24" s="277"/>
      <c r="J24" s="277"/>
      <c r="K24" s="273"/>
    </row>
    <row r="25" spans="2:11" s="1" customFormat="1" ht="15" customHeight="1">
      <c r="B25" s="276"/>
      <c r="C25" s="275" t="s">
        <v>712</v>
      </c>
      <c r="D25" s="275"/>
      <c r="E25" s="275"/>
      <c r="F25" s="275"/>
      <c r="G25" s="275"/>
      <c r="H25" s="275"/>
      <c r="I25" s="275"/>
      <c r="J25" s="275"/>
      <c r="K25" s="273"/>
    </row>
    <row r="26" spans="2:11" s="1" customFormat="1" ht="15" customHeight="1">
      <c r="B26" s="276"/>
      <c r="C26" s="275" t="s">
        <v>713</v>
      </c>
      <c r="D26" s="275"/>
      <c r="E26" s="275"/>
      <c r="F26" s="275"/>
      <c r="G26" s="275"/>
      <c r="H26" s="275"/>
      <c r="I26" s="275"/>
      <c r="J26" s="275"/>
      <c r="K26" s="273"/>
    </row>
    <row r="27" spans="2:11" s="1" customFormat="1" ht="15" customHeight="1">
      <c r="B27" s="276"/>
      <c r="C27" s="275"/>
      <c r="D27" s="275" t="s">
        <v>714</v>
      </c>
      <c r="E27" s="275"/>
      <c r="F27" s="275"/>
      <c r="G27" s="275"/>
      <c r="H27" s="275"/>
      <c r="I27" s="275"/>
      <c r="J27" s="275"/>
      <c r="K27" s="273"/>
    </row>
    <row r="28" spans="2:11" s="1" customFormat="1" ht="15" customHeight="1">
      <c r="B28" s="276"/>
      <c r="C28" s="277"/>
      <c r="D28" s="275" t="s">
        <v>715</v>
      </c>
      <c r="E28" s="275"/>
      <c r="F28" s="275"/>
      <c r="G28" s="275"/>
      <c r="H28" s="275"/>
      <c r="I28" s="275"/>
      <c r="J28" s="275"/>
      <c r="K28" s="273"/>
    </row>
    <row r="29" spans="2:11" s="1" customFormat="1" ht="12.75" customHeight="1">
      <c r="B29" s="276"/>
      <c r="C29" s="277"/>
      <c r="D29" s="277"/>
      <c r="E29" s="277"/>
      <c r="F29" s="277"/>
      <c r="G29" s="277"/>
      <c r="H29" s="277"/>
      <c r="I29" s="277"/>
      <c r="J29" s="277"/>
      <c r="K29" s="273"/>
    </row>
    <row r="30" spans="2:11" s="1" customFormat="1" ht="15" customHeight="1">
      <c r="B30" s="276"/>
      <c r="C30" s="277"/>
      <c r="D30" s="275" t="s">
        <v>716</v>
      </c>
      <c r="E30" s="275"/>
      <c r="F30" s="275"/>
      <c r="G30" s="275"/>
      <c r="H30" s="275"/>
      <c r="I30" s="275"/>
      <c r="J30" s="275"/>
      <c r="K30" s="273"/>
    </row>
    <row r="31" spans="2:11" s="1" customFormat="1" ht="15" customHeight="1">
      <c r="B31" s="276"/>
      <c r="C31" s="277"/>
      <c r="D31" s="275" t="s">
        <v>717</v>
      </c>
      <c r="E31" s="275"/>
      <c r="F31" s="275"/>
      <c r="G31" s="275"/>
      <c r="H31" s="275"/>
      <c r="I31" s="275"/>
      <c r="J31" s="275"/>
      <c r="K31" s="273"/>
    </row>
    <row r="32" spans="2:11" s="1" customFormat="1" ht="12.75" customHeight="1">
      <c r="B32" s="276"/>
      <c r="C32" s="277"/>
      <c r="D32" s="277"/>
      <c r="E32" s="277"/>
      <c r="F32" s="277"/>
      <c r="G32" s="277"/>
      <c r="H32" s="277"/>
      <c r="I32" s="277"/>
      <c r="J32" s="277"/>
      <c r="K32" s="273"/>
    </row>
    <row r="33" spans="2:11" s="1" customFormat="1" ht="15" customHeight="1">
      <c r="B33" s="276"/>
      <c r="C33" s="277"/>
      <c r="D33" s="275" t="s">
        <v>718</v>
      </c>
      <c r="E33" s="275"/>
      <c r="F33" s="275"/>
      <c r="G33" s="275"/>
      <c r="H33" s="275"/>
      <c r="I33" s="275"/>
      <c r="J33" s="275"/>
      <c r="K33" s="273"/>
    </row>
    <row r="34" spans="2:11" s="1" customFormat="1" ht="15" customHeight="1">
      <c r="B34" s="276"/>
      <c r="C34" s="277"/>
      <c r="D34" s="275" t="s">
        <v>719</v>
      </c>
      <c r="E34" s="275"/>
      <c r="F34" s="275"/>
      <c r="G34" s="275"/>
      <c r="H34" s="275"/>
      <c r="I34" s="275"/>
      <c r="J34" s="275"/>
      <c r="K34" s="273"/>
    </row>
    <row r="35" spans="2:11" s="1" customFormat="1" ht="15" customHeight="1">
      <c r="B35" s="276"/>
      <c r="C35" s="277"/>
      <c r="D35" s="275" t="s">
        <v>720</v>
      </c>
      <c r="E35" s="275"/>
      <c r="F35" s="275"/>
      <c r="G35" s="275"/>
      <c r="H35" s="275"/>
      <c r="I35" s="275"/>
      <c r="J35" s="275"/>
      <c r="K35" s="273"/>
    </row>
    <row r="36" spans="2:11" s="1" customFormat="1" ht="15" customHeight="1">
      <c r="B36" s="276"/>
      <c r="C36" s="277"/>
      <c r="D36" s="275"/>
      <c r="E36" s="278" t="s">
        <v>109</v>
      </c>
      <c r="F36" s="275"/>
      <c r="G36" s="275" t="s">
        <v>721</v>
      </c>
      <c r="H36" s="275"/>
      <c r="I36" s="275"/>
      <c r="J36" s="275"/>
      <c r="K36" s="273"/>
    </row>
    <row r="37" spans="2:11" s="1" customFormat="1" ht="30.75" customHeight="1">
      <c r="B37" s="276"/>
      <c r="C37" s="277"/>
      <c r="D37" s="275"/>
      <c r="E37" s="278" t="s">
        <v>722</v>
      </c>
      <c r="F37" s="275"/>
      <c r="G37" s="275" t="s">
        <v>723</v>
      </c>
      <c r="H37" s="275"/>
      <c r="I37" s="275"/>
      <c r="J37" s="275"/>
      <c r="K37" s="273"/>
    </row>
    <row r="38" spans="2:11" s="1" customFormat="1" ht="15" customHeight="1">
      <c r="B38" s="276"/>
      <c r="C38" s="277"/>
      <c r="D38" s="275"/>
      <c r="E38" s="278" t="s">
        <v>55</v>
      </c>
      <c r="F38" s="275"/>
      <c r="G38" s="275" t="s">
        <v>724</v>
      </c>
      <c r="H38" s="275"/>
      <c r="I38" s="275"/>
      <c r="J38" s="275"/>
      <c r="K38" s="273"/>
    </row>
    <row r="39" spans="2:11" s="1" customFormat="1" ht="15" customHeight="1">
      <c r="B39" s="276"/>
      <c r="C39" s="277"/>
      <c r="D39" s="275"/>
      <c r="E39" s="278" t="s">
        <v>56</v>
      </c>
      <c r="F39" s="275"/>
      <c r="G39" s="275" t="s">
        <v>725</v>
      </c>
      <c r="H39" s="275"/>
      <c r="I39" s="275"/>
      <c r="J39" s="275"/>
      <c r="K39" s="273"/>
    </row>
    <row r="40" spans="2:11" s="1" customFormat="1" ht="15" customHeight="1">
      <c r="B40" s="276"/>
      <c r="C40" s="277"/>
      <c r="D40" s="275"/>
      <c r="E40" s="278" t="s">
        <v>110</v>
      </c>
      <c r="F40" s="275"/>
      <c r="G40" s="275" t="s">
        <v>726</v>
      </c>
      <c r="H40" s="275"/>
      <c r="I40" s="275"/>
      <c r="J40" s="275"/>
      <c r="K40" s="273"/>
    </row>
    <row r="41" spans="2:11" s="1" customFormat="1" ht="15" customHeight="1">
      <c r="B41" s="276"/>
      <c r="C41" s="277"/>
      <c r="D41" s="275"/>
      <c r="E41" s="278" t="s">
        <v>111</v>
      </c>
      <c r="F41" s="275"/>
      <c r="G41" s="275" t="s">
        <v>727</v>
      </c>
      <c r="H41" s="275"/>
      <c r="I41" s="275"/>
      <c r="J41" s="275"/>
      <c r="K41" s="273"/>
    </row>
    <row r="42" spans="2:11" s="1" customFormat="1" ht="15" customHeight="1">
      <c r="B42" s="276"/>
      <c r="C42" s="277"/>
      <c r="D42" s="275"/>
      <c r="E42" s="278" t="s">
        <v>728</v>
      </c>
      <c r="F42" s="275"/>
      <c r="G42" s="275" t="s">
        <v>729</v>
      </c>
      <c r="H42" s="275"/>
      <c r="I42" s="275"/>
      <c r="J42" s="275"/>
      <c r="K42" s="273"/>
    </row>
    <row r="43" spans="2:11" s="1" customFormat="1" ht="15" customHeight="1">
      <c r="B43" s="276"/>
      <c r="C43" s="277"/>
      <c r="D43" s="275"/>
      <c r="E43" s="278"/>
      <c r="F43" s="275"/>
      <c r="G43" s="275" t="s">
        <v>730</v>
      </c>
      <c r="H43" s="275"/>
      <c r="I43" s="275"/>
      <c r="J43" s="275"/>
      <c r="K43" s="273"/>
    </row>
    <row r="44" spans="2:11" s="1" customFormat="1" ht="15" customHeight="1">
      <c r="B44" s="276"/>
      <c r="C44" s="277"/>
      <c r="D44" s="275"/>
      <c r="E44" s="278" t="s">
        <v>731</v>
      </c>
      <c r="F44" s="275"/>
      <c r="G44" s="275" t="s">
        <v>732</v>
      </c>
      <c r="H44" s="275"/>
      <c r="I44" s="275"/>
      <c r="J44" s="275"/>
      <c r="K44" s="273"/>
    </row>
    <row r="45" spans="2:11" s="1" customFormat="1" ht="15" customHeight="1">
      <c r="B45" s="276"/>
      <c r="C45" s="277"/>
      <c r="D45" s="275"/>
      <c r="E45" s="278" t="s">
        <v>113</v>
      </c>
      <c r="F45" s="275"/>
      <c r="G45" s="275" t="s">
        <v>733</v>
      </c>
      <c r="H45" s="275"/>
      <c r="I45" s="275"/>
      <c r="J45" s="275"/>
      <c r="K45" s="273"/>
    </row>
    <row r="46" spans="2:11" s="1" customFormat="1" ht="12.75" customHeight="1">
      <c r="B46" s="276"/>
      <c r="C46" s="277"/>
      <c r="D46" s="275"/>
      <c r="E46" s="275"/>
      <c r="F46" s="275"/>
      <c r="G46" s="275"/>
      <c r="H46" s="275"/>
      <c r="I46" s="275"/>
      <c r="J46" s="275"/>
      <c r="K46" s="273"/>
    </row>
    <row r="47" spans="2:11" s="1" customFormat="1" ht="15" customHeight="1">
      <c r="B47" s="276"/>
      <c r="C47" s="277"/>
      <c r="D47" s="275" t="s">
        <v>734</v>
      </c>
      <c r="E47" s="275"/>
      <c r="F47" s="275"/>
      <c r="G47" s="275"/>
      <c r="H47" s="275"/>
      <c r="I47" s="275"/>
      <c r="J47" s="275"/>
      <c r="K47" s="273"/>
    </row>
    <row r="48" spans="2:11" s="1" customFormat="1" ht="15" customHeight="1">
      <c r="B48" s="276"/>
      <c r="C48" s="277"/>
      <c r="D48" s="277"/>
      <c r="E48" s="275" t="s">
        <v>735</v>
      </c>
      <c r="F48" s="275"/>
      <c r="G48" s="275"/>
      <c r="H48" s="275"/>
      <c r="I48" s="275"/>
      <c r="J48" s="275"/>
      <c r="K48" s="273"/>
    </row>
    <row r="49" spans="2:11" s="1" customFormat="1" ht="15" customHeight="1">
      <c r="B49" s="276"/>
      <c r="C49" s="277"/>
      <c r="D49" s="277"/>
      <c r="E49" s="275" t="s">
        <v>736</v>
      </c>
      <c r="F49" s="275"/>
      <c r="G49" s="275"/>
      <c r="H49" s="275"/>
      <c r="I49" s="275"/>
      <c r="J49" s="275"/>
      <c r="K49" s="273"/>
    </row>
    <row r="50" spans="2:11" s="1" customFormat="1" ht="15" customHeight="1">
      <c r="B50" s="276"/>
      <c r="C50" s="277"/>
      <c r="D50" s="277"/>
      <c r="E50" s="275" t="s">
        <v>737</v>
      </c>
      <c r="F50" s="275"/>
      <c r="G50" s="275"/>
      <c r="H50" s="275"/>
      <c r="I50" s="275"/>
      <c r="J50" s="275"/>
      <c r="K50" s="273"/>
    </row>
    <row r="51" spans="2:11" s="1" customFormat="1" ht="15" customHeight="1">
      <c r="B51" s="276"/>
      <c r="C51" s="277"/>
      <c r="D51" s="275" t="s">
        <v>738</v>
      </c>
      <c r="E51" s="275"/>
      <c r="F51" s="275"/>
      <c r="G51" s="275"/>
      <c r="H51" s="275"/>
      <c r="I51" s="275"/>
      <c r="J51" s="275"/>
      <c r="K51" s="273"/>
    </row>
    <row r="52" spans="2:11" s="1" customFormat="1" ht="25.5" customHeight="1">
      <c r="B52" s="271"/>
      <c r="C52" s="272" t="s">
        <v>739</v>
      </c>
      <c r="D52" s="272"/>
      <c r="E52" s="272"/>
      <c r="F52" s="272"/>
      <c r="G52" s="272"/>
      <c r="H52" s="272"/>
      <c r="I52" s="272"/>
      <c r="J52" s="272"/>
      <c r="K52" s="273"/>
    </row>
    <row r="53" spans="2:11" s="1" customFormat="1" ht="5.25" customHeight="1">
      <c r="B53" s="271"/>
      <c r="C53" s="274"/>
      <c r="D53" s="274"/>
      <c r="E53" s="274"/>
      <c r="F53" s="274"/>
      <c r="G53" s="274"/>
      <c r="H53" s="274"/>
      <c r="I53" s="274"/>
      <c r="J53" s="274"/>
      <c r="K53" s="273"/>
    </row>
    <row r="54" spans="2:11" s="1" customFormat="1" ht="15" customHeight="1">
      <c r="B54" s="271"/>
      <c r="C54" s="275" t="s">
        <v>740</v>
      </c>
      <c r="D54" s="275"/>
      <c r="E54" s="275"/>
      <c r="F54" s="275"/>
      <c r="G54" s="275"/>
      <c r="H54" s="275"/>
      <c r="I54" s="275"/>
      <c r="J54" s="275"/>
      <c r="K54" s="273"/>
    </row>
    <row r="55" spans="2:11" s="1" customFormat="1" ht="15" customHeight="1">
      <c r="B55" s="271"/>
      <c r="C55" s="275" t="s">
        <v>741</v>
      </c>
      <c r="D55" s="275"/>
      <c r="E55" s="275"/>
      <c r="F55" s="275"/>
      <c r="G55" s="275"/>
      <c r="H55" s="275"/>
      <c r="I55" s="275"/>
      <c r="J55" s="275"/>
      <c r="K55" s="273"/>
    </row>
    <row r="56" spans="2:11" s="1" customFormat="1" ht="12.75" customHeight="1">
      <c r="B56" s="271"/>
      <c r="C56" s="275"/>
      <c r="D56" s="275"/>
      <c r="E56" s="275"/>
      <c r="F56" s="275"/>
      <c r="G56" s="275"/>
      <c r="H56" s="275"/>
      <c r="I56" s="275"/>
      <c r="J56" s="275"/>
      <c r="K56" s="273"/>
    </row>
    <row r="57" spans="2:11" s="1" customFormat="1" ht="15" customHeight="1">
      <c r="B57" s="271"/>
      <c r="C57" s="275" t="s">
        <v>742</v>
      </c>
      <c r="D57" s="275"/>
      <c r="E57" s="275"/>
      <c r="F57" s="275"/>
      <c r="G57" s="275"/>
      <c r="H57" s="275"/>
      <c r="I57" s="275"/>
      <c r="J57" s="275"/>
      <c r="K57" s="273"/>
    </row>
    <row r="58" spans="2:11" s="1" customFormat="1" ht="15" customHeight="1">
      <c r="B58" s="271"/>
      <c r="C58" s="277"/>
      <c r="D58" s="275" t="s">
        <v>743</v>
      </c>
      <c r="E58" s="275"/>
      <c r="F58" s="275"/>
      <c r="G58" s="275"/>
      <c r="H58" s="275"/>
      <c r="I58" s="275"/>
      <c r="J58" s="275"/>
      <c r="K58" s="273"/>
    </row>
    <row r="59" spans="2:11" s="1" customFormat="1" ht="15" customHeight="1">
      <c r="B59" s="271"/>
      <c r="C59" s="277"/>
      <c r="D59" s="275" t="s">
        <v>744</v>
      </c>
      <c r="E59" s="275"/>
      <c r="F59" s="275"/>
      <c r="G59" s="275"/>
      <c r="H59" s="275"/>
      <c r="I59" s="275"/>
      <c r="J59" s="275"/>
      <c r="K59" s="273"/>
    </row>
    <row r="60" spans="2:11" s="1" customFormat="1" ht="15" customHeight="1">
      <c r="B60" s="271"/>
      <c r="C60" s="277"/>
      <c r="D60" s="275" t="s">
        <v>745</v>
      </c>
      <c r="E60" s="275"/>
      <c r="F60" s="275"/>
      <c r="G60" s="275"/>
      <c r="H60" s="275"/>
      <c r="I60" s="275"/>
      <c r="J60" s="275"/>
      <c r="K60" s="273"/>
    </row>
    <row r="61" spans="2:11" s="1" customFormat="1" ht="15" customHeight="1">
      <c r="B61" s="271"/>
      <c r="C61" s="277"/>
      <c r="D61" s="275" t="s">
        <v>746</v>
      </c>
      <c r="E61" s="275"/>
      <c r="F61" s="275"/>
      <c r="G61" s="275"/>
      <c r="H61" s="275"/>
      <c r="I61" s="275"/>
      <c r="J61" s="275"/>
      <c r="K61" s="273"/>
    </row>
    <row r="62" spans="2:11" s="1" customFormat="1" ht="15" customHeight="1">
      <c r="B62" s="271"/>
      <c r="C62" s="277"/>
      <c r="D62" s="280" t="s">
        <v>747</v>
      </c>
      <c r="E62" s="280"/>
      <c r="F62" s="280"/>
      <c r="G62" s="280"/>
      <c r="H62" s="280"/>
      <c r="I62" s="280"/>
      <c r="J62" s="280"/>
      <c r="K62" s="273"/>
    </row>
    <row r="63" spans="2:11" s="1" customFormat="1" ht="15" customHeight="1">
      <c r="B63" s="271"/>
      <c r="C63" s="277"/>
      <c r="D63" s="275" t="s">
        <v>748</v>
      </c>
      <c r="E63" s="275"/>
      <c r="F63" s="275"/>
      <c r="G63" s="275"/>
      <c r="H63" s="275"/>
      <c r="I63" s="275"/>
      <c r="J63" s="275"/>
      <c r="K63" s="273"/>
    </row>
    <row r="64" spans="2:11" s="1" customFormat="1" ht="12.75" customHeight="1">
      <c r="B64" s="271"/>
      <c r="C64" s="277"/>
      <c r="D64" s="277"/>
      <c r="E64" s="281"/>
      <c r="F64" s="277"/>
      <c r="G64" s="277"/>
      <c r="H64" s="277"/>
      <c r="I64" s="277"/>
      <c r="J64" s="277"/>
      <c r="K64" s="273"/>
    </row>
    <row r="65" spans="2:11" s="1" customFormat="1" ht="15" customHeight="1">
      <c r="B65" s="271"/>
      <c r="C65" s="277"/>
      <c r="D65" s="275" t="s">
        <v>749</v>
      </c>
      <c r="E65" s="275"/>
      <c r="F65" s="275"/>
      <c r="G65" s="275"/>
      <c r="H65" s="275"/>
      <c r="I65" s="275"/>
      <c r="J65" s="275"/>
      <c r="K65" s="273"/>
    </row>
    <row r="66" spans="2:11" s="1" customFormat="1" ht="15" customHeight="1">
      <c r="B66" s="271"/>
      <c r="C66" s="277"/>
      <c r="D66" s="280" t="s">
        <v>750</v>
      </c>
      <c r="E66" s="280"/>
      <c r="F66" s="280"/>
      <c r="G66" s="280"/>
      <c r="H66" s="280"/>
      <c r="I66" s="280"/>
      <c r="J66" s="280"/>
      <c r="K66" s="273"/>
    </row>
    <row r="67" spans="2:11" s="1" customFormat="1" ht="15" customHeight="1">
      <c r="B67" s="271"/>
      <c r="C67" s="277"/>
      <c r="D67" s="275" t="s">
        <v>751</v>
      </c>
      <c r="E67" s="275"/>
      <c r="F67" s="275"/>
      <c r="G67" s="275"/>
      <c r="H67" s="275"/>
      <c r="I67" s="275"/>
      <c r="J67" s="275"/>
      <c r="K67" s="273"/>
    </row>
    <row r="68" spans="2:11" s="1" customFormat="1" ht="15" customHeight="1">
      <c r="B68" s="271"/>
      <c r="C68" s="277"/>
      <c r="D68" s="275" t="s">
        <v>752</v>
      </c>
      <c r="E68" s="275"/>
      <c r="F68" s="275"/>
      <c r="G68" s="275"/>
      <c r="H68" s="275"/>
      <c r="I68" s="275"/>
      <c r="J68" s="275"/>
      <c r="K68" s="273"/>
    </row>
    <row r="69" spans="2:11" s="1" customFormat="1" ht="15" customHeight="1">
      <c r="B69" s="271"/>
      <c r="C69" s="277"/>
      <c r="D69" s="275" t="s">
        <v>753</v>
      </c>
      <c r="E69" s="275"/>
      <c r="F69" s="275"/>
      <c r="G69" s="275"/>
      <c r="H69" s="275"/>
      <c r="I69" s="275"/>
      <c r="J69" s="275"/>
      <c r="K69" s="273"/>
    </row>
    <row r="70" spans="2:11" s="1" customFormat="1" ht="15" customHeight="1">
      <c r="B70" s="271"/>
      <c r="C70" s="277"/>
      <c r="D70" s="275" t="s">
        <v>754</v>
      </c>
      <c r="E70" s="275"/>
      <c r="F70" s="275"/>
      <c r="G70" s="275"/>
      <c r="H70" s="275"/>
      <c r="I70" s="275"/>
      <c r="J70" s="275"/>
      <c r="K70" s="273"/>
    </row>
    <row r="71" spans="2:11" s="1" customFormat="1" ht="12.75" customHeight="1">
      <c r="B71" s="282"/>
      <c r="C71" s="283"/>
      <c r="D71" s="283"/>
      <c r="E71" s="283"/>
      <c r="F71" s="283"/>
      <c r="G71" s="283"/>
      <c r="H71" s="283"/>
      <c r="I71" s="283"/>
      <c r="J71" s="283"/>
      <c r="K71" s="284"/>
    </row>
    <row r="72" spans="2:11" s="1" customFormat="1" ht="18.75" customHeight="1">
      <c r="B72" s="285"/>
      <c r="C72" s="285"/>
      <c r="D72" s="285"/>
      <c r="E72" s="285"/>
      <c r="F72" s="285"/>
      <c r="G72" s="285"/>
      <c r="H72" s="285"/>
      <c r="I72" s="285"/>
      <c r="J72" s="285"/>
      <c r="K72" s="286"/>
    </row>
    <row r="73" spans="2:11" s="1" customFormat="1" ht="18.75" customHeight="1">
      <c r="B73" s="286"/>
      <c r="C73" s="286"/>
      <c r="D73" s="286"/>
      <c r="E73" s="286"/>
      <c r="F73" s="286"/>
      <c r="G73" s="286"/>
      <c r="H73" s="286"/>
      <c r="I73" s="286"/>
      <c r="J73" s="286"/>
      <c r="K73" s="286"/>
    </row>
    <row r="74" spans="2:11" s="1" customFormat="1" ht="7.5" customHeight="1">
      <c r="B74" s="287"/>
      <c r="C74" s="288"/>
      <c r="D74" s="288"/>
      <c r="E74" s="288"/>
      <c r="F74" s="288"/>
      <c r="G74" s="288"/>
      <c r="H74" s="288"/>
      <c r="I74" s="288"/>
      <c r="J74" s="288"/>
      <c r="K74" s="289"/>
    </row>
    <row r="75" spans="2:11" s="1" customFormat="1" ht="45" customHeight="1">
      <c r="B75" s="290"/>
      <c r="C75" s="291" t="s">
        <v>755</v>
      </c>
      <c r="D75" s="291"/>
      <c r="E75" s="291"/>
      <c r="F75" s="291"/>
      <c r="G75" s="291"/>
      <c r="H75" s="291"/>
      <c r="I75" s="291"/>
      <c r="J75" s="291"/>
      <c r="K75" s="292"/>
    </row>
    <row r="76" spans="2:11" s="1" customFormat="1" ht="17.25" customHeight="1">
      <c r="B76" s="290"/>
      <c r="C76" s="293" t="s">
        <v>756</v>
      </c>
      <c r="D76" s="293"/>
      <c r="E76" s="293"/>
      <c r="F76" s="293" t="s">
        <v>757</v>
      </c>
      <c r="G76" s="294"/>
      <c r="H76" s="293" t="s">
        <v>56</v>
      </c>
      <c r="I76" s="293" t="s">
        <v>59</v>
      </c>
      <c r="J76" s="293" t="s">
        <v>758</v>
      </c>
      <c r="K76" s="292"/>
    </row>
    <row r="77" spans="2:11" s="1" customFormat="1" ht="17.25" customHeight="1">
      <c r="B77" s="290"/>
      <c r="C77" s="295" t="s">
        <v>759</v>
      </c>
      <c r="D77" s="295"/>
      <c r="E77" s="295"/>
      <c r="F77" s="296" t="s">
        <v>760</v>
      </c>
      <c r="G77" s="297"/>
      <c r="H77" s="295"/>
      <c r="I77" s="295"/>
      <c r="J77" s="295" t="s">
        <v>761</v>
      </c>
      <c r="K77" s="292"/>
    </row>
    <row r="78" spans="2:11" s="1" customFormat="1" ht="5.25" customHeight="1">
      <c r="B78" s="290"/>
      <c r="C78" s="298"/>
      <c r="D78" s="298"/>
      <c r="E78" s="298"/>
      <c r="F78" s="298"/>
      <c r="G78" s="299"/>
      <c r="H78" s="298"/>
      <c r="I78" s="298"/>
      <c r="J78" s="298"/>
      <c r="K78" s="292"/>
    </row>
    <row r="79" spans="2:11" s="1" customFormat="1" ht="15" customHeight="1">
      <c r="B79" s="290"/>
      <c r="C79" s="278" t="s">
        <v>55</v>
      </c>
      <c r="D79" s="300"/>
      <c r="E79" s="300"/>
      <c r="F79" s="301" t="s">
        <v>762</v>
      </c>
      <c r="G79" s="302"/>
      <c r="H79" s="278" t="s">
        <v>763</v>
      </c>
      <c r="I79" s="278" t="s">
        <v>764</v>
      </c>
      <c r="J79" s="278">
        <v>20</v>
      </c>
      <c r="K79" s="292"/>
    </row>
    <row r="80" spans="2:11" s="1" customFormat="1" ht="15" customHeight="1">
      <c r="B80" s="290"/>
      <c r="C80" s="278" t="s">
        <v>765</v>
      </c>
      <c r="D80" s="278"/>
      <c r="E80" s="278"/>
      <c r="F80" s="301" t="s">
        <v>762</v>
      </c>
      <c r="G80" s="302"/>
      <c r="H80" s="278" t="s">
        <v>766</v>
      </c>
      <c r="I80" s="278" t="s">
        <v>764</v>
      </c>
      <c r="J80" s="278">
        <v>120</v>
      </c>
      <c r="K80" s="292"/>
    </row>
    <row r="81" spans="2:11" s="1" customFormat="1" ht="15" customHeight="1">
      <c r="B81" s="303"/>
      <c r="C81" s="278" t="s">
        <v>767</v>
      </c>
      <c r="D81" s="278"/>
      <c r="E81" s="278"/>
      <c r="F81" s="301" t="s">
        <v>768</v>
      </c>
      <c r="G81" s="302"/>
      <c r="H81" s="278" t="s">
        <v>769</v>
      </c>
      <c r="I81" s="278" t="s">
        <v>764</v>
      </c>
      <c r="J81" s="278">
        <v>50</v>
      </c>
      <c r="K81" s="292"/>
    </row>
    <row r="82" spans="2:11" s="1" customFormat="1" ht="15" customHeight="1">
      <c r="B82" s="303"/>
      <c r="C82" s="278" t="s">
        <v>770</v>
      </c>
      <c r="D82" s="278"/>
      <c r="E82" s="278"/>
      <c r="F82" s="301" t="s">
        <v>762</v>
      </c>
      <c r="G82" s="302"/>
      <c r="H82" s="278" t="s">
        <v>771</v>
      </c>
      <c r="I82" s="278" t="s">
        <v>772</v>
      </c>
      <c r="J82" s="278"/>
      <c r="K82" s="292"/>
    </row>
    <row r="83" spans="2:11" s="1" customFormat="1" ht="15" customHeight="1">
      <c r="B83" s="303"/>
      <c r="C83" s="304" t="s">
        <v>773</v>
      </c>
      <c r="D83" s="304"/>
      <c r="E83" s="304"/>
      <c r="F83" s="305" t="s">
        <v>768</v>
      </c>
      <c r="G83" s="304"/>
      <c r="H83" s="304" t="s">
        <v>774</v>
      </c>
      <c r="I83" s="304" t="s">
        <v>764</v>
      </c>
      <c r="J83" s="304">
        <v>15</v>
      </c>
      <c r="K83" s="292"/>
    </row>
    <row r="84" spans="2:11" s="1" customFormat="1" ht="15" customHeight="1">
      <c r="B84" s="303"/>
      <c r="C84" s="304" t="s">
        <v>775</v>
      </c>
      <c r="D84" s="304"/>
      <c r="E84" s="304"/>
      <c r="F84" s="305" t="s">
        <v>768</v>
      </c>
      <c r="G84" s="304"/>
      <c r="H84" s="304" t="s">
        <v>776</v>
      </c>
      <c r="I84" s="304" t="s">
        <v>764</v>
      </c>
      <c r="J84" s="304">
        <v>15</v>
      </c>
      <c r="K84" s="292"/>
    </row>
    <row r="85" spans="2:11" s="1" customFormat="1" ht="15" customHeight="1">
      <c r="B85" s="303"/>
      <c r="C85" s="304" t="s">
        <v>777</v>
      </c>
      <c r="D85" s="304"/>
      <c r="E85" s="304"/>
      <c r="F85" s="305" t="s">
        <v>768</v>
      </c>
      <c r="G85" s="304"/>
      <c r="H85" s="304" t="s">
        <v>778</v>
      </c>
      <c r="I85" s="304" t="s">
        <v>764</v>
      </c>
      <c r="J85" s="304">
        <v>20</v>
      </c>
      <c r="K85" s="292"/>
    </row>
    <row r="86" spans="2:11" s="1" customFormat="1" ht="15" customHeight="1">
      <c r="B86" s="303"/>
      <c r="C86" s="304" t="s">
        <v>779</v>
      </c>
      <c r="D86" s="304"/>
      <c r="E86" s="304"/>
      <c r="F86" s="305" t="s">
        <v>768</v>
      </c>
      <c r="G86" s="304"/>
      <c r="H86" s="304" t="s">
        <v>780</v>
      </c>
      <c r="I86" s="304" t="s">
        <v>764</v>
      </c>
      <c r="J86" s="304">
        <v>20</v>
      </c>
      <c r="K86" s="292"/>
    </row>
    <row r="87" spans="2:11" s="1" customFormat="1" ht="15" customHeight="1">
      <c r="B87" s="303"/>
      <c r="C87" s="278" t="s">
        <v>781</v>
      </c>
      <c r="D87" s="278"/>
      <c r="E87" s="278"/>
      <c r="F87" s="301" t="s">
        <v>768</v>
      </c>
      <c r="G87" s="302"/>
      <c r="H87" s="278" t="s">
        <v>782</v>
      </c>
      <c r="I87" s="278" t="s">
        <v>764</v>
      </c>
      <c r="J87" s="278">
        <v>50</v>
      </c>
      <c r="K87" s="292"/>
    </row>
    <row r="88" spans="2:11" s="1" customFormat="1" ht="15" customHeight="1">
      <c r="B88" s="303"/>
      <c r="C88" s="278" t="s">
        <v>783</v>
      </c>
      <c r="D88" s="278"/>
      <c r="E88" s="278"/>
      <c r="F88" s="301" t="s">
        <v>768</v>
      </c>
      <c r="G88" s="302"/>
      <c r="H88" s="278" t="s">
        <v>784</v>
      </c>
      <c r="I88" s="278" t="s">
        <v>764</v>
      </c>
      <c r="J88" s="278">
        <v>20</v>
      </c>
      <c r="K88" s="292"/>
    </row>
    <row r="89" spans="2:11" s="1" customFormat="1" ht="15" customHeight="1">
      <c r="B89" s="303"/>
      <c r="C89" s="278" t="s">
        <v>785</v>
      </c>
      <c r="D89" s="278"/>
      <c r="E89" s="278"/>
      <c r="F89" s="301" t="s">
        <v>768</v>
      </c>
      <c r="G89" s="302"/>
      <c r="H89" s="278" t="s">
        <v>786</v>
      </c>
      <c r="I89" s="278" t="s">
        <v>764</v>
      </c>
      <c r="J89" s="278">
        <v>20</v>
      </c>
      <c r="K89" s="292"/>
    </row>
    <row r="90" spans="2:11" s="1" customFormat="1" ht="15" customHeight="1">
      <c r="B90" s="303"/>
      <c r="C90" s="278" t="s">
        <v>787</v>
      </c>
      <c r="D90" s="278"/>
      <c r="E90" s="278"/>
      <c r="F90" s="301" t="s">
        <v>768</v>
      </c>
      <c r="G90" s="302"/>
      <c r="H90" s="278" t="s">
        <v>788</v>
      </c>
      <c r="I90" s="278" t="s">
        <v>764</v>
      </c>
      <c r="J90" s="278">
        <v>50</v>
      </c>
      <c r="K90" s="292"/>
    </row>
    <row r="91" spans="2:11" s="1" customFormat="1" ht="15" customHeight="1">
      <c r="B91" s="303"/>
      <c r="C91" s="278" t="s">
        <v>789</v>
      </c>
      <c r="D91" s="278"/>
      <c r="E91" s="278"/>
      <c r="F91" s="301" t="s">
        <v>768</v>
      </c>
      <c r="G91" s="302"/>
      <c r="H91" s="278" t="s">
        <v>789</v>
      </c>
      <c r="I91" s="278" t="s">
        <v>764</v>
      </c>
      <c r="J91" s="278">
        <v>50</v>
      </c>
      <c r="K91" s="292"/>
    </row>
    <row r="92" spans="2:11" s="1" customFormat="1" ht="15" customHeight="1">
      <c r="B92" s="303"/>
      <c r="C92" s="278" t="s">
        <v>790</v>
      </c>
      <c r="D92" s="278"/>
      <c r="E92" s="278"/>
      <c r="F92" s="301" t="s">
        <v>768</v>
      </c>
      <c r="G92" s="302"/>
      <c r="H92" s="278" t="s">
        <v>791</v>
      </c>
      <c r="I92" s="278" t="s">
        <v>764</v>
      </c>
      <c r="J92" s="278">
        <v>255</v>
      </c>
      <c r="K92" s="292"/>
    </row>
    <row r="93" spans="2:11" s="1" customFormat="1" ht="15" customHeight="1">
      <c r="B93" s="303"/>
      <c r="C93" s="278" t="s">
        <v>792</v>
      </c>
      <c r="D93" s="278"/>
      <c r="E93" s="278"/>
      <c r="F93" s="301" t="s">
        <v>762</v>
      </c>
      <c r="G93" s="302"/>
      <c r="H93" s="278" t="s">
        <v>793</v>
      </c>
      <c r="I93" s="278" t="s">
        <v>794</v>
      </c>
      <c r="J93" s="278"/>
      <c r="K93" s="292"/>
    </row>
    <row r="94" spans="2:11" s="1" customFormat="1" ht="15" customHeight="1">
      <c r="B94" s="303"/>
      <c r="C94" s="278" t="s">
        <v>795</v>
      </c>
      <c r="D94" s="278"/>
      <c r="E94" s="278"/>
      <c r="F94" s="301" t="s">
        <v>762</v>
      </c>
      <c r="G94" s="302"/>
      <c r="H94" s="278" t="s">
        <v>796</v>
      </c>
      <c r="I94" s="278" t="s">
        <v>797</v>
      </c>
      <c r="J94" s="278"/>
      <c r="K94" s="292"/>
    </row>
    <row r="95" spans="2:11" s="1" customFormat="1" ht="15" customHeight="1">
      <c r="B95" s="303"/>
      <c r="C95" s="278" t="s">
        <v>798</v>
      </c>
      <c r="D95" s="278"/>
      <c r="E95" s="278"/>
      <c r="F95" s="301" t="s">
        <v>762</v>
      </c>
      <c r="G95" s="302"/>
      <c r="H95" s="278" t="s">
        <v>798</v>
      </c>
      <c r="I95" s="278" t="s">
        <v>797</v>
      </c>
      <c r="J95" s="278"/>
      <c r="K95" s="292"/>
    </row>
    <row r="96" spans="2:11" s="1" customFormat="1" ht="15" customHeight="1">
      <c r="B96" s="303"/>
      <c r="C96" s="278" t="s">
        <v>40</v>
      </c>
      <c r="D96" s="278"/>
      <c r="E96" s="278"/>
      <c r="F96" s="301" t="s">
        <v>762</v>
      </c>
      <c r="G96" s="302"/>
      <c r="H96" s="278" t="s">
        <v>799</v>
      </c>
      <c r="I96" s="278" t="s">
        <v>797</v>
      </c>
      <c r="J96" s="278"/>
      <c r="K96" s="292"/>
    </row>
    <row r="97" spans="2:11" s="1" customFormat="1" ht="15" customHeight="1">
      <c r="B97" s="303"/>
      <c r="C97" s="278" t="s">
        <v>50</v>
      </c>
      <c r="D97" s="278"/>
      <c r="E97" s="278"/>
      <c r="F97" s="301" t="s">
        <v>762</v>
      </c>
      <c r="G97" s="302"/>
      <c r="H97" s="278" t="s">
        <v>800</v>
      </c>
      <c r="I97" s="278" t="s">
        <v>797</v>
      </c>
      <c r="J97" s="278"/>
      <c r="K97" s="292"/>
    </row>
    <row r="98" spans="2:11" s="1" customFormat="1" ht="15" customHeight="1">
      <c r="B98" s="306"/>
      <c r="C98" s="307"/>
      <c r="D98" s="307"/>
      <c r="E98" s="307"/>
      <c r="F98" s="307"/>
      <c r="G98" s="307"/>
      <c r="H98" s="307"/>
      <c r="I98" s="307"/>
      <c r="J98" s="307"/>
      <c r="K98" s="308"/>
    </row>
    <row r="99" spans="2:11" s="1" customFormat="1" ht="18.75" customHeight="1">
      <c r="B99" s="309"/>
      <c r="C99" s="310"/>
      <c r="D99" s="310"/>
      <c r="E99" s="310"/>
      <c r="F99" s="310"/>
      <c r="G99" s="310"/>
      <c r="H99" s="310"/>
      <c r="I99" s="310"/>
      <c r="J99" s="310"/>
      <c r="K99" s="309"/>
    </row>
    <row r="100" spans="2:11" s="1" customFormat="1" ht="18.75" customHeight="1">
      <c r="B100" s="286"/>
      <c r="C100" s="286"/>
      <c r="D100" s="286"/>
      <c r="E100" s="286"/>
      <c r="F100" s="286"/>
      <c r="G100" s="286"/>
      <c r="H100" s="286"/>
      <c r="I100" s="286"/>
      <c r="J100" s="286"/>
      <c r="K100" s="286"/>
    </row>
    <row r="101" spans="2:11" s="1" customFormat="1" ht="7.5" customHeight="1">
      <c r="B101" s="287"/>
      <c r="C101" s="288"/>
      <c r="D101" s="288"/>
      <c r="E101" s="288"/>
      <c r="F101" s="288"/>
      <c r="G101" s="288"/>
      <c r="H101" s="288"/>
      <c r="I101" s="288"/>
      <c r="J101" s="288"/>
      <c r="K101" s="289"/>
    </row>
    <row r="102" spans="2:11" s="1" customFormat="1" ht="45" customHeight="1">
      <c r="B102" s="290"/>
      <c r="C102" s="291" t="s">
        <v>801</v>
      </c>
      <c r="D102" s="291"/>
      <c r="E102" s="291"/>
      <c r="F102" s="291"/>
      <c r="G102" s="291"/>
      <c r="H102" s="291"/>
      <c r="I102" s="291"/>
      <c r="J102" s="291"/>
      <c r="K102" s="292"/>
    </row>
    <row r="103" spans="2:11" s="1" customFormat="1" ht="17.25" customHeight="1">
      <c r="B103" s="290"/>
      <c r="C103" s="293" t="s">
        <v>756</v>
      </c>
      <c r="D103" s="293"/>
      <c r="E103" s="293"/>
      <c r="F103" s="293" t="s">
        <v>757</v>
      </c>
      <c r="G103" s="294"/>
      <c r="H103" s="293" t="s">
        <v>56</v>
      </c>
      <c r="I103" s="293" t="s">
        <v>59</v>
      </c>
      <c r="J103" s="293" t="s">
        <v>758</v>
      </c>
      <c r="K103" s="292"/>
    </row>
    <row r="104" spans="2:11" s="1" customFormat="1" ht="17.25" customHeight="1">
      <c r="B104" s="290"/>
      <c r="C104" s="295" t="s">
        <v>759</v>
      </c>
      <c r="D104" s="295"/>
      <c r="E104" s="295"/>
      <c r="F104" s="296" t="s">
        <v>760</v>
      </c>
      <c r="G104" s="297"/>
      <c r="H104" s="295"/>
      <c r="I104" s="295"/>
      <c r="J104" s="295" t="s">
        <v>761</v>
      </c>
      <c r="K104" s="292"/>
    </row>
    <row r="105" spans="2:11" s="1" customFormat="1" ht="5.25" customHeight="1">
      <c r="B105" s="290"/>
      <c r="C105" s="293"/>
      <c r="D105" s="293"/>
      <c r="E105" s="293"/>
      <c r="F105" s="293"/>
      <c r="G105" s="311"/>
      <c r="H105" s="293"/>
      <c r="I105" s="293"/>
      <c r="J105" s="293"/>
      <c r="K105" s="292"/>
    </row>
    <row r="106" spans="2:11" s="1" customFormat="1" ht="15" customHeight="1">
      <c r="B106" s="290"/>
      <c r="C106" s="278" t="s">
        <v>55</v>
      </c>
      <c r="D106" s="300"/>
      <c r="E106" s="300"/>
      <c r="F106" s="301" t="s">
        <v>762</v>
      </c>
      <c r="G106" s="278"/>
      <c r="H106" s="278" t="s">
        <v>802</v>
      </c>
      <c r="I106" s="278" t="s">
        <v>764</v>
      </c>
      <c r="J106" s="278">
        <v>20</v>
      </c>
      <c r="K106" s="292"/>
    </row>
    <row r="107" spans="2:11" s="1" customFormat="1" ht="15" customHeight="1">
      <c r="B107" s="290"/>
      <c r="C107" s="278" t="s">
        <v>765</v>
      </c>
      <c r="D107" s="278"/>
      <c r="E107" s="278"/>
      <c r="F107" s="301" t="s">
        <v>762</v>
      </c>
      <c r="G107" s="278"/>
      <c r="H107" s="278" t="s">
        <v>802</v>
      </c>
      <c r="I107" s="278" t="s">
        <v>764</v>
      </c>
      <c r="J107" s="278">
        <v>120</v>
      </c>
      <c r="K107" s="292"/>
    </row>
    <row r="108" spans="2:11" s="1" customFormat="1" ht="15" customHeight="1">
      <c r="B108" s="303"/>
      <c r="C108" s="278" t="s">
        <v>767</v>
      </c>
      <c r="D108" s="278"/>
      <c r="E108" s="278"/>
      <c r="F108" s="301" t="s">
        <v>768</v>
      </c>
      <c r="G108" s="278"/>
      <c r="H108" s="278" t="s">
        <v>802</v>
      </c>
      <c r="I108" s="278" t="s">
        <v>764</v>
      </c>
      <c r="J108" s="278">
        <v>50</v>
      </c>
      <c r="K108" s="292"/>
    </row>
    <row r="109" spans="2:11" s="1" customFormat="1" ht="15" customHeight="1">
      <c r="B109" s="303"/>
      <c r="C109" s="278" t="s">
        <v>770</v>
      </c>
      <c r="D109" s="278"/>
      <c r="E109" s="278"/>
      <c r="F109" s="301" t="s">
        <v>762</v>
      </c>
      <c r="G109" s="278"/>
      <c r="H109" s="278" t="s">
        <v>802</v>
      </c>
      <c r="I109" s="278" t="s">
        <v>772</v>
      </c>
      <c r="J109" s="278"/>
      <c r="K109" s="292"/>
    </row>
    <row r="110" spans="2:11" s="1" customFormat="1" ht="15" customHeight="1">
      <c r="B110" s="303"/>
      <c r="C110" s="278" t="s">
        <v>781</v>
      </c>
      <c r="D110" s="278"/>
      <c r="E110" s="278"/>
      <c r="F110" s="301" t="s">
        <v>768</v>
      </c>
      <c r="G110" s="278"/>
      <c r="H110" s="278" t="s">
        <v>802</v>
      </c>
      <c r="I110" s="278" t="s">
        <v>764</v>
      </c>
      <c r="J110" s="278">
        <v>50</v>
      </c>
      <c r="K110" s="292"/>
    </row>
    <row r="111" spans="2:11" s="1" customFormat="1" ht="15" customHeight="1">
      <c r="B111" s="303"/>
      <c r="C111" s="278" t="s">
        <v>789</v>
      </c>
      <c r="D111" s="278"/>
      <c r="E111" s="278"/>
      <c r="F111" s="301" t="s">
        <v>768</v>
      </c>
      <c r="G111" s="278"/>
      <c r="H111" s="278" t="s">
        <v>802</v>
      </c>
      <c r="I111" s="278" t="s">
        <v>764</v>
      </c>
      <c r="J111" s="278">
        <v>50</v>
      </c>
      <c r="K111" s="292"/>
    </row>
    <row r="112" spans="2:11" s="1" customFormat="1" ht="15" customHeight="1">
      <c r="B112" s="303"/>
      <c r="C112" s="278" t="s">
        <v>787</v>
      </c>
      <c r="D112" s="278"/>
      <c r="E112" s="278"/>
      <c r="F112" s="301" t="s">
        <v>768</v>
      </c>
      <c r="G112" s="278"/>
      <c r="H112" s="278" t="s">
        <v>802</v>
      </c>
      <c r="I112" s="278" t="s">
        <v>764</v>
      </c>
      <c r="J112" s="278">
        <v>50</v>
      </c>
      <c r="K112" s="292"/>
    </row>
    <row r="113" spans="2:11" s="1" customFormat="1" ht="15" customHeight="1">
      <c r="B113" s="303"/>
      <c r="C113" s="278" t="s">
        <v>55</v>
      </c>
      <c r="D113" s="278"/>
      <c r="E113" s="278"/>
      <c r="F113" s="301" t="s">
        <v>762</v>
      </c>
      <c r="G113" s="278"/>
      <c r="H113" s="278" t="s">
        <v>803</v>
      </c>
      <c r="I113" s="278" t="s">
        <v>764</v>
      </c>
      <c r="J113" s="278">
        <v>20</v>
      </c>
      <c r="K113" s="292"/>
    </row>
    <row r="114" spans="2:11" s="1" customFormat="1" ht="15" customHeight="1">
      <c r="B114" s="303"/>
      <c r="C114" s="278" t="s">
        <v>804</v>
      </c>
      <c r="D114" s="278"/>
      <c r="E114" s="278"/>
      <c r="F114" s="301" t="s">
        <v>762</v>
      </c>
      <c r="G114" s="278"/>
      <c r="H114" s="278" t="s">
        <v>805</v>
      </c>
      <c r="I114" s="278" t="s">
        <v>764</v>
      </c>
      <c r="J114" s="278">
        <v>120</v>
      </c>
      <c r="K114" s="292"/>
    </row>
    <row r="115" spans="2:11" s="1" customFormat="1" ht="15" customHeight="1">
      <c r="B115" s="303"/>
      <c r="C115" s="278" t="s">
        <v>40</v>
      </c>
      <c r="D115" s="278"/>
      <c r="E115" s="278"/>
      <c r="F115" s="301" t="s">
        <v>762</v>
      </c>
      <c r="G115" s="278"/>
      <c r="H115" s="278" t="s">
        <v>806</v>
      </c>
      <c r="I115" s="278" t="s">
        <v>797</v>
      </c>
      <c r="J115" s="278"/>
      <c r="K115" s="292"/>
    </row>
    <row r="116" spans="2:11" s="1" customFormat="1" ht="15" customHeight="1">
      <c r="B116" s="303"/>
      <c r="C116" s="278" t="s">
        <v>50</v>
      </c>
      <c r="D116" s="278"/>
      <c r="E116" s="278"/>
      <c r="F116" s="301" t="s">
        <v>762</v>
      </c>
      <c r="G116" s="278"/>
      <c r="H116" s="278" t="s">
        <v>807</v>
      </c>
      <c r="I116" s="278" t="s">
        <v>797</v>
      </c>
      <c r="J116" s="278"/>
      <c r="K116" s="292"/>
    </row>
    <row r="117" spans="2:11" s="1" customFormat="1" ht="15" customHeight="1">
      <c r="B117" s="303"/>
      <c r="C117" s="278" t="s">
        <v>59</v>
      </c>
      <c r="D117" s="278"/>
      <c r="E117" s="278"/>
      <c r="F117" s="301" t="s">
        <v>762</v>
      </c>
      <c r="G117" s="278"/>
      <c r="H117" s="278" t="s">
        <v>808</v>
      </c>
      <c r="I117" s="278" t="s">
        <v>809</v>
      </c>
      <c r="J117" s="278"/>
      <c r="K117" s="292"/>
    </row>
    <row r="118" spans="2:11" s="1" customFormat="1" ht="15" customHeight="1">
      <c r="B118" s="306"/>
      <c r="C118" s="312"/>
      <c r="D118" s="312"/>
      <c r="E118" s="312"/>
      <c r="F118" s="312"/>
      <c r="G118" s="312"/>
      <c r="H118" s="312"/>
      <c r="I118" s="312"/>
      <c r="J118" s="312"/>
      <c r="K118" s="308"/>
    </row>
    <row r="119" spans="2:11" s="1" customFormat="1" ht="18.75" customHeight="1">
      <c r="B119" s="313"/>
      <c r="C119" s="314"/>
      <c r="D119" s="314"/>
      <c r="E119" s="314"/>
      <c r="F119" s="315"/>
      <c r="G119" s="314"/>
      <c r="H119" s="314"/>
      <c r="I119" s="314"/>
      <c r="J119" s="314"/>
      <c r="K119" s="313"/>
    </row>
    <row r="120" spans="2:11" s="1" customFormat="1" ht="18.75" customHeight="1">
      <c r="B120" s="286"/>
      <c r="C120" s="286"/>
      <c r="D120" s="286"/>
      <c r="E120" s="286"/>
      <c r="F120" s="286"/>
      <c r="G120" s="286"/>
      <c r="H120" s="286"/>
      <c r="I120" s="286"/>
      <c r="J120" s="286"/>
      <c r="K120" s="286"/>
    </row>
    <row r="121" spans="2:11" s="1" customFormat="1" ht="7.5" customHeight="1">
      <c r="B121" s="316"/>
      <c r="C121" s="317"/>
      <c r="D121" s="317"/>
      <c r="E121" s="317"/>
      <c r="F121" s="317"/>
      <c r="G121" s="317"/>
      <c r="H121" s="317"/>
      <c r="I121" s="317"/>
      <c r="J121" s="317"/>
      <c r="K121" s="318"/>
    </row>
    <row r="122" spans="2:11" s="1" customFormat="1" ht="45" customHeight="1">
      <c r="B122" s="319"/>
      <c r="C122" s="269" t="s">
        <v>810</v>
      </c>
      <c r="D122" s="269"/>
      <c r="E122" s="269"/>
      <c r="F122" s="269"/>
      <c r="G122" s="269"/>
      <c r="H122" s="269"/>
      <c r="I122" s="269"/>
      <c r="J122" s="269"/>
      <c r="K122" s="320"/>
    </row>
    <row r="123" spans="2:11" s="1" customFormat="1" ht="17.25" customHeight="1">
      <c r="B123" s="321"/>
      <c r="C123" s="293" t="s">
        <v>756</v>
      </c>
      <c r="D123" s="293"/>
      <c r="E123" s="293"/>
      <c r="F123" s="293" t="s">
        <v>757</v>
      </c>
      <c r="G123" s="294"/>
      <c r="H123" s="293" t="s">
        <v>56</v>
      </c>
      <c r="I123" s="293" t="s">
        <v>59</v>
      </c>
      <c r="J123" s="293" t="s">
        <v>758</v>
      </c>
      <c r="K123" s="322"/>
    </row>
    <row r="124" spans="2:11" s="1" customFormat="1" ht="17.25" customHeight="1">
      <c r="B124" s="321"/>
      <c r="C124" s="295" t="s">
        <v>759</v>
      </c>
      <c r="D124" s="295"/>
      <c r="E124" s="295"/>
      <c r="F124" s="296" t="s">
        <v>760</v>
      </c>
      <c r="G124" s="297"/>
      <c r="H124" s="295"/>
      <c r="I124" s="295"/>
      <c r="J124" s="295" t="s">
        <v>761</v>
      </c>
      <c r="K124" s="322"/>
    </row>
    <row r="125" spans="2:11" s="1" customFormat="1" ht="5.25" customHeight="1">
      <c r="B125" s="323"/>
      <c r="C125" s="298"/>
      <c r="D125" s="298"/>
      <c r="E125" s="298"/>
      <c r="F125" s="298"/>
      <c r="G125" s="324"/>
      <c r="H125" s="298"/>
      <c r="I125" s="298"/>
      <c r="J125" s="298"/>
      <c r="K125" s="325"/>
    </row>
    <row r="126" spans="2:11" s="1" customFormat="1" ht="15" customHeight="1">
      <c r="B126" s="323"/>
      <c r="C126" s="278" t="s">
        <v>765</v>
      </c>
      <c r="D126" s="300"/>
      <c r="E126" s="300"/>
      <c r="F126" s="301" t="s">
        <v>762</v>
      </c>
      <c r="G126" s="278"/>
      <c r="H126" s="278" t="s">
        <v>802</v>
      </c>
      <c r="I126" s="278" t="s">
        <v>764</v>
      </c>
      <c r="J126" s="278">
        <v>120</v>
      </c>
      <c r="K126" s="326"/>
    </row>
    <row r="127" spans="2:11" s="1" customFormat="1" ht="15" customHeight="1">
      <c r="B127" s="323"/>
      <c r="C127" s="278" t="s">
        <v>811</v>
      </c>
      <c r="D127" s="278"/>
      <c r="E127" s="278"/>
      <c r="F127" s="301" t="s">
        <v>762</v>
      </c>
      <c r="G127" s="278"/>
      <c r="H127" s="278" t="s">
        <v>812</v>
      </c>
      <c r="I127" s="278" t="s">
        <v>764</v>
      </c>
      <c r="J127" s="278" t="s">
        <v>813</v>
      </c>
      <c r="K127" s="326"/>
    </row>
    <row r="128" spans="2:11" s="1" customFormat="1" ht="15" customHeight="1">
      <c r="B128" s="323"/>
      <c r="C128" s="278" t="s">
        <v>710</v>
      </c>
      <c r="D128" s="278"/>
      <c r="E128" s="278"/>
      <c r="F128" s="301" t="s">
        <v>762</v>
      </c>
      <c r="G128" s="278"/>
      <c r="H128" s="278" t="s">
        <v>814</v>
      </c>
      <c r="I128" s="278" t="s">
        <v>764</v>
      </c>
      <c r="J128" s="278" t="s">
        <v>813</v>
      </c>
      <c r="K128" s="326"/>
    </row>
    <row r="129" spans="2:11" s="1" customFormat="1" ht="15" customHeight="1">
      <c r="B129" s="323"/>
      <c r="C129" s="278" t="s">
        <v>773</v>
      </c>
      <c r="D129" s="278"/>
      <c r="E129" s="278"/>
      <c r="F129" s="301" t="s">
        <v>768</v>
      </c>
      <c r="G129" s="278"/>
      <c r="H129" s="278" t="s">
        <v>774</v>
      </c>
      <c r="I129" s="278" t="s">
        <v>764</v>
      </c>
      <c r="J129" s="278">
        <v>15</v>
      </c>
      <c r="K129" s="326"/>
    </row>
    <row r="130" spans="2:11" s="1" customFormat="1" ht="15" customHeight="1">
      <c r="B130" s="323"/>
      <c r="C130" s="304" t="s">
        <v>775</v>
      </c>
      <c r="D130" s="304"/>
      <c r="E130" s="304"/>
      <c r="F130" s="305" t="s">
        <v>768</v>
      </c>
      <c r="G130" s="304"/>
      <c r="H130" s="304" t="s">
        <v>776</v>
      </c>
      <c r="I130" s="304" t="s">
        <v>764</v>
      </c>
      <c r="J130" s="304">
        <v>15</v>
      </c>
      <c r="K130" s="326"/>
    </row>
    <row r="131" spans="2:11" s="1" customFormat="1" ht="15" customHeight="1">
      <c r="B131" s="323"/>
      <c r="C131" s="304" t="s">
        <v>777</v>
      </c>
      <c r="D131" s="304"/>
      <c r="E131" s="304"/>
      <c r="F131" s="305" t="s">
        <v>768</v>
      </c>
      <c r="G131" s="304"/>
      <c r="H131" s="304" t="s">
        <v>778</v>
      </c>
      <c r="I131" s="304" t="s">
        <v>764</v>
      </c>
      <c r="J131" s="304">
        <v>20</v>
      </c>
      <c r="K131" s="326"/>
    </row>
    <row r="132" spans="2:11" s="1" customFormat="1" ht="15" customHeight="1">
      <c r="B132" s="323"/>
      <c r="C132" s="304" t="s">
        <v>779</v>
      </c>
      <c r="D132" s="304"/>
      <c r="E132" s="304"/>
      <c r="F132" s="305" t="s">
        <v>768</v>
      </c>
      <c r="G132" s="304"/>
      <c r="H132" s="304" t="s">
        <v>780</v>
      </c>
      <c r="I132" s="304" t="s">
        <v>764</v>
      </c>
      <c r="J132" s="304">
        <v>20</v>
      </c>
      <c r="K132" s="326"/>
    </row>
    <row r="133" spans="2:11" s="1" customFormat="1" ht="15" customHeight="1">
      <c r="B133" s="323"/>
      <c r="C133" s="278" t="s">
        <v>767</v>
      </c>
      <c r="D133" s="278"/>
      <c r="E133" s="278"/>
      <c r="F133" s="301" t="s">
        <v>768</v>
      </c>
      <c r="G133" s="278"/>
      <c r="H133" s="278" t="s">
        <v>802</v>
      </c>
      <c r="I133" s="278" t="s">
        <v>764</v>
      </c>
      <c r="J133" s="278">
        <v>50</v>
      </c>
      <c r="K133" s="326"/>
    </row>
    <row r="134" spans="2:11" s="1" customFormat="1" ht="15" customHeight="1">
      <c r="B134" s="323"/>
      <c r="C134" s="278" t="s">
        <v>781</v>
      </c>
      <c r="D134" s="278"/>
      <c r="E134" s="278"/>
      <c r="F134" s="301" t="s">
        <v>768</v>
      </c>
      <c r="G134" s="278"/>
      <c r="H134" s="278" t="s">
        <v>802</v>
      </c>
      <c r="I134" s="278" t="s">
        <v>764</v>
      </c>
      <c r="J134" s="278">
        <v>50</v>
      </c>
      <c r="K134" s="326"/>
    </row>
    <row r="135" spans="2:11" s="1" customFormat="1" ht="15" customHeight="1">
      <c r="B135" s="323"/>
      <c r="C135" s="278" t="s">
        <v>787</v>
      </c>
      <c r="D135" s="278"/>
      <c r="E135" s="278"/>
      <c r="F135" s="301" t="s">
        <v>768</v>
      </c>
      <c r="G135" s="278"/>
      <c r="H135" s="278" t="s">
        <v>802</v>
      </c>
      <c r="I135" s="278" t="s">
        <v>764</v>
      </c>
      <c r="J135" s="278">
        <v>50</v>
      </c>
      <c r="K135" s="326"/>
    </row>
    <row r="136" spans="2:11" s="1" customFormat="1" ht="15" customHeight="1">
      <c r="B136" s="323"/>
      <c r="C136" s="278" t="s">
        <v>789</v>
      </c>
      <c r="D136" s="278"/>
      <c r="E136" s="278"/>
      <c r="F136" s="301" t="s">
        <v>768</v>
      </c>
      <c r="G136" s="278"/>
      <c r="H136" s="278" t="s">
        <v>802</v>
      </c>
      <c r="I136" s="278" t="s">
        <v>764</v>
      </c>
      <c r="J136" s="278">
        <v>50</v>
      </c>
      <c r="K136" s="326"/>
    </row>
    <row r="137" spans="2:11" s="1" customFormat="1" ht="15" customHeight="1">
      <c r="B137" s="323"/>
      <c r="C137" s="278" t="s">
        <v>790</v>
      </c>
      <c r="D137" s="278"/>
      <c r="E137" s="278"/>
      <c r="F137" s="301" t="s">
        <v>768</v>
      </c>
      <c r="G137" s="278"/>
      <c r="H137" s="278" t="s">
        <v>815</v>
      </c>
      <c r="I137" s="278" t="s">
        <v>764</v>
      </c>
      <c r="J137" s="278">
        <v>255</v>
      </c>
      <c r="K137" s="326"/>
    </row>
    <row r="138" spans="2:11" s="1" customFormat="1" ht="15" customHeight="1">
      <c r="B138" s="323"/>
      <c r="C138" s="278" t="s">
        <v>792</v>
      </c>
      <c r="D138" s="278"/>
      <c r="E138" s="278"/>
      <c r="F138" s="301" t="s">
        <v>762</v>
      </c>
      <c r="G138" s="278"/>
      <c r="H138" s="278" t="s">
        <v>816</v>
      </c>
      <c r="I138" s="278" t="s">
        <v>794</v>
      </c>
      <c r="J138" s="278"/>
      <c r="K138" s="326"/>
    </row>
    <row r="139" spans="2:11" s="1" customFormat="1" ht="15" customHeight="1">
      <c r="B139" s="323"/>
      <c r="C139" s="278" t="s">
        <v>795</v>
      </c>
      <c r="D139" s="278"/>
      <c r="E139" s="278"/>
      <c r="F139" s="301" t="s">
        <v>762</v>
      </c>
      <c r="G139" s="278"/>
      <c r="H139" s="278" t="s">
        <v>817</v>
      </c>
      <c r="I139" s="278" t="s">
        <v>797</v>
      </c>
      <c r="J139" s="278"/>
      <c r="K139" s="326"/>
    </row>
    <row r="140" spans="2:11" s="1" customFormat="1" ht="15" customHeight="1">
      <c r="B140" s="323"/>
      <c r="C140" s="278" t="s">
        <v>798</v>
      </c>
      <c r="D140" s="278"/>
      <c r="E140" s="278"/>
      <c r="F140" s="301" t="s">
        <v>762</v>
      </c>
      <c r="G140" s="278"/>
      <c r="H140" s="278" t="s">
        <v>798</v>
      </c>
      <c r="I140" s="278" t="s">
        <v>797</v>
      </c>
      <c r="J140" s="278"/>
      <c r="K140" s="326"/>
    </row>
    <row r="141" spans="2:11" s="1" customFormat="1" ht="15" customHeight="1">
      <c r="B141" s="323"/>
      <c r="C141" s="278" t="s">
        <v>40</v>
      </c>
      <c r="D141" s="278"/>
      <c r="E141" s="278"/>
      <c r="F141" s="301" t="s">
        <v>762</v>
      </c>
      <c r="G141" s="278"/>
      <c r="H141" s="278" t="s">
        <v>818</v>
      </c>
      <c r="I141" s="278" t="s">
        <v>797</v>
      </c>
      <c r="J141" s="278"/>
      <c r="K141" s="326"/>
    </row>
    <row r="142" spans="2:11" s="1" customFormat="1" ht="15" customHeight="1">
      <c r="B142" s="323"/>
      <c r="C142" s="278" t="s">
        <v>819</v>
      </c>
      <c r="D142" s="278"/>
      <c r="E142" s="278"/>
      <c r="F142" s="301" t="s">
        <v>762</v>
      </c>
      <c r="G142" s="278"/>
      <c r="H142" s="278" t="s">
        <v>820</v>
      </c>
      <c r="I142" s="278" t="s">
        <v>797</v>
      </c>
      <c r="J142" s="278"/>
      <c r="K142" s="326"/>
    </row>
    <row r="143" spans="2:11" s="1" customFormat="1" ht="15" customHeight="1">
      <c r="B143" s="327"/>
      <c r="C143" s="328"/>
      <c r="D143" s="328"/>
      <c r="E143" s="328"/>
      <c r="F143" s="328"/>
      <c r="G143" s="328"/>
      <c r="H143" s="328"/>
      <c r="I143" s="328"/>
      <c r="J143" s="328"/>
      <c r="K143" s="329"/>
    </row>
    <row r="144" spans="2:11" s="1" customFormat="1" ht="18.75" customHeight="1">
      <c r="B144" s="314"/>
      <c r="C144" s="314"/>
      <c r="D144" s="314"/>
      <c r="E144" s="314"/>
      <c r="F144" s="315"/>
      <c r="G144" s="314"/>
      <c r="H144" s="314"/>
      <c r="I144" s="314"/>
      <c r="J144" s="314"/>
      <c r="K144" s="314"/>
    </row>
    <row r="145" spans="2:11" s="1" customFormat="1" ht="18.75" customHeight="1">
      <c r="B145" s="286"/>
      <c r="C145" s="286"/>
      <c r="D145" s="286"/>
      <c r="E145" s="286"/>
      <c r="F145" s="286"/>
      <c r="G145" s="286"/>
      <c r="H145" s="286"/>
      <c r="I145" s="286"/>
      <c r="J145" s="286"/>
      <c r="K145" s="286"/>
    </row>
    <row r="146" spans="2:11" s="1" customFormat="1" ht="7.5" customHeight="1">
      <c r="B146" s="287"/>
      <c r="C146" s="288"/>
      <c r="D146" s="288"/>
      <c r="E146" s="288"/>
      <c r="F146" s="288"/>
      <c r="G146" s="288"/>
      <c r="H146" s="288"/>
      <c r="I146" s="288"/>
      <c r="J146" s="288"/>
      <c r="K146" s="289"/>
    </row>
    <row r="147" spans="2:11" s="1" customFormat="1" ht="45" customHeight="1">
      <c r="B147" s="290"/>
      <c r="C147" s="291" t="s">
        <v>821</v>
      </c>
      <c r="D147" s="291"/>
      <c r="E147" s="291"/>
      <c r="F147" s="291"/>
      <c r="G147" s="291"/>
      <c r="H147" s="291"/>
      <c r="I147" s="291"/>
      <c r="J147" s="291"/>
      <c r="K147" s="292"/>
    </row>
    <row r="148" spans="2:11" s="1" customFormat="1" ht="17.25" customHeight="1">
      <c r="B148" s="290"/>
      <c r="C148" s="293" t="s">
        <v>756</v>
      </c>
      <c r="D148" s="293"/>
      <c r="E148" s="293"/>
      <c r="F148" s="293" t="s">
        <v>757</v>
      </c>
      <c r="G148" s="294"/>
      <c r="H148" s="293" t="s">
        <v>56</v>
      </c>
      <c r="I148" s="293" t="s">
        <v>59</v>
      </c>
      <c r="J148" s="293" t="s">
        <v>758</v>
      </c>
      <c r="K148" s="292"/>
    </row>
    <row r="149" spans="2:11" s="1" customFormat="1" ht="17.25" customHeight="1">
      <c r="B149" s="290"/>
      <c r="C149" s="295" t="s">
        <v>759</v>
      </c>
      <c r="D149" s="295"/>
      <c r="E149" s="295"/>
      <c r="F149" s="296" t="s">
        <v>760</v>
      </c>
      <c r="G149" s="297"/>
      <c r="H149" s="295"/>
      <c r="I149" s="295"/>
      <c r="J149" s="295" t="s">
        <v>761</v>
      </c>
      <c r="K149" s="292"/>
    </row>
    <row r="150" spans="2:11" s="1" customFormat="1" ht="5.25" customHeight="1">
      <c r="B150" s="303"/>
      <c r="C150" s="298"/>
      <c r="D150" s="298"/>
      <c r="E150" s="298"/>
      <c r="F150" s="298"/>
      <c r="G150" s="299"/>
      <c r="H150" s="298"/>
      <c r="I150" s="298"/>
      <c r="J150" s="298"/>
      <c r="K150" s="326"/>
    </row>
    <row r="151" spans="2:11" s="1" customFormat="1" ht="15" customHeight="1">
      <c r="B151" s="303"/>
      <c r="C151" s="330" t="s">
        <v>765</v>
      </c>
      <c r="D151" s="278"/>
      <c r="E151" s="278"/>
      <c r="F151" s="331" t="s">
        <v>762</v>
      </c>
      <c r="G151" s="278"/>
      <c r="H151" s="330" t="s">
        <v>802</v>
      </c>
      <c r="I151" s="330" t="s">
        <v>764</v>
      </c>
      <c r="J151" s="330">
        <v>120</v>
      </c>
      <c r="K151" s="326"/>
    </row>
    <row r="152" spans="2:11" s="1" customFormat="1" ht="15" customHeight="1">
      <c r="B152" s="303"/>
      <c r="C152" s="330" t="s">
        <v>811</v>
      </c>
      <c r="D152" s="278"/>
      <c r="E152" s="278"/>
      <c r="F152" s="331" t="s">
        <v>762</v>
      </c>
      <c r="G152" s="278"/>
      <c r="H152" s="330" t="s">
        <v>822</v>
      </c>
      <c r="I152" s="330" t="s">
        <v>764</v>
      </c>
      <c r="J152" s="330" t="s">
        <v>813</v>
      </c>
      <c r="K152" s="326"/>
    </row>
    <row r="153" spans="2:11" s="1" customFormat="1" ht="15" customHeight="1">
      <c r="B153" s="303"/>
      <c r="C153" s="330" t="s">
        <v>710</v>
      </c>
      <c r="D153" s="278"/>
      <c r="E153" s="278"/>
      <c r="F153" s="331" t="s">
        <v>762</v>
      </c>
      <c r="G153" s="278"/>
      <c r="H153" s="330" t="s">
        <v>823</v>
      </c>
      <c r="I153" s="330" t="s">
        <v>764</v>
      </c>
      <c r="J153" s="330" t="s">
        <v>813</v>
      </c>
      <c r="K153" s="326"/>
    </row>
    <row r="154" spans="2:11" s="1" customFormat="1" ht="15" customHeight="1">
      <c r="B154" s="303"/>
      <c r="C154" s="330" t="s">
        <v>767</v>
      </c>
      <c r="D154" s="278"/>
      <c r="E154" s="278"/>
      <c r="F154" s="331" t="s">
        <v>768</v>
      </c>
      <c r="G154" s="278"/>
      <c r="H154" s="330" t="s">
        <v>802</v>
      </c>
      <c r="I154" s="330" t="s">
        <v>764</v>
      </c>
      <c r="J154" s="330">
        <v>50</v>
      </c>
      <c r="K154" s="326"/>
    </row>
    <row r="155" spans="2:11" s="1" customFormat="1" ht="15" customHeight="1">
      <c r="B155" s="303"/>
      <c r="C155" s="330" t="s">
        <v>770</v>
      </c>
      <c r="D155" s="278"/>
      <c r="E155" s="278"/>
      <c r="F155" s="331" t="s">
        <v>762</v>
      </c>
      <c r="G155" s="278"/>
      <c r="H155" s="330" t="s">
        <v>802</v>
      </c>
      <c r="I155" s="330" t="s">
        <v>772</v>
      </c>
      <c r="J155" s="330"/>
      <c r="K155" s="326"/>
    </row>
    <row r="156" spans="2:11" s="1" customFormat="1" ht="15" customHeight="1">
      <c r="B156" s="303"/>
      <c r="C156" s="330" t="s">
        <v>781</v>
      </c>
      <c r="D156" s="278"/>
      <c r="E156" s="278"/>
      <c r="F156" s="331" t="s">
        <v>768</v>
      </c>
      <c r="G156" s="278"/>
      <c r="H156" s="330" t="s">
        <v>802</v>
      </c>
      <c r="I156" s="330" t="s">
        <v>764</v>
      </c>
      <c r="J156" s="330">
        <v>50</v>
      </c>
      <c r="K156" s="326"/>
    </row>
    <row r="157" spans="2:11" s="1" customFormat="1" ht="15" customHeight="1">
      <c r="B157" s="303"/>
      <c r="C157" s="330" t="s">
        <v>789</v>
      </c>
      <c r="D157" s="278"/>
      <c r="E157" s="278"/>
      <c r="F157" s="331" t="s">
        <v>768</v>
      </c>
      <c r="G157" s="278"/>
      <c r="H157" s="330" t="s">
        <v>802</v>
      </c>
      <c r="I157" s="330" t="s">
        <v>764</v>
      </c>
      <c r="J157" s="330">
        <v>50</v>
      </c>
      <c r="K157" s="326"/>
    </row>
    <row r="158" spans="2:11" s="1" customFormat="1" ht="15" customHeight="1">
      <c r="B158" s="303"/>
      <c r="C158" s="330" t="s">
        <v>787</v>
      </c>
      <c r="D158" s="278"/>
      <c r="E158" s="278"/>
      <c r="F158" s="331" t="s">
        <v>768</v>
      </c>
      <c r="G158" s="278"/>
      <c r="H158" s="330" t="s">
        <v>802</v>
      </c>
      <c r="I158" s="330" t="s">
        <v>764</v>
      </c>
      <c r="J158" s="330">
        <v>50</v>
      </c>
      <c r="K158" s="326"/>
    </row>
    <row r="159" spans="2:11" s="1" customFormat="1" ht="15" customHeight="1">
      <c r="B159" s="303"/>
      <c r="C159" s="330" t="s">
        <v>84</v>
      </c>
      <c r="D159" s="278"/>
      <c r="E159" s="278"/>
      <c r="F159" s="331" t="s">
        <v>762</v>
      </c>
      <c r="G159" s="278"/>
      <c r="H159" s="330" t="s">
        <v>824</v>
      </c>
      <c r="I159" s="330" t="s">
        <v>764</v>
      </c>
      <c r="J159" s="330" t="s">
        <v>825</v>
      </c>
      <c r="K159" s="326"/>
    </row>
    <row r="160" spans="2:11" s="1" customFormat="1" ht="15" customHeight="1">
      <c r="B160" s="303"/>
      <c r="C160" s="330" t="s">
        <v>826</v>
      </c>
      <c r="D160" s="278"/>
      <c r="E160" s="278"/>
      <c r="F160" s="331" t="s">
        <v>762</v>
      </c>
      <c r="G160" s="278"/>
      <c r="H160" s="330" t="s">
        <v>827</v>
      </c>
      <c r="I160" s="330" t="s">
        <v>797</v>
      </c>
      <c r="J160" s="330"/>
      <c r="K160" s="326"/>
    </row>
    <row r="161" spans="2:11" s="1" customFormat="1" ht="15" customHeight="1">
      <c r="B161" s="332"/>
      <c r="C161" s="312"/>
      <c r="D161" s="312"/>
      <c r="E161" s="312"/>
      <c r="F161" s="312"/>
      <c r="G161" s="312"/>
      <c r="H161" s="312"/>
      <c r="I161" s="312"/>
      <c r="J161" s="312"/>
      <c r="K161" s="333"/>
    </row>
    <row r="162" spans="2:11" s="1" customFormat="1" ht="18.75" customHeight="1">
      <c r="B162" s="314"/>
      <c r="C162" s="324"/>
      <c r="D162" s="324"/>
      <c r="E162" s="324"/>
      <c r="F162" s="334"/>
      <c r="G162" s="324"/>
      <c r="H162" s="324"/>
      <c r="I162" s="324"/>
      <c r="J162" s="324"/>
      <c r="K162" s="314"/>
    </row>
    <row r="163" spans="2:11" s="1" customFormat="1" ht="18.75" customHeight="1">
      <c r="B163" s="286"/>
      <c r="C163" s="286"/>
      <c r="D163" s="286"/>
      <c r="E163" s="286"/>
      <c r="F163" s="286"/>
      <c r="G163" s="286"/>
      <c r="H163" s="286"/>
      <c r="I163" s="286"/>
      <c r="J163" s="286"/>
      <c r="K163" s="286"/>
    </row>
    <row r="164" spans="2:11" s="1" customFormat="1" ht="7.5" customHeight="1">
      <c r="B164" s="265"/>
      <c r="C164" s="266"/>
      <c r="D164" s="266"/>
      <c r="E164" s="266"/>
      <c r="F164" s="266"/>
      <c r="G164" s="266"/>
      <c r="H164" s="266"/>
      <c r="I164" s="266"/>
      <c r="J164" s="266"/>
      <c r="K164" s="267"/>
    </row>
    <row r="165" spans="2:11" s="1" customFormat="1" ht="45" customHeight="1">
      <c r="B165" s="268"/>
      <c r="C165" s="269" t="s">
        <v>828</v>
      </c>
      <c r="D165" s="269"/>
      <c r="E165" s="269"/>
      <c r="F165" s="269"/>
      <c r="G165" s="269"/>
      <c r="H165" s="269"/>
      <c r="I165" s="269"/>
      <c r="J165" s="269"/>
      <c r="K165" s="270"/>
    </row>
    <row r="166" spans="2:11" s="1" customFormat="1" ht="17.25" customHeight="1">
      <c r="B166" s="268"/>
      <c r="C166" s="293" t="s">
        <v>756</v>
      </c>
      <c r="D166" s="293"/>
      <c r="E166" s="293"/>
      <c r="F166" s="293" t="s">
        <v>757</v>
      </c>
      <c r="G166" s="335"/>
      <c r="H166" s="336" t="s">
        <v>56</v>
      </c>
      <c r="I166" s="336" t="s">
        <v>59</v>
      </c>
      <c r="J166" s="293" t="s">
        <v>758</v>
      </c>
      <c r="K166" s="270"/>
    </row>
    <row r="167" spans="2:11" s="1" customFormat="1" ht="17.25" customHeight="1">
      <c r="B167" s="271"/>
      <c r="C167" s="295" t="s">
        <v>759</v>
      </c>
      <c r="D167" s="295"/>
      <c r="E167" s="295"/>
      <c r="F167" s="296" t="s">
        <v>760</v>
      </c>
      <c r="G167" s="337"/>
      <c r="H167" s="338"/>
      <c r="I167" s="338"/>
      <c r="J167" s="295" t="s">
        <v>761</v>
      </c>
      <c r="K167" s="273"/>
    </row>
    <row r="168" spans="2:11" s="1" customFormat="1" ht="5.25" customHeight="1">
      <c r="B168" s="303"/>
      <c r="C168" s="298"/>
      <c r="D168" s="298"/>
      <c r="E168" s="298"/>
      <c r="F168" s="298"/>
      <c r="G168" s="299"/>
      <c r="H168" s="298"/>
      <c r="I168" s="298"/>
      <c r="J168" s="298"/>
      <c r="K168" s="326"/>
    </row>
    <row r="169" spans="2:11" s="1" customFormat="1" ht="15" customHeight="1">
      <c r="B169" s="303"/>
      <c r="C169" s="278" t="s">
        <v>765</v>
      </c>
      <c r="D169" s="278"/>
      <c r="E169" s="278"/>
      <c r="F169" s="301" t="s">
        <v>762</v>
      </c>
      <c r="G169" s="278"/>
      <c r="H169" s="278" t="s">
        <v>802</v>
      </c>
      <c r="I169" s="278" t="s">
        <v>764</v>
      </c>
      <c r="J169" s="278">
        <v>120</v>
      </c>
      <c r="K169" s="326"/>
    </row>
    <row r="170" spans="2:11" s="1" customFormat="1" ht="15" customHeight="1">
      <c r="B170" s="303"/>
      <c r="C170" s="278" t="s">
        <v>811</v>
      </c>
      <c r="D170" s="278"/>
      <c r="E170" s="278"/>
      <c r="F170" s="301" t="s">
        <v>762</v>
      </c>
      <c r="G170" s="278"/>
      <c r="H170" s="278" t="s">
        <v>812</v>
      </c>
      <c r="I170" s="278" t="s">
        <v>764</v>
      </c>
      <c r="J170" s="278" t="s">
        <v>813</v>
      </c>
      <c r="K170" s="326"/>
    </row>
    <row r="171" spans="2:11" s="1" customFormat="1" ht="15" customHeight="1">
      <c r="B171" s="303"/>
      <c r="C171" s="278" t="s">
        <v>710</v>
      </c>
      <c r="D171" s="278"/>
      <c r="E171" s="278"/>
      <c r="F171" s="301" t="s">
        <v>762</v>
      </c>
      <c r="G171" s="278"/>
      <c r="H171" s="278" t="s">
        <v>829</v>
      </c>
      <c r="I171" s="278" t="s">
        <v>764</v>
      </c>
      <c r="J171" s="278" t="s">
        <v>813</v>
      </c>
      <c r="K171" s="326"/>
    </row>
    <row r="172" spans="2:11" s="1" customFormat="1" ht="15" customHeight="1">
      <c r="B172" s="303"/>
      <c r="C172" s="278" t="s">
        <v>767</v>
      </c>
      <c r="D172" s="278"/>
      <c r="E172" s="278"/>
      <c r="F172" s="301" t="s">
        <v>768</v>
      </c>
      <c r="G172" s="278"/>
      <c r="H172" s="278" t="s">
        <v>829</v>
      </c>
      <c r="I172" s="278" t="s">
        <v>764</v>
      </c>
      <c r="J172" s="278">
        <v>50</v>
      </c>
      <c r="K172" s="326"/>
    </row>
    <row r="173" spans="2:11" s="1" customFormat="1" ht="15" customHeight="1">
      <c r="B173" s="303"/>
      <c r="C173" s="278" t="s">
        <v>770</v>
      </c>
      <c r="D173" s="278"/>
      <c r="E173" s="278"/>
      <c r="F173" s="301" t="s">
        <v>762</v>
      </c>
      <c r="G173" s="278"/>
      <c r="H173" s="278" t="s">
        <v>829</v>
      </c>
      <c r="I173" s="278" t="s">
        <v>772</v>
      </c>
      <c r="J173" s="278"/>
      <c r="K173" s="326"/>
    </row>
    <row r="174" spans="2:11" s="1" customFormat="1" ht="15" customHeight="1">
      <c r="B174" s="303"/>
      <c r="C174" s="278" t="s">
        <v>781</v>
      </c>
      <c r="D174" s="278"/>
      <c r="E174" s="278"/>
      <c r="F174" s="301" t="s">
        <v>768</v>
      </c>
      <c r="G174" s="278"/>
      <c r="H174" s="278" t="s">
        <v>829</v>
      </c>
      <c r="I174" s="278" t="s">
        <v>764</v>
      </c>
      <c r="J174" s="278">
        <v>50</v>
      </c>
      <c r="K174" s="326"/>
    </row>
    <row r="175" spans="2:11" s="1" customFormat="1" ht="15" customHeight="1">
      <c r="B175" s="303"/>
      <c r="C175" s="278" t="s">
        <v>789</v>
      </c>
      <c r="D175" s="278"/>
      <c r="E175" s="278"/>
      <c r="F175" s="301" t="s">
        <v>768</v>
      </c>
      <c r="G175" s="278"/>
      <c r="H175" s="278" t="s">
        <v>829</v>
      </c>
      <c r="I175" s="278" t="s">
        <v>764</v>
      </c>
      <c r="J175" s="278">
        <v>50</v>
      </c>
      <c r="K175" s="326"/>
    </row>
    <row r="176" spans="2:11" s="1" customFormat="1" ht="15" customHeight="1">
      <c r="B176" s="303"/>
      <c r="C176" s="278" t="s">
        <v>787</v>
      </c>
      <c r="D176" s="278"/>
      <c r="E176" s="278"/>
      <c r="F176" s="301" t="s">
        <v>768</v>
      </c>
      <c r="G176" s="278"/>
      <c r="H176" s="278" t="s">
        <v>829</v>
      </c>
      <c r="I176" s="278" t="s">
        <v>764</v>
      </c>
      <c r="J176" s="278">
        <v>50</v>
      </c>
      <c r="K176" s="326"/>
    </row>
    <row r="177" spans="2:11" s="1" customFormat="1" ht="15" customHeight="1">
      <c r="B177" s="303"/>
      <c r="C177" s="278" t="s">
        <v>109</v>
      </c>
      <c r="D177" s="278"/>
      <c r="E177" s="278"/>
      <c r="F177" s="301" t="s">
        <v>762</v>
      </c>
      <c r="G177" s="278"/>
      <c r="H177" s="278" t="s">
        <v>830</v>
      </c>
      <c r="I177" s="278" t="s">
        <v>831</v>
      </c>
      <c r="J177" s="278"/>
      <c r="K177" s="326"/>
    </row>
    <row r="178" spans="2:11" s="1" customFormat="1" ht="15" customHeight="1">
      <c r="B178" s="303"/>
      <c r="C178" s="278" t="s">
        <v>59</v>
      </c>
      <c r="D178" s="278"/>
      <c r="E178" s="278"/>
      <c r="F178" s="301" t="s">
        <v>762</v>
      </c>
      <c r="G178" s="278"/>
      <c r="H178" s="278" t="s">
        <v>832</v>
      </c>
      <c r="I178" s="278" t="s">
        <v>833</v>
      </c>
      <c r="J178" s="278">
        <v>1</v>
      </c>
      <c r="K178" s="326"/>
    </row>
    <row r="179" spans="2:11" s="1" customFormat="1" ht="15" customHeight="1">
      <c r="B179" s="303"/>
      <c r="C179" s="278" t="s">
        <v>55</v>
      </c>
      <c r="D179" s="278"/>
      <c r="E179" s="278"/>
      <c r="F179" s="301" t="s">
        <v>762</v>
      </c>
      <c r="G179" s="278"/>
      <c r="H179" s="278" t="s">
        <v>834</v>
      </c>
      <c r="I179" s="278" t="s">
        <v>764</v>
      </c>
      <c r="J179" s="278">
        <v>20</v>
      </c>
      <c r="K179" s="326"/>
    </row>
    <row r="180" spans="2:11" s="1" customFormat="1" ht="15" customHeight="1">
      <c r="B180" s="303"/>
      <c r="C180" s="278" t="s">
        <v>56</v>
      </c>
      <c r="D180" s="278"/>
      <c r="E180" s="278"/>
      <c r="F180" s="301" t="s">
        <v>762</v>
      </c>
      <c r="G180" s="278"/>
      <c r="H180" s="278" t="s">
        <v>835</v>
      </c>
      <c r="I180" s="278" t="s">
        <v>764</v>
      </c>
      <c r="J180" s="278">
        <v>255</v>
      </c>
      <c r="K180" s="326"/>
    </row>
    <row r="181" spans="2:11" s="1" customFormat="1" ht="15" customHeight="1">
      <c r="B181" s="303"/>
      <c r="C181" s="278" t="s">
        <v>110</v>
      </c>
      <c r="D181" s="278"/>
      <c r="E181" s="278"/>
      <c r="F181" s="301" t="s">
        <v>762</v>
      </c>
      <c r="G181" s="278"/>
      <c r="H181" s="278" t="s">
        <v>726</v>
      </c>
      <c r="I181" s="278" t="s">
        <v>764</v>
      </c>
      <c r="J181" s="278">
        <v>10</v>
      </c>
      <c r="K181" s="326"/>
    </row>
    <row r="182" spans="2:11" s="1" customFormat="1" ht="15" customHeight="1">
      <c r="B182" s="303"/>
      <c r="C182" s="278" t="s">
        <v>111</v>
      </c>
      <c r="D182" s="278"/>
      <c r="E182" s="278"/>
      <c r="F182" s="301" t="s">
        <v>762</v>
      </c>
      <c r="G182" s="278"/>
      <c r="H182" s="278" t="s">
        <v>836</v>
      </c>
      <c r="I182" s="278" t="s">
        <v>797</v>
      </c>
      <c r="J182" s="278"/>
      <c r="K182" s="326"/>
    </row>
    <row r="183" spans="2:11" s="1" customFormat="1" ht="15" customHeight="1">
      <c r="B183" s="303"/>
      <c r="C183" s="278" t="s">
        <v>837</v>
      </c>
      <c r="D183" s="278"/>
      <c r="E183" s="278"/>
      <c r="F183" s="301" t="s">
        <v>762</v>
      </c>
      <c r="G183" s="278"/>
      <c r="H183" s="278" t="s">
        <v>838</v>
      </c>
      <c r="I183" s="278" t="s">
        <v>797</v>
      </c>
      <c r="J183" s="278"/>
      <c r="K183" s="326"/>
    </row>
    <row r="184" spans="2:11" s="1" customFormat="1" ht="15" customHeight="1">
      <c r="B184" s="303"/>
      <c r="C184" s="278" t="s">
        <v>826</v>
      </c>
      <c r="D184" s="278"/>
      <c r="E184" s="278"/>
      <c r="F184" s="301" t="s">
        <v>762</v>
      </c>
      <c r="G184" s="278"/>
      <c r="H184" s="278" t="s">
        <v>839</v>
      </c>
      <c r="I184" s="278" t="s">
        <v>797</v>
      </c>
      <c r="J184" s="278"/>
      <c r="K184" s="326"/>
    </row>
    <row r="185" spans="2:11" s="1" customFormat="1" ht="15" customHeight="1">
      <c r="B185" s="303"/>
      <c r="C185" s="278" t="s">
        <v>113</v>
      </c>
      <c r="D185" s="278"/>
      <c r="E185" s="278"/>
      <c r="F185" s="301" t="s">
        <v>768</v>
      </c>
      <c r="G185" s="278"/>
      <c r="H185" s="278" t="s">
        <v>840</v>
      </c>
      <c r="I185" s="278" t="s">
        <v>764</v>
      </c>
      <c r="J185" s="278">
        <v>50</v>
      </c>
      <c r="K185" s="326"/>
    </row>
    <row r="186" spans="2:11" s="1" customFormat="1" ht="15" customHeight="1">
      <c r="B186" s="303"/>
      <c r="C186" s="278" t="s">
        <v>841</v>
      </c>
      <c r="D186" s="278"/>
      <c r="E186" s="278"/>
      <c r="F186" s="301" t="s">
        <v>768</v>
      </c>
      <c r="G186" s="278"/>
      <c r="H186" s="278" t="s">
        <v>842</v>
      </c>
      <c r="I186" s="278" t="s">
        <v>843</v>
      </c>
      <c r="J186" s="278"/>
      <c r="K186" s="326"/>
    </row>
    <row r="187" spans="2:11" s="1" customFormat="1" ht="15" customHeight="1">
      <c r="B187" s="303"/>
      <c r="C187" s="278" t="s">
        <v>844</v>
      </c>
      <c r="D187" s="278"/>
      <c r="E187" s="278"/>
      <c r="F187" s="301" t="s">
        <v>768</v>
      </c>
      <c r="G187" s="278"/>
      <c r="H187" s="278" t="s">
        <v>845</v>
      </c>
      <c r="I187" s="278" t="s">
        <v>843</v>
      </c>
      <c r="J187" s="278"/>
      <c r="K187" s="326"/>
    </row>
    <row r="188" spans="2:11" s="1" customFormat="1" ht="15" customHeight="1">
      <c r="B188" s="303"/>
      <c r="C188" s="278" t="s">
        <v>846</v>
      </c>
      <c r="D188" s="278"/>
      <c r="E188" s="278"/>
      <c r="F188" s="301" t="s">
        <v>768</v>
      </c>
      <c r="G188" s="278"/>
      <c r="H188" s="278" t="s">
        <v>847</v>
      </c>
      <c r="I188" s="278" t="s">
        <v>843</v>
      </c>
      <c r="J188" s="278"/>
      <c r="K188" s="326"/>
    </row>
    <row r="189" spans="2:11" s="1" customFormat="1" ht="15" customHeight="1">
      <c r="B189" s="303"/>
      <c r="C189" s="339" t="s">
        <v>848</v>
      </c>
      <c r="D189" s="278"/>
      <c r="E189" s="278"/>
      <c r="F189" s="301" t="s">
        <v>768</v>
      </c>
      <c r="G189" s="278"/>
      <c r="H189" s="278" t="s">
        <v>849</v>
      </c>
      <c r="I189" s="278" t="s">
        <v>850</v>
      </c>
      <c r="J189" s="340" t="s">
        <v>851</v>
      </c>
      <c r="K189" s="326"/>
    </row>
    <row r="190" spans="2:11" s="1" customFormat="1" ht="15" customHeight="1">
      <c r="B190" s="303"/>
      <c r="C190" s="339" t="s">
        <v>44</v>
      </c>
      <c r="D190" s="278"/>
      <c r="E190" s="278"/>
      <c r="F190" s="301" t="s">
        <v>762</v>
      </c>
      <c r="G190" s="278"/>
      <c r="H190" s="275" t="s">
        <v>852</v>
      </c>
      <c r="I190" s="278" t="s">
        <v>853</v>
      </c>
      <c r="J190" s="278"/>
      <c r="K190" s="326"/>
    </row>
    <row r="191" spans="2:11" s="1" customFormat="1" ht="15" customHeight="1">
      <c r="B191" s="303"/>
      <c r="C191" s="339" t="s">
        <v>854</v>
      </c>
      <c r="D191" s="278"/>
      <c r="E191" s="278"/>
      <c r="F191" s="301" t="s">
        <v>762</v>
      </c>
      <c r="G191" s="278"/>
      <c r="H191" s="278" t="s">
        <v>855</v>
      </c>
      <c r="I191" s="278" t="s">
        <v>797</v>
      </c>
      <c r="J191" s="278"/>
      <c r="K191" s="326"/>
    </row>
    <row r="192" spans="2:11" s="1" customFormat="1" ht="15" customHeight="1">
      <c r="B192" s="303"/>
      <c r="C192" s="339" t="s">
        <v>856</v>
      </c>
      <c r="D192" s="278"/>
      <c r="E192" s="278"/>
      <c r="F192" s="301" t="s">
        <v>762</v>
      </c>
      <c r="G192" s="278"/>
      <c r="H192" s="278" t="s">
        <v>857</v>
      </c>
      <c r="I192" s="278" t="s">
        <v>797</v>
      </c>
      <c r="J192" s="278"/>
      <c r="K192" s="326"/>
    </row>
    <row r="193" spans="2:11" s="1" customFormat="1" ht="15" customHeight="1">
      <c r="B193" s="303"/>
      <c r="C193" s="339" t="s">
        <v>858</v>
      </c>
      <c r="D193" s="278"/>
      <c r="E193" s="278"/>
      <c r="F193" s="301" t="s">
        <v>768</v>
      </c>
      <c r="G193" s="278"/>
      <c r="H193" s="278" t="s">
        <v>859</v>
      </c>
      <c r="I193" s="278" t="s">
        <v>797</v>
      </c>
      <c r="J193" s="278"/>
      <c r="K193" s="326"/>
    </row>
    <row r="194" spans="2:11" s="1" customFormat="1" ht="15" customHeight="1">
      <c r="B194" s="332"/>
      <c r="C194" s="341"/>
      <c r="D194" s="312"/>
      <c r="E194" s="312"/>
      <c r="F194" s="312"/>
      <c r="G194" s="312"/>
      <c r="H194" s="312"/>
      <c r="I194" s="312"/>
      <c r="J194" s="312"/>
      <c r="K194" s="333"/>
    </row>
    <row r="195" spans="2:11" s="1" customFormat="1" ht="18.75" customHeight="1">
      <c r="B195" s="314"/>
      <c r="C195" s="324"/>
      <c r="D195" s="324"/>
      <c r="E195" s="324"/>
      <c r="F195" s="334"/>
      <c r="G195" s="324"/>
      <c r="H195" s="324"/>
      <c r="I195" s="324"/>
      <c r="J195" s="324"/>
      <c r="K195" s="314"/>
    </row>
    <row r="196" spans="2:11" s="1" customFormat="1" ht="18.75" customHeight="1">
      <c r="B196" s="314"/>
      <c r="C196" s="324"/>
      <c r="D196" s="324"/>
      <c r="E196" s="324"/>
      <c r="F196" s="334"/>
      <c r="G196" s="324"/>
      <c r="H196" s="324"/>
      <c r="I196" s="324"/>
      <c r="J196" s="324"/>
      <c r="K196" s="314"/>
    </row>
    <row r="197" spans="2:11" s="1" customFormat="1" ht="18.75" customHeight="1">
      <c r="B197" s="286"/>
      <c r="C197" s="286"/>
      <c r="D197" s="286"/>
      <c r="E197" s="286"/>
      <c r="F197" s="286"/>
      <c r="G197" s="286"/>
      <c r="H197" s="286"/>
      <c r="I197" s="286"/>
      <c r="J197" s="286"/>
      <c r="K197" s="286"/>
    </row>
    <row r="198" spans="2:11" s="1" customFormat="1" ht="13.5">
      <c r="B198" s="265"/>
      <c r="C198" s="266"/>
      <c r="D198" s="266"/>
      <c r="E198" s="266"/>
      <c r="F198" s="266"/>
      <c r="G198" s="266"/>
      <c r="H198" s="266"/>
      <c r="I198" s="266"/>
      <c r="J198" s="266"/>
      <c r="K198" s="267"/>
    </row>
    <row r="199" spans="2:11" s="1" customFormat="1" ht="21">
      <c r="B199" s="268"/>
      <c r="C199" s="269" t="s">
        <v>860</v>
      </c>
      <c r="D199" s="269"/>
      <c r="E199" s="269"/>
      <c r="F199" s="269"/>
      <c r="G199" s="269"/>
      <c r="H199" s="269"/>
      <c r="I199" s="269"/>
      <c r="J199" s="269"/>
      <c r="K199" s="270"/>
    </row>
    <row r="200" spans="2:11" s="1" customFormat="1" ht="25.5" customHeight="1">
      <c r="B200" s="268"/>
      <c r="C200" s="342" t="s">
        <v>861</v>
      </c>
      <c r="D200" s="342"/>
      <c r="E200" s="342"/>
      <c r="F200" s="342" t="s">
        <v>862</v>
      </c>
      <c r="G200" s="343"/>
      <c r="H200" s="342" t="s">
        <v>863</v>
      </c>
      <c r="I200" s="342"/>
      <c r="J200" s="342"/>
      <c r="K200" s="270"/>
    </row>
    <row r="201" spans="2:11" s="1" customFormat="1" ht="5.25" customHeight="1">
      <c r="B201" s="303"/>
      <c r="C201" s="298"/>
      <c r="D201" s="298"/>
      <c r="E201" s="298"/>
      <c r="F201" s="298"/>
      <c r="G201" s="324"/>
      <c r="H201" s="298"/>
      <c r="I201" s="298"/>
      <c r="J201" s="298"/>
      <c r="K201" s="326"/>
    </row>
    <row r="202" spans="2:11" s="1" customFormat="1" ht="15" customHeight="1">
      <c r="B202" s="303"/>
      <c r="C202" s="278" t="s">
        <v>853</v>
      </c>
      <c r="D202" s="278"/>
      <c r="E202" s="278"/>
      <c r="F202" s="301" t="s">
        <v>45</v>
      </c>
      <c r="G202" s="278"/>
      <c r="H202" s="278" t="s">
        <v>864</v>
      </c>
      <c r="I202" s="278"/>
      <c r="J202" s="278"/>
      <c r="K202" s="326"/>
    </row>
    <row r="203" spans="2:11" s="1" customFormat="1" ht="15" customHeight="1">
      <c r="B203" s="303"/>
      <c r="C203" s="278"/>
      <c r="D203" s="278"/>
      <c r="E203" s="278"/>
      <c r="F203" s="301" t="s">
        <v>46</v>
      </c>
      <c r="G203" s="278"/>
      <c r="H203" s="278" t="s">
        <v>865</v>
      </c>
      <c r="I203" s="278"/>
      <c r="J203" s="278"/>
      <c r="K203" s="326"/>
    </row>
    <row r="204" spans="2:11" s="1" customFormat="1" ht="15" customHeight="1">
      <c r="B204" s="303"/>
      <c r="C204" s="278"/>
      <c r="D204" s="278"/>
      <c r="E204" s="278"/>
      <c r="F204" s="301" t="s">
        <v>49</v>
      </c>
      <c r="G204" s="278"/>
      <c r="H204" s="278" t="s">
        <v>866</v>
      </c>
      <c r="I204" s="278"/>
      <c r="J204" s="278"/>
      <c r="K204" s="326"/>
    </row>
    <row r="205" spans="2:11" s="1" customFormat="1" ht="15" customHeight="1">
      <c r="B205" s="303"/>
      <c r="C205" s="278"/>
      <c r="D205" s="278"/>
      <c r="E205" s="278"/>
      <c r="F205" s="301" t="s">
        <v>47</v>
      </c>
      <c r="G205" s="278"/>
      <c r="H205" s="278" t="s">
        <v>867</v>
      </c>
      <c r="I205" s="278"/>
      <c r="J205" s="278"/>
      <c r="K205" s="326"/>
    </row>
    <row r="206" spans="2:11" s="1" customFormat="1" ht="15" customHeight="1">
      <c r="B206" s="303"/>
      <c r="C206" s="278"/>
      <c r="D206" s="278"/>
      <c r="E206" s="278"/>
      <c r="F206" s="301" t="s">
        <v>48</v>
      </c>
      <c r="G206" s="278"/>
      <c r="H206" s="278" t="s">
        <v>868</v>
      </c>
      <c r="I206" s="278"/>
      <c r="J206" s="278"/>
      <c r="K206" s="326"/>
    </row>
    <row r="207" spans="2:11" s="1" customFormat="1" ht="15" customHeight="1">
      <c r="B207" s="303"/>
      <c r="C207" s="278"/>
      <c r="D207" s="278"/>
      <c r="E207" s="278"/>
      <c r="F207" s="301"/>
      <c r="G207" s="278"/>
      <c r="H207" s="278"/>
      <c r="I207" s="278"/>
      <c r="J207" s="278"/>
      <c r="K207" s="326"/>
    </row>
    <row r="208" spans="2:11" s="1" customFormat="1" ht="15" customHeight="1">
      <c r="B208" s="303"/>
      <c r="C208" s="278" t="s">
        <v>809</v>
      </c>
      <c r="D208" s="278"/>
      <c r="E208" s="278"/>
      <c r="F208" s="301" t="s">
        <v>78</v>
      </c>
      <c r="G208" s="278"/>
      <c r="H208" s="278" t="s">
        <v>869</v>
      </c>
      <c r="I208" s="278"/>
      <c r="J208" s="278"/>
      <c r="K208" s="326"/>
    </row>
    <row r="209" spans="2:11" s="1" customFormat="1" ht="15" customHeight="1">
      <c r="B209" s="303"/>
      <c r="C209" s="278"/>
      <c r="D209" s="278"/>
      <c r="E209" s="278"/>
      <c r="F209" s="301" t="s">
        <v>704</v>
      </c>
      <c r="G209" s="278"/>
      <c r="H209" s="278" t="s">
        <v>705</v>
      </c>
      <c r="I209" s="278"/>
      <c r="J209" s="278"/>
      <c r="K209" s="326"/>
    </row>
    <row r="210" spans="2:11" s="1" customFormat="1" ht="15" customHeight="1">
      <c r="B210" s="303"/>
      <c r="C210" s="278"/>
      <c r="D210" s="278"/>
      <c r="E210" s="278"/>
      <c r="F210" s="301" t="s">
        <v>702</v>
      </c>
      <c r="G210" s="278"/>
      <c r="H210" s="278" t="s">
        <v>870</v>
      </c>
      <c r="I210" s="278"/>
      <c r="J210" s="278"/>
      <c r="K210" s="326"/>
    </row>
    <row r="211" spans="2:11" s="1" customFormat="1" ht="15" customHeight="1">
      <c r="B211" s="344"/>
      <c r="C211" s="278"/>
      <c r="D211" s="278"/>
      <c r="E211" s="278"/>
      <c r="F211" s="301" t="s">
        <v>706</v>
      </c>
      <c r="G211" s="339"/>
      <c r="H211" s="330" t="s">
        <v>707</v>
      </c>
      <c r="I211" s="330"/>
      <c r="J211" s="330"/>
      <c r="K211" s="345"/>
    </row>
    <row r="212" spans="2:11" s="1" customFormat="1" ht="15" customHeight="1">
      <c r="B212" s="344"/>
      <c r="C212" s="278"/>
      <c r="D212" s="278"/>
      <c r="E212" s="278"/>
      <c r="F212" s="301" t="s">
        <v>708</v>
      </c>
      <c r="G212" s="339"/>
      <c r="H212" s="330" t="s">
        <v>871</v>
      </c>
      <c r="I212" s="330"/>
      <c r="J212" s="330"/>
      <c r="K212" s="345"/>
    </row>
    <row r="213" spans="2:11" s="1" customFormat="1" ht="15" customHeight="1">
      <c r="B213" s="344"/>
      <c r="C213" s="278"/>
      <c r="D213" s="278"/>
      <c r="E213" s="278"/>
      <c r="F213" s="301"/>
      <c r="G213" s="339"/>
      <c r="H213" s="330"/>
      <c r="I213" s="330"/>
      <c r="J213" s="330"/>
      <c r="K213" s="345"/>
    </row>
    <row r="214" spans="2:11" s="1" customFormat="1" ht="15" customHeight="1">
      <c r="B214" s="344"/>
      <c r="C214" s="278" t="s">
        <v>833</v>
      </c>
      <c r="D214" s="278"/>
      <c r="E214" s="278"/>
      <c r="F214" s="301">
        <v>1</v>
      </c>
      <c r="G214" s="339"/>
      <c r="H214" s="330" t="s">
        <v>872</v>
      </c>
      <c r="I214" s="330"/>
      <c r="J214" s="330"/>
      <c r="K214" s="345"/>
    </row>
    <row r="215" spans="2:11" s="1" customFormat="1" ht="15" customHeight="1">
      <c r="B215" s="344"/>
      <c r="C215" s="278"/>
      <c r="D215" s="278"/>
      <c r="E215" s="278"/>
      <c r="F215" s="301">
        <v>2</v>
      </c>
      <c r="G215" s="339"/>
      <c r="H215" s="330" t="s">
        <v>873</v>
      </c>
      <c r="I215" s="330"/>
      <c r="J215" s="330"/>
      <c r="K215" s="345"/>
    </row>
    <row r="216" spans="2:11" s="1" customFormat="1" ht="15" customHeight="1">
      <c r="B216" s="344"/>
      <c r="C216" s="278"/>
      <c r="D216" s="278"/>
      <c r="E216" s="278"/>
      <c r="F216" s="301">
        <v>3</v>
      </c>
      <c r="G216" s="339"/>
      <c r="H216" s="330" t="s">
        <v>874</v>
      </c>
      <c r="I216" s="330"/>
      <c r="J216" s="330"/>
      <c r="K216" s="345"/>
    </row>
    <row r="217" spans="2:11" s="1" customFormat="1" ht="15" customHeight="1">
      <c r="B217" s="344"/>
      <c r="C217" s="278"/>
      <c r="D217" s="278"/>
      <c r="E217" s="278"/>
      <c r="F217" s="301">
        <v>4</v>
      </c>
      <c r="G217" s="339"/>
      <c r="H217" s="330" t="s">
        <v>875</v>
      </c>
      <c r="I217" s="330"/>
      <c r="J217" s="330"/>
      <c r="K217" s="345"/>
    </row>
    <row r="218" spans="2:11" s="1" customFormat="1" ht="12.75" customHeight="1">
      <c r="B218" s="346"/>
      <c r="C218" s="347"/>
      <c r="D218" s="347"/>
      <c r="E218" s="347"/>
      <c r="F218" s="347"/>
      <c r="G218" s="347"/>
      <c r="H218" s="347"/>
      <c r="I218" s="347"/>
      <c r="J218" s="347"/>
      <c r="K218" s="348"/>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TATA\pc</dc:creator>
  <cp:keywords/>
  <dc:description/>
  <cp:lastModifiedBy>TATA\pc</cp:lastModifiedBy>
  <dcterms:created xsi:type="dcterms:W3CDTF">2023-02-01T19:14:58Z</dcterms:created>
  <dcterms:modified xsi:type="dcterms:W3CDTF">2023-02-01T19:15:02Z</dcterms:modified>
  <cp:category/>
  <cp:version/>
  <cp:contentType/>
  <cp:contentStatus/>
</cp:coreProperties>
</file>