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1 - Hospodářský pavilon" sheetId="2" r:id="rId2"/>
    <sheet name="SO2 - Pavilon tříd ABCD" sheetId="3" r:id="rId3"/>
    <sheet name="SO3 - Pavilon třída E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'SO1 - Hospodářský pavilon'!$C$90:$K$363</definedName>
    <definedName name="_xlnm.Print_Area" localSheetId="1">'SO1 - Hospodářský pavilon'!$C$4:$J$39,'SO1 - Hospodářský pavilon'!$C$45:$J$72,'SO1 - Hospodářský pavilon'!$C$78:$K$363</definedName>
    <definedName name="_xlnm._FilterDatabase" localSheetId="2" hidden="1">'SO2 - Pavilon tříd ABCD'!$C$90:$K$340</definedName>
    <definedName name="_xlnm.Print_Area" localSheetId="2">'SO2 - Pavilon tříd ABCD'!$C$4:$J$39,'SO2 - Pavilon tříd ABCD'!$C$45:$J$72,'SO2 - Pavilon tříd ABCD'!$C$78:$K$340</definedName>
    <definedName name="_xlnm._FilterDatabase" localSheetId="3" hidden="1">'SO3 - Pavilon třída E'!$C$89:$K$212</definedName>
    <definedName name="_xlnm.Print_Area" localSheetId="3">'SO3 - Pavilon třída E'!$C$4:$J$39,'SO3 - Pavilon třída E'!$C$45:$J$71,'SO3 - Pavilon třída E'!$C$77:$K$212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'SO1 - Hospodářský pavilon'!$90:$90</definedName>
    <definedName name="_xlnm.Print_Titles" localSheetId="2">'SO2 - Pavilon tříd ABCD'!$90:$90</definedName>
    <definedName name="_xlnm.Print_Titles" localSheetId="3">'SO3 - Pavilon třída E'!$89:$89</definedName>
  </definedNames>
  <calcPr fullCalcOnLoad="1"/>
</workbook>
</file>

<file path=xl/sharedStrings.xml><?xml version="1.0" encoding="utf-8"?>
<sst xmlns="http://schemas.openxmlformats.org/spreadsheetml/2006/main" count="6879" uniqueCount="860">
  <si>
    <t>Export Komplet</t>
  </si>
  <si>
    <t>VZ</t>
  </si>
  <si>
    <t>2.0</t>
  </si>
  <si>
    <t>ZAMOK</t>
  </si>
  <si>
    <t>False</t>
  </si>
  <si>
    <t>{1f62425e-f289-4fa0-8c95-b517b6aa9016}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</si>
  <si>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</si>
  <si>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</si>
  <si>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</si>
  <si>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</si>
  <si>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</si>
  <si>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</si>
  <si>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</si>
  <si>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</si>
  <si>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091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</si>
  <si>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</si>
  <si>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</si>
  <si>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MŠ Děčín VI, Školní 1475/17 - dokončení výměny fasádních výplní</t>
  </si>
  <si>
    <t>KSO:</t>
  </si>
  <si>
    <t/>
  </si>
  <si>
    <t>CC-CZ:</t>
  </si>
  <si>
    <t>Místo:</t>
  </si>
  <si>
    <t>p.č.2889/24, k.ú. Podmokly</t>
  </si>
  <si>
    <t>Datum:</t>
  </si>
  <si>
    <t>8. 11. 2022</t>
  </si>
  <si>
    <t>Zadavatel:</t>
  </si>
  <si>
    <t>IČ:</t>
  </si>
  <si>
    <t>261238</t>
  </si>
  <si>
    <t>Statutární město Děčín</t>
  </si>
  <si>
    <t>DIČ:</t>
  </si>
  <si>
    <t>Uchazeč:</t>
  </si>
  <si>
    <t>Vyplň údaj</t>
  </si>
  <si>
    <t>Projektant:</t>
  </si>
  <si>
    <t>69288992</t>
  </si>
  <si>
    <t>Vladimír Vidai</t>
  </si>
  <si>
    <t>CZ5705170625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</si>
  <si>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</si>
  <si>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</si>
  <si>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</si>
  <si>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</si>
  <si>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</si>
  <si>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</si>
  <si>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</si>
  <si>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</si>
  <si>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</si>
  <si>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</si>
  <si>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</si>
  <si>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</si>
  <si>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</si>
  <si>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</si>
  <si>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</si>
  <si>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</si>
  <si>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</si>
  <si>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</si>
  <si>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</si>
  <si>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</si>
  <si>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</si>
  <si>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</si>
  <si>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</si>
  <si>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</si>
  <si>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</si>
  <si>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</si>
  <si>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</si>
  <si>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</si>
  <si>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</si>
  <si>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</si>
  <si>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</si>
  <si>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</si>
  <si>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</si>
  <si>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</si>
  <si>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</si>
  <si>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</si>
  <si>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</si>
  <si>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</si>
  <si>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</si>
  <si>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</si>
  <si>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</si>
  <si>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</si>
  <si>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</si>
  <si>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</si>
  <si>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SO1</t>
  </si>
  <si>
    <t>Hospodářský pavilon</t>
  </si>
  <si>
    <t>STA</t>
  </si>
  <si>
    <t>1</t>
  </si>
  <si>
    <t>{7267cea5-9df7-4633-ab0c-31b742000300}</t>
  </si>
  <si>
    <t>2</t>
  </si>
  <si>
    <t>SO2</t>
  </si>
  <si>
    <t>Pavilon tříd ABCD</t>
  </si>
  <si>
    <t>{2efd6c33-fd96-4e4a-b337-1b05ca890846}</t>
  </si>
  <si>
    <t>SO3</t>
  </si>
  <si>
    <t>Pavilon třída E</t>
  </si>
  <si>
    <t>{ec163ef5-d69b-4c93-9baa-df74ff6a08a6}</t>
  </si>
  <si>
    <t>KRYCÍ LIST SOUPISU PRACÍ</t>
  </si>
  <si>
    <t>Objekt:</t>
  </si>
  <si>
    <t>SO1 - Hospodářský pavilon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</si>
  <si>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</si>
  <si>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</si>
  <si>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</si>
  <si>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</si>
  <si>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</si>
  <si>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</si>
  <si>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</t>
  </si>
  <si>
    <t xml:space="preserve">    94 - Lešení</t>
  </si>
  <si>
    <t xml:space="preserve">    95 - Různé dokončovací konstrukce a práce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</si>
  <si>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</si>
  <si>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</si>
  <si>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</si>
  <si>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</si>
  <si>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</si>
  <si>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</si>
  <si>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</si>
  <si>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</si>
  <si>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</si>
  <si>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</si>
  <si>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</si>
  <si>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</si>
  <si>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</si>
  <si>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</si>
  <si>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</si>
  <si>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</si>
  <si>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</si>
  <si>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</si>
  <si>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</si>
  <si>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</si>
  <si>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</si>
  <si>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</si>
  <si>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</si>
  <si>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</si>
  <si>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</si>
  <si>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</si>
  <si>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310239211</t>
  </si>
  <si>
    <t>Zazdívka otvorů ve zdivu nadzákladovém cihlami pálenými plochy přes 1 m2 do 4 m2 na maltu vápenocementovou</t>
  </si>
  <si>
    <t>m3</t>
  </si>
  <si>
    <t>CS ÚRS 2022 01</t>
  </si>
  <si>
    <t>4</t>
  </si>
  <si>
    <t>623931768</t>
  </si>
  <si>
    <t>Online PSC</t>
  </si>
  <si>
    <t>https://podminky.urs.cz/item/CS_URS_2022_01/310239211</t>
  </si>
  <si>
    <t>VV</t>
  </si>
  <si>
    <t>1*0,90*2,85*0,30</t>
  </si>
  <si>
    <t>6</t>
  </si>
  <si>
    <t>Úpravy povrchů</t>
  </si>
  <si>
    <t>612131121</t>
  </si>
  <si>
    <t>Podkladní a spojovací vrstva vnitřních omítaných ploch penetrace disperzní nanášená ručně stěn</t>
  </si>
  <si>
    <t>m2</t>
  </si>
  <si>
    <t>326919172</t>
  </si>
  <si>
    <t>https://podminky.urs.cz/item/CS_URS_2022_01/612131121</t>
  </si>
  <si>
    <t>612142001</t>
  </si>
  <si>
    <t>Potažení vnitřních ploch pletivem v ploše nebo pruzích, na plném podkladu sklovláknitým vtlačením do tmelu stěn</t>
  </si>
  <si>
    <t>52316207</t>
  </si>
  <si>
    <t>https://podminky.urs.cz/item/CS_URS_2022_01/612142001</t>
  </si>
  <si>
    <t>1*0,90*2,85*1,2</t>
  </si>
  <si>
    <t>612321131</t>
  </si>
  <si>
    <t>Potažení vnitřních ploch vápenocementovým štukem tloušťky do 3 mm svislých konstrukcí stěn</t>
  </si>
  <si>
    <t>705447094</t>
  </si>
  <si>
    <t>https://podminky.urs.cz/item/CS_URS_2022_01/612321131</t>
  </si>
  <si>
    <t>5</t>
  </si>
  <si>
    <t>612325215</t>
  </si>
  <si>
    <t>Vápenocementová omítka jednotlivých malých ploch hladká na stěnách, plochy jednotlivě přes 1,0 do 4 m2</t>
  </si>
  <si>
    <t>kus</t>
  </si>
  <si>
    <t>-528325494</t>
  </si>
  <si>
    <t>https://podminky.urs.cz/item/CS_URS_2022_01/612325215</t>
  </si>
  <si>
    <t>619995001</t>
  </si>
  <si>
    <t>Začištění omítek (s dodáním hmot) kolem oken, dveří, podlah, obkladů apod.</t>
  </si>
  <si>
    <t>m</t>
  </si>
  <si>
    <t>1552912002</t>
  </si>
  <si>
    <t>https://podminky.urs.cz/item/CS_URS_2022_01/619995001</t>
  </si>
  <si>
    <t>"OZN. O2"1*(0,88+0,60)*4</t>
  </si>
  <si>
    <t>"OZN. O3"6*(1,50+0,60)*4</t>
  </si>
  <si>
    <t>"OZN. O4"2*(1,20+0,60)*4</t>
  </si>
  <si>
    <t>"OZN. O1"1*(1,46+1,17)*4</t>
  </si>
  <si>
    <t>"OZN. O5"3*(1,46*1,18)*4</t>
  </si>
  <si>
    <t>"OZN. O6"3*(1,46+1,20)*4</t>
  </si>
  <si>
    <t>Mezisoučet 1.p.p.</t>
  </si>
  <si>
    <t>"otvor pro V1 ,V2, O7"(12,41+2,07)*4</t>
  </si>
  <si>
    <t>"OZN. O8"3*(1,15+2,06)*4</t>
  </si>
  <si>
    <t>"OZN. O9"2*(1,44+2,08)*4</t>
  </si>
  <si>
    <t>"OZN. D1"1*(0,90+2*2,85)*2</t>
  </si>
  <si>
    <t>"OZN. D2"2*(0,90+2*2,85)*2</t>
  </si>
  <si>
    <t>"OZN. D3"1*(0,90+2*2,85)*2</t>
  </si>
  <si>
    <t>Mezisoučet 1.n.p.</t>
  </si>
  <si>
    <t>Součet - začištění vnitřní a vnější</t>
  </si>
  <si>
    <t>7</t>
  </si>
  <si>
    <t>622131321</t>
  </si>
  <si>
    <t>Podkladní a spojovací vrstva vnějších omítaných ploch penetrace nanášená strojně stěn</t>
  </si>
  <si>
    <t>1911141900</t>
  </si>
  <si>
    <t>https://podminky.urs.cz/item/CS_URS_2022_01/622131321</t>
  </si>
  <si>
    <t>8</t>
  </si>
  <si>
    <t>622142001</t>
  </si>
  <si>
    <t>Potažení vnějších ploch pletivem v ploše nebo pruzích, na plném podkladu sklovláknitým vtlačením do tmelu stěn</t>
  </si>
  <si>
    <t>16406615</t>
  </si>
  <si>
    <t>https://podminky.urs.cz/item/CS_URS_2022_01/622142001</t>
  </si>
  <si>
    <t>9</t>
  </si>
  <si>
    <t>622323111</t>
  </si>
  <si>
    <t>Omítka vápenocementová vnějších ploch hladkých hladká, nanášená na neomítnutý bezesparý podklad, tloušťky do 5 mm ručně stěn</t>
  </si>
  <si>
    <t>35325362</t>
  </si>
  <si>
    <t>https://podminky.urs.cz/item/CS_URS_2022_01/622323111</t>
  </si>
  <si>
    <t>10</t>
  </si>
  <si>
    <t>622531012</t>
  </si>
  <si>
    <t>Omítka tenkovrstvá silikonová vnějších ploch probarvená bez penetrace zatíraná (škrábaná), zrnitost 1,5 mm stěn</t>
  </si>
  <si>
    <t>-1095176987</t>
  </si>
  <si>
    <t>https://podminky.urs.cz/item/CS_URS_2022_01/622531012</t>
  </si>
  <si>
    <t>94</t>
  </si>
  <si>
    <t>Lešení</t>
  </si>
  <si>
    <t>11</t>
  </si>
  <si>
    <t>949101111</t>
  </si>
  <si>
    <t>Lešení pomocné pracovní pro objekty pozemních staveb pro zatížení do 150 kg/m2, o výšce lešeňové podlahy do 1,9 m</t>
  </si>
  <si>
    <t>968807078</t>
  </si>
  <si>
    <t>https://podminky.urs.cz/item/CS_URS_2022_01/949101111</t>
  </si>
  <si>
    <t>45,00*1,50</t>
  </si>
  <si>
    <t>95</t>
  </si>
  <si>
    <t>Různé dokončovací konstrukce a práce</t>
  </si>
  <si>
    <t>12</t>
  </si>
  <si>
    <t>952902021</t>
  </si>
  <si>
    <t>Čištění budov při provádění oprav a udržovacích prací podlah hladkých zametením</t>
  </si>
  <si>
    <t>-2111957959</t>
  </si>
  <si>
    <t>https://podminky.urs.cz/item/CS_URS_2022_01/952902021</t>
  </si>
  <si>
    <t>96</t>
  </si>
  <si>
    <t>Bourání konstrukcí</t>
  </si>
  <si>
    <t>13</t>
  </si>
  <si>
    <t>764002851</t>
  </si>
  <si>
    <t>Demontáž klempířských konstrukcí oplechování parapetů do suti</t>
  </si>
  <si>
    <t>60413093</t>
  </si>
  <si>
    <t>https://podminky.urs.cz/item/CS_URS_2022_01/764002851</t>
  </si>
  <si>
    <t>"OZN. V1"1*0,29</t>
  </si>
  <si>
    <t>"OZN. V2"6*0,56</t>
  </si>
  <si>
    <t>Mezisoučet meziokenní vložky</t>
  </si>
  <si>
    <t>"OZN. O2"1* 0,88</t>
  </si>
  <si>
    <t>"OZN. O3"6* 1,50</t>
  </si>
  <si>
    <t>"OZN. O4"2*1,20</t>
  </si>
  <si>
    <t>Mezisoučet okna do 1 m2</t>
  </si>
  <si>
    <t>"OZN. O1"1* 1,46</t>
  </si>
  <si>
    <t>"OZN. O5"3* 1,46</t>
  </si>
  <si>
    <t>"OZN. O6"3* 1,46</t>
  </si>
  <si>
    <t>Mezisoučet okna do 2 m2</t>
  </si>
  <si>
    <t>"OZN. O7"6*1,46</t>
  </si>
  <si>
    <t>"OZN. O8"3*1,15</t>
  </si>
  <si>
    <t>"OZN. O9"2*1,44</t>
  </si>
  <si>
    <t>Mezisoučet okna do 4 m2</t>
  </si>
  <si>
    <t>Součet</t>
  </si>
  <si>
    <t>14</t>
  </si>
  <si>
    <t>766441811</t>
  </si>
  <si>
    <t>Demontáž parapetních desek dřevěných nebo plastových šířky do 300 mm, délky do 1000 mm</t>
  </si>
  <si>
    <t>-704525929</t>
  </si>
  <si>
    <t>https://podminky.urs.cz/item/CS_URS_2022_01/766441811</t>
  </si>
  <si>
    <t>"OZN. V1"1</t>
  </si>
  <si>
    <t>"OZN. V2"6</t>
  </si>
  <si>
    <t>"OZN. O2"1</t>
  </si>
  <si>
    <t>766441821</t>
  </si>
  <si>
    <t>Demontáž parapetních desek dřevěných nebo plastových šířky do 300 mm, délky přes 1000 do 2000 mm</t>
  </si>
  <si>
    <t>-474060093</t>
  </si>
  <si>
    <t>https://podminky.urs.cz/item/CS_URS_2022_01/766441821</t>
  </si>
  <si>
    <t>"OZN. O3"6</t>
  </si>
  <si>
    <t>"OZN. O4"2</t>
  </si>
  <si>
    <t>"OZN. O1"1</t>
  </si>
  <si>
    <t>"OZN. O5"3</t>
  </si>
  <si>
    <t>"OZN. O6"3</t>
  </si>
  <si>
    <t>"OZN. O7"6</t>
  </si>
  <si>
    <t>"OZN. O8"3</t>
  </si>
  <si>
    <t>"OZN. O9"2</t>
  </si>
  <si>
    <t>16</t>
  </si>
  <si>
    <t>9680623.R</t>
  </si>
  <si>
    <t>Vybourání stávajících meziokenních vložek</t>
  </si>
  <si>
    <t>R-položka</t>
  </si>
  <si>
    <t>559648973</t>
  </si>
  <si>
    <t>"OZN. V1"1*0,29*2,07</t>
  </si>
  <si>
    <t>"OZN. V2"6*0,56*2,07</t>
  </si>
  <si>
    <t>17</t>
  </si>
  <si>
    <t>968062374</t>
  </si>
  <si>
    <t>Vybourání dřevěných rámů oken s křídly, dveřních zárubní, vrat, stěn, ostění nebo obkladů rámů oken s křídly zdvojených, plochy do 1 m2</t>
  </si>
  <si>
    <t>2105921200</t>
  </si>
  <si>
    <t>https://podminky.urs.cz/item/CS_URS_2022_01/968062374</t>
  </si>
  <si>
    <t>"OZN. O2"1* 0,88*0,60</t>
  </si>
  <si>
    <t>"OZN. O3"6* 1,50*0,60</t>
  </si>
  <si>
    <t>"OZN. O4"2*1,20*0,60</t>
  </si>
  <si>
    <t>18</t>
  </si>
  <si>
    <t>968062375</t>
  </si>
  <si>
    <t>Vybourání dřevěných rámů oken s křídly, dveřních zárubní, vrat, stěn, ostění nebo obkladů rámů oken s křídly zdvojených, plochy do 2 m2</t>
  </si>
  <si>
    <t>-210011284</t>
  </si>
  <si>
    <t>https://podminky.urs.cz/item/CS_URS_2022_01/968062375</t>
  </si>
  <si>
    <t>"OZN. O1"1* 1,46*1,17</t>
  </si>
  <si>
    <t>"OZN. O5"3* 1,46*1,18</t>
  </si>
  <si>
    <t>"OZN. O6"3* 1,46*1,20</t>
  </si>
  <si>
    <t>19</t>
  </si>
  <si>
    <t>968062376</t>
  </si>
  <si>
    <t>Vybourání dřevěných rámů oken s křídly, dveřních zárubní, vrat, stěn, ostění nebo obkladů rámů oken s křídly zdvojených, plochy do 4 m2</t>
  </si>
  <si>
    <t>-752611152</t>
  </si>
  <si>
    <t>https://podminky.urs.cz/item/CS_URS_2022_01/968062376</t>
  </si>
  <si>
    <t>"OZN. O7"6*1,46*2,07</t>
  </si>
  <si>
    <t>"OZN. O8"3*1,15*2,06</t>
  </si>
  <si>
    <t>"OZN. O9"2*1,44*2,08</t>
  </si>
  <si>
    <t>20</t>
  </si>
  <si>
    <t>968062456</t>
  </si>
  <si>
    <t>Vybourání dřevěných rámů oken s křídly, dveřních zárubní, vrat, stěn, ostění nebo obkladů dveřních zárubní, plochy přes 2 m2</t>
  </si>
  <si>
    <t>654411723</t>
  </si>
  <si>
    <t>https://podminky.urs.cz/item/CS_URS_2022_01/968062456</t>
  </si>
  <si>
    <t>"OZN. D1"1*0,90*2,85</t>
  </si>
  <si>
    <t>"OZN. D2"2*0,90*2,85</t>
  </si>
  <si>
    <t>"OZN. D3"1*0,90*2,85</t>
  </si>
  <si>
    <t>"k zazdění"1*0,90*2,85</t>
  </si>
  <si>
    <t>973048141</t>
  </si>
  <si>
    <t>Vysekání výklenků nebo kapes ve zdivu betonovém kapes pro zavázaní nových zdí a příček ve zdivu z betonu nebo z cihel na maltu cementovou, tl. do 300 mm</t>
  </si>
  <si>
    <t>85968806</t>
  </si>
  <si>
    <t>https://podminky.urs.cz/item/CS_URS_2022_01/973048141</t>
  </si>
  <si>
    <t>997</t>
  </si>
  <si>
    <t>Přesun sutě</t>
  </si>
  <si>
    <t>22</t>
  </si>
  <si>
    <t>997013217</t>
  </si>
  <si>
    <t>Vnitrostaveništní doprava suti a vybouraných hmot vodorovně do 50 m svisle ručně pro budovy a haly výšky přes 21 do 24 m</t>
  </si>
  <si>
    <t>t</t>
  </si>
  <si>
    <t>-1163014588</t>
  </si>
  <si>
    <t>https://podminky.urs.cz/item/CS_URS_2022_01/997013217</t>
  </si>
  <si>
    <t>23</t>
  </si>
  <si>
    <t>997013501</t>
  </si>
  <si>
    <t>Odvoz suti a vybouraných hmot na skládku nebo meziskládku se složením, na vzdálenost do 1 km</t>
  </si>
  <si>
    <t>1130641721</t>
  </si>
  <si>
    <t>https://podminky.urs.cz/item/CS_URS_2022_01/997013501</t>
  </si>
  <si>
    <t>24</t>
  </si>
  <si>
    <t>997013509</t>
  </si>
  <si>
    <t>Odvoz suti a vybouraných hmot na skládku nebo meziskládku se složením, na vzdálenost Příplatek k ceně za každý další i započatý 1 km přes 1 km</t>
  </si>
  <si>
    <t>712220905</t>
  </si>
  <si>
    <t>https://podminky.urs.cz/item/CS_URS_2022_01/997013509</t>
  </si>
  <si>
    <t>3,597*14 'Přepočtené koeficientem množství</t>
  </si>
  <si>
    <t>25</t>
  </si>
  <si>
    <t>M</t>
  </si>
  <si>
    <t>94620250</t>
  </si>
  <si>
    <t>poplatek za uložení směsného stavebního a demoličního odpadu zatříděného kódem 17 09 04</t>
  </si>
  <si>
    <t>1321024272</t>
  </si>
  <si>
    <t>26</t>
  </si>
  <si>
    <t>94621000</t>
  </si>
  <si>
    <t>poplatek za uložení stavebního odpadu betonového zatříděného kódem 17 01 01 na recyklační skládku</t>
  </si>
  <si>
    <t>968263559</t>
  </si>
  <si>
    <t>998</t>
  </si>
  <si>
    <t>Přesun hmot</t>
  </si>
  <si>
    <t>27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</si>
  <si>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</si>
  <si>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</si>
  <si>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1649024662</t>
  </si>
  <si>
    <t>https://podminky.urs.cz/item/CS_URS_2022_01/998018001</t>
  </si>
  <si>
    <t>PSV</t>
  </si>
  <si>
    <t>Práce a dodávky PSV</t>
  </si>
  <si>
    <t>764</t>
  </si>
  <si>
    <t>Konstrukce klempířské</t>
  </si>
  <si>
    <t>28</t>
  </si>
  <si>
    <t>764216605</t>
  </si>
  <si>
    <t>Oplechování parapetů z pozinkovaného plechu s povrchovou úpravou rovných mechanicky kotvené, bez rohů rš 400 mm</t>
  </si>
  <si>
    <t>932631646</t>
  </si>
  <si>
    <t>https://podminky.urs.cz/item/CS_URS_2022_01/764216605</t>
  </si>
  <si>
    <t>29</t>
  </si>
  <si>
    <t>998764101</t>
  </si>
  <si>
    <t>Přesun hmot pro konstrukce klempířské stanovený z hmotnosti přesunovaného materiálu vodorovná dopravní vzdálenost do 50 m v objektech výšky do 6 m</t>
  </si>
  <si>
    <t>-239984583</t>
  </si>
  <si>
    <t>https://podminky.urs.cz/item/CS_URS_2022_01/998764101</t>
  </si>
  <si>
    <t>766</t>
  </si>
  <si>
    <t>Konstrukce truhlářské</t>
  </si>
  <si>
    <t>30</t>
  </si>
  <si>
    <t>767627310</t>
  </si>
  <si>
    <t>Montáž oken a dveří - připojovací spára mezi ostěním a rámem kompletní - parotěsnou a paropropustnou páskou</t>
  </si>
  <si>
    <t>-1659820193</t>
  </si>
  <si>
    <t>https://podminky.urs.cz/item/CS_URS_2022_01/767627310</t>
  </si>
  <si>
    <t>"OZN. O2"1*(0,88+0,60)*2</t>
  </si>
  <si>
    <t>"OZN. O3"6*(1,50+0,60)*2</t>
  </si>
  <si>
    <t>"OZN. O4"2*(1,20+0,60)*2</t>
  </si>
  <si>
    <t>"OZN. O1"1*(1,46+1,17)*2</t>
  </si>
  <si>
    <t>"OZN. O5"3*(1,46*1,18)*2</t>
  </si>
  <si>
    <t>"OZN. O6"3*(1,46+1,20)*2</t>
  </si>
  <si>
    <t>"otvor pro V1 ,V2, O7"(12,41+2,07)*2</t>
  </si>
  <si>
    <t>"OZN. O8"3*(1,15+2,06)*2</t>
  </si>
  <si>
    <t>"OZN. O9"2*(1,44+2,08)*2</t>
  </si>
  <si>
    <t xml:space="preserve">Součet </t>
  </si>
  <si>
    <t>31</t>
  </si>
  <si>
    <t>766622131</t>
  </si>
  <si>
    <t>Montáž oken plastových včetně montáže rámu plochy přes 1 m2 otevíravých do zdiva, výšky do 1,5 m</t>
  </si>
  <si>
    <t>4913555</t>
  </si>
  <si>
    <t>https://podminky.urs.cz/item/CS_URS_2022_01/766622131</t>
  </si>
  <si>
    <t>P</t>
  </si>
  <si>
    <t>Poznámka k položce:
podrobně uvedeno ve výkresu č.9 - "VÝPIS TRUHLÁŘSKÝCH VÝROBKŮ"</t>
  </si>
  <si>
    <t>32</t>
  </si>
  <si>
    <t>61140052</t>
  </si>
  <si>
    <t>okno plastové otevíravé/sklopné trojsklo přes plochu 1m2 do v 1,5m</t>
  </si>
  <si>
    <t>-1636896571</t>
  </si>
  <si>
    <t>33</t>
  </si>
  <si>
    <t>766622132</t>
  </si>
  <si>
    <t>Montáž oken plastových včetně montáže rámu plochy přes 1 m2 otevíravých do zdiva, výšky přes 1,5 do 2,5 m</t>
  </si>
  <si>
    <t>-1376300012</t>
  </si>
  <si>
    <t>https://podminky.urs.cz/item/CS_URS_2022_01/766622132</t>
  </si>
  <si>
    <t>Mezisoučet okna</t>
  </si>
  <si>
    <t>34</t>
  </si>
  <si>
    <t>61140054</t>
  </si>
  <si>
    <t>okno plastové otevíravé/sklopné trojsklo přes plochu 1m2 v 1,5-2,5m</t>
  </si>
  <si>
    <t>-1874931004</t>
  </si>
  <si>
    <t>35</t>
  </si>
  <si>
    <t>766622216</t>
  </si>
  <si>
    <t>Montáž oken plastových plochy do 1 m2 včetně montáže rámu otevíravých do zdiva</t>
  </si>
  <si>
    <t>-1265191523</t>
  </si>
  <si>
    <t>https://podminky.urs.cz/item/CS_URS_2022_01/766622216</t>
  </si>
  <si>
    <t>36</t>
  </si>
  <si>
    <t>61140050</t>
  </si>
  <si>
    <t>okno plastové otevíravé/sklopné trojsklo do plochy 1m2</t>
  </si>
  <si>
    <t>-1536926685</t>
  </si>
  <si>
    <t>37</t>
  </si>
  <si>
    <t>766694111</t>
  </si>
  <si>
    <t>Montáž ostatních truhlářských konstrukcí parapetních desek dřevěných nebo plastových šířky do 300 mm, délky do 1000 mm</t>
  </si>
  <si>
    <t>-361622259</t>
  </si>
  <si>
    <t>https://podminky.urs.cz/item/CS_URS_2022_01/766694111</t>
  </si>
  <si>
    <t>38</t>
  </si>
  <si>
    <t>766694112</t>
  </si>
  <si>
    <t>Montáž ostatních truhlářských konstrukcí parapetních desek dřevěných nebo plastových šířky do 300 mm, délky přes 1000 do 1600 mm</t>
  </si>
  <si>
    <t>1025746495</t>
  </si>
  <si>
    <t>https://podminky.urs.cz/item/CS_URS_2022_01/766694112</t>
  </si>
  <si>
    <t>39</t>
  </si>
  <si>
    <t>61144401</t>
  </si>
  <si>
    <t>parapet plastový vnitřní komůrkový tl 20mm š 250mm</t>
  </si>
  <si>
    <t>1437302246</t>
  </si>
  <si>
    <t>40</t>
  </si>
  <si>
    <t>61140076</t>
  </si>
  <si>
    <t>koncovka k parapetu oboustranná š 600mm, barva bílá</t>
  </si>
  <si>
    <t>1251368014</t>
  </si>
  <si>
    <t>41</t>
  </si>
  <si>
    <t>998766101</t>
  </si>
  <si>
    <t>Přesun hmot pro konstrukce truhlářské stanovený z hmotnosti přesunovaného materiálu vodorovná dopravní vzdálenost do 50 m v objektech výšky do 6 m</t>
  </si>
  <si>
    <t>288936290</t>
  </si>
  <si>
    <t>https://podminky.urs.cz/item/CS_URS_2022_01/998766101</t>
  </si>
  <si>
    <t>767</t>
  </si>
  <si>
    <t>Konstrukce zámečnické</t>
  </si>
  <si>
    <t>42</t>
  </si>
  <si>
    <t>-1663539837</t>
  </si>
  <si>
    <t>"OZN. D1"1*(0,90+2*2,85)</t>
  </si>
  <si>
    <t>"OZN. D2"2*(0,90+2*2,85)</t>
  </si>
  <si>
    <t>"OZN. D3"1*(0,90+2*2,85)</t>
  </si>
  <si>
    <t>43</t>
  </si>
  <si>
    <t>767640112</t>
  </si>
  <si>
    <t>Montáž dveří ocelových nebo hliníkových vchodových jednokřídlových s nadsvětlíkem</t>
  </si>
  <si>
    <t>1852478368</t>
  </si>
  <si>
    <t>https://podminky.urs.cz/item/CS_URS_2022_01/767640112</t>
  </si>
  <si>
    <t>"OZN. D1"1</t>
  </si>
  <si>
    <t>"OZN. D2"2</t>
  </si>
  <si>
    <t>"OZN. D3"1</t>
  </si>
  <si>
    <t>44</t>
  </si>
  <si>
    <t>55341337</t>
  </si>
  <si>
    <t>dveře jednokřídlé Al prosklené s nadsvětlíkem max rozměru otvoru 3,3m2</t>
  </si>
  <si>
    <t>-299205259</t>
  </si>
  <si>
    <t>45</t>
  </si>
  <si>
    <t>998767101</t>
  </si>
  <si>
    <t>Přesun hmot pro zámečnické konstrukce stanovený z hmotnosti přesunovaného materiálu vodorovná dopravní vzdálenost do 50 m v objektech výšky do 6 m</t>
  </si>
  <si>
    <t>-1849095235</t>
  </si>
  <si>
    <t>https://podminky.urs.cz/item/CS_URS_2022_01/998767101</t>
  </si>
  <si>
    <t>SO2 - Pavilon tříd ABCD</t>
  </si>
  <si>
    <t xml:space="preserve">    781 - Dokončovací práce - obklady</t>
  </si>
  <si>
    <t>-555071591</t>
  </si>
  <si>
    <t>"OZN. O11"1*(0,54+1,16)*4</t>
  </si>
  <si>
    <t>"OZN. O10"4*(1,13+1,19)*4</t>
  </si>
  <si>
    <t>"OZN. O12"2*(1,46+1,16)*4</t>
  </si>
  <si>
    <t>"OZN. O17"2*(0,88+1,78)*4</t>
  </si>
  <si>
    <t>"OZN. O13"8*(1,16+1,75)*4</t>
  </si>
  <si>
    <t>"OZN. O14"14*(1,46+1,75)*4</t>
  </si>
  <si>
    <t>"OZN. O15"6*(1,48+1,65)*4</t>
  </si>
  <si>
    <t>"OZN. O16"4*(1,18+2,06)*4</t>
  </si>
  <si>
    <t>"OZN. D4"3*(0,80+2*2,00)*2</t>
  </si>
  <si>
    <t>"OZN. D5"4*(0,80+2*2,00)*2</t>
  </si>
  <si>
    <t>"OZN. D6"4*(1,40+2*2,70)*2</t>
  </si>
  <si>
    <t>"OZN. D7"1*(0,80+2*2,75)*2</t>
  </si>
  <si>
    <t>"OZN. D7A"1*(0,80+2*2,75)*2</t>
  </si>
  <si>
    <t>"OZN. D8"1*(0,90+2*1,97)*2</t>
  </si>
  <si>
    <t>"OZN. D9"1*(0,90+2*1,97)*2</t>
  </si>
  <si>
    <t>Mezisoučet vchodové dveře</t>
  </si>
  <si>
    <t>629135102</t>
  </si>
  <si>
    <t>Vyrovnávací vrstva z cementové malty pod keramický obklad parapetů šířky přes 150 do 300 mm</t>
  </si>
  <si>
    <t>-1736756967</t>
  </si>
  <si>
    <t>https://podminky.urs.cz/item/CS_URS_2022_01/629135102</t>
  </si>
  <si>
    <t>"OZN. O12"2*1,46</t>
  </si>
  <si>
    <t>"OZN. O17"2*0,88</t>
  </si>
  <si>
    <t>"OZN. O13"8*1,16</t>
  </si>
  <si>
    <t>"OZN. O14"14*1,46</t>
  </si>
  <si>
    <t>-1360684753</t>
  </si>
  <si>
    <t>1574655879</t>
  </si>
  <si>
    <t>1004100446</t>
  </si>
  <si>
    <t>"OZN. O11"1*0,54</t>
  </si>
  <si>
    <t>"OZN. O10"4*1,13</t>
  </si>
  <si>
    <t>"OZN. O15"6*1,48</t>
  </si>
  <si>
    <t>"OZN. O16"4*1,18</t>
  </si>
  <si>
    <t>1888132922</t>
  </si>
  <si>
    <t>"OZN. O11"1</t>
  </si>
  <si>
    <t>"OZN. O17"2</t>
  </si>
  <si>
    <t>1043875202</t>
  </si>
  <si>
    <t>"OZN. O10"4</t>
  </si>
  <si>
    <t>"OZN. O12"2</t>
  </si>
  <si>
    <t>"OZN. O13"8</t>
  </si>
  <si>
    <t>"OZN. O14"14</t>
  </si>
  <si>
    <t>"OZN. O15"6</t>
  </si>
  <si>
    <t>"OZN. O16"4</t>
  </si>
  <si>
    <t>-1178470887</t>
  </si>
  <si>
    <t>"OZN. O11"1*0,54*1,16</t>
  </si>
  <si>
    <t>2051610668</t>
  </si>
  <si>
    <t>"OZN. O10"4*1,13*1,19</t>
  </si>
  <si>
    <t>"OZN. O12"2*1,46*1,16</t>
  </si>
  <si>
    <t>"OZN. O17"2*0,88*1,78</t>
  </si>
  <si>
    <t>-510273043</t>
  </si>
  <si>
    <t>"OZN. O13"8*1,16*1,75</t>
  </si>
  <si>
    <t>"OZN. O14"14*1,46*1,75</t>
  </si>
  <si>
    <t>"OZN. O15"6*1,48*1,65</t>
  </si>
  <si>
    <t>"OZN. O16"4*1,18*2,06</t>
  </si>
  <si>
    <t>978981577</t>
  </si>
  <si>
    <t>"OZN. D4"3*0,80*2,00</t>
  </si>
  <si>
    <t>"OZN. D5"4*0,80*2,00</t>
  </si>
  <si>
    <t>"OZN. D6"4*1,40*2,70</t>
  </si>
  <si>
    <t>"OZN. D7"1*0,80*2,75</t>
  </si>
  <si>
    <t>"OZN. D7A"1*0,80*2,75</t>
  </si>
  <si>
    <t>"OZN. D8"1*0,90*1,97</t>
  </si>
  <si>
    <t>"OZN. D9"1*0,90*1,97</t>
  </si>
  <si>
    <t>978059611</t>
  </si>
  <si>
    <t>Odsekání obkladů parapetů včetně otlučení podkladní omítky až na zdivo z obkládaček vnějších, z jakýchkoliv materiálů, plochy do 1 m2</t>
  </si>
  <si>
    <t>1336817226</t>
  </si>
  <si>
    <t>https://podminky.urs.cz/item/CS_URS_2022_01/978059611</t>
  </si>
  <si>
    <t>"OZN. O12"2*1,46*0,20</t>
  </si>
  <si>
    <t>"OZN. O17"2*0,88*0,20</t>
  </si>
  <si>
    <t>"OZN. O13"8*1,16*0,20</t>
  </si>
  <si>
    <t>"OZN. O14"14*1,46*0,20</t>
  </si>
  <si>
    <t>-1467811387</t>
  </si>
  <si>
    <t>-824769004</t>
  </si>
  <si>
    <t>930661785</t>
  </si>
  <si>
    <t>6,218*14 'Přepočtené koeficientem množství</t>
  </si>
  <si>
    <t>1699108756</t>
  </si>
  <si>
    <t>94621003</t>
  </si>
  <si>
    <t>poplatek za uložení stavebního odpadu keramického zatříděného kódem 17 01 03 na recyklační skládku</t>
  </si>
  <si>
    <t>108077703</t>
  </si>
  <si>
    <t>-590017859</t>
  </si>
  <si>
    <t>-1774983812</t>
  </si>
  <si>
    <t>-1578509225</t>
  </si>
  <si>
    <t>767627310.1</t>
  </si>
  <si>
    <t>-1645303637</t>
  </si>
  <si>
    <t>https://podminky.urs.cz/item/CS_URS_2022_01/767627310.1</t>
  </si>
  <si>
    <t>"OZN. O11"1*(0,54+1,16)*2</t>
  </si>
  <si>
    <t>"OZN. O10"4*(1,13+1,19)*2</t>
  </si>
  <si>
    <t>"OZN. O12"2*(1,46+1,16)*2</t>
  </si>
  <si>
    <t>"OZN. O17"2*(0,88+1,78)*2</t>
  </si>
  <si>
    <t>"OZN. O13"8*(1,16+1,75)*2</t>
  </si>
  <si>
    <t>"OZN. O14"14*(1,46+1,75)*2</t>
  </si>
  <si>
    <t>"OZN. O15"6*(1,48+1,65)*2</t>
  </si>
  <si>
    <t>"OZN. O16"4*(1,18+2,06)*2</t>
  </si>
  <si>
    <t>766622115</t>
  </si>
  <si>
    <t>Montáž oken plastových včetně montáže rámu plochy přes 1 m2 pevných do zdiva, výšky do 1,5 m</t>
  </si>
  <si>
    <t>-684749424</t>
  </si>
  <si>
    <t>https://podminky.urs.cz/item/CS_URS_2022_01/766622115</t>
  </si>
  <si>
    <t>61140043</t>
  </si>
  <si>
    <t>okno plastové s fixním zasklením dvojsklo přes plochu 1m2 do v 1,5m</t>
  </si>
  <si>
    <t>-946034472</t>
  </si>
  <si>
    <t>-616966910</t>
  </si>
  <si>
    <t>-1772887962</t>
  </si>
  <si>
    <t>756626171</t>
  </si>
  <si>
    <t>1511413478</t>
  </si>
  <si>
    <t>-2004418201</t>
  </si>
  <si>
    <t>1474823978</t>
  </si>
  <si>
    <t>340741585</t>
  </si>
  <si>
    <t>"OZN. O11"1*0,53</t>
  </si>
  <si>
    <t>-1085599231</t>
  </si>
  <si>
    <t>"OZN. O13"2*1,16</t>
  </si>
  <si>
    <t>280761545</t>
  </si>
  <si>
    <t>-184619657</t>
  </si>
  <si>
    <t>"OZN. O13"2</t>
  </si>
  <si>
    <t>-1935146799</t>
  </si>
  <si>
    <t>555754920</t>
  </si>
  <si>
    <t>"OZN. D4"3*(0,80+2*2,00)</t>
  </si>
  <si>
    <t>"OZN. D5"4*(0,80+2*2,00)</t>
  </si>
  <si>
    <t>"OZN. D6"4*(1,40+2*2,70)</t>
  </si>
  <si>
    <t>"OZN. D7"4*(0,80+2*2,75)</t>
  </si>
  <si>
    <t>"OZN. D7A"1*(0,80+2*2,75)</t>
  </si>
  <si>
    <t>"OZN. D8"1*(0,90+2*1,97)</t>
  </si>
  <si>
    <t>"OZN. D9"1*(0,90+2*1,97)</t>
  </si>
  <si>
    <t>767640111</t>
  </si>
  <si>
    <t>Montáž dveří ocelových nebo hliníkových vchodových jednokřídlových bez nadsvětlíku</t>
  </si>
  <si>
    <t>144016476</t>
  </si>
  <si>
    <t>https://podminky.urs.cz/item/CS_URS_2022_01/767640111</t>
  </si>
  <si>
    <t>"OZN. D4"3</t>
  </si>
  <si>
    <t>"OZN. D5"4</t>
  </si>
  <si>
    <t>"OZN. D8"1</t>
  </si>
  <si>
    <t>"OZN. D9"1</t>
  </si>
  <si>
    <t>55341330</t>
  </si>
  <si>
    <t>dveře jednokřídlé Al plné max rozměru otvoru 2,42m2 bezpečnostní třídy RC2</t>
  </si>
  <si>
    <t>1020931708</t>
  </si>
  <si>
    <t>55341332</t>
  </si>
  <si>
    <t>dveře jednokřídlé Al prosklené max rozměru otvoru 2,42m2 bezpečnostní třídy RC2</t>
  </si>
  <si>
    <t>717998976</t>
  </si>
  <si>
    <t>1802945957</t>
  </si>
  <si>
    <t>"OZN. D7"1</t>
  </si>
  <si>
    <t>"OZN. D7A"1</t>
  </si>
  <si>
    <t>-2083479640</t>
  </si>
  <si>
    <t>767640222</t>
  </si>
  <si>
    <t>Montáž dveří ocelových nebo hliníkových vchodových dvoukřídlové s nadsvětlíkem</t>
  </si>
  <si>
    <t>1123174888</t>
  </si>
  <si>
    <t>https://podminky.urs.cz/item/CS_URS_2022_01/767640222</t>
  </si>
  <si>
    <t>55341335</t>
  </si>
  <si>
    <t>dveře dvoukřídlé Al prosklené max rozměru otvoru 4,84m2 bezpečnostní třídy RC2</t>
  </si>
  <si>
    <t>-386605234</t>
  </si>
  <si>
    <t>-2036063453</t>
  </si>
  <si>
    <t>781</t>
  </si>
  <si>
    <t>Dokončovací práce - obklady</t>
  </si>
  <si>
    <t>781674113</t>
  </si>
  <si>
    <t>Montáž obkladů parapetů z dlaždic keramických lepených flexibilním lepidlem, šířky parapetu přes 150 do 200 mm</t>
  </si>
  <si>
    <t>-673907646</t>
  </si>
  <si>
    <t>https://podminky.urs.cz/item/CS_URS_2022_01/781674113</t>
  </si>
  <si>
    <t>59761039</t>
  </si>
  <si>
    <t>obklad keramický hladký přes 22 do 25ks/m2</t>
  </si>
  <si>
    <t>-1602420455</t>
  </si>
  <si>
    <t>34,4*0,22 'Přepočtené koeficientem množství</t>
  </si>
  <si>
    <t>46</t>
  </si>
  <si>
    <t>998781101</t>
  </si>
  <si>
    <t>Přesun hmot pro obklady keramické stanovený z hmotnosti přesunovaného materiálu vodorovná dopravní vzdálenost do 50 m v objektech výšky do 6 m</t>
  </si>
  <si>
    <t>1165727579</t>
  </si>
  <si>
    <t>https://podminky.urs.cz/item/CS_URS_2022_01/998781101</t>
  </si>
  <si>
    <t>SO3 - Pavilon třída E</t>
  </si>
  <si>
    <t>-1586817795</t>
  </si>
  <si>
    <t>"OZN. O18"6*(1,50+1,73)*4</t>
  </si>
  <si>
    <t>"OZN. O20"1*(1,22+2,04)*4</t>
  </si>
  <si>
    <t>"otvor pro O19, O20, V3 a V4"(13,12+2,04)*4</t>
  </si>
  <si>
    <t>"otvor pro O20 a V3"(1,52+2,04)*4</t>
  </si>
  <si>
    <t>"OZN. D10"1*(1,00+2*2,80)*2</t>
  </si>
  <si>
    <t>Součet začištění vnitřní a vnější</t>
  </si>
  <si>
    <t>392808465</t>
  </si>
  <si>
    <t>30,00*1,50</t>
  </si>
  <si>
    <t>212108368</t>
  </si>
  <si>
    <t>530432367</t>
  </si>
  <si>
    <t>"OZN. V3"2*0,30</t>
  </si>
  <si>
    <t>"OZN. V4"4*0,60</t>
  </si>
  <si>
    <t>"OZN. O19"6*1,50</t>
  </si>
  <si>
    <t>"OZN. O20"3*1,22</t>
  </si>
  <si>
    <t>"OZN. O18"5*2,40</t>
  </si>
  <si>
    <t>-785651361</t>
  </si>
  <si>
    <t>"OZN. V3"2</t>
  </si>
  <si>
    <t>"OZN. V4"4</t>
  </si>
  <si>
    <t>664381336</t>
  </si>
  <si>
    <t>1280889272</t>
  </si>
  <si>
    <t>"OZN. V3"2*0,30*2,04</t>
  </si>
  <si>
    <t>"OZN. V4"4*0,60*2,04</t>
  </si>
  <si>
    <t>-831045754</t>
  </si>
  <si>
    <t>"OZN. O18"6*1,50*1,73</t>
  </si>
  <si>
    <t>"OZN. O20"3*1,22*2,04</t>
  </si>
  <si>
    <t>968062377</t>
  </si>
  <si>
    <t>Vybourání dřevěných rámů oken s křídly, dveřních zárubní, vrat, stěn, ostění nebo obkladů rámů oken s křídly zdvojených, plochy přes 4 m2</t>
  </si>
  <si>
    <t>-1772413042</t>
  </si>
  <si>
    <t>https://podminky.urs.cz/item/CS_URS_2022_01/968062377</t>
  </si>
  <si>
    <t>"OZN. O19"5*2,40*2,04</t>
  </si>
  <si>
    <t>407447367</t>
  </si>
  <si>
    <t>"OZN. D10"1*1,00*2,80</t>
  </si>
  <si>
    <t>1652457016</t>
  </si>
  <si>
    <t>1129750560</t>
  </si>
  <si>
    <t>-1886573058</t>
  </si>
  <si>
    <t>2,401*14 'Přepočtené koeficientem množství</t>
  </si>
  <si>
    <t>-1198041318</t>
  </si>
  <si>
    <t>-630640987</t>
  </si>
  <si>
    <t>-2117345026</t>
  </si>
  <si>
    <t>-1045762032</t>
  </si>
  <si>
    <t>-2000533333</t>
  </si>
  <si>
    <t>"OZN. O18"6*(1,50+1,73)*2</t>
  </si>
  <si>
    <t>"OZN. O20"1*(1,22+2,04)*2</t>
  </si>
  <si>
    <t>"otvor pro O19, O20, V3 a V4"(13,12+2,04)*2</t>
  </si>
  <si>
    <t>"otvor pro O20 a V3"(1,52+2,04)*2</t>
  </si>
  <si>
    <t>694472637</t>
  </si>
  <si>
    <t>178222796</t>
  </si>
  <si>
    <t>1608502879</t>
  </si>
  <si>
    <t>"OZN. O18"6</t>
  </si>
  <si>
    <t>"OZN. O20"3</t>
  </si>
  <si>
    <t>"OZN. O19"5</t>
  </si>
  <si>
    <t>1506032390</t>
  </si>
  <si>
    <t>"OZN. O18"6*1,50</t>
  </si>
  <si>
    <t>"OZN. O19"5*2,40</t>
  </si>
  <si>
    <t>1591819945</t>
  </si>
  <si>
    <t>-1302683574</t>
  </si>
  <si>
    <t>946159397</t>
  </si>
  <si>
    <t>"OZN. D10"1*(1,00+2*2,80)</t>
  </si>
  <si>
    <t>1779303380</t>
  </si>
  <si>
    <t>"OZN. D10"1</t>
  </si>
  <si>
    <t>877230625</t>
  </si>
  <si>
    <t>-1658878709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</si>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</sst>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310239211" TargetMode="External" /><Relationship Id="rId2" Type="http://schemas.openxmlformats.org/officeDocument/2006/relationships/hyperlink" Target="https://podminky.urs.cz/item/CS_URS_2022_01/612131121" TargetMode="External" /><Relationship Id="rId3" Type="http://schemas.openxmlformats.org/officeDocument/2006/relationships/hyperlink" Target="https://podminky.urs.cz/item/CS_URS_2022_01/612142001" TargetMode="External" /><Relationship Id="rId4" Type="http://schemas.openxmlformats.org/officeDocument/2006/relationships/hyperlink" Target="https://podminky.urs.cz/item/CS_URS_2022_01/612321131" TargetMode="External" /><Relationship Id="rId5" Type="http://schemas.openxmlformats.org/officeDocument/2006/relationships/hyperlink" Target="https://podminky.urs.cz/item/CS_URS_2022_01/612325215" TargetMode="External" /><Relationship Id="rId6" Type="http://schemas.openxmlformats.org/officeDocument/2006/relationships/hyperlink" Target="https://podminky.urs.cz/item/CS_URS_2022_01/619995001" TargetMode="External" /><Relationship Id="rId7" Type="http://schemas.openxmlformats.org/officeDocument/2006/relationships/hyperlink" Target="https://podminky.urs.cz/item/CS_URS_2022_01/622131321" TargetMode="External" /><Relationship Id="rId8" Type="http://schemas.openxmlformats.org/officeDocument/2006/relationships/hyperlink" Target="https://podminky.urs.cz/item/CS_URS_2022_01/622142001" TargetMode="External" /><Relationship Id="rId9" Type="http://schemas.openxmlformats.org/officeDocument/2006/relationships/hyperlink" Target="https://podminky.urs.cz/item/CS_URS_2022_01/622323111" TargetMode="External" /><Relationship Id="rId10" Type="http://schemas.openxmlformats.org/officeDocument/2006/relationships/hyperlink" Target="https://podminky.urs.cz/item/CS_URS_2022_01/622531012" TargetMode="External" /><Relationship Id="rId11" Type="http://schemas.openxmlformats.org/officeDocument/2006/relationships/hyperlink" Target="https://podminky.urs.cz/item/CS_URS_2022_01/949101111" TargetMode="External" /><Relationship Id="rId12" Type="http://schemas.openxmlformats.org/officeDocument/2006/relationships/hyperlink" Target="https://podminky.urs.cz/item/CS_URS_2022_01/952902021" TargetMode="External" /><Relationship Id="rId13" Type="http://schemas.openxmlformats.org/officeDocument/2006/relationships/hyperlink" Target="https://podminky.urs.cz/item/CS_URS_2022_01/764002851" TargetMode="External" /><Relationship Id="rId14" Type="http://schemas.openxmlformats.org/officeDocument/2006/relationships/hyperlink" Target="https://podminky.urs.cz/item/CS_URS_2022_01/766441811" TargetMode="External" /><Relationship Id="rId15" Type="http://schemas.openxmlformats.org/officeDocument/2006/relationships/hyperlink" Target="https://podminky.urs.cz/item/CS_URS_2022_01/766441821" TargetMode="External" /><Relationship Id="rId16" Type="http://schemas.openxmlformats.org/officeDocument/2006/relationships/hyperlink" Target="https://podminky.urs.cz/item/CS_URS_2022_01/968062374" TargetMode="External" /><Relationship Id="rId17" Type="http://schemas.openxmlformats.org/officeDocument/2006/relationships/hyperlink" Target="https://podminky.urs.cz/item/CS_URS_2022_01/968062375" TargetMode="External" /><Relationship Id="rId18" Type="http://schemas.openxmlformats.org/officeDocument/2006/relationships/hyperlink" Target="https://podminky.urs.cz/item/CS_URS_2022_01/968062376" TargetMode="External" /><Relationship Id="rId19" Type="http://schemas.openxmlformats.org/officeDocument/2006/relationships/hyperlink" Target="https://podminky.urs.cz/item/CS_URS_2022_01/968062456" TargetMode="External" /><Relationship Id="rId20" Type="http://schemas.openxmlformats.org/officeDocument/2006/relationships/hyperlink" Target="https://podminky.urs.cz/item/CS_URS_2022_01/973048141" TargetMode="External" /><Relationship Id="rId21" Type="http://schemas.openxmlformats.org/officeDocument/2006/relationships/hyperlink" Target="https://podminky.urs.cz/item/CS_URS_2022_01/997013217" TargetMode="External" /><Relationship Id="rId22" Type="http://schemas.openxmlformats.org/officeDocument/2006/relationships/hyperlink" Target="https://podminky.urs.cz/item/CS_URS_2022_01/997013501" TargetMode="External" /><Relationship Id="rId23" Type="http://schemas.openxmlformats.org/officeDocument/2006/relationships/hyperlink" Target="https://podminky.urs.cz/item/CS_URS_2022_01/997013509" TargetMode="External" /><Relationship Id="rId24" Type="http://schemas.openxmlformats.org/officeDocument/2006/relationships/hyperlink" Target="https://podminky.urs.cz/item/CS_URS_2022_01/998018001" TargetMode="External" /><Relationship Id="rId25" Type="http://schemas.openxmlformats.org/officeDocument/2006/relationships/hyperlink" Target="https://podminky.urs.cz/item/CS_URS_2022_01/764216605" TargetMode="External" /><Relationship Id="rId26" Type="http://schemas.openxmlformats.org/officeDocument/2006/relationships/hyperlink" Target="https://podminky.urs.cz/item/CS_URS_2022_01/998764101" TargetMode="External" /><Relationship Id="rId27" Type="http://schemas.openxmlformats.org/officeDocument/2006/relationships/hyperlink" Target="https://podminky.urs.cz/item/CS_URS_2022_01/767627310" TargetMode="External" /><Relationship Id="rId28" Type="http://schemas.openxmlformats.org/officeDocument/2006/relationships/hyperlink" Target="https://podminky.urs.cz/item/CS_URS_2022_01/766622131" TargetMode="External" /><Relationship Id="rId29" Type="http://schemas.openxmlformats.org/officeDocument/2006/relationships/hyperlink" Target="https://podminky.urs.cz/item/CS_URS_2022_01/766622132" TargetMode="External" /><Relationship Id="rId30" Type="http://schemas.openxmlformats.org/officeDocument/2006/relationships/hyperlink" Target="https://podminky.urs.cz/item/CS_URS_2022_01/766622216" TargetMode="External" /><Relationship Id="rId31" Type="http://schemas.openxmlformats.org/officeDocument/2006/relationships/hyperlink" Target="https://podminky.urs.cz/item/CS_URS_2022_01/766694111" TargetMode="External" /><Relationship Id="rId32" Type="http://schemas.openxmlformats.org/officeDocument/2006/relationships/hyperlink" Target="https://podminky.urs.cz/item/CS_URS_2022_01/766694112" TargetMode="External" /><Relationship Id="rId33" Type="http://schemas.openxmlformats.org/officeDocument/2006/relationships/hyperlink" Target="https://podminky.urs.cz/item/CS_URS_2022_01/998766101" TargetMode="External" /><Relationship Id="rId34" Type="http://schemas.openxmlformats.org/officeDocument/2006/relationships/hyperlink" Target="https://podminky.urs.cz/item/CS_URS_2022_01/767627310" TargetMode="External" /><Relationship Id="rId35" Type="http://schemas.openxmlformats.org/officeDocument/2006/relationships/hyperlink" Target="https://podminky.urs.cz/item/CS_URS_2022_01/767640112" TargetMode="External" /><Relationship Id="rId36" Type="http://schemas.openxmlformats.org/officeDocument/2006/relationships/hyperlink" Target="https://podminky.urs.cz/item/CS_URS_2022_01/998767101" TargetMode="External" /><Relationship Id="rId3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619995001" TargetMode="External" /><Relationship Id="rId2" Type="http://schemas.openxmlformats.org/officeDocument/2006/relationships/hyperlink" Target="https://podminky.urs.cz/item/CS_URS_2022_01/629135102" TargetMode="External" /><Relationship Id="rId3" Type="http://schemas.openxmlformats.org/officeDocument/2006/relationships/hyperlink" Target="https://podminky.urs.cz/item/CS_URS_2022_01/949101111" TargetMode="External" /><Relationship Id="rId4" Type="http://schemas.openxmlformats.org/officeDocument/2006/relationships/hyperlink" Target="https://podminky.urs.cz/item/CS_URS_2022_01/952902021" TargetMode="External" /><Relationship Id="rId5" Type="http://schemas.openxmlformats.org/officeDocument/2006/relationships/hyperlink" Target="https://podminky.urs.cz/item/CS_URS_2022_01/764002851" TargetMode="External" /><Relationship Id="rId6" Type="http://schemas.openxmlformats.org/officeDocument/2006/relationships/hyperlink" Target="https://podminky.urs.cz/item/CS_URS_2022_01/766441811" TargetMode="External" /><Relationship Id="rId7" Type="http://schemas.openxmlformats.org/officeDocument/2006/relationships/hyperlink" Target="https://podminky.urs.cz/item/CS_URS_2022_01/766441821" TargetMode="External" /><Relationship Id="rId8" Type="http://schemas.openxmlformats.org/officeDocument/2006/relationships/hyperlink" Target="https://podminky.urs.cz/item/CS_URS_2022_01/968062374" TargetMode="External" /><Relationship Id="rId9" Type="http://schemas.openxmlformats.org/officeDocument/2006/relationships/hyperlink" Target="https://podminky.urs.cz/item/CS_URS_2022_01/968062375" TargetMode="External" /><Relationship Id="rId10" Type="http://schemas.openxmlformats.org/officeDocument/2006/relationships/hyperlink" Target="https://podminky.urs.cz/item/CS_URS_2022_01/968062376" TargetMode="External" /><Relationship Id="rId11" Type="http://schemas.openxmlformats.org/officeDocument/2006/relationships/hyperlink" Target="https://podminky.urs.cz/item/CS_URS_2022_01/968062456" TargetMode="External" /><Relationship Id="rId12" Type="http://schemas.openxmlformats.org/officeDocument/2006/relationships/hyperlink" Target="https://podminky.urs.cz/item/CS_URS_2022_01/978059611" TargetMode="External" /><Relationship Id="rId13" Type="http://schemas.openxmlformats.org/officeDocument/2006/relationships/hyperlink" Target="https://podminky.urs.cz/item/CS_URS_2022_01/997013217" TargetMode="External" /><Relationship Id="rId14" Type="http://schemas.openxmlformats.org/officeDocument/2006/relationships/hyperlink" Target="https://podminky.urs.cz/item/CS_URS_2022_01/997013501" TargetMode="External" /><Relationship Id="rId15" Type="http://schemas.openxmlformats.org/officeDocument/2006/relationships/hyperlink" Target="https://podminky.urs.cz/item/CS_URS_2022_01/997013509" TargetMode="External" /><Relationship Id="rId16" Type="http://schemas.openxmlformats.org/officeDocument/2006/relationships/hyperlink" Target="https://podminky.urs.cz/item/CS_URS_2022_01/998018001" TargetMode="External" /><Relationship Id="rId17" Type="http://schemas.openxmlformats.org/officeDocument/2006/relationships/hyperlink" Target="https://podminky.urs.cz/item/CS_URS_2022_01/764216605" TargetMode="External" /><Relationship Id="rId18" Type="http://schemas.openxmlformats.org/officeDocument/2006/relationships/hyperlink" Target="https://podminky.urs.cz/item/CS_URS_2022_01/998764101" TargetMode="External" /><Relationship Id="rId19" Type="http://schemas.openxmlformats.org/officeDocument/2006/relationships/hyperlink" Target="https://podminky.urs.cz/item/CS_URS_2022_01/767627310.1" TargetMode="External" /><Relationship Id="rId20" Type="http://schemas.openxmlformats.org/officeDocument/2006/relationships/hyperlink" Target="https://podminky.urs.cz/item/CS_URS_2022_01/766622115" TargetMode="External" /><Relationship Id="rId21" Type="http://schemas.openxmlformats.org/officeDocument/2006/relationships/hyperlink" Target="https://podminky.urs.cz/item/CS_URS_2022_01/766622131" TargetMode="External" /><Relationship Id="rId22" Type="http://schemas.openxmlformats.org/officeDocument/2006/relationships/hyperlink" Target="https://podminky.urs.cz/item/CS_URS_2022_01/766622132" TargetMode="External" /><Relationship Id="rId23" Type="http://schemas.openxmlformats.org/officeDocument/2006/relationships/hyperlink" Target="https://podminky.urs.cz/item/CS_URS_2022_01/766622216" TargetMode="External" /><Relationship Id="rId24" Type="http://schemas.openxmlformats.org/officeDocument/2006/relationships/hyperlink" Target="https://podminky.urs.cz/item/CS_URS_2022_01/766694111" TargetMode="External" /><Relationship Id="rId25" Type="http://schemas.openxmlformats.org/officeDocument/2006/relationships/hyperlink" Target="https://podminky.urs.cz/item/CS_URS_2022_01/766694112" TargetMode="External" /><Relationship Id="rId26" Type="http://schemas.openxmlformats.org/officeDocument/2006/relationships/hyperlink" Target="https://podminky.urs.cz/item/CS_URS_2022_01/998766101" TargetMode="External" /><Relationship Id="rId27" Type="http://schemas.openxmlformats.org/officeDocument/2006/relationships/hyperlink" Target="https://podminky.urs.cz/item/CS_URS_2022_01/767627310" TargetMode="External" /><Relationship Id="rId28" Type="http://schemas.openxmlformats.org/officeDocument/2006/relationships/hyperlink" Target="https://podminky.urs.cz/item/CS_URS_2022_01/767640111" TargetMode="External" /><Relationship Id="rId29" Type="http://schemas.openxmlformats.org/officeDocument/2006/relationships/hyperlink" Target="https://podminky.urs.cz/item/CS_URS_2022_01/767640112" TargetMode="External" /><Relationship Id="rId30" Type="http://schemas.openxmlformats.org/officeDocument/2006/relationships/hyperlink" Target="https://podminky.urs.cz/item/CS_URS_2022_01/767640222" TargetMode="External" /><Relationship Id="rId31" Type="http://schemas.openxmlformats.org/officeDocument/2006/relationships/hyperlink" Target="https://podminky.urs.cz/item/CS_URS_2022_01/998767101" TargetMode="External" /><Relationship Id="rId32" Type="http://schemas.openxmlformats.org/officeDocument/2006/relationships/hyperlink" Target="https://podminky.urs.cz/item/CS_URS_2022_01/781674113" TargetMode="External" /><Relationship Id="rId33" Type="http://schemas.openxmlformats.org/officeDocument/2006/relationships/hyperlink" Target="https://podminky.urs.cz/item/CS_URS_2022_01/998781101" TargetMode="External" /><Relationship Id="rId3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619995001" TargetMode="External" /><Relationship Id="rId2" Type="http://schemas.openxmlformats.org/officeDocument/2006/relationships/hyperlink" Target="https://podminky.urs.cz/item/CS_URS_2022_01/949101111" TargetMode="External" /><Relationship Id="rId3" Type="http://schemas.openxmlformats.org/officeDocument/2006/relationships/hyperlink" Target="https://podminky.urs.cz/item/CS_URS_2022_01/952902021" TargetMode="External" /><Relationship Id="rId4" Type="http://schemas.openxmlformats.org/officeDocument/2006/relationships/hyperlink" Target="https://podminky.urs.cz/item/CS_URS_2022_01/764002851" TargetMode="External" /><Relationship Id="rId5" Type="http://schemas.openxmlformats.org/officeDocument/2006/relationships/hyperlink" Target="https://podminky.urs.cz/item/CS_URS_2022_01/766441811" TargetMode="External" /><Relationship Id="rId6" Type="http://schemas.openxmlformats.org/officeDocument/2006/relationships/hyperlink" Target="https://podminky.urs.cz/item/CS_URS_2022_01/766441821" TargetMode="External" /><Relationship Id="rId7" Type="http://schemas.openxmlformats.org/officeDocument/2006/relationships/hyperlink" Target="https://podminky.urs.cz/item/CS_URS_2022_01/968062376" TargetMode="External" /><Relationship Id="rId8" Type="http://schemas.openxmlformats.org/officeDocument/2006/relationships/hyperlink" Target="https://podminky.urs.cz/item/CS_URS_2022_01/968062377" TargetMode="External" /><Relationship Id="rId9" Type="http://schemas.openxmlformats.org/officeDocument/2006/relationships/hyperlink" Target="https://podminky.urs.cz/item/CS_URS_2022_01/968062456" TargetMode="External" /><Relationship Id="rId10" Type="http://schemas.openxmlformats.org/officeDocument/2006/relationships/hyperlink" Target="https://podminky.urs.cz/item/CS_URS_2022_01/997013217" TargetMode="External" /><Relationship Id="rId11" Type="http://schemas.openxmlformats.org/officeDocument/2006/relationships/hyperlink" Target="https://podminky.urs.cz/item/CS_URS_2022_01/997013501" TargetMode="External" /><Relationship Id="rId12" Type="http://schemas.openxmlformats.org/officeDocument/2006/relationships/hyperlink" Target="https://podminky.urs.cz/item/CS_URS_2022_01/997013509" TargetMode="External" /><Relationship Id="rId13" Type="http://schemas.openxmlformats.org/officeDocument/2006/relationships/hyperlink" Target="https://podminky.urs.cz/item/CS_URS_2022_01/998018001" TargetMode="External" /><Relationship Id="rId14" Type="http://schemas.openxmlformats.org/officeDocument/2006/relationships/hyperlink" Target="https://podminky.urs.cz/item/CS_URS_2022_01/764216605" TargetMode="External" /><Relationship Id="rId15" Type="http://schemas.openxmlformats.org/officeDocument/2006/relationships/hyperlink" Target="https://podminky.urs.cz/item/CS_URS_2022_01/998764101" TargetMode="External" /><Relationship Id="rId16" Type="http://schemas.openxmlformats.org/officeDocument/2006/relationships/hyperlink" Target="https://podminky.urs.cz/item/CS_URS_2022_01/767627310" TargetMode="External" /><Relationship Id="rId17" Type="http://schemas.openxmlformats.org/officeDocument/2006/relationships/hyperlink" Target="https://podminky.urs.cz/item/CS_URS_2022_01/766622132" TargetMode="External" /><Relationship Id="rId18" Type="http://schemas.openxmlformats.org/officeDocument/2006/relationships/hyperlink" Target="https://podminky.urs.cz/item/CS_URS_2022_01/766694112" TargetMode="External" /><Relationship Id="rId19" Type="http://schemas.openxmlformats.org/officeDocument/2006/relationships/hyperlink" Target="https://podminky.urs.cz/item/CS_URS_2022_01/998766101" TargetMode="External" /><Relationship Id="rId20" Type="http://schemas.openxmlformats.org/officeDocument/2006/relationships/hyperlink" Target="https://podminky.urs.cz/item/CS_URS_2022_01/767627310" TargetMode="External" /><Relationship Id="rId21" Type="http://schemas.openxmlformats.org/officeDocument/2006/relationships/hyperlink" Target="https://podminky.urs.cz/item/CS_URS_2022_01/767640112" TargetMode="External" /><Relationship Id="rId22" Type="http://schemas.openxmlformats.org/officeDocument/2006/relationships/hyperlink" Target="https://podminky.urs.cz/item/CS_URS_2022_01/998767101" TargetMode="External" /><Relationship Id="rId2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33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35</v>
      </c>
      <c r="AO17" s="23"/>
      <c r="AP17" s="23"/>
      <c r="AQ17" s="23"/>
      <c r="AR17" s="21"/>
      <c r="BE17" s="32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40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41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42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43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44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45</v>
      </c>
      <c r="E29" s="48"/>
      <c r="F29" s="33" t="s">
        <v>46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47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48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49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50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51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52</v>
      </c>
      <c r="U35" s="55"/>
      <c r="V35" s="55"/>
      <c r="W35" s="55"/>
      <c r="X35" s="57" t="s">
        <v>53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54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091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MŠ Děčín VI, Školní 1475/17 - dokončení výměny fasádních výplní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p.č.2889/24, k.ú. Podmokly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8. 11. 2022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Statutární město Děčín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32</v>
      </c>
      <c r="AJ49" s="41"/>
      <c r="AK49" s="41"/>
      <c r="AL49" s="41"/>
      <c r="AM49" s="74" t="str">
        <f>IF(E17="","",E17)</f>
        <v>Vladimír Vidai</v>
      </c>
      <c r="AN49" s="65"/>
      <c r="AO49" s="65"/>
      <c r="AP49" s="65"/>
      <c r="AQ49" s="41"/>
      <c r="AR49" s="45"/>
      <c r="AS49" s="75" t="s">
        <v>55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30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37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56</v>
      </c>
      <c r="D52" s="88"/>
      <c r="E52" s="88"/>
      <c r="F52" s="88"/>
      <c r="G52" s="88"/>
      <c r="H52" s="89"/>
      <c r="I52" s="90" t="s">
        <v>57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58</v>
      </c>
      <c r="AH52" s="88"/>
      <c r="AI52" s="88"/>
      <c r="AJ52" s="88"/>
      <c r="AK52" s="88"/>
      <c r="AL52" s="88"/>
      <c r="AM52" s="88"/>
      <c r="AN52" s="90" t="s">
        <v>59</v>
      </c>
      <c r="AO52" s="88"/>
      <c r="AP52" s="88"/>
      <c r="AQ52" s="92" t="s">
        <v>60</v>
      </c>
      <c r="AR52" s="45"/>
      <c r="AS52" s="93" t="s">
        <v>61</v>
      </c>
      <c r="AT52" s="94" t="s">
        <v>62</v>
      </c>
      <c r="AU52" s="94" t="s">
        <v>63</v>
      </c>
      <c r="AV52" s="94" t="s">
        <v>64</v>
      </c>
      <c r="AW52" s="94" t="s">
        <v>65</v>
      </c>
      <c r="AX52" s="94" t="s">
        <v>66</v>
      </c>
      <c r="AY52" s="94" t="s">
        <v>67</v>
      </c>
      <c r="AZ52" s="94" t="s">
        <v>68</v>
      </c>
      <c r="BA52" s="94" t="s">
        <v>69</v>
      </c>
      <c r="BB52" s="94" t="s">
        <v>70</v>
      </c>
      <c r="BC52" s="94" t="s">
        <v>71</v>
      </c>
      <c r="BD52" s="95" t="s">
        <v>72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73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ROUND(SUM(AG55:AG57),2)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ROUND(SUM(AS55:AS57),2)</f>
        <v>0</v>
      </c>
      <c r="AT54" s="107">
        <f>ROUND(SUM(AV54:AW54),2)</f>
        <v>0</v>
      </c>
      <c r="AU54" s="108">
        <f>ROUND(SUM(AU55:AU57),5)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ROUND(SUM(AZ55:AZ57),2)</f>
        <v>0</v>
      </c>
      <c r="BA54" s="107">
        <f>ROUND(SUM(BA55:BA57),2)</f>
        <v>0</v>
      </c>
      <c r="BB54" s="107">
        <f>ROUND(SUM(BB55:BB57),2)</f>
        <v>0</v>
      </c>
      <c r="BC54" s="107">
        <f>ROUND(SUM(BC55:BC57),2)</f>
        <v>0</v>
      </c>
      <c r="BD54" s="109">
        <f>ROUND(SUM(BD55:BD57),2)</f>
        <v>0</v>
      </c>
      <c r="BE54" s="6"/>
      <c r="BS54" s="110" t="s">
        <v>74</v>
      </c>
      <c r="BT54" s="110" t="s">
        <v>75</v>
      </c>
      <c r="BU54" s="111" t="s">
        <v>76</v>
      </c>
      <c r="BV54" s="110" t="s">
        <v>77</v>
      </c>
      <c r="BW54" s="110" t="s">
        <v>5</v>
      </c>
      <c r="BX54" s="110" t="s">
        <v>78</v>
      </c>
      <c r="CL54" s="110" t="s">
        <v>19</v>
      </c>
    </row>
    <row r="55" spans="1:91" s="7" customFormat="1" ht="16.5" customHeight="1">
      <c r="A55" s="112" t="s">
        <v>79</v>
      </c>
      <c r="B55" s="113"/>
      <c r="C55" s="114"/>
      <c r="D55" s="115" t="s">
        <v>80</v>
      </c>
      <c r="E55" s="115"/>
      <c r="F55" s="115"/>
      <c r="G55" s="115"/>
      <c r="H55" s="115"/>
      <c r="I55" s="116"/>
      <c r="J55" s="115" t="s">
        <v>81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'SO1 - Hospodářský pavilon'!J30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82</v>
      </c>
      <c r="AR55" s="119"/>
      <c r="AS55" s="120">
        <v>0</v>
      </c>
      <c r="AT55" s="121">
        <f>ROUND(SUM(AV55:AW55),2)</f>
        <v>0</v>
      </c>
      <c r="AU55" s="122">
        <f>'SO1 - Hospodářský pavilon'!P91</f>
        <v>0</v>
      </c>
      <c r="AV55" s="121">
        <f>'SO1 - Hospodářský pavilon'!J33</f>
        <v>0</v>
      </c>
      <c r="AW55" s="121">
        <f>'SO1 - Hospodářský pavilon'!J34</f>
        <v>0</v>
      </c>
      <c r="AX55" s="121">
        <f>'SO1 - Hospodářský pavilon'!J35</f>
        <v>0</v>
      </c>
      <c r="AY55" s="121">
        <f>'SO1 - Hospodářský pavilon'!J36</f>
        <v>0</v>
      </c>
      <c r="AZ55" s="121">
        <f>'SO1 - Hospodářský pavilon'!F33</f>
        <v>0</v>
      </c>
      <c r="BA55" s="121">
        <f>'SO1 - Hospodářský pavilon'!F34</f>
        <v>0</v>
      </c>
      <c r="BB55" s="121">
        <f>'SO1 - Hospodářský pavilon'!F35</f>
        <v>0</v>
      </c>
      <c r="BC55" s="121">
        <f>'SO1 - Hospodářský pavilon'!F36</f>
        <v>0</v>
      </c>
      <c r="BD55" s="123">
        <f>'SO1 - Hospodářský pavilon'!F37</f>
        <v>0</v>
      </c>
      <c r="BE55" s="7"/>
      <c r="BT55" s="124" t="s">
        <v>83</v>
      </c>
      <c r="BV55" s="124" t="s">
        <v>77</v>
      </c>
      <c r="BW55" s="124" t="s">
        <v>84</v>
      </c>
      <c r="BX55" s="124" t="s">
        <v>5</v>
      </c>
      <c r="CL55" s="124" t="s">
        <v>19</v>
      </c>
      <c r="CM55" s="124" t="s">
        <v>85</v>
      </c>
    </row>
    <row r="56" spans="1:91" s="7" customFormat="1" ht="16.5" customHeight="1">
      <c r="A56" s="112" t="s">
        <v>79</v>
      </c>
      <c r="B56" s="113"/>
      <c r="C56" s="114"/>
      <c r="D56" s="115" t="s">
        <v>86</v>
      </c>
      <c r="E56" s="115"/>
      <c r="F56" s="115"/>
      <c r="G56" s="115"/>
      <c r="H56" s="115"/>
      <c r="I56" s="116"/>
      <c r="J56" s="115" t="s">
        <v>87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'SO2 - Pavilon tříd ABCD'!J30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82</v>
      </c>
      <c r="AR56" s="119"/>
      <c r="AS56" s="120">
        <v>0</v>
      </c>
      <c r="AT56" s="121">
        <f>ROUND(SUM(AV56:AW56),2)</f>
        <v>0</v>
      </c>
      <c r="AU56" s="122">
        <f>'SO2 - Pavilon tříd ABCD'!P91</f>
        <v>0</v>
      </c>
      <c r="AV56" s="121">
        <f>'SO2 - Pavilon tříd ABCD'!J33</f>
        <v>0</v>
      </c>
      <c r="AW56" s="121">
        <f>'SO2 - Pavilon tříd ABCD'!J34</f>
        <v>0</v>
      </c>
      <c r="AX56" s="121">
        <f>'SO2 - Pavilon tříd ABCD'!J35</f>
        <v>0</v>
      </c>
      <c r="AY56" s="121">
        <f>'SO2 - Pavilon tříd ABCD'!J36</f>
        <v>0</v>
      </c>
      <c r="AZ56" s="121">
        <f>'SO2 - Pavilon tříd ABCD'!F33</f>
        <v>0</v>
      </c>
      <c r="BA56" s="121">
        <f>'SO2 - Pavilon tříd ABCD'!F34</f>
        <v>0</v>
      </c>
      <c r="BB56" s="121">
        <f>'SO2 - Pavilon tříd ABCD'!F35</f>
        <v>0</v>
      </c>
      <c r="BC56" s="121">
        <f>'SO2 - Pavilon tříd ABCD'!F36</f>
        <v>0</v>
      </c>
      <c r="BD56" s="123">
        <f>'SO2 - Pavilon tříd ABCD'!F37</f>
        <v>0</v>
      </c>
      <c r="BE56" s="7"/>
      <c r="BT56" s="124" t="s">
        <v>83</v>
      </c>
      <c r="BV56" s="124" t="s">
        <v>77</v>
      </c>
      <c r="BW56" s="124" t="s">
        <v>88</v>
      </c>
      <c r="BX56" s="124" t="s">
        <v>5</v>
      </c>
      <c r="CL56" s="124" t="s">
        <v>19</v>
      </c>
      <c r="CM56" s="124" t="s">
        <v>85</v>
      </c>
    </row>
    <row r="57" spans="1:91" s="7" customFormat="1" ht="16.5" customHeight="1">
      <c r="A57" s="112" t="s">
        <v>79</v>
      </c>
      <c r="B57" s="113"/>
      <c r="C57" s="114"/>
      <c r="D57" s="115" t="s">
        <v>89</v>
      </c>
      <c r="E57" s="115"/>
      <c r="F57" s="115"/>
      <c r="G57" s="115"/>
      <c r="H57" s="115"/>
      <c r="I57" s="116"/>
      <c r="J57" s="115" t="s">
        <v>90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'SO3 - Pavilon třída E'!J30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82</v>
      </c>
      <c r="AR57" s="119"/>
      <c r="AS57" s="125">
        <v>0</v>
      </c>
      <c r="AT57" s="126">
        <f>ROUND(SUM(AV57:AW57),2)</f>
        <v>0</v>
      </c>
      <c r="AU57" s="127">
        <f>'SO3 - Pavilon třída E'!P90</f>
        <v>0</v>
      </c>
      <c r="AV57" s="126">
        <f>'SO3 - Pavilon třída E'!J33</f>
        <v>0</v>
      </c>
      <c r="AW57" s="126">
        <f>'SO3 - Pavilon třída E'!J34</f>
        <v>0</v>
      </c>
      <c r="AX57" s="126">
        <f>'SO3 - Pavilon třída E'!J35</f>
        <v>0</v>
      </c>
      <c r="AY57" s="126">
        <f>'SO3 - Pavilon třída E'!J36</f>
        <v>0</v>
      </c>
      <c r="AZ57" s="126">
        <f>'SO3 - Pavilon třída E'!F33</f>
        <v>0</v>
      </c>
      <c r="BA57" s="126">
        <f>'SO3 - Pavilon třída E'!F34</f>
        <v>0</v>
      </c>
      <c r="BB57" s="126">
        <f>'SO3 - Pavilon třída E'!F35</f>
        <v>0</v>
      </c>
      <c r="BC57" s="126">
        <f>'SO3 - Pavilon třída E'!F36</f>
        <v>0</v>
      </c>
      <c r="BD57" s="128">
        <f>'SO3 - Pavilon třída E'!F37</f>
        <v>0</v>
      </c>
      <c r="BE57" s="7"/>
      <c r="BT57" s="124" t="s">
        <v>83</v>
      </c>
      <c r="BV57" s="124" t="s">
        <v>77</v>
      </c>
      <c r="BW57" s="124" t="s">
        <v>91</v>
      </c>
      <c r="BX57" s="124" t="s">
        <v>5</v>
      </c>
      <c r="CL57" s="124" t="s">
        <v>19</v>
      </c>
      <c r="CM57" s="124" t="s">
        <v>85</v>
      </c>
    </row>
    <row r="58" spans="1:57" s="2" customFormat="1" ht="30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s="2" customFormat="1" ht="6.95" customHeight="1">
      <c r="A59" s="39"/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SO1 - Hospodářský pavilon'!C2" display="/"/>
    <hyperlink ref="A56" location="'SO2 - Pavilon tříd ABCD'!C2" display="/"/>
    <hyperlink ref="A57" location="'SO3 - Pavilon třída 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85</v>
      </c>
    </row>
    <row r="4" spans="2:46" s="1" customFormat="1" ht="24.95" customHeight="1">
      <c r="B4" s="21"/>
      <c r="D4" s="131" t="s">
        <v>92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MŠ Děčín VI, Školní 1475/17 - dokončení výměny fasádních výplní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94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8. 11. 2022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">
        <v>33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35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37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39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41</v>
      </c>
      <c r="E30" s="39"/>
      <c r="F30" s="39"/>
      <c r="G30" s="39"/>
      <c r="H30" s="39"/>
      <c r="I30" s="39"/>
      <c r="J30" s="145">
        <f>ROUND(J91,2)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43</v>
      </c>
      <c r="G32" s="39"/>
      <c r="H32" s="39"/>
      <c r="I32" s="146" t="s">
        <v>42</v>
      </c>
      <c r="J32" s="146" t="s">
        <v>44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45</v>
      </c>
      <c r="E33" s="133" t="s">
        <v>46</v>
      </c>
      <c r="F33" s="148">
        <f>ROUND((SUM(BE91:BE363)),2)</f>
        <v>0</v>
      </c>
      <c r="G33" s="39"/>
      <c r="H33" s="39"/>
      <c r="I33" s="149">
        <v>0.21</v>
      </c>
      <c r="J33" s="148">
        <f>ROUND(((SUM(BE91:BE363))*I33),2)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47</v>
      </c>
      <c r="F34" s="148">
        <f>ROUND((SUM(BF91:BF363)),2)</f>
        <v>0</v>
      </c>
      <c r="G34" s="39"/>
      <c r="H34" s="39"/>
      <c r="I34" s="149">
        <v>0.15</v>
      </c>
      <c r="J34" s="148">
        <f>ROUND(((SUM(BF91:BF363))*I34),2)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48</v>
      </c>
      <c r="F35" s="148">
        <f>ROUND((SUM(BG91:BG363)),2)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49</v>
      </c>
      <c r="F36" s="148">
        <f>ROUND((SUM(BH91:BH363)),2)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50</v>
      </c>
      <c r="F37" s="148">
        <f>ROUND((SUM(BI91:BI363)),2)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51</v>
      </c>
      <c r="E39" s="152"/>
      <c r="F39" s="152"/>
      <c r="G39" s="153" t="s">
        <v>52</v>
      </c>
      <c r="H39" s="154" t="s">
        <v>53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MŠ Děčín VI, Školní 1475/17 - dokončení výměny fasádních výplní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SO1 - Hospodářský pavilon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p.č.2889/24, k.ú. Podmokly</v>
      </c>
      <c r="G52" s="41"/>
      <c r="H52" s="41"/>
      <c r="I52" s="33" t="s">
        <v>23</v>
      </c>
      <c r="J52" s="73" t="str">
        <f>IF(J12="","",J12)</f>
        <v>8. 11. 2022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Statutární město Děčín</v>
      </c>
      <c r="G54" s="41"/>
      <c r="H54" s="41"/>
      <c r="I54" s="33" t="s">
        <v>32</v>
      </c>
      <c r="J54" s="37" t="str">
        <f>E21</f>
        <v>Vladimír Vidai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37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96</v>
      </c>
      <c r="D57" s="163"/>
      <c r="E57" s="163"/>
      <c r="F57" s="163"/>
      <c r="G57" s="163"/>
      <c r="H57" s="163"/>
      <c r="I57" s="163"/>
      <c r="J57" s="164" t="s">
        <v>97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73</v>
      </c>
      <c r="D59" s="41"/>
      <c r="E59" s="41"/>
      <c r="F59" s="41"/>
      <c r="G59" s="41"/>
      <c r="H59" s="41"/>
      <c r="I59" s="41"/>
      <c r="J59" s="103">
        <f>J91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98</v>
      </c>
    </row>
    <row r="60" spans="1:31" s="9" customFormat="1" ht="24.95" customHeight="1">
      <c r="A60" s="9"/>
      <c r="B60" s="166"/>
      <c r="C60" s="167"/>
      <c r="D60" s="168" t="s">
        <v>99</v>
      </c>
      <c r="E60" s="169"/>
      <c r="F60" s="169"/>
      <c r="G60" s="169"/>
      <c r="H60" s="169"/>
      <c r="I60" s="169"/>
      <c r="J60" s="170">
        <f>J92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100</v>
      </c>
      <c r="E61" s="175"/>
      <c r="F61" s="175"/>
      <c r="G61" s="175"/>
      <c r="H61" s="175"/>
      <c r="I61" s="175"/>
      <c r="J61" s="176">
        <f>J93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101</v>
      </c>
      <c r="E62" s="175"/>
      <c r="F62" s="175"/>
      <c r="G62" s="175"/>
      <c r="H62" s="175"/>
      <c r="I62" s="175"/>
      <c r="J62" s="176">
        <f>J97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102</v>
      </c>
      <c r="E63" s="175"/>
      <c r="F63" s="175"/>
      <c r="G63" s="175"/>
      <c r="H63" s="175"/>
      <c r="I63" s="175"/>
      <c r="J63" s="176">
        <f>J132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103</v>
      </c>
      <c r="E64" s="175"/>
      <c r="F64" s="175"/>
      <c r="G64" s="175"/>
      <c r="H64" s="175"/>
      <c r="I64" s="175"/>
      <c r="J64" s="176">
        <f>J136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104</v>
      </c>
      <c r="E65" s="175"/>
      <c r="F65" s="175"/>
      <c r="G65" s="175"/>
      <c r="H65" s="175"/>
      <c r="I65" s="175"/>
      <c r="J65" s="176">
        <f>J139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105</v>
      </c>
      <c r="E66" s="175"/>
      <c r="F66" s="175"/>
      <c r="G66" s="175"/>
      <c r="H66" s="175"/>
      <c r="I66" s="175"/>
      <c r="J66" s="176">
        <f>J211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106</v>
      </c>
      <c r="E67" s="175"/>
      <c r="F67" s="175"/>
      <c r="G67" s="175"/>
      <c r="H67" s="175"/>
      <c r="I67" s="175"/>
      <c r="J67" s="176">
        <f>J221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6"/>
      <c r="C68" s="167"/>
      <c r="D68" s="168" t="s">
        <v>107</v>
      </c>
      <c r="E68" s="169"/>
      <c r="F68" s="169"/>
      <c r="G68" s="169"/>
      <c r="H68" s="169"/>
      <c r="I68" s="169"/>
      <c r="J68" s="170">
        <f>J224</f>
        <v>0</v>
      </c>
      <c r="K68" s="167"/>
      <c r="L68" s="17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2"/>
      <c r="C69" s="173"/>
      <c r="D69" s="174" t="s">
        <v>108</v>
      </c>
      <c r="E69" s="175"/>
      <c r="F69" s="175"/>
      <c r="G69" s="175"/>
      <c r="H69" s="175"/>
      <c r="I69" s="175"/>
      <c r="J69" s="176">
        <f>J225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109</v>
      </c>
      <c r="E70" s="175"/>
      <c r="F70" s="175"/>
      <c r="G70" s="175"/>
      <c r="H70" s="175"/>
      <c r="I70" s="175"/>
      <c r="J70" s="176">
        <f>J246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110</v>
      </c>
      <c r="E71" s="175"/>
      <c r="F71" s="175"/>
      <c r="G71" s="175"/>
      <c r="H71" s="175"/>
      <c r="I71" s="175"/>
      <c r="J71" s="176">
        <f>J348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pans="1:31" s="2" customFormat="1" ht="6.95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5" customHeight="1">
      <c r="A78" s="39"/>
      <c r="B78" s="40"/>
      <c r="C78" s="24" t="s">
        <v>111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161" t="str">
        <f>E7</f>
        <v>MŠ Děčín VI, Školní 1475/17 - dokončení výměny fasádních výplní</v>
      </c>
      <c r="F81" s="33"/>
      <c r="G81" s="33"/>
      <c r="H81" s="33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93</v>
      </c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E9</f>
        <v>SO1 - Hospodářský pavilon</v>
      </c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21</v>
      </c>
      <c r="D85" s="41"/>
      <c r="E85" s="41"/>
      <c r="F85" s="28" t="str">
        <f>F12</f>
        <v>p.č.2889/24, k.ú. Podmokly</v>
      </c>
      <c r="G85" s="41"/>
      <c r="H85" s="41"/>
      <c r="I85" s="33" t="s">
        <v>23</v>
      </c>
      <c r="J85" s="73" t="str">
        <f>IF(J12="","",J12)</f>
        <v>8. 11. 2022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25</v>
      </c>
      <c r="D87" s="41"/>
      <c r="E87" s="41"/>
      <c r="F87" s="28" t="str">
        <f>E15</f>
        <v>Statutární město Děčín</v>
      </c>
      <c r="G87" s="41"/>
      <c r="H87" s="41"/>
      <c r="I87" s="33" t="s">
        <v>32</v>
      </c>
      <c r="J87" s="37" t="str">
        <f>E21</f>
        <v>Vladimír Vidai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30</v>
      </c>
      <c r="D88" s="41"/>
      <c r="E88" s="41"/>
      <c r="F88" s="28" t="str">
        <f>IF(E18="","",E18)</f>
        <v>Vyplň údaj</v>
      </c>
      <c r="G88" s="41"/>
      <c r="H88" s="41"/>
      <c r="I88" s="33" t="s">
        <v>37</v>
      </c>
      <c r="J88" s="37" t="str">
        <f>E24</f>
        <v xml:space="preserve"> </v>
      </c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78"/>
      <c r="B90" s="179"/>
      <c r="C90" s="180" t="s">
        <v>112</v>
      </c>
      <c r="D90" s="181" t="s">
        <v>60</v>
      </c>
      <c r="E90" s="181" t="s">
        <v>56</v>
      </c>
      <c r="F90" s="181" t="s">
        <v>57</v>
      </c>
      <c r="G90" s="181" t="s">
        <v>113</v>
      </c>
      <c r="H90" s="181" t="s">
        <v>114</v>
      </c>
      <c r="I90" s="181" t="s">
        <v>115</v>
      </c>
      <c r="J90" s="181" t="s">
        <v>97</v>
      </c>
      <c r="K90" s="182" t="s">
        <v>116</v>
      </c>
      <c r="L90" s="183"/>
      <c r="M90" s="93" t="s">
        <v>19</v>
      </c>
      <c r="N90" s="94" t="s">
        <v>45</v>
      </c>
      <c r="O90" s="94" t="s">
        <v>117</v>
      </c>
      <c r="P90" s="94" t="s">
        <v>118</v>
      </c>
      <c r="Q90" s="94" t="s">
        <v>119</v>
      </c>
      <c r="R90" s="94" t="s">
        <v>120</v>
      </c>
      <c r="S90" s="94" t="s">
        <v>121</v>
      </c>
      <c r="T90" s="95" t="s">
        <v>122</v>
      </c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</row>
    <row r="91" spans="1:63" s="2" customFormat="1" ht="22.8" customHeight="1">
      <c r="A91" s="39"/>
      <c r="B91" s="40"/>
      <c r="C91" s="100" t="s">
        <v>123</v>
      </c>
      <c r="D91" s="41"/>
      <c r="E91" s="41"/>
      <c r="F91" s="41"/>
      <c r="G91" s="41"/>
      <c r="H91" s="41"/>
      <c r="I91" s="41"/>
      <c r="J91" s="184">
        <f>BK91</f>
        <v>0</v>
      </c>
      <c r="K91" s="41"/>
      <c r="L91" s="45"/>
      <c r="M91" s="96"/>
      <c r="N91" s="185"/>
      <c r="O91" s="97"/>
      <c r="P91" s="186">
        <f>P92+P224</f>
        <v>0</v>
      </c>
      <c r="Q91" s="97"/>
      <c r="R91" s="186">
        <f>R92+R224</f>
        <v>4.668394599999999</v>
      </c>
      <c r="S91" s="97"/>
      <c r="T91" s="187">
        <f>T92+T224</f>
        <v>3.5972707999999995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74</v>
      </c>
      <c r="AU91" s="18" t="s">
        <v>98</v>
      </c>
      <c r="BK91" s="188">
        <f>BK92+BK224</f>
        <v>0</v>
      </c>
    </row>
    <row r="92" spans="1:63" s="12" customFormat="1" ht="25.9" customHeight="1">
      <c r="A92" s="12"/>
      <c r="B92" s="189"/>
      <c r="C92" s="190"/>
      <c r="D92" s="191" t="s">
        <v>74</v>
      </c>
      <c r="E92" s="192" t="s">
        <v>124</v>
      </c>
      <c r="F92" s="192" t="s">
        <v>125</v>
      </c>
      <c r="G92" s="190"/>
      <c r="H92" s="190"/>
      <c r="I92" s="193"/>
      <c r="J92" s="194">
        <f>BK92</f>
        <v>0</v>
      </c>
      <c r="K92" s="190"/>
      <c r="L92" s="195"/>
      <c r="M92" s="196"/>
      <c r="N92" s="197"/>
      <c r="O92" s="197"/>
      <c r="P92" s="198">
        <f>P93+P97+P132+P136+P139+P211+P221</f>
        <v>0</v>
      </c>
      <c r="Q92" s="197"/>
      <c r="R92" s="198">
        <f>R93+R97+R132+R136+R139+R211+R221</f>
        <v>2.13506282</v>
      </c>
      <c r="S92" s="197"/>
      <c r="T92" s="199">
        <f>T93+T97+T132+T136+T139+T211+T221</f>
        <v>3.5972707999999995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83</v>
      </c>
      <c r="AT92" s="201" t="s">
        <v>74</v>
      </c>
      <c r="AU92" s="201" t="s">
        <v>75</v>
      </c>
      <c r="AY92" s="200" t="s">
        <v>126</v>
      </c>
      <c r="BK92" s="202">
        <f>BK93+BK97+BK132+BK136+BK139+BK211+BK221</f>
        <v>0</v>
      </c>
    </row>
    <row r="93" spans="1:63" s="12" customFormat="1" ht="22.8" customHeight="1">
      <c r="A93" s="12"/>
      <c r="B93" s="189"/>
      <c r="C93" s="190"/>
      <c r="D93" s="191" t="s">
        <v>74</v>
      </c>
      <c r="E93" s="203" t="s">
        <v>127</v>
      </c>
      <c r="F93" s="203" t="s">
        <v>128</v>
      </c>
      <c r="G93" s="190"/>
      <c r="H93" s="190"/>
      <c r="I93" s="193"/>
      <c r="J93" s="204">
        <f>BK93</f>
        <v>0</v>
      </c>
      <c r="K93" s="190"/>
      <c r="L93" s="195"/>
      <c r="M93" s="196"/>
      <c r="N93" s="197"/>
      <c r="O93" s="197"/>
      <c r="P93" s="198">
        <f>SUM(P94:P96)</f>
        <v>0</v>
      </c>
      <c r="Q93" s="197"/>
      <c r="R93" s="198">
        <f>SUM(R94:R96)</f>
        <v>1.445675</v>
      </c>
      <c r="S93" s="197"/>
      <c r="T93" s="199">
        <f>SUM(T94:T96)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83</v>
      </c>
      <c r="AT93" s="201" t="s">
        <v>74</v>
      </c>
      <c r="AU93" s="201" t="s">
        <v>83</v>
      </c>
      <c r="AY93" s="200" t="s">
        <v>126</v>
      </c>
      <c r="BK93" s="202">
        <f>SUM(BK94:BK96)</f>
        <v>0</v>
      </c>
    </row>
    <row r="94" spans="1:65" s="2" customFormat="1" ht="24.15" customHeight="1">
      <c r="A94" s="39"/>
      <c r="B94" s="40"/>
      <c r="C94" s="205" t="s">
        <v>83</v>
      </c>
      <c r="D94" s="205" t="s">
        <v>129</v>
      </c>
      <c r="E94" s="206" t="s">
        <v>130</v>
      </c>
      <c r="F94" s="207" t="s">
        <v>131</v>
      </c>
      <c r="G94" s="208" t="s">
        <v>132</v>
      </c>
      <c r="H94" s="209">
        <v>0.77</v>
      </c>
      <c r="I94" s="210"/>
      <c r="J94" s="211">
        <f>ROUND(I94*H94,2)</f>
        <v>0</v>
      </c>
      <c r="K94" s="207" t="s">
        <v>133</v>
      </c>
      <c r="L94" s="45"/>
      <c r="M94" s="212" t="s">
        <v>19</v>
      </c>
      <c r="N94" s="213" t="s">
        <v>46</v>
      </c>
      <c r="O94" s="85"/>
      <c r="P94" s="214">
        <f>O94*H94</f>
        <v>0</v>
      </c>
      <c r="Q94" s="214">
        <v>1.8775</v>
      </c>
      <c r="R94" s="214">
        <f>Q94*H94</f>
        <v>1.445675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134</v>
      </c>
      <c r="AT94" s="216" t="s">
        <v>129</v>
      </c>
      <c r="AU94" s="216" t="s">
        <v>85</v>
      </c>
      <c r="AY94" s="18" t="s">
        <v>126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83</v>
      </c>
      <c r="BK94" s="217">
        <f>ROUND(I94*H94,2)</f>
        <v>0</v>
      </c>
      <c r="BL94" s="18" t="s">
        <v>134</v>
      </c>
      <c r="BM94" s="216" t="s">
        <v>135</v>
      </c>
    </row>
    <row r="95" spans="1:47" s="2" customFormat="1" ht="12">
      <c r="A95" s="39"/>
      <c r="B95" s="40"/>
      <c r="C95" s="41"/>
      <c r="D95" s="218" t="s">
        <v>136</v>
      </c>
      <c r="E95" s="41"/>
      <c r="F95" s="219" t="s">
        <v>137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136</v>
      </c>
      <c r="AU95" s="18" t="s">
        <v>85</v>
      </c>
    </row>
    <row r="96" spans="1:51" s="13" customFormat="1" ht="12">
      <c r="A96" s="13"/>
      <c r="B96" s="223"/>
      <c r="C96" s="224"/>
      <c r="D96" s="225" t="s">
        <v>138</v>
      </c>
      <c r="E96" s="226" t="s">
        <v>19</v>
      </c>
      <c r="F96" s="227" t="s">
        <v>139</v>
      </c>
      <c r="G96" s="224"/>
      <c r="H96" s="228">
        <v>0.77</v>
      </c>
      <c r="I96" s="229"/>
      <c r="J96" s="224"/>
      <c r="K96" s="224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138</v>
      </c>
      <c r="AU96" s="234" t="s">
        <v>85</v>
      </c>
      <c r="AV96" s="13" t="s">
        <v>85</v>
      </c>
      <c r="AW96" s="13" t="s">
        <v>36</v>
      </c>
      <c r="AX96" s="13" t="s">
        <v>83</v>
      </c>
      <c r="AY96" s="234" t="s">
        <v>126</v>
      </c>
    </row>
    <row r="97" spans="1:63" s="12" customFormat="1" ht="22.8" customHeight="1">
      <c r="A97" s="12"/>
      <c r="B97" s="189"/>
      <c r="C97" s="190"/>
      <c r="D97" s="191" t="s">
        <v>74</v>
      </c>
      <c r="E97" s="203" t="s">
        <v>140</v>
      </c>
      <c r="F97" s="203" t="s">
        <v>141</v>
      </c>
      <c r="G97" s="190"/>
      <c r="H97" s="190"/>
      <c r="I97" s="193"/>
      <c r="J97" s="204">
        <f>BK97</f>
        <v>0</v>
      </c>
      <c r="K97" s="190"/>
      <c r="L97" s="195"/>
      <c r="M97" s="196"/>
      <c r="N97" s="197"/>
      <c r="O97" s="197"/>
      <c r="P97" s="198">
        <f>SUM(P98:P131)</f>
        <v>0</v>
      </c>
      <c r="Q97" s="197"/>
      <c r="R97" s="198">
        <f>SUM(R98:R131)</f>
        <v>0.6806128199999998</v>
      </c>
      <c r="S97" s="197"/>
      <c r="T97" s="199">
        <f>SUM(T98:T131)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0" t="s">
        <v>83</v>
      </c>
      <c r="AT97" s="201" t="s">
        <v>74</v>
      </c>
      <c r="AU97" s="201" t="s">
        <v>83</v>
      </c>
      <c r="AY97" s="200" t="s">
        <v>126</v>
      </c>
      <c r="BK97" s="202">
        <f>SUM(BK98:BK131)</f>
        <v>0</v>
      </c>
    </row>
    <row r="98" spans="1:65" s="2" customFormat="1" ht="16.5" customHeight="1">
      <c r="A98" s="39"/>
      <c r="B98" s="40"/>
      <c r="C98" s="205" t="s">
        <v>85</v>
      </c>
      <c r="D98" s="205" t="s">
        <v>129</v>
      </c>
      <c r="E98" s="206" t="s">
        <v>142</v>
      </c>
      <c r="F98" s="207" t="s">
        <v>143</v>
      </c>
      <c r="G98" s="208" t="s">
        <v>144</v>
      </c>
      <c r="H98" s="209">
        <v>3.078</v>
      </c>
      <c r="I98" s="210"/>
      <c r="J98" s="211">
        <f>ROUND(I98*H98,2)</f>
        <v>0</v>
      </c>
      <c r="K98" s="207" t="s">
        <v>133</v>
      </c>
      <c r="L98" s="45"/>
      <c r="M98" s="212" t="s">
        <v>19</v>
      </c>
      <c r="N98" s="213" t="s">
        <v>46</v>
      </c>
      <c r="O98" s="85"/>
      <c r="P98" s="214">
        <f>O98*H98</f>
        <v>0</v>
      </c>
      <c r="Q98" s="214">
        <v>0.00026</v>
      </c>
      <c r="R98" s="214">
        <f>Q98*H98</f>
        <v>0.0008002799999999999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134</v>
      </c>
      <c r="AT98" s="216" t="s">
        <v>129</v>
      </c>
      <c r="AU98" s="216" t="s">
        <v>85</v>
      </c>
      <c r="AY98" s="18" t="s">
        <v>126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83</v>
      </c>
      <c r="BK98" s="217">
        <f>ROUND(I98*H98,2)</f>
        <v>0</v>
      </c>
      <c r="BL98" s="18" t="s">
        <v>134</v>
      </c>
      <c r="BM98" s="216" t="s">
        <v>145</v>
      </c>
    </row>
    <row r="99" spans="1:47" s="2" customFormat="1" ht="12">
      <c r="A99" s="39"/>
      <c r="B99" s="40"/>
      <c r="C99" s="41"/>
      <c r="D99" s="218" t="s">
        <v>136</v>
      </c>
      <c r="E99" s="41"/>
      <c r="F99" s="219" t="s">
        <v>146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136</v>
      </c>
      <c r="AU99" s="18" t="s">
        <v>85</v>
      </c>
    </row>
    <row r="100" spans="1:65" s="2" customFormat="1" ht="24.15" customHeight="1">
      <c r="A100" s="39"/>
      <c r="B100" s="40"/>
      <c r="C100" s="205" t="s">
        <v>127</v>
      </c>
      <c r="D100" s="205" t="s">
        <v>129</v>
      </c>
      <c r="E100" s="206" t="s">
        <v>147</v>
      </c>
      <c r="F100" s="207" t="s">
        <v>148</v>
      </c>
      <c r="G100" s="208" t="s">
        <v>144</v>
      </c>
      <c r="H100" s="209">
        <v>3.078</v>
      </c>
      <c r="I100" s="210"/>
      <c r="J100" s="211">
        <f>ROUND(I100*H100,2)</f>
        <v>0</v>
      </c>
      <c r="K100" s="207" t="s">
        <v>133</v>
      </c>
      <c r="L100" s="45"/>
      <c r="M100" s="212" t="s">
        <v>19</v>
      </c>
      <c r="N100" s="213" t="s">
        <v>46</v>
      </c>
      <c r="O100" s="85"/>
      <c r="P100" s="214">
        <f>O100*H100</f>
        <v>0</v>
      </c>
      <c r="Q100" s="214">
        <v>0.00438</v>
      </c>
      <c r="R100" s="214">
        <f>Q100*H100</f>
        <v>0.01348164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134</v>
      </c>
      <c r="AT100" s="216" t="s">
        <v>129</v>
      </c>
      <c r="AU100" s="216" t="s">
        <v>85</v>
      </c>
      <c r="AY100" s="18" t="s">
        <v>126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83</v>
      </c>
      <c r="BK100" s="217">
        <f>ROUND(I100*H100,2)</f>
        <v>0</v>
      </c>
      <c r="BL100" s="18" t="s">
        <v>134</v>
      </c>
      <c r="BM100" s="216" t="s">
        <v>149</v>
      </c>
    </row>
    <row r="101" spans="1:47" s="2" customFormat="1" ht="12">
      <c r="A101" s="39"/>
      <c r="B101" s="40"/>
      <c r="C101" s="41"/>
      <c r="D101" s="218" t="s">
        <v>136</v>
      </c>
      <c r="E101" s="41"/>
      <c r="F101" s="219" t="s">
        <v>150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136</v>
      </c>
      <c r="AU101" s="18" t="s">
        <v>85</v>
      </c>
    </row>
    <row r="102" spans="1:51" s="13" customFormat="1" ht="12">
      <c r="A102" s="13"/>
      <c r="B102" s="223"/>
      <c r="C102" s="224"/>
      <c r="D102" s="225" t="s">
        <v>138</v>
      </c>
      <c r="E102" s="226" t="s">
        <v>19</v>
      </c>
      <c r="F102" s="227" t="s">
        <v>151</v>
      </c>
      <c r="G102" s="224"/>
      <c r="H102" s="228">
        <v>3.078</v>
      </c>
      <c r="I102" s="229"/>
      <c r="J102" s="224"/>
      <c r="K102" s="224"/>
      <c r="L102" s="230"/>
      <c r="M102" s="231"/>
      <c r="N102" s="232"/>
      <c r="O102" s="232"/>
      <c r="P102" s="232"/>
      <c r="Q102" s="232"/>
      <c r="R102" s="232"/>
      <c r="S102" s="232"/>
      <c r="T102" s="23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4" t="s">
        <v>138</v>
      </c>
      <c r="AU102" s="234" t="s">
        <v>85</v>
      </c>
      <c r="AV102" s="13" t="s">
        <v>85</v>
      </c>
      <c r="AW102" s="13" t="s">
        <v>36</v>
      </c>
      <c r="AX102" s="13" t="s">
        <v>83</v>
      </c>
      <c r="AY102" s="234" t="s">
        <v>126</v>
      </c>
    </row>
    <row r="103" spans="1:65" s="2" customFormat="1" ht="16.5" customHeight="1">
      <c r="A103" s="39"/>
      <c r="B103" s="40"/>
      <c r="C103" s="205" t="s">
        <v>134</v>
      </c>
      <c r="D103" s="205" t="s">
        <v>129</v>
      </c>
      <c r="E103" s="206" t="s">
        <v>152</v>
      </c>
      <c r="F103" s="207" t="s">
        <v>153</v>
      </c>
      <c r="G103" s="208" t="s">
        <v>144</v>
      </c>
      <c r="H103" s="209">
        <v>3.078</v>
      </c>
      <c r="I103" s="210"/>
      <c r="J103" s="211">
        <f>ROUND(I103*H103,2)</f>
        <v>0</v>
      </c>
      <c r="K103" s="207" t="s">
        <v>133</v>
      </c>
      <c r="L103" s="45"/>
      <c r="M103" s="212" t="s">
        <v>19</v>
      </c>
      <c r="N103" s="213" t="s">
        <v>46</v>
      </c>
      <c r="O103" s="85"/>
      <c r="P103" s="214">
        <f>O103*H103</f>
        <v>0</v>
      </c>
      <c r="Q103" s="214">
        <v>0.003</v>
      </c>
      <c r="R103" s="214">
        <f>Q103*H103</f>
        <v>0.009234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134</v>
      </c>
      <c r="AT103" s="216" t="s">
        <v>129</v>
      </c>
      <c r="AU103" s="216" t="s">
        <v>85</v>
      </c>
      <c r="AY103" s="18" t="s">
        <v>126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83</v>
      </c>
      <c r="BK103" s="217">
        <f>ROUND(I103*H103,2)</f>
        <v>0</v>
      </c>
      <c r="BL103" s="18" t="s">
        <v>134</v>
      </c>
      <c r="BM103" s="216" t="s">
        <v>154</v>
      </c>
    </row>
    <row r="104" spans="1:47" s="2" customFormat="1" ht="12">
      <c r="A104" s="39"/>
      <c r="B104" s="40"/>
      <c r="C104" s="41"/>
      <c r="D104" s="218" t="s">
        <v>136</v>
      </c>
      <c r="E104" s="41"/>
      <c r="F104" s="219" t="s">
        <v>155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136</v>
      </c>
      <c r="AU104" s="18" t="s">
        <v>85</v>
      </c>
    </row>
    <row r="105" spans="1:65" s="2" customFormat="1" ht="21.75" customHeight="1">
      <c r="A105" s="39"/>
      <c r="B105" s="40"/>
      <c r="C105" s="205" t="s">
        <v>156</v>
      </c>
      <c r="D105" s="205" t="s">
        <v>129</v>
      </c>
      <c r="E105" s="206" t="s">
        <v>157</v>
      </c>
      <c r="F105" s="207" t="s">
        <v>158</v>
      </c>
      <c r="G105" s="208" t="s">
        <v>159</v>
      </c>
      <c r="H105" s="209">
        <v>1</v>
      </c>
      <c r="I105" s="210"/>
      <c r="J105" s="211">
        <f>ROUND(I105*H105,2)</f>
        <v>0</v>
      </c>
      <c r="K105" s="207" t="s">
        <v>133</v>
      </c>
      <c r="L105" s="45"/>
      <c r="M105" s="212" t="s">
        <v>19</v>
      </c>
      <c r="N105" s="213" t="s">
        <v>46</v>
      </c>
      <c r="O105" s="85"/>
      <c r="P105" s="214">
        <f>O105*H105</f>
        <v>0</v>
      </c>
      <c r="Q105" s="214">
        <v>0.147</v>
      </c>
      <c r="R105" s="214">
        <f>Q105*H105</f>
        <v>0.147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134</v>
      </c>
      <c r="AT105" s="216" t="s">
        <v>129</v>
      </c>
      <c r="AU105" s="216" t="s">
        <v>85</v>
      </c>
      <c r="AY105" s="18" t="s">
        <v>126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83</v>
      </c>
      <c r="BK105" s="217">
        <f>ROUND(I105*H105,2)</f>
        <v>0</v>
      </c>
      <c r="BL105" s="18" t="s">
        <v>134</v>
      </c>
      <c r="BM105" s="216" t="s">
        <v>160</v>
      </c>
    </row>
    <row r="106" spans="1:47" s="2" customFormat="1" ht="12">
      <c r="A106" s="39"/>
      <c r="B106" s="40"/>
      <c r="C106" s="41"/>
      <c r="D106" s="218" t="s">
        <v>136</v>
      </c>
      <c r="E106" s="41"/>
      <c r="F106" s="219" t="s">
        <v>161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136</v>
      </c>
      <c r="AU106" s="18" t="s">
        <v>85</v>
      </c>
    </row>
    <row r="107" spans="1:65" s="2" customFormat="1" ht="16.5" customHeight="1">
      <c r="A107" s="39"/>
      <c r="B107" s="40"/>
      <c r="C107" s="205" t="s">
        <v>140</v>
      </c>
      <c r="D107" s="205" t="s">
        <v>129</v>
      </c>
      <c r="E107" s="206" t="s">
        <v>162</v>
      </c>
      <c r="F107" s="207" t="s">
        <v>163</v>
      </c>
      <c r="G107" s="208" t="s">
        <v>164</v>
      </c>
      <c r="H107" s="209">
        <v>311.234</v>
      </c>
      <c r="I107" s="210"/>
      <c r="J107" s="211">
        <f>ROUND(I107*H107,2)</f>
        <v>0</v>
      </c>
      <c r="K107" s="207" t="s">
        <v>133</v>
      </c>
      <c r="L107" s="45"/>
      <c r="M107" s="212" t="s">
        <v>19</v>
      </c>
      <c r="N107" s="213" t="s">
        <v>46</v>
      </c>
      <c r="O107" s="85"/>
      <c r="P107" s="214">
        <f>O107*H107</f>
        <v>0</v>
      </c>
      <c r="Q107" s="214">
        <v>0.0015</v>
      </c>
      <c r="R107" s="214">
        <f>Q107*H107</f>
        <v>0.46685099999999996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134</v>
      </c>
      <c r="AT107" s="216" t="s">
        <v>129</v>
      </c>
      <c r="AU107" s="216" t="s">
        <v>85</v>
      </c>
      <c r="AY107" s="18" t="s">
        <v>126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83</v>
      </c>
      <c r="BK107" s="217">
        <f>ROUND(I107*H107,2)</f>
        <v>0</v>
      </c>
      <c r="BL107" s="18" t="s">
        <v>134</v>
      </c>
      <c r="BM107" s="216" t="s">
        <v>165</v>
      </c>
    </row>
    <row r="108" spans="1:47" s="2" customFormat="1" ht="12">
      <c r="A108" s="39"/>
      <c r="B108" s="40"/>
      <c r="C108" s="41"/>
      <c r="D108" s="218" t="s">
        <v>136</v>
      </c>
      <c r="E108" s="41"/>
      <c r="F108" s="219" t="s">
        <v>166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136</v>
      </c>
      <c r="AU108" s="18" t="s">
        <v>85</v>
      </c>
    </row>
    <row r="109" spans="1:51" s="13" customFormat="1" ht="12">
      <c r="A109" s="13"/>
      <c r="B109" s="223"/>
      <c r="C109" s="224"/>
      <c r="D109" s="225" t="s">
        <v>138</v>
      </c>
      <c r="E109" s="226" t="s">
        <v>19</v>
      </c>
      <c r="F109" s="227" t="s">
        <v>167</v>
      </c>
      <c r="G109" s="224"/>
      <c r="H109" s="228">
        <v>5.92</v>
      </c>
      <c r="I109" s="229"/>
      <c r="J109" s="224"/>
      <c r="K109" s="224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138</v>
      </c>
      <c r="AU109" s="234" t="s">
        <v>85</v>
      </c>
      <c r="AV109" s="13" t="s">
        <v>85</v>
      </c>
      <c r="AW109" s="13" t="s">
        <v>36</v>
      </c>
      <c r="AX109" s="13" t="s">
        <v>75</v>
      </c>
      <c r="AY109" s="234" t="s">
        <v>126</v>
      </c>
    </row>
    <row r="110" spans="1:51" s="13" customFormat="1" ht="12">
      <c r="A110" s="13"/>
      <c r="B110" s="223"/>
      <c r="C110" s="224"/>
      <c r="D110" s="225" t="s">
        <v>138</v>
      </c>
      <c r="E110" s="226" t="s">
        <v>19</v>
      </c>
      <c r="F110" s="227" t="s">
        <v>168</v>
      </c>
      <c r="G110" s="224"/>
      <c r="H110" s="228">
        <v>50.4</v>
      </c>
      <c r="I110" s="229"/>
      <c r="J110" s="224"/>
      <c r="K110" s="224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138</v>
      </c>
      <c r="AU110" s="234" t="s">
        <v>85</v>
      </c>
      <c r="AV110" s="13" t="s">
        <v>85</v>
      </c>
      <c r="AW110" s="13" t="s">
        <v>36</v>
      </c>
      <c r="AX110" s="13" t="s">
        <v>75</v>
      </c>
      <c r="AY110" s="234" t="s">
        <v>126</v>
      </c>
    </row>
    <row r="111" spans="1:51" s="13" customFormat="1" ht="12">
      <c r="A111" s="13"/>
      <c r="B111" s="223"/>
      <c r="C111" s="224"/>
      <c r="D111" s="225" t="s">
        <v>138</v>
      </c>
      <c r="E111" s="226" t="s">
        <v>19</v>
      </c>
      <c r="F111" s="227" t="s">
        <v>169</v>
      </c>
      <c r="G111" s="224"/>
      <c r="H111" s="228">
        <v>14.4</v>
      </c>
      <c r="I111" s="229"/>
      <c r="J111" s="224"/>
      <c r="K111" s="224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138</v>
      </c>
      <c r="AU111" s="234" t="s">
        <v>85</v>
      </c>
      <c r="AV111" s="13" t="s">
        <v>85</v>
      </c>
      <c r="AW111" s="13" t="s">
        <v>36</v>
      </c>
      <c r="AX111" s="13" t="s">
        <v>75</v>
      </c>
      <c r="AY111" s="234" t="s">
        <v>126</v>
      </c>
    </row>
    <row r="112" spans="1:51" s="13" customFormat="1" ht="12">
      <c r="A112" s="13"/>
      <c r="B112" s="223"/>
      <c r="C112" s="224"/>
      <c r="D112" s="225" t="s">
        <v>138</v>
      </c>
      <c r="E112" s="226" t="s">
        <v>19</v>
      </c>
      <c r="F112" s="227" t="s">
        <v>170</v>
      </c>
      <c r="G112" s="224"/>
      <c r="H112" s="228">
        <v>10.52</v>
      </c>
      <c r="I112" s="229"/>
      <c r="J112" s="224"/>
      <c r="K112" s="224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138</v>
      </c>
      <c r="AU112" s="234" t="s">
        <v>85</v>
      </c>
      <c r="AV112" s="13" t="s">
        <v>85</v>
      </c>
      <c r="AW112" s="13" t="s">
        <v>36</v>
      </c>
      <c r="AX112" s="13" t="s">
        <v>75</v>
      </c>
      <c r="AY112" s="234" t="s">
        <v>126</v>
      </c>
    </row>
    <row r="113" spans="1:51" s="13" customFormat="1" ht="12">
      <c r="A113" s="13"/>
      <c r="B113" s="223"/>
      <c r="C113" s="224"/>
      <c r="D113" s="225" t="s">
        <v>138</v>
      </c>
      <c r="E113" s="226" t="s">
        <v>19</v>
      </c>
      <c r="F113" s="227" t="s">
        <v>171</v>
      </c>
      <c r="G113" s="224"/>
      <c r="H113" s="228">
        <v>20.674</v>
      </c>
      <c r="I113" s="229"/>
      <c r="J113" s="224"/>
      <c r="K113" s="224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138</v>
      </c>
      <c r="AU113" s="234" t="s">
        <v>85</v>
      </c>
      <c r="AV113" s="13" t="s">
        <v>85</v>
      </c>
      <c r="AW113" s="13" t="s">
        <v>36</v>
      </c>
      <c r="AX113" s="13" t="s">
        <v>75</v>
      </c>
      <c r="AY113" s="234" t="s">
        <v>126</v>
      </c>
    </row>
    <row r="114" spans="1:51" s="13" customFormat="1" ht="12">
      <c r="A114" s="13"/>
      <c r="B114" s="223"/>
      <c r="C114" s="224"/>
      <c r="D114" s="225" t="s">
        <v>138</v>
      </c>
      <c r="E114" s="226" t="s">
        <v>19</v>
      </c>
      <c r="F114" s="227" t="s">
        <v>172</v>
      </c>
      <c r="G114" s="224"/>
      <c r="H114" s="228">
        <v>31.92</v>
      </c>
      <c r="I114" s="229"/>
      <c r="J114" s="224"/>
      <c r="K114" s="224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138</v>
      </c>
      <c r="AU114" s="234" t="s">
        <v>85</v>
      </c>
      <c r="AV114" s="13" t="s">
        <v>85</v>
      </c>
      <c r="AW114" s="13" t="s">
        <v>36</v>
      </c>
      <c r="AX114" s="13" t="s">
        <v>75</v>
      </c>
      <c r="AY114" s="234" t="s">
        <v>126</v>
      </c>
    </row>
    <row r="115" spans="1:51" s="14" customFormat="1" ht="12">
      <c r="A115" s="14"/>
      <c r="B115" s="235"/>
      <c r="C115" s="236"/>
      <c r="D115" s="225" t="s">
        <v>138</v>
      </c>
      <c r="E115" s="237" t="s">
        <v>19</v>
      </c>
      <c r="F115" s="238" t="s">
        <v>173</v>
      </c>
      <c r="G115" s="236"/>
      <c r="H115" s="239">
        <v>133.834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5" t="s">
        <v>138</v>
      </c>
      <c r="AU115" s="245" t="s">
        <v>85</v>
      </c>
      <c r="AV115" s="14" t="s">
        <v>127</v>
      </c>
      <c r="AW115" s="14" t="s">
        <v>36</v>
      </c>
      <c r="AX115" s="14" t="s">
        <v>75</v>
      </c>
      <c r="AY115" s="245" t="s">
        <v>126</v>
      </c>
    </row>
    <row r="116" spans="1:51" s="13" customFormat="1" ht="12">
      <c r="A116" s="13"/>
      <c r="B116" s="223"/>
      <c r="C116" s="224"/>
      <c r="D116" s="225" t="s">
        <v>138</v>
      </c>
      <c r="E116" s="226" t="s">
        <v>19</v>
      </c>
      <c r="F116" s="227" t="s">
        <v>174</v>
      </c>
      <c r="G116" s="224"/>
      <c r="H116" s="228">
        <v>57.92</v>
      </c>
      <c r="I116" s="229"/>
      <c r="J116" s="224"/>
      <c r="K116" s="224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138</v>
      </c>
      <c r="AU116" s="234" t="s">
        <v>85</v>
      </c>
      <c r="AV116" s="13" t="s">
        <v>85</v>
      </c>
      <c r="AW116" s="13" t="s">
        <v>36</v>
      </c>
      <c r="AX116" s="13" t="s">
        <v>75</v>
      </c>
      <c r="AY116" s="234" t="s">
        <v>126</v>
      </c>
    </row>
    <row r="117" spans="1:51" s="13" customFormat="1" ht="12">
      <c r="A117" s="13"/>
      <c r="B117" s="223"/>
      <c r="C117" s="224"/>
      <c r="D117" s="225" t="s">
        <v>138</v>
      </c>
      <c r="E117" s="226" t="s">
        <v>19</v>
      </c>
      <c r="F117" s="227" t="s">
        <v>175</v>
      </c>
      <c r="G117" s="224"/>
      <c r="H117" s="228">
        <v>38.52</v>
      </c>
      <c r="I117" s="229"/>
      <c r="J117" s="224"/>
      <c r="K117" s="224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138</v>
      </c>
      <c r="AU117" s="234" t="s">
        <v>85</v>
      </c>
      <c r="AV117" s="13" t="s">
        <v>85</v>
      </c>
      <c r="AW117" s="13" t="s">
        <v>36</v>
      </c>
      <c r="AX117" s="13" t="s">
        <v>75</v>
      </c>
      <c r="AY117" s="234" t="s">
        <v>126</v>
      </c>
    </row>
    <row r="118" spans="1:51" s="13" customFormat="1" ht="12">
      <c r="A118" s="13"/>
      <c r="B118" s="223"/>
      <c r="C118" s="224"/>
      <c r="D118" s="225" t="s">
        <v>138</v>
      </c>
      <c r="E118" s="226" t="s">
        <v>19</v>
      </c>
      <c r="F118" s="227" t="s">
        <v>176</v>
      </c>
      <c r="G118" s="224"/>
      <c r="H118" s="228">
        <v>28.16</v>
      </c>
      <c r="I118" s="229"/>
      <c r="J118" s="224"/>
      <c r="K118" s="224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138</v>
      </c>
      <c r="AU118" s="234" t="s">
        <v>85</v>
      </c>
      <c r="AV118" s="13" t="s">
        <v>85</v>
      </c>
      <c r="AW118" s="13" t="s">
        <v>36</v>
      </c>
      <c r="AX118" s="13" t="s">
        <v>75</v>
      </c>
      <c r="AY118" s="234" t="s">
        <v>126</v>
      </c>
    </row>
    <row r="119" spans="1:51" s="13" customFormat="1" ht="12">
      <c r="A119" s="13"/>
      <c r="B119" s="223"/>
      <c r="C119" s="224"/>
      <c r="D119" s="225" t="s">
        <v>138</v>
      </c>
      <c r="E119" s="226" t="s">
        <v>19</v>
      </c>
      <c r="F119" s="227" t="s">
        <v>177</v>
      </c>
      <c r="G119" s="224"/>
      <c r="H119" s="228">
        <v>13.2</v>
      </c>
      <c r="I119" s="229"/>
      <c r="J119" s="224"/>
      <c r="K119" s="224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138</v>
      </c>
      <c r="AU119" s="234" t="s">
        <v>85</v>
      </c>
      <c r="AV119" s="13" t="s">
        <v>85</v>
      </c>
      <c r="AW119" s="13" t="s">
        <v>36</v>
      </c>
      <c r="AX119" s="13" t="s">
        <v>75</v>
      </c>
      <c r="AY119" s="234" t="s">
        <v>126</v>
      </c>
    </row>
    <row r="120" spans="1:51" s="13" customFormat="1" ht="12">
      <c r="A120" s="13"/>
      <c r="B120" s="223"/>
      <c r="C120" s="224"/>
      <c r="D120" s="225" t="s">
        <v>138</v>
      </c>
      <c r="E120" s="226" t="s">
        <v>19</v>
      </c>
      <c r="F120" s="227" t="s">
        <v>178</v>
      </c>
      <c r="G120" s="224"/>
      <c r="H120" s="228">
        <v>26.4</v>
      </c>
      <c r="I120" s="229"/>
      <c r="J120" s="224"/>
      <c r="K120" s="224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138</v>
      </c>
      <c r="AU120" s="234" t="s">
        <v>85</v>
      </c>
      <c r="AV120" s="13" t="s">
        <v>85</v>
      </c>
      <c r="AW120" s="13" t="s">
        <v>36</v>
      </c>
      <c r="AX120" s="13" t="s">
        <v>75</v>
      </c>
      <c r="AY120" s="234" t="s">
        <v>126</v>
      </c>
    </row>
    <row r="121" spans="1:51" s="13" customFormat="1" ht="12">
      <c r="A121" s="13"/>
      <c r="B121" s="223"/>
      <c r="C121" s="224"/>
      <c r="D121" s="225" t="s">
        <v>138</v>
      </c>
      <c r="E121" s="226" t="s">
        <v>19</v>
      </c>
      <c r="F121" s="227" t="s">
        <v>179</v>
      </c>
      <c r="G121" s="224"/>
      <c r="H121" s="228">
        <v>13.2</v>
      </c>
      <c r="I121" s="229"/>
      <c r="J121" s="224"/>
      <c r="K121" s="224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138</v>
      </c>
      <c r="AU121" s="234" t="s">
        <v>85</v>
      </c>
      <c r="AV121" s="13" t="s">
        <v>85</v>
      </c>
      <c r="AW121" s="13" t="s">
        <v>36</v>
      </c>
      <c r="AX121" s="13" t="s">
        <v>75</v>
      </c>
      <c r="AY121" s="234" t="s">
        <v>126</v>
      </c>
    </row>
    <row r="122" spans="1:51" s="14" customFormat="1" ht="12">
      <c r="A122" s="14"/>
      <c r="B122" s="235"/>
      <c r="C122" s="236"/>
      <c r="D122" s="225" t="s">
        <v>138</v>
      </c>
      <c r="E122" s="237" t="s">
        <v>19</v>
      </c>
      <c r="F122" s="238" t="s">
        <v>180</v>
      </c>
      <c r="G122" s="236"/>
      <c r="H122" s="239">
        <v>177.39999999999998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5" t="s">
        <v>138</v>
      </c>
      <c r="AU122" s="245" t="s">
        <v>85</v>
      </c>
      <c r="AV122" s="14" t="s">
        <v>127</v>
      </c>
      <c r="AW122" s="14" t="s">
        <v>36</v>
      </c>
      <c r="AX122" s="14" t="s">
        <v>75</v>
      </c>
      <c r="AY122" s="245" t="s">
        <v>126</v>
      </c>
    </row>
    <row r="123" spans="1:51" s="15" customFormat="1" ht="12">
      <c r="A123" s="15"/>
      <c r="B123" s="246"/>
      <c r="C123" s="247"/>
      <c r="D123" s="225" t="s">
        <v>138</v>
      </c>
      <c r="E123" s="248" t="s">
        <v>19</v>
      </c>
      <c r="F123" s="249" t="s">
        <v>181</v>
      </c>
      <c r="G123" s="247"/>
      <c r="H123" s="250">
        <v>311.234</v>
      </c>
      <c r="I123" s="251"/>
      <c r="J123" s="247"/>
      <c r="K123" s="247"/>
      <c r="L123" s="252"/>
      <c r="M123" s="253"/>
      <c r="N123" s="254"/>
      <c r="O123" s="254"/>
      <c r="P123" s="254"/>
      <c r="Q123" s="254"/>
      <c r="R123" s="254"/>
      <c r="S123" s="254"/>
      <c r="T123" s="25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6" t="s">
        <v>138</v>
      </c>
      <c r="AU123" s="256" t="s">
        <v>85</v>
      </c>
      <c r="AV123" s="15" t="s">
        <v>134</v>
      </c>
      <c r="AW123" s="15" t="s">
        <v>36</v>
      </c>
      <c r="AX123" s="15" t="s">
        <v>83</v>
      </c>
      <c r="AY123" s="256" t="s">
        <v>126</v>
      </c>
    </row>
    <row r="124" spans="1:65" s="2" customFormat="1" ht="16.5" customHeight="1">
      <c r="A124" s="39"/>
      <c r="B124" s="40"/>
      <c r="C124" s="205" t="s">
        <v>182</v>
      </c>
      <c r="D124" s="205" t="s">
        <v>129</v>
      </c>
      <c r="E124" s="206" t="s">
        <v>183</v>
      </c>
      <c r="F124" s="207" t="s">
        <v>184</v>
      </c>
      <c r="G124" s="208" t="s">
        <v>144</v>
      </c>
      <c r="H124" s="209">
        <v>3.078</v>
      </c>
      <c r="I124" s="210"/>
      <c r="J124" s="211">
        <f>ROUND(I124*H124,2)</f>
        <v>0</v>
      </c>
      <c r="K124" s="207" t="s">
        <v>133</v>
      </c>
      <c r="L124" s="45"/>
      <c r="M124" s="212" t="s">
        <v>19</v>
      </c>
      <c r="N124" s="213" t="s">
        <v>46</v>
      </c>
      <c r="O124" s="85"/>
      <c r="P124" s="214">
        <f>O124*H124</f>
        <v>0</v>
      </c>
      <c r="Q124" s="214">
        <v>0.00026</v>
      </c>
      <c r="R124" s="214">
        <f>Q124*H124</f>
        <v>0.0008002799999999999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134</v>
      </c>
      <c r="AT124" s="216" t="s">
        <v>129</v>
      </c>
      <c r="AU124" s="216" t="s">
        <v>85</v>
      </c>
      <c r="AY124" s="18" t="s">
        <v>126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83</v>
      </c>
      <c r="BK124" s="217">
        <f>ROUND(I124*H124,2)</f>
        <v>0</v>
      </c>
      <c r="BL124" s="18" t="s">
        <v>134</v>
      </c>
      <c r="BM124" s="216" t="s">
        <v>185</v>
      </c>
    </row>
    <row r="125" spans="1:47" s="2" customFormat="1" ht="12">
      <c r="A125" s="39"/>
      <c r="B125" s="40"/>
      <c r="C125" s="41"/>
      <c r="D125" s="218" t="s">
        <v>136</v>
      </c>
      <c r="E125" s="41"/>
      <c r="F125" s="219" t="s">
        <v>186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136</v>
      </c>
      <c r="AU125" s="18" t="s">
        <v>85</v>
      </c>
    </row>
    <row r="126" spans="1:65" s="2" customFormat="1" ht="24.15" customHeight="1">
      <c r="A126" s="39"/>
      <c r="B126" s="40"/>
      <c r="C126" s="205" t="s">
        <v>187</v>
      </c>
      <c r="D126" s="205" t="s">
        <v>129</v>
      </c>
      <c r="E126" s="206" t="s">
        <v>188</v>
      </c>
      <c r="F126" s="207" t="s">
        <v>189</v>
      </c>
      <c r="G126" s="208" t="s">
        <v>144</v>
      </c>
      <c r="H126" s="209">
        <v>3.078</v>
      </c>
      <c r="I126" s="210"/>
      <c r="J126" s="211">
        <f>ROUND(I126*H126,2)</f>
        <v>0</v>
      </c>
      <c r="K126" s="207" t="s">
        <v>133</v>
      </c>
      <c r="L126" s="45"/>
      <c r="M126" s="212" t="s">
        <v>19</v>
      </c>
      <c r="N126" s="213" t="s">
        <v>46</v>
      </c>
      <c r="O126" s="85"/>
      <c r="P126" s="214">
        <f>O126*H126</f>
        <v>0</v>
      </c>
      <c r="Q126" s="214">
        <v>0.00438</v>
      </c>
      <c r="R126" s="214">
        <f>Q126*H126</f>
        <v>0.01348164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134</v>
      </c>
      <c r="AT126" s="216" t="s">
        <v>129</v>
      </c>
      <c r="AU126" s="216" t="s">
        <v>85</v>
      </c>
      <c r="AY126" s="18" t="s">
        <v>126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83</v>
      </c>
      <c r="BK126" s="217">
        <f>ROUND(I126*H126,2)</f>
        <v>0</v>
      </c>
      <c r="BL126" s="18" t="s">
        <v>134</v>
      </c>
      <c r="BM126" s="216" t="s">
        <v>190</v>
      </c>
    </row>
    <row r="127" spans="1:47" s="2" customFormat="1" ht="12">
      <c r="A127" s="39"/>
      <c r="B127" s="40"/>
      <c r="C127" s="41"/>
      <c r="D127" s="218" t="s">
        <v>136</v>
      </c>
      <c r="E127" s="41"/>
      <c r="F127" s="219" t="s">
        <v>191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136</v>
      </c>
      <c r="AU127" s="18" t="s">
        <v>85</v>
      </c>
    </row>
    <row r="128" spans="1:65" s="2" customFormat="1" ht="24.15" customHeight="1">
      <c r="A128" s="39"/>
      <c r="B128" s="40"/>
      <c r="C128" s="205" t="s">
        <v>192</v>
      </c>
      <c r="D128" s="205" t="s">
        <v>129</v>
      </c>
      <c r="E128" s="206" t="s">
        <v>193</v>
      </c>
      <c r="F128" s="207" t="s">
        <v>194</v>
      </c>
      <c r="G128" s="208" t="s">
        <v>144</v>
      </c>
      <c r="H128" s="209">
        <v>3.078</v>
      </c>
      <c r="I128" s="210"/>
      <c r="J128" s="211">
        <f>ROUND(I128*H128,2)</f>
        <v>0</v>
      </c>
      <c r="K128" s="207" t="s">
        <v>133</v>
      </c>
      <c r="L128" s="45"/>
      <c r="M128" s="212" t="s">
        <v>19</v>
      </c>
      <c r="N128" s="213" t="s">
        <v>46</v>
      </c>
      <c r="O128" s="85"/>
      <c r="P128" s="214">
        <f>O128*H128</f>
        <v>0</v>
      </c>
      <c r="Q128" s="214">
        <v>0.00656</v>
      </c>
      <c r="R128" s="214">
        <f>Q128*H128</f>
        <v>0.02019168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134</v>
      </c>
      <c r="AT128" s="216" t="s">
        <v>129</v>
      </c>
      <c r="AU128" s="216" t="s">
        <v>85</v>
      </c>
      <c r="AY128" s="18" t="s">
        <v>126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83</v>
      </c>
      <c r="BK128" s="217">
        <f>ROUND(I128*H128,2)</f>
        <v>0</v>
      </c>
      <c r="BL128" s="18" t="s">
        <v>134</v>
      </c>
      <c r="BM128" s="216" t="s">
        <v>195</v>
      </c>
    </row>
    <row r="129" spans="1:47" s="2" customFormat="1" ht="12">
      <c r="A129" s="39"/>
      <c r="B129" s="40"/>
      <c r="C129" s="41"/>
      <c r="D129" s="218" t="s">
        <v>136</v>
      </c>
      <c r="E129" s="41"/>
      <c r="F129" s="219" t="s">
        <v>196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136</v>
      </c>
      <c r="AU129" s="18" t="s">
        <v>85</v>
      </c>
    </row>
    <row r="130" spans="1:65" s="2" customFormat="1" ht="24.15" customHeight="1">
      <c r="A130" s="39"/>
      <c r="B130" s="40"/>
      <c r="C130" s="205" t="s">
        <v>197</v>
      </c>
      <c r="D130" s="205" t="s">
        <v>129</v>
      </c>
      <c r="E130" s="206" t="s">
        <v>198</v>
      </c>
      <c r="F130" s="207" t="s">
        <v>199</v>
      </c>
      <c r="G130" s="208" t="s">
        <v>144</v>
      </c>
      <c r="H130" s="209">
        <v>3.078</v>
      </c>
      <c r="I130" s="210"/>
      <c r="J130" s="211">
        <f>ROUND(I130*H130,2)</f>
        <v>0</v>
      </c>
      <c r="K130" s="207" t="s">
        <v>133</v>
      </c>
      <c r="L130" s="45"/>
      <c r="M130" s="212" t="s">
        <v>19</v>
      </c>
      <c r="N130" s="213" t="s">
        <v>46</v>
      </c>
      <c r="O130" s="85"/>
      <c r="P130" s="214">
        <f>O130*H130</f>
        <v>0</v>
      </c>
      <c r="Q130" s="214">
        <v>0.00285</v>
      </c>
      <c r="R130" s="214">
        <f>Q130*H130</f>
        <v>0.0087723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134</v>
      </c>
      <c r="AT130" s="216" t="s">
        <v>129</v>
      </c>
      <c r="AU130" s="216" t="s">
        <v>85</v>
      </c>
      <c r="AY130" s="18" t="s">
        <v>126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83</v>
      </c>
      <c r="BK130" s="217">
        <f>ROUND(I130*H130,2)</f>
        <v>0</v>
      </c>
      <c r="BL130" s="18" t="s">
        <v>134</v>
      </c>
      <c r="BM130" s="216" t="s">
        <v>200</v>
      </c>
    </row>
    <row r="131" spans="1:47" s="2" customFormat="1" ht="12">
      <c r="A131" s="39"/>
      <c r="B131" s="40"/>
      <c r="C131" s="41"/>
      <c r="D131" s="218" t="s">
        <v>136</v>
      </c>
      <c r="E131" s="41"/>
      <c r="F131" s="219" t="s">
        <v>201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136</v>
      </c>
      <c r="AU131" s="18" t="s">
        <v>85</v>
      </c>
    </row>
    <row r="132" spans="1:63" s="12" customFormat="1" ht="22.8" customHeight="1">
      <c r="A132" s="12"/>
      <c r="B132" s="189"/>
      <c r="C132" s="190"/>
      <c r="D132" s="191" t="s">
        <v>74</v>
      </c>
      <c r="E132" s="203" t="s">
        <v>202</v>
      </c>
      <c r="F132" s="203" t="s">
        <v>203</v>
      </c>
      <c r="G132" s="190"/>
      <c r="H132" s="190"/>
      <c r="I132" s="193"/>
      <c r="J132" s="204">
        <f>BK132</f>
        <v>0</v>
      </c>
      <c r="K132" s="190"/>
      <c r="L132" s="195"/>
      <c r="M132" s="196"/>
      <c r="N132" s="197"/>
      <c r="O132" s="197"/>
      <c r="P132" s="198">
        <f>SUM(P133:P135)</f>
        <v>0</v>
      </c>
      <c r="Q132" s="197"/>
      <c r="R132" s="198">
        <f>SUM(R133:R135)</f>
        <v>0.008775</v>
      </c>
      <c r="S132" s="197"/>
      <c r="T132" s="199">
        <f>SUM(T133:T135)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0" t="s">
        <v>83</v>
      </c>
      <c r="AT132" s="201" t="s">
        <v>74</v>
      </c>
      <c r="AU132" s="201" t="s">
        <v>83</v>
      </c>
      <c r="AY132" s="200" t="s">
        <v>126</v>
      </c>
      <c r="BK132" s="202">
        <f>SUM(BK133:BK135)</f>
        <v>0</v>
      </c>
    </row>
    <row r="133" spans="1:65" s="2" customFormat="1" ht="24.15" customHeight="1">
      <c r="A133" s="39"/>
      <c r="B133" s="40"/>
      <c r="C133" s="205" t="s">
        <v>204</v>
      </c>
      <c r="D133" s="205" t="s">
        <v>129</v>
      </c>
      <c r="E133" s="206" t="s">
        <v>205</v>
      </c>
      <c r="F133" s="207" t="s">
        <v>206</v>
      </c>
      <c r="G133" s="208" t="s">
        <v>144</v>
      </c>
      <c r="H133" s="209">
        <v>67.5</v>
      </c>
      <c r="I133" s="210"/>
      <c r="J133" s="211">
        <f>ROUND(I133*H133,2)</f>
        <v>0</v>
      </c>
      <c r="K133" s="207" t="s">
        <v>133</v>
      </c>
      <c r="L133" s="45"/>
      <c r="M133" s="212" t="s">
        <v>19</v>
      </c>
      <c r="N133" s="213" t="s">
        <v>46</v>
      </c>
      <c r="O133" s="85"/>
      <c r="P133" s="214">
        <f>O133*H133</f>
        <v>0</v>
      </c>
      <c r="Q133" s="214">
        <v>0.00013</v>
      </c>
      <c r="R133" s="214">
        <f>Q133*H133</f>
        <v>0.008775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134</v>
      </c>
      <c r="AT133" s="216" t="s">
        <v>129</v>
      </c>
      <c r="AU133" s="216" t="s">
        <v>85</v>
      </c>
      <c r="AY133" s="18" t="s">
        <v>126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83</v>
      </c>
      <c r="BK133" s="217">
        <f>ROUND(I133*H133,2)</f>
        <v>0</v>
      </c>
      <c r="BL133" s="18" t="s">
        <v>134</v>
      </c>
      <c r="BM133" s="216" t="s">
        <v>207</v>
      </c>
    </row>
    <row r="134" spans="1:47" s="2" customFormat="1" ht="12">
      <c r="A134" s="39"/>
      <c r="B134" s="40"/>
      <c r="C134" s="41"/>
      <c r="D134" s="218" t="s">
        <v>136</v>
      </c>
      <c r="E134" s="41"/>
      <c r="F134" s="219" t="s">
        <v>208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136</v>
      </c>
      <c r="AU134" s="18" t="s">
        <v>85</v>
      </c>
    </row>
    <row r="135" spans="1:51" s="13" customFormat="1" ht="12">
      <c r="A135" s="13"/>
      <c r="B135" s="223"/>
      <c r="C135" s="224"/>
      <c r="D135" s="225" t="s">
        <v>138</v>
      </c>
      <c r="E135" s="226" t="s">
        <v>19</v>
      </c>
      <c r="F135" s="227" t="s">
        <v>209</v>
      </c>
      <c r="G135" s="224"/>
      <c r="H135" s="228">
        <v>67.5</v>
      </c>
      <c r="I135" s="229"/>
      <c r="J135" s="224"/>
      <c r="K135" s="224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138</v>
      </c>
      <c r="AU135" s="234" t="s">
        <v>85</v>
      </c>
      <c r="AV135" s="13" t="s">
        <v>85</v>
      </c>
      <c r="AW135" s="13" t="s">
        <v>36</v>
      </c>
      <c r="AX135" s="13" t="s">
        <v>83</v>
      </c>
      <c r="AY135" s="234" t="s">
        <v>126</v>
      </c>
    </row>
    <row r="136" spans="1:63" s="12" customFormat="1" ht="22.8" customHeight="1">
      <c r="A136" s="12"/>
      <c r="B136" s="189"/>
      <c r="C136" s="190"/>
      <c r="D136" s="191" t="s">
        <v>74</v>
      </c>
      <c r="E136" s="203" t="s">
        <v>210</v>
      </c>
      <c r="F136" s="203" t="s">
        <v>211</v>
      </c>
      <c r="G136" s="190"/>
      <c r="H136" s="190"/>
      <c r="I136" s="193"/>
      <c r="J136" s="204">
        <f>BK136</f>
        <v>0</v>
      </c>
      <c r="K136" s="190"/>
      <c r="L136" s="195"/>
      <c r="M136" s="196"/>
      <c r="N136" s="197"/>
      <c r="O136" s="197"/>
      <c r="P136" s="198">
        <f>SUM(P137:P138)</f>
        <v>0</v>
      </c>
      <c r="Q136" s="197"/>
      <c r="R136" s="198">
        <f>SUM(R137:R138)</f>
        <v>0</v>
      </c>
      <c r="S136" s="197"/>
      <c r="T136" s="199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0" t="s">
        <v>83</v>
      </c>
      <c r="AT136" s="201" t="s">
        <v>74</v>
      </c>
      <c r="AU136" s="201" t="s">
        <v>83</v>
      </c>
      <c r="AY136" s="200" t="s">
        <v>126</v>
      </c>
      <c r="BK136" s="202">
        <f>SUM(BK137:BK138)</f>
        <v>0</v>
      </c>
    </row>
    <row r="137" spans="1:65" s="2" customFormat="1" ht="16.5" customHeight="1">
      <c r="A137" s="39"/>
      <c r="B137" s="40"/>
      <c r="C137" s="205" t="s">
        <v>212</v>
      </c>
      <c r="D137" s="205" t="s">
        <v>129</v>
      </c>
      <c r="E137" s="206" t="s">
        <v>213</v>
      </c>
      <c r="F137" s="207" t="s">
        <v>214</v>
      </c>
      <c r="G137" s="208" t="s">
        <v>144</v>
      </c>
      <c r="H137" s="209">
        <v>300</v>
      </c>
      <c r="I137" s="210"/>
      <c r="J137" s="211">
        <f>ROUND(I137*H137,2)</f>
        <v>0</v>
      </c>
      <c r="K137" s="207" t="s">
        <v>133</v>
      </c>
      <c r="L137" s="45"/>
      <c r="M137" s="212" t="s">
        <v>19</v>
      </c>
      <c r="N137" s="213" t="s">
        <v>46</v>
      </c>
      <c r="O137" s="85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134</v>
      </c>
      <c r="AT137" s="216" t="s">
        <v>129</v>
      </c>
      <c r="AU137" s="216" t="s">
        <v>85</v>
      </c>
      <c r="AY137" s="18" t="s">
        <v>126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83</v>
      </c>
      <c r="BK137" s="217">
        <f>ROUND(I137*H137,2)</f>
        <v>0</v>
      </c>
      <c r="BL137" s="18" t="s">
        <v>134</v>
      </c>
      <c r="BM137" s="216" t="s">
        <v>215</v>
      </c>
    </row>
    <row r="138" spans="1:47" s="2" customFormat="1" ht="12">
      <c r="A138" s="39"/>
      <c r="B138" s="40"/>
      <c r="C138" s="41"/>
      <c r="D138" s="218" t="s">
        <v>136</v>
      </c>
      <c r="E138" s="41"/>
      <c r="F138" s="219" t="s">
        <v>216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136</v>
      </c>
      <c r="AU138" s="18" t="s">
        <v>85</v>
      </c>
    </row>
    <row r="139" spans="1:63" s="12" customFormat="1" ht="22.8" customHeight="1">
      <c r="A139" s="12"/>
      <c r="B139" s="189"/>
      <c r="C139" s="190"/>
      <c r="D139" s="191" t="s">
        <v>74</v>
      </c>
      <c r="E139" s="203" t="s">
        <v>217</v>
      </c>
      <c r="F139" s="203" t="s">
        <v>218</v>
      </c>
      <c r="G139" s="190"/>
      <c r="H139" s="190"/>
      <c r="I139" s="193"/>
      <c r="J139" s="204">
        <f>BK139</f>
        <v>0</v>
      </c>
      <c r="K139" s="190"/>
      <c r="L139" s="195"/>
      <c r="M139" s="196"/>
      <c r="N139" s="197"/>
      <c r="O139" s="197"/>
      <c r="P139" s="198">
        <f>SUM(P140:P210)</f>
        <v>0</v>
      </c>
      <c r="Q139" s="197"/>
      <c r="R139" s="198">
        <f>SUM(R140:R210)</f>
        <v>0</v>
      </c>
      <c r="S139" s="197"/>
      <c r="T139" s="199">
        <f>SUM(T140:T210)</f>
        <v>3.5972707999999995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0" t="s">
        <v>83</v>
      </c>
      <c r="AT139" s="201" t="s">
        <v>74</v>
      </c>
      <c r="AU139" s="201" t="s">
        <v>83</v>
      </c>
      <c r="AY139" s="200" t="s">
        <v>126</v>
      </c>
      <c r="BK139" s="202">
        <f>SUM(BK140:BK210)</f>
        <v>0</v>
      </c>
    </row>
    <row r="140" spans="1:65" s="2" customFormat="1" ht="16.5" customHeight="1">
      <c r="A140" s="39"/>
      <c r="B140" s="40"/>
      <c r="C140" s="205" t="s">
        <v>219</v>
      </c>
      <c r="D140" s="205" t="s">
        <v>129</v>
      </c>
      <c r="E140" s="206" t="s">
        <v>220</v>
      </c>
      <c r="F140" s="207" t="s">
        <v>221</v>
      </c>
      <c r="G140" s="208" t="s">
        <v>164</v>
      </c>
      <c r="H140" s="209">
        <v>41.24</v>
      </c>
      <c r="I140" s="210"/>
      <c r="J140" s="211">
        <f>ROUND(I140*H140,2)</f>
        <v>0</v>
      </c>
      <c r="K140" s="207" t="s">
        <v>133</v>
      </c>
      <c r="L140" s="45"/>
      <c r="M140" s="212" t="s">
        <v>19</v>
      </c>
      <c r="N140" s="213" t="s">
        <v>46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0.00167</v>
      </c>
      <c r="T140" s="215">
        <f>S140*H140</f>
        <v>0.06887080000000001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134</v>
      </c>
      <c r="AT140" s="216" t="s">
        <v>129</v>
      </c>
      <c r="AU140" s="216" t="s">
        <v>85</v>
      </c>
      <c r="AY140" s="18" t="s">
        <v>126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83</v>
      </c>
      <c r="BK140" s="217">
        <f>ROUND(I140*H140,2)</f>
        <v>0</v>
      </c>
      <c r="BL140" s="18" t="s">
        <v>134</v>
      </c>
      <c r="BM140" s="216" t="s">
        <v>222</v>
      </c>
    </row>
    <row r="141" spans="1:47" s="2" customFormat="1" ht="12">
      <c r="A141" s="39"/>
      <c r="B141" s="40"/>
      <c r="C141" s="41"/>
      <c r="D141" s="218" t="s">
        <v>136</v>
      </c>
      <c r="E141" s="41"/>
      <c r="F141" s="219" t="s">
        <v>223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136</v>
      </c>
      <c r="AU141" s="18" t="s">
        <v>85</v>
      </c>
    </row>
    <row r="142" spans="1:51" s="13" customFormat="1" ht="12">
      <c r="A142" s="13"/>
      <c r="B142" s="223"/>
      <c r="C142" s="224"/>
      <c r="D142" s="225" t="s">
        <v>138</v>
      </c>
      <c r="E142" s="226" t="s">
        <v>19</v>
      </c>
      <c r="F142" s="227" t="s">
        <v>224</v>
      </c>
      <c r="G142" s="224"/>
      <c r="H142" s="228">
        <v>0.29</v>
      </c>
      <c r="I142" s="229"/>
      <c r="J142" s="224"/>
      <c r="K142" s="224"/>
      <c r="L142" s="230"/>
      <c r="M142" s="231"/>
      <c r="N142" s="232"/>
      <c r="O142" s="232"/>
      <c r="P142" s="232"/>
      <c r="Q142" s="232"/>
      <c r="R142" s="232"/>
      <c r="S142" s="232"/>
      <c r="T142" s="23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4" t="s">
        <v>138</v>
      </c>
      <c r="AU142" s="234" t="s">
        <v>85</v>
      </c>
      <c r="AV142" s="13" t="s">
        <v>85</v>
      </c>
      <c r="AW142" s="13" t="s">
        <v>36</v>
      </c>
      <c r="AX142" s="13" t="s">
        <v>75</v>
      </c>
      <c r="AY142" s="234" t="s">
        <v>126</v>
      </c>
    </row>
    <row r="143" spans="1:51" s="13" customFormat="1" ht="12">
      <c r="A143" s="13"/>
      <c r="B143" s="223"/>
      <c r="C143" s="224"/>
      <c r="D143" s="225" t="s">
        <v>138</v>
      </c>
      <c r="E143" s="226" t="s">
        <v>19</v>
      </c>
      <c r="F143" s="227" t="s">
        <v>225</v>
      </c>
      <c r="G143" s="224"/>
      <c r="H143" s="228">
        <v>3.36</v>
      </c>
      <c r="I143" s="229"/>
      <c r="J143" s="224"/>
      <c r="K143" s="224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138</v>
      </c>
      <c r="AU143" s="234" t="s">
        <v>85</v>
      </c>
      <c r="AV143" s="13" t="s">
        <v>85</v>
      </c>
      <c r="AW143" s="13" t="s">
        <v>36</v>
      </c>
      <c r="AX143" s="13" t="s">
        <v>75</v>
      </c>
      <c r="AY143" s="234" t="s">
        <v>126</v>
      </c>
    </row>
    <row r="144" spans="1:51" s="14" customFormat="1" ht="12">
      <c r="A144" s="14"/>
      <c r="B144" s="235"/>
      <c r="C144" s="236"/>
      <c r="D144" s="225" t="s">
        <v>138</v>
      </c>
      <c r="E144" s="237" t="s">
        <v>19</v>
      </c>
      <c r="F144" s="238" t="s">
        <v>226</v>
      </c>
      <c r="G144" s="236"/>
      <c r="H144" s="239">
        <v>3.65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5" t="s">
        <v>138</v>
      </c>
      <c r="AU144" s="245" t="s">
        <v>85</v>
      </c>
      <c r="AV144" s="14" t="s">
        <v>127</v>
      </c>
      <c r="AW144" s="14" t="s">
        <v>36</v>
      </c>
      <c r="AX144" s="14" t="s">
        <v>75</v>
      </c>
      <c r="AY144" s="245" t="s">
        <v>126</v>
      </c>
    </row>
    <row r="145" spans="1:51" s="13" customFormat="1" ht="12">
      <c r="A145" s="13"/>
      <c r="B145" s="223"/>
      <c r="C145" s="224"/>
      <c r="D145" s="225" t="s">
        <v>138</v>
      </c>
      <c r="E145" s="226" t="s">
        <v>19</v>
      </c>
      <c r="F145" s="227" t="s">
        <v>227</v>
      </c>
      <c r="G145" s="224"/>
      <c r="H145" s="228">
        <v>0.88</v>
      </c>
      <c r="I145" s="229"/>
      <c r="J145" s="224"/>
      <c r="K145" s="224"/>
      <c r="L145" s="230"/>
      <c r="M145" s="231"/>
      <c r="N145" s="232"/>
      <c r="O145" s="232"/>
      <c r="P145" s="232"/>
      <c r="Q145" s="232"/>
      <c r="R145" s="232"/>
      <c r="S145" s="232"/>
      <c r="T145" s="23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4" t="s">
        <v>138</v>
      </c>
      <c r="AU145" s="234" t="s">
        <v>85</v>
      </c>
      <c r="AV145" s="13" t="s">
        <v>85</v>
      </c>
      <c r="AW145" s="13" t="s">
        <v>36</v>
      </c>
      <c r="AX145" s="13" t="s">
        <v>75</v>
      </c>
      <c r="AY145" s="234" t="s">
        <v>126</v>
      </c>
    </row>
    <row r="146" spans="1:51" s="13" customFormat="1" ht="12">
      <c r="A146" s="13"/>
      <c r="B146" s="223"/>
      <c r="C146" s="224"/>
      <c r="D146" s="225" t="s">
        <v>138</v>
      </c>
      <c r="E146" s="226" t="s">
        <v>19</v>
      </c>
      <c r="F146" s="227" t="s">
        <v>228</v>
      </c>
      <c r="G146" s="224"/>
      <c r="H146" s="228">
        <v>9</v>
      </c>
      <c r="I146" s="229"/>
      <c r="J146" s="224"/>
      <c r="K146" s="224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138</v>
      </c>
      <c r="AU146" s="234" t="s">
        <v>85</v>
      </c>
      <c r="AV146" s="13" t="s">
        <v>85</v>
      </c>
      <c r="AW146" s="13" t="s">
        <v>36</v>
      </c>
      <c r="AX146" s="13" t="s">
        <v>75</v>
      </c>
      <c r="AY146" s="234" t="s">
        <v>126</v>
      </c>
    </row>
    <row r="147" spans="1:51" s="13" customFormat="1" ht="12">
      <c r="A147" s="13"/>
      <c r="B147" s="223"/>
      <c r="C147" s="224"/>
      <c r="D147" s="225" t="s">
        <v>138</v>
      </c>
      <c r="E147" s="226" t="s">
        <v>19</v>
      </c>
      <c r="F147" s="227" t="s">
        <v>229</v>
      </c>
      <c r="G147" s="224"/>
      <c r="H147" s="228">
        <v>2.4</v>
      </c>
      <c r="I147" s="229"/>
      <c r="J147" s="224"/>
      <c r="K147" s="224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138</v>
      </c>
      <c r="AU147" s="234" t="s">
        <v>85</v>
      </c>
      <c r="AV147" s="13" t="s">
        <v>85</v>
      </c>
      <c r="AW147" s="13" t="s">
        <v>36</v>
      </c>
      <c r="AX147" s="13" t="s">
        <v>75</v>
      </c>
      <c r="AY147" s="234" t="s">
        <v>126</v>
      </c>
    </row>
    <row r="148" spans="1:51" s="14" customFormat="1" ht="12">
      <c r="A148" s="14"/>
      <c r="B148" s="235"/>
      <c r="C148" s="236"/>
      <c r="D148" s="225" t="s">
        <v>138</v>
      </c>
      <c r="E148" s="237" t="s">
        <v>19</v>
      </c>
      <c r="F148" s="238" t="s">
        <v>230</v>
      </c>
      <c r="G148" s="236"/>
      <c r="H148" s="239">
        <v>12.280000000000001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5" t="s">
        <v>138</v>
      </c>
      <c r="AU148" s="245" t="s">
        <v>85</v>
      </c>
      <c r="AV148" s="14" t="s">
        <v>127</v>
      </c>
      <c r="AW148" s="14" t="s">
        <v>36</v>
      </c>
      <c r="AX148" s="14" t="s">
        <v>75</v>
      </c>
      <c r="AY148" s="245" t="s">
        <v>126</v>
      </c>
    </row>
    <row r="149" spans="1:51" s="13" customFormat="1" ht="12">
      <c r="A149" s="13"/>
      <c r="B149" s="223"/>
      <c r="C149" s="224"/>
      <c r="D149" s="225" t="s">
        <v>138</v>
      </c>
      <c r="E149" s="226" t="s">
        <v>19</v>
      </c>
      <c r="F149" s="227" t="s">
        <v>231</v>
      </c>
      <c r="G149" s="224"/>
      <c r="H149" s="228">
        <v>1.46</v>
      </c>
      <c r="I149" s="229"/>
      <c r="J149" s="224"/>
      <c r="K149" s="224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138</v>
      </c>
      <c r="AU149" s="234" t="s">
        <v>85</v>
      </c>
      <c r="AV149" s="13" t="s">
        <v>85</v>
      </c>
      <c r="AW149" s="13" t="s">
        <v>36</v>
      </c>
      <c r="AX149" s="13" t="s">
        <v>75</v>
      </c>
      <c r="AY149" s="234" t="s">
        <v>126</v>
      </c>
    </row>
    <row r="150" spans="1:51" s="13" customFormat="1" ht="12">
      <c r="A150" s="13"/>
      <c r="B150" s="223"/>
      <c r="C150" s="224"/>
      <c r="D150" s="225" t="s">
        <v>138</v>
      </c>
      <c r="E150" s="226" t="s">
        <v>19</v>
      </c>
      <c r="F150" s="227" t="s">
        <v>232</v>
      </c>
      <c r="G150" s="224"/>
      <c r="H150" s="228">
        <v>4.38</v>
      </c>
      <c r="I150" s="229"/>
      <c r="J150" s="224"/>
      <c r="K150" s="224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138</v>
      </c>
      <c r="AU150" s="234" t="s">
        <v>85</v>
      </c>
      <c r="AV150" s="13" t="s">
        <v>85</v>
      </c>
      <c r="AW150" s="13" t="s">
        <v>36</v>
      </c>
      <c r="AX150" s="13" t="s">
        <v>75</v>
      </c>
      <c r="AY150" s="234" t="s">
        <v>126</v>
      </c>
    </row>
    <row r="151" spans="1:51" s="13" customFormat="1" ht="12">
      <c r="A151" s="13"/>
      <c r="B151" s="223"/>
      <c r="C151" s="224"/>
      <c r="D151" s="225" t="s">
        <v>138</v>
      </c>
      <c r="E151" s="226" t="s">
        <v>19</v>
      </c>
      <c r="F151" s="227" t="s">
        <v>233</v>
      </c>
      <c r="G151" s="224"/>
      <c r="H151" s="228">
        <v>4.38</v>
      </c>
      <c r="I151" s="229"/>
      <c r="J151" s="224"/>
      <c r="K151" s="224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138</v>
      </c>
      <c r="AU151" s="234" t="s">
        <v>85</v>
      </c>
      <c r="AV151" s="13" t="s">
        <v>85</v>
      </c>
      <c r="AW151" s="13" t="s">
        <v>36</v>
      </c>
      <c r="AX151" s="13" t="s">
        <v>75</v>
      </c>
      <c r="AY151" s="234" t="s">
        <v>126</v>
      </c>
    </row>
    <row r="152" spans="1:51" s="14" customFormat="1" ht="12">
      <c r="A152" s="14"/>
      <c r="B152" s="235"/>
      <c r="C152" s="236"/>
      <c r="D152" s="225" t="s">
        <v>138</v>
      </c>
      <c r="E152" s="237" t="s">
        <v>19</v>
      </c>
      <c r="F152" s="238" t="s">
        <v>234</v>
      </c>
      <c r="G152" s="236"/>
      <c r="H152" s="239">
        <v>10.219999999999999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5" t="s">
        <v>138</v>
      </c>
      <c r="AU152" s="245" t="s">
        <v>85</v>
      </c>
      <c r="AV152" s="14" t="s">
        <v>127</v>
      </c>
      <c r="AW152" s="14" t="s">
        <v>36</v>
      </c>
      <c r="AX152" s="14" t="s">
        <v>75</v>
      </c>
      <c r="AY152" s="245" t="s">
        <v>126</v>
      </c>
    </row>
    <row r="153" spans="1:51" s="13" customFormat="1" ht="12">
      <c r="A153" s="13"/>
      <c r="B153" s="223"/>
      <c r="C153" s="224"/>
      <c r="D153" s="225" t="s">
        <v>138</v>
      </c>
      <c r="E153" s="226" t="s">
        <v>19</v>
      </c>
      <c r="F153" s="227" t="s">
        <v>235</v>
      </c>
      <c r="G153" s="224"/>
      <c r="H153" s="228">
        <v>8.76</v>
      </c>
      <c r="I153" s="229"/>
      <c r="J153" s="224"/>
      <c r="K153" s="224"/>
      <c r="L153" s="230"/>
      <c r="M153" s="231"/>
      <c r="N153" s="232"/>
      <c r="O153" s="232"/>
      <c r="P153" s="232"/>
      <c r="Q153" s="232"/>
      <c r="R153" s="232"/>
      <c r="S153" s="232"/>
      <c r="T153" s="23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4" t="s">
        <v>138</v>
      </c>
      <c r="AU153" s="234" t="s">
        <v>85</v>
      </c>
      <c r="AV153" s="13" t="s">
        <v>85</v>
      </c>
      <c r="AW153" s="13" t="s">
        <v>36</v>
      </c>
      <c r="AX153" s="13" t="s">
        <v>75</v>
      </c>
      <c r="AY153" s="234" t="s">
        <v>126</v>
      </c>
    </row>
    <row r="154" spans="1:51" s="13" customFormat="1" ht="12">
      <c r="A154" s="13"/>
      <c r="B154" s="223"/>
      <c r="C154" s="224"/>
      <c r="D154" s="225" t="s">
        <v>138</v>
      </c>
      <c r="E154" s="226" t="s">
        <v>19</v>
      </c>
      <c r="F154" s="227" t="s">
        <v>236</v>
      </c>
      <c r="G154" s="224"/>
      <c r="H154" s="228">
        <v>3.45</v>
      </c>
      <c r="I154" s="229"/>
      <c r="J154" s="224"/>
      <c r="K154" s="224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138</v>
      </c>
      <c r="AU154" s="234" t="s">
        <v>85</v>
      </c>
      <c r="AV154" s="13" t="s">
        <v>85</v>
      </c>
      <c r="AW154" s="13" t="s">
        <v>36</v>
      </c>
      <c r="AX154" s="13" t="s">
        <v>75</v>
      </c>
      <c r="AY154" s="234" t="s">
        <v>126</v>
      </c>
    </row>
    <row r="155" spans="1:51" s="13" customFormat="1" ht="12">
      <c r="A155" s="13"/>
      <c r="B155" s="223"/>
      <c r="C155" s="224"/>
      <c r="D155" s="225" t="s">
        <v>138</v>
      </c>
      <c r="E155" s="226" t="s">
        <v>19</v>
      </c>
      <c r="F155" s="227" t="s">
        <v>237</v>
      </c>
      <c r="G155" s="224"/>
      <c r="H155" s="228">
        <v>2.88</v>
      </c>
      <c r="I155" s="229"/>
      <c r="J155" s="224"/>
      <c r="K155" s="224"/>
      <c r="L155" s="230"/>
      <c r="M155" s="231"/>
      <c r="N155" s="232"/>
      <c r="O155" s="232"/>
      <c r="P155" s="232"/>
      <c r="Q155" s="232"/>
      <c r="R155" s="232"/>
      <c r="S155" s="232"/>
      <c r="T155" s="23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4" t="s">
        <v>138</v>
      </c>
      <c r="AU155" s="234" t="s">
        <v>85</v>
      </c>
      <c r="AV155" s="13" t="s">
        <v>85</v>
      </c>
      <c r="AW155" s="13" t="s">
        <v>36</v>
      </c>
      <c r="AX155" s="13" t="s">
        <v>75</v>
      </c>
      <c r="AY155" s="234" t="s">
        <v>126</v>
      </c>
    </row>
    <row r="156" spans="1:51" s="14" customFormat="1" ht="12">
      <c r="A156" s="14"/>
      <c r="B156" s="235"/>
      <c r="C156" s="236"/>
      <c r="D156" s="225" t="s">
        <v>138</v>
      </c>
      <c r="E156" s="237" t="s">
        <v>19</v>
      </c>
      <c r="F156" s="238" t="s">
        <v>238</v>
      </c>
      <c r="G156" s="236"/>
      <c r="H156" s="239">
        <v>15.09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5" t="s">
        <v>138</v>
      </c>
      <c r="AU156" s="245" t="s">
        <v>85</v>
      </c>
      <c r="AV156" s="14" t="s">
        <v>127</v>
      </c>
      <c r="AW156" s="14" t="s">
        <v>36</v>
      </c>
      <c r="AX156" s="14" t="s">
        <v>75</v>
      </c>
      <c r="AY156" s="245" t="s">
        <v>126</v>
      </c>
    </row>
    <row r="157" spans="1:51" s="15" customFormat="1" ht="12">
      <c r="A157" s="15"/>
      <c r="B157" s="246"/>
      <c r="C157" s="247"/>
      <c r="D157" s="225" t="s">
        <v>138</v>
      </c>
      <c r="E157" s="248" t="s">
        <v>19</v>
      </c>
      <c r="F157" s="249" t="s">
        <v>239</v>
      </c>
      <c r="G157" s="247"/>
      <c r="H157" s="250">
        <v>41.24</v>
      </c>
      <c r="I157" s="251"/>
      <c r="J157" s="247"/>
      <c r="K157" s="247"/>
      <c r="L157" s="252"/>
      <c r="M157" s="253"/>
      <c r="N157" s="254"/>
      <c r="O157" s="254"/>
      <c r="P157" s="254"/>
      <c r="Q157" s="254"/>
      <c r="R157" s="254"/>
      <c r="S157" s="254"/>
      <c r="T157" s="25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56" t="s">
        <v>138</v>
      </c>
      <c r="AU157" s="256" t="s">
        <v>85</v>
      </c>
      <c r="AV157" s="15" t="s">
        <v>134</v>
      </c>
      <c r="AW157" s="15" t="s">
        <v>36</v>
      </c>
      <c r="AX157" s="15" t="s">
        <v>83</v>
      </c>
      <c r="AY157" s="256" t="s">
        <v>126</v>
      </c>
    </row>
    <row r="158" spans="1:65" s="2" customFormat="1" ht="16.5" customHeight="1">
      <c r="A158" s="39"/>
      <c r="B158" s="40"/>
      <c r="C158" s="205" t="s">
        <v>240</v>
      </c>
      <c r="D158" s="205" t="s">
        <v>129</v>
      </c>
      <c r="E158" s="206" t="s">
        <v>241</v>
      </c>
      <c r="F158" s="207" t="s">
        <v>242</v>
      </c>
      <c r="G158" s="208" t="s">
        <v>159</v>
      </c>
      <c r="H158" s="209">
        <v>8</v>
      </c>
      <c r="I158" s="210"/>
      <c r="J158" s="211">
        <f>ROUND(I158*H158,2)</f>
        <v>0</v>
      </c>
      <c r="K158" s="207" t="s">
        <v>133</v>
      </c>
      <c r="L158" s="45"/>
      <c r="M158" s="212" t="s">
        <v>19</v>
      </c>
      <c r="N158" s="213" t="s">
        <v>46</v>
      </c>
      <c r="O158" s="85"/>
      <c r="P158" s="214">
        <f>O158*H158</f>
        <v>0</v>
      </c>
      <c r="Q158" s="214">
        <v>0</v>
      </c>
      <c r="R158" s="214">
        <f>Q158*H158</f>
        <v>0</v>
      </c>
      <c r="S158" s="214">
        <v>0.003</v>
      </c>
      <c r="T158" s="215">
        <f>S158*H158</f>
        <v>0.024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134</v>
      </c>
      <c r="AT158" s="216" t="s">
        <v>129</v>
      </c>
      <c r="AU158" s="216" t="s">
        <v>85</v>
      </c>
      <c r="AY158" s="18" t="s">
        <v>126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83</v>
      </c>
      <c r="BK158" s="217">
        <f>ROUND(I158*H158,2)</f>
        <v>0</v>
      </c>
      <c r="BL158" s="18" t="s">
        <v>134</v>
      </c>
      <c r="BM158" s="216" t="s">
        <v>243</v>
      </c>
    </row>
    <row r="159" spans="1:47" s="2" customFormat="1" ht="12">
      <c r="A159" s="39"/>
      <c r="B159" s="40"/>
      <c r="C159" s="41"/>
      <c r="D159" s="218" t="s">
        <v>136</v>
      </c>
      <c r="E159" s="41"/>
      <c r="F159" s="219" t="s">
        <v>244</v>
      </c>
      <c r="G159" s="41"/>
      <c r="H159" s="41"/>
      <c r="I159" s="220"/>
      <c r="J159" s="41"/>
      <c r="K159" s="41"/>
      <c r="L159" s="45"/>
      <c r="M159" s="221"/>
      <c r="N159" s="22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136</v>
      </c>
      <c r="AU159" s="18" t="s">
        <v>85</v>
      </c>
    </row>
    <row r="160" spans="1:51" s="13" customFormat="1" ht="12">
      <c r="A160" s="13"/>
      <c r="B160" s="223"/>
      <c r="C160" s="224"/>
      <c r="D160" s="225" t="s">
        <v>138</v>
      </c>
      <c r="E160" s="226" t="s">
        <v>19</v>
      </c>
      <c r="F160" s="227" t="s">
        <v>245</v>
      </c>
      <c r="G160" s="224"/>
      <c r="H160" s="228">
        <v>1</v>
      </c>
      <c r="I160" s="229"/>
      <c r="J160" s="224"/>
      <c r="K160" s="224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138</v>
      </c>
      <c r="AU160" s="234" t="s">
        <v>85</v>
      </c>
      <c r="AV160" s="13" t="s">
        <v>85</v>
      </c>
      <c r="AW160" s="13" t="s">
        <v>36</v>
      </c>
      <c r="AX160" s="13" t="s">
        <v>75</v>
      </c>
      <c r="AY160" s="234" t="s">
        <v>126</v>
      </c>
    </row>
    <row r="161" spans="1:51" s="13" customFormat="1" ht="12">
      <c r="A161" s="13"/>
      <c r="B161" s="223"/>
      <c r="C161" s="224"/>
      <c r="D161" s="225" t="s">
        <v>138</v>
      </c>
      <c r="E161" s="226" t="s">
        <v>19</v>
      </c>
      <c r="F161" s="227" t="s">
        <v>246</v>
      </c>
      <c r="G161" s="224"/>
      <c r="H161" s="228">
        <v>6</v>
      </c>
      <c r="I161" s="229"/>
      <c r="J161" s="224"/>
      <c r="K161" s="224"/>
      <c r="L161" s="230"/>
      <c r="M161" s="231"/>
      <c r="N161" s="232"/>
      <c r="O161" s="232"/>
      <c r="P161" s="232"/>
      <c r="Q161" s="232"/>
      <c r="R161" s="232"/>
      <c r="S161" s="232"/>
      <c r="T161" s="23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4" t="s">
        <v>138</v>
      </c>
      <c r="AU161" s="234" t="s">
        <v>85</v>
      </c>
      <c r="AV161" s="13" t="s">
        <v>85</v>
      </c>
      <c r="AW161" s="13" t="s">
        <v>36</v>
      </c>
      <c r="AX161" s="13" t="s">
        <v>75</v>
      </c>
      <c r="AY161" s="234" t="s">
        <v>126</v>
      </c>
    </row>
    <row r="162" spans="1:51" s="14" customFormat="1" ht="12">
      <c r="A162" s="14"/>
      <c r="B162" s="235"/>
      <c r="C162" s="236"/>
      <c r="D162" s="225" t="s">
        <v>138</v>
      </c>
      <c r="E162" s="237" t="s">
        <v>19</v>
      </c>
      <c r="F162" s="238" t="s">
        <v>226</v>
      </c>
      <c r="G162" s="236"/>
      <c r="H162" s="239">
        <v>7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5" t="s">
        <v>138</v>
      </c>
      <c r="AU162" s="245" t="s">
        <v>85</v>
      </c>
      <c r="AV162" s="14" t="s">
        <v>127</v>
      </c>
      <c r="AW162" s="14" t="s">
        <v>36</v>
      </c>
      <c r="AX162" s="14" t="s">
        <v>75</v>
      </c>
      <c r="AY162" s="245" t="s">
        <v>126</v>
      </c>
    </row>
    <row r="163" spans="1:51" s="13" customFormat="1" ht="12">
      <c r="A163" s="13"/>
      <c r="B163" s="223"/>
      <c r="C163" s="224"/>
      <c r="D163" s="225" t="s">
        <v>138</v>
      </c>
      <c r="E163" s="226" t="s">
        <v>19</v>
      </c>
      <c r="F163" s="227" t="s">
        <v>247</v>
      </c>
      <c r="G163" s="224"/>
      <c r="H163" s="228">
        <v>1</v>
      </c>
      <c r="I163" s="229"/>
      <c r="J163" s="224"/>
      <c r="K163" s="224"/>
      <c r="L163" s="230"/>
      <c r="M163" s="231"/>
      <c r="N163" s="232"/>
      <c r="O163" s="232"/>
      <c r="P163" s="232"/>
      <c r="Q163" s="232"/>
      <c r="R163" s="232"/>
      <c r="S163" s="232"/>
      <c r="T163" s="23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4" t="s">
        <v>138</v>
      </c>
      <c r="AU163" s="234" t="s">
        <v>85</v>
      </c>
      <c r="AV163" s="13" t="s">
        <v>85</v>
      </c>
      <c r="AW163" s="13" t="s">
        <v>36</v>
      </c>
      <c r="AX163" s="13" t="s">
        <v>75</v>
      </c>
      <c r="AY163" s="234" t="s">
        <v>126</v>
      </c>
    </row>
    <row r="164" spans="1:51" s="14" customFormat="1" ht="12">
      <c r="A164" s="14"/>
      <c r="B164" s="235"/>
      <c r="C164" s="236"/>
      <c r="D164" s="225" t="s">
        <v>138</v>
      </c>
      <c r="E164" s="237" t="s">
        <v>19</v>
      </c>
      <c r="F164" s="238" t="s">
        <v>230</v>
      </c>
      <c r="G164" s="236"/>
      <c r="H164" s="239">
        <v>1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5" t="s">
        <v>138</v>
      </c>
      <c r="AU164" s="245" t="s">
        <v>85</v>
      </c>
      <c r="AV164" s="14" t="s">
        <v>127</v>
      </c>
      <c r="AW164" s="14" t="s">
        <v>36</v>
      </c>
      <c r="AX164" s="14" t="s">
        <v>75</v>
      </c>
      <c r="AY164" s="245" t="s">
        <v>126</v>
      </c>
    </row>
    <row r="165" spans="1:51" s="15" customFormat="1" ht="12">
      <c r="A165" s="15"/>
      <c r="B165" s="246"/>
      <c r="C165" s="247"/>
      <c r="D165" s="225" t="s">
        <v>138</v>
      </c>
      <c r="E165" s="248" t="s">
        <v>19</v>
      </c>
      <c r="F165" s="249" t="s">
        <v>239</v>
      </c>
      <c r="G165" s="247"/>
      <c r="H165" s="250">
        <v>8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6" t="s">
        <v>138</v>
      </c>
      <c r="AU165" s="256" t="s">
        <v>85</v>
      </c>
      <c r="AV165" s="15" t="s">
        <v>134</v>
      </c>
      <c r="AW165" s="15" t="s">
        <v>36</v>
      </c>
      <c r="AX165" s="15" t="s">
        <v>83</v>
      </c>
      <c r="AY165" s="256" t="s">
        <v>126</v>
      </c>
    </row>
    <row r="166" spans="1:65" s="2" customFormat="1" ht="21.75" customHeight="1">
      <c r="A166" s="39"/>
      <c r="B166" s="40"/>
      <c r="C166" s="205" t="s">
        <v>8</v>
      </c>
      <c r="D166" s="205" t="s">
        <v>129</v>
      </c>
      <c r="E166" s="206" t="s">
        <v>248</v>
      </c>
      <c r="F166" s="207" t="s">
        <v>249</v>
      </c>
      <c r="G166" s="208" t="s">
        <v>159</v>
      </c>
      <c r="H166" s="209">
        <v>26</v>
      </c>
      <c r="I166" s="210"/>
      <c r="J166" s="211">
        <f>ROUND(I166*H166,2)</f>
        <v>0</v>
      </c>
      <c r="K166" s="207" t="s">
        <v>133</v>
      </c>
      <c r="L166" s="45"/>
      <c r="M166" s="212" t="s">
        <v>19</v>
      </c>
      <c r="N166" s="213" t="s">
        <v>46</v>
      </c>
      <c r="O166" s="85"/>
      <c r="P166" s="214">
        <f>O166*H166</f>
        <v>0</v>
      </c>
      <c r="Q166" s="214">
        <v>0</v>
      </c>
      <c r="R166" s="214">
        <f>Q166*H166</f>
        <v>0</v>
      </c>
      <c r="S166" s="214">
        <v>0.005</v>
      </c>
      <c r="T166" s="215">
        <f>S166*H166</f>
        <v>0.13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134</v>
      </c>
      <c r="AT166" s="216" t="s">
        <v>129</v>
      </c>
      <c r="AU166" s="216" t="s">
        <v>85</v>
      </c>
      <c r="AY166" s="18" t="s">
        <v>126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83</v>
      </c>
      <c r="BK166" s="217">
        <f>ROUND(I166*H166,2)</f>
        <v>0</v>
      </c>
      <c r="BL166" s="18" t="s">
        <v>134</v>
      </c>
      <c r="BM166" s="216" t="s">
        <v>250</v>
      </c>
    </row>
    <row r="167" spans="1:47" s="2" customFormat="1" ht="12">
      <c r="A167" s="39"/>
      <c r="B167" s="40"/>
      <c r="C167" s="41"/>
      <c r="D167" s="218" t="s">
        <v>136</v>
      </c>
      <c r="E167" s="41"/>
      <c r="F167" s="219" t="s">
        <v>251</v>
      </c>
      <c r="G167" s="41"/>
      <c r="H167" s="41"/>
      <c r="I167" s="220"/>
      <c r="J167" s="41"/>
      <c r="K167" s="41"/>
      <c r="L167" s="45"/>
      <c r="M167" s="221"/>
      <c r="N167" s="222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136</v>
      </c>
      <c r="AU167" s="18" t="s">
        <v>85</v>
      </c>
    </row>
    <row r="168" spans="1:51" s="13" customFormat="1" ht="12">
      <c r="A168" s="13"/>
      <c r="B168" s="223"/>
      <c r="C168" s="224"/>
      <c r="D168" s="225" t="s">
        <v>138</v>
      </c>
      <c r="E168" s="226" t="s">
        <v>19</v>
      </c>
      <c r="F168" s="227" t="s">
        <v>252</v>
      </c>
      <c r="G168" s="224"/>
      <c r="H168" s="228">
        <v>6</v>
      </c>
      <c r="I168" s="229"/>
      <c r="J168" s="224"/>
      <c r="K168" s="224"/>
      <c r="L168" s="230"/>
      <c r="M168" s="231"/>
      <c r="N168" s="232"/>
      <c r="O168" s="232"/>
      <c r="P168" s="232"/>
      <c r="Q168" s="232"/>
      <c r="R168" s="232"/>
      <c r="S168" s="232"/>
      <c r="T168" s="23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4" t="s">
        <v>138</v>
      </c>
      <c r="AU168" s="234" t="s">
        <v>85</v>
      </c>
      <c r="AV168" s="13" t="s">
        <v>85</v>
      </c>
      <c r="AW168" s="13" t="s">
        <v>36</v>
      </c>
      <c r="AX168" s="13" t="s">
        <v>75</v>
      </c>
      <c r="AY168" s="234" t="s">
        <v>126</v>
      </c>
    </row>
    <row r="169" spans="1:51" s="13" customFormat="1" ht="12">
      <c r="A169" s="13"/>
      <c r="B169" s="223"/>
      <c r="C169" s="224"/>
      <c r="D169" s="225" t="s">
        <v>138</v>
      </c>
      <c r="E169" s="226" t="s">
        <v>19</v>
      </c>
      <c r="F169" s="227" t="s">
        <v>253</v>
      </c>
      <c r="G169" s="224"/>
      <c r="H169" s="228">
        <v>2</v>
      </c>
      <c r="I169" s="229"/>
      <c r="J169" s="224"/>
      <c r="K169" s="224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138</v>
      </c>
      <c r="AU169" s="234" t="s">
        <v>85</v>
      </c>
      <c r="AV169" s="13" t="s">
        <v>85</v>
      </c>
      <c r="AW169" s="13" t="s">
        <v>36</v>
      </c>
      <c r="AX169" s="13" t="s">
        <v>75</v>
      </c>
      <c r="AY169" s="234" t="s">
        <v>126</v>
      </c>
    </row>
    <row r="170" spans="1:51" s="14" customFormat="1" ht="12">
      <c r="A170" s="14"/>
      <c r="B170" s="235"/>
      <c r="C170" s="236"/>
      <c r="D170" s="225" t="s">
        <v>138</v>
      </c>
      <c r="E170" s="237" t="s">
        <v>19</v>
      </c>
      <c r="F170" s="238" t="s">
        <v>230</v>
      </c>
      <c r="G170" s="236"/>
      <c r="H170" s="239">
        <v>8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5" t="s">
        <v>138</v>
      </c>
      <c r="AU170" s="245" t="s">
        <v>85</v>
      </c>
      <c r="AV170" s="14" t="s">
        <v>127</v>
      </c>
      <c r="AW170" s="14" t="s">
        <v>36</v>
      </c>
      <c r="AX170" s="14" t="s">
        <v>75</v>
      </c>
      <c r="AY170" s="245" t="s">
        <v>126</v>
      </c>
    </row>
    <row r="171" spans="1:51" s="13" customFormat="1" ht="12">
      <c r="A171" s="13"/>
      <c r="B171" s="223"/>
      <c r="C171" s="224"/>
      <c r="D171" s="225" t="s">
        <v>138</v>
      </c>
      <c r="E171" s="226" t="s">
        <v>19</v>
      </c>
      <c r="F171" s="227" t="s">
        <v>254</v>
      </c>
      <c r="G171" s="224"/>
      <c r="H171" s="228">
        <v>1</v>
      </c>
      <c r="I171" s="229"/>
      <c r="J171" s="224"/>
      <c r="K171" s="224"/>
      <c r="L171" s="230"/>
      <c r="M171" s="231"/>
      <c r="N171" s="232"/>
      <c r="O171" s="232"/>
      <c r="P171" s="232"/>
      <c r="Q171" s="232"/>
      <c r="R171" s="232"/>
      <c r="S171" s="232"/>
      <c r="T171" s="23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4" t="s">
        <v>138</v>
      </c>
      <c r="AU171" s="234" t="s">
        <v>85</v>
      </c>
      <c r="AV171" s="13" t="s">
        <v>85</v>
      </c>
      <c r="AW171" s="13" t="s">
        <v>36</v>
      </c>
      <c r="AX171" s="13" t="s">
        <v>75</v>
      </c>
      <c r="AY171" s="234" t="s">
        <v>126</v>
      </c>
    </row>
    <row r="172" spans="1:51" s="13" customFormat="1" ht="12">
      <c r="A172" s="13"/>
      <c r="B172" s="223"/>
      <c r="C172" s="224"/>
      <c r="D172" s="225" t="s">
        <v>138</v>
      </c>
      <c r="E172" s="226" t="s">
        <v>19</v>
      </c>
      <c r="F172" s="227" t="s">
        <v>255</v>
      </c>
      <c r="G172" s="224"/>
      <c r="H172" s="228">
        <v>3</v>
      </c>
      <c r="I172" s="229"/>
      <c r="J172" s="224"/>
      <c r="K172" s="224"/>
      <c r="L172" s="230"/>
      <c r="M172" s="231"/>
      <c r="N172" s="232"/>
      <c r="O172" s="232"/>
      <c r="P172" s="232"/>
      <c r="Q172" s="232"/>
      <c r="R172" s="232"/>
      <c r="S172" s="232"/>
      <c r="T172" s="23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4" t="s">
        <v>138</v>
      </c>
      <c r="AU172" s="234" t="s">
        <v>85</v>
      </c>
      <c r="AV172" s="13" t="s">
        <v>85</v>
      </c>
      <c r="AW172" s="13" t="s">
        <v>36</v>
      </c>
      <c r="AX172" s="13" t="s">
        <v>75</v>
      </c>
      <c r="AY172" s="234" t="s">
        <v>126</v>
      </c>
    </row>
    <row r="173" spans="1:51" s="13" customFormat="1" ht="12">
      <c r="A173" s="13"/>
      <c r="B173" s="223"/>
      <c r="C173" s="224"/>
      <c r="D173" s="225" t="s">
        <v>138</v>
      </c>
      <c r="E173" s="226" t="s">
        <v>19</v>
      </c>
      <c r="F173" s="227" t="s">
        <v>256</v>
      </c>
      <c r="G173" s="224"/>
      <c r="H173" s="228">
        <v>3</v>
      </c>
      <c r="I173" s="229"/>
      <c r="J173" s="224"/>
      <c r="K173" s="224"/>
      <c r="L173" s="230"/>
      <c r="M173" s="231"/>
      <c r="N173" s="232"/>
      <c r="O173" s="232"/>
      <c r="P173" s="232"/>
      <c r="Q173" s="232"/>
      <c r="R173" s="232"/>
      <c r="S173" s="232"/>
      <c r="T173" s="23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4" t="s">
        <v>138</v>
      </c>
      <c r="AU173" s="234" t="s">
        <v>85</v>
      </c>
      <c r="AV173" s="13" t="s">
        <v>85</v>
      </c>
      <c r="AW173" s="13" t="s">
        <v>36</v>
      </c>
      <c r="AX173" s="13" t="s">
        <v>75</v>
      </c>
      <c r="AY173" s="234" t="s">
        <v>126</v>
      </c>
    </row>
    <row r="174" spans="1:51" s="14" customFormat="1" ht="12">
      <c r="A174" s="14"/>
      <c r="B174" s="235"/>
      <c r="C174" s="236"/>
      <c r="D174" s="225" t="s">
        <v>138</v>
      </c>
      <c r="E174" s="237" t="s">
        <v>19</v>
      </c>
      <c r="F174" s="238" t="s">
        <v>234</v>
      </c>
      <c r="G174" s="236"/>
      <c r="H174" s="239">
        <v>7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5" t="s">
        <v>138</v>
      </c>
      <c r="AU174" s="245" t="s">
        <v>85</v>
      </c>
      <c r="AV174" s="14" t="s">
        <v>127</v>
      </c>
      <c r="AW174" s="14" t="s">
        <v>36</v>
      </c>
      <c r="AX174" s="14" t="s">
        <v>75</v>
      </c>
      <c r="AY174" s="245" t="s">
        <v>126</v>
      </c>
    </row>
    <row r="175" spans="1:51" s="13" customFormat="1" ht="12">
      <c r="A175" s="13"/>
      <c r="B175" s="223"/>
      <c r="C175" s="224"/>
      <c r="D175" s="225" t="s">
        <v>138</v>
      </c>
      <c r="E175" s="226" t="s">
        <v>19</v>
      </c>
      <c r="F175" s="227" t="s">
        <v>257</v>
      </c>
      <c r="G175" s="224"/>
      <c r="H175" s="228">
        <v>6</v>
      </c>
      <c r="I175" s="229"/>
      <c r="J175" s="224"/>
      <c r="K175" s="224"/>
      <c r="L175" s="230"/>
      <c r="M175" s="231"/>
      <c r="N175" s="232"/>
      <c r="O175" s="232"/>
      <c r="P175" s="232"/>
      <c r="Q175" s="232"/>
      <c r="R175" s="232"/>
      <c r="S175" s="232"/>
      <c r="T175" s="23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4" t="s">
        <v>138</v>
      </c>
      <c r="AU175" s="234" t="s">
        <v>85</v>
      </c>
      <c r="AV175" s="13" t="s">
        <v>85</v>
      </c>
      <c r="AW175" s="13" t="s">
        <v>36</v>
      </c>
      <c r="AX175" s="13" t="s">
        <v>75</v>
      </c>
      <c r="AY175" s="234" t="s">
        <v>126</v>
      </c>
    </row>
    <row r="176" spans="1:51" s="13" customFormat="1" ht="12">
      <c r="A176" s="13"/>
      <c r="B176" s="223"/>
      <c r="C176" s="224"/>
      <c r="D176" s="225" t="s">
        <v>138</v>
      </c>
      <c r="E176" s="226" t="s">
        <v>19</v>
      </c>
      <c r="F176" s="227" t="s">
        <v>258</v>
      </c>
      <c r="G176" s="224"/>
      <c r="H176" s="228">
        <v>3</v>
      </c>
      <c r="I176" s="229"/>
      <c r="J176" s="224"/>
      <c r="K176" s="224"/>
      <c r="L176" s="230"/>
      <c r="M176" s="231"/>
      <c r="N176" s="232"/>
      <c r="O176" s="232"/>
      <c r="P176" s="232"/>
      <c r="Q176" s="232"/>
      <c r="R176" s="232"/>
      <c r="S176" s="232"/>
      <c r="T176" s="23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4" t="s">
        <v>138</v>
      </c>
      <c r="AU176" s="234" t="s">
        <v>85</v>
      </c>
      <c r="AV176" s="13" t="s">
        <v>85</v>
      </c>
      <c r="AW176" s="13" t="s">
        <v>36</v>
      </c>
      <c r="AX176" s="13" t="s">
        <v>75</v>
      </c>
      <c r="AY176" s="234" t="s">
        <v>126</v>
      </c>
    </row>
    <row r="177" spans="1:51" s="13" customFormat="1" ht="12">
      <c r="A177" s="13"/>
      <c r="B177" s="223"/>
      <c r="C177" s="224"/>
      <c r="D177" s="225" t="s">
        <v>138</v>
      </c>
      <c r="E177" s="226" t="s">
        <v>19</v>
      </c>
      <c r="F177" s="227" t="s">
        <v>259</v>
      </c>
      <c r="G177" s="224"/>
      <c r="H177" s="228">
        <v>2</v>
      </c>
      <c r="I177" s="229"/>
      <c r="J177" s="224"/>
      <c r="K177" s="224"/>
      <c r="L177" s="230"/>
      <c r="M177" s="231"/>
      <c r="N177" s="232"/>
      <c r="O177" s="232"/>
      <c r="P177" s="232"/>
      <c r="Q177" s="232"/>
      <c r="R177" s="232"/>
      <c r="S177" s="232"/>
      <c r="T177" s="23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4" t="s">
        <v>138</v>
      </c>
      <c r="AU177" s="234" t="s">
        <v>85</v>
      </c>
      <c r="AV177" s="13" t="s">
        <v>85</v>
      </c>
      <c r="AW177" s="13" t="s">
        <v>36</v>
      </c>
      <c r="AX177" s="13" t="s">
        <v>75</v>
      </c>
      <c r="AY177" s="234" t="s">
        <v>126</v>
      </c>
    </row>
    <row r="178" spans="1:51" s="14" customFormat="1" ht="12">
      <c r="A178" s="14"/>
      <c r="B178" s="235"/>
      <c r="C178" s="236"/>
      <c r="D178" s="225" t="s">
        <v>138</v>
      </c>
      <c r="E178" s="237" t="s">
        <v>19</v>
      </c>
      <c r="F178" s="238" t="s">
        <v>238</v>
      </c>
      <c r="G178" s="236"/>
      <c r="H178" s="239">
        <v>11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5" t="s">
        <v>138</v>
      </c>
      <c r="AU178" s="245" t="s">
        <v>85</v>
      </c>
      <c r="AV178" s="14" t="s">
        <v>127</v>
      </c>
      <c r="AW178" s="14" t="s">
        <v>36</v>
      </c>
      <c r="AX178" s="14" t="s">
        <v>75</v>
      </c>
      <c r="AY178" s="245" t="s">
        <v>126</v>
      </c>
    </row>
    <row r="179" spans="1:51" s="15" customFormat="1" ht="12">
      <c r="A179" s="15"/>
      <c r="B179" s="246"/>
      <c r="C179" s="247"/>
      <c r="D179" s="225" t="s">
        <v>138</v>
      </c>
      <c r="E179" s="248" t="s">
        <v>19</v>
      </c>
      <c r="F179" s="249" t="s">
        <v>239</v>
      </c>
      <c r="G179" s="247"/>
      <c r="H179" s="250">
        <v>26</v>
      </c>
      <c r="I179" s="251"/>
      <c r="J179" s="247"/>
      <c r="K179" s="247"/>
      <c r="L179" s="252"/>
      <c r="M179" s="253"/>
      <c r="N179" s="254"/>
      <c r="O179" s="254"/>
      <c r="P179" s="254"/>
      <c r="Q179" s="254"/>
      <c r="R179" s="254"/>
      <c r="S179" s="254"/>
      <c r="T179" s="25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56" t="s">
        <v>138</v>
      </c>
      <c r="AU179" s="256" t="s">
        <v>85</v>
      </c>
      <c r="AV179" s="15" t="s">
        <v>134</v>
      </c>
      <c r="AW179" s="15" t="s">
        <v>36</v>
      </c>
      <c r="AX179" s="15" t="s">
        <v>83</v>
      </c>
      <c r="AY179" s="256" t="s">
        <v>126</v>
      </c>
    </row>
    <row r="180" spans="1:65" s="2" customFormat="1" ht="16.5" customHeight="1">
      <c r="A180" s="39"/>
      <c r="B180" s="40"/>
      <c r="C180" s="205" t="s">
        <v>260</v>
      </c>
      <c r="D180" s="205" t="s">
        <v>129</v>
      </c>
      <c r="E180" s="206" t="s">
        <v>261</v>
      </c>
      <c r="F180" s="207" t="s">
        <v>262</v>
      </c>
      <c r="G180" s="208" t="s">
        <v>144</v>
      </c>
      <c r="H180" s="209">
        <v>7.555</v>
      </c>
      <c r="I180" s="210"/>
      <c r="J180" s="211">
        <f>ROUND(I180*H180,2)</f>
        <v>0</v>
      </c>
      <c r="K180" s="207" t="s">
        <v>263</v>
      </c>
      <c r="L180" s="45"/>
      <c r="M180" s="212" t="s">
        <v>19</v>
      </c>
      <c r="N180" s="213" t="s">
        <v>46</v>
      </c>
      <c r="O180" s="85"/>
      <c r="P180" s="214">
        <f>O180*H180</f>
        <v>0</v>
      </c>
      <c r="Q180" s="214">
        <v>0</v>
      </c>
      <c r="R180" s="214">
        <f>Q180*H180</f>
        <v>0</v>
      </c>
      <c r="S180" s="214">
        <v>0.075</v>
      </c>
      <c r="T180" s="215">
        <f>S180*H180</f>
        <v>0.5666249999999999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134</v>
      </c>
      <c r="AT180" s="216" t="s">
        <v>129</v>
      </c>
      <c r="AU180" s="216" t="s">
        <v>85</v>
      </c>
      <c r="AY180" s="18" t="s">
        <v>126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83</v>
      </c>
      <c r="BK180" s="217">
        <f>ROUND(I180*H180,2)</f>
        <v>0</v>
      </c>
      <c r="BL180" s="18" t="s">
        <v>134</v>
      </c>
      <c r="BM180" s="216" t="s">
        <v>264</v>
      </c>
    </row>
    <row r="181" spans="1:51" s="13" customFormat="1" ht="12">
      <c r="A181" s="13"/>
      <c r="B181" s="223"/>
      <c r="C181" s="224"/>
      <c r="D181" s="225" t="s">
        <v>138</v>
      </c>
      <c r="E181" s="226" t="s">
        <v>19</v>
      </c>
      <c r="F181" s="227" t="s">
        <v>265</v>
      </c>
      <c r="G181" s="224"/>
      <c r="H181" s="228">
        <v>0.6</v>
      </c>
      <c r="I181" s="229"/>
      <c r="J181" s="224"/>
      <c r="K181" s="224"/>
      <c r="L181" s="230"/>
      <c r="M181" s="231"/>
      <c r="N181" s="232"/>
      <c r="O181" s="232"/>
      <c r="P181" s="232"/>
      <c r="Q181" s="232"/>
      <c r="R181" s="232"/>
      <c r="S181" s="232"/>
      <c r="T181" s="23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4" t="s">
        <v>138</v>
      </c>
      <c r="AU181" s="234" t="s">
        <v>85</v>
      </c>
      <c r="AV181" s="13" t="s">
        <v>85</v>
      </c>
      <c r="AW181" s="13" t="s">
        <v>36</v>
      </c>
      <c r="AX181" s="13" t="s">
        <v>75</v>
      </c>
      <c r="AY181" s="234" t="s">
        <v>126</v>
      </c>
    </row>
    <row r="182" spans="1:51" s="13" customFormat="1" ht="12">
      <c r="A182" s="13"/>
      <c r="B182" s="223"/>
      <c r="C182" s="224"/>
      <c r="D182" s="225" t="s">
        <v>138</v>
      </c>
      <c r="E182" s="226" t="s">
        <v>19</v>
      </c>
      <c r="F182" s="227" t="s">
        <v>266</v>
      </c>
      <c r="G182" s="224"/>
      <c r="H182" s="228">
        <v>6.955</v>
      </c>
      <c r="I182" s="229"/>
      <c r="J182" s="224"/>
      <c r="K182" s="224"/>
      <c r="L182" s="230"/>
      <c r="M182" s="231"/>
      <c r="N182" s="232"/>
      <c r="O182" s="232"/>
      <c r="P182" s="232"/>
      <c r="Q182" s="232"/>
      <c r="R182" s="232"/>
      <c r="S182" s="232"/>
      <c r="T182" s="23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4" t="s">
        <v>138</v>
      </c>
      <c r="AU182" s="234" t="s">
        <v>85</v>
      </c>
      <c r="AV182" s="13" t="s">
        <v>85</v>
      </c>
      <c r="AW182" s="13" t="s">
        <v>36</v>
      </c>
      <c r="AX182" s="13" t="s">
        <v>75</v>
      </c>
      <c r="AY182" s="234" t="s">
        <v>126</v>
      </c>
    </row>
    <row r="183" spans="1:51" s="15" customFormat="1" ht="12">
      <c r="A183" s="15"/>
      <c r="B183" s="246"/>
      <c r="C183" s="247"/>
      <c r="D183" s="225" t="s">
        <v>138</v>
      </c>
      <c r="E183" s="248" t="s">
        <v>19</v>
      </c>
      <c r="F183" s="249" t="s">
        <v>239</v>
      </c>
      <c r="G183" s="247"/>
      <c r="H183" s="250">
        <v>7.555</v>
      </c>
      <c r="I183" s="251"/>
      <c r="J183" s="247"/>
      <c r="K183" s="247"/>
      <c r="L183" s="252"/>
      <c r="M183" s="253"/>
      <c r="N183" s="254"/>
      <c r="O183" s="254"/>
      <c r="P183" s="254"/>
      <c r="Q183" s="254"/>
      <c r="R183" s="254"/>
      <c r="S183" s="254"/>
      <c r="T183" s="25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56" t="s">
        <v>138</v>
      </c>
      <c r="AU183" s="256" t="s">
        <v>85</v>
      </c>
      <c r="AV183" s="15" t="s">
        <v>134</v>
      </c>
      <c r="AW183" s="15" t="s">
        <v>36</v>
      </c>
      <c r="AX183" s="15" t="s">
        <v>83</v>
      </c>
      <c r="AY183" s="256" t="s">
        <v>126</v>
      </c>
    </row>
    <row r="184" spans="1:65" s="2" customFormat="1" ht="24.15" customHeight="1">
      <c r="A184" s="39"/>
      <c r="B184" s="40"/>
      <c r="C184" s="205" t="s">
        <v>267</v>
      </c>
      <c r="D184" s="205" t="s">
        <v>129</v>
      </c>
      <c r="E184" s="206" t="s">
        <v>268</v>
      </c>
      <c r="F184" s="207" t="s">
        <v>269</v>
      </c>
      <c r="G184" s="208" t="s">
        <v>144</v>
      </c>
      <c r="H184" s="209">
        <v>7.368</v>
      </c>
      <c r="I184" s="210"/>
      <c r="J184" s="211">
        <f>ROUND(I184*H184,2)</f>
        <v>0</v>
      </c>
      <c r="K184" s="207" t="s">
        <v>133</v>
      </c>
      <c r="L184" s="45"/>
      <c r="M184" s="212" t="s">
        <v>19</v>
      </c>
      <c r="N184" s="213" t="s">
        <v>46</v>
      </c>
      <c r="O184" s="85"/>
      <c r="P184" s="214">
        <f>O184*H184</f>
        <v>0</v>
      </c>
      <c r="Q184" s="214">
        <v>0</v>
      </c>
      <c r="R184" s="214">
        <f>Q184*H184</f>
        <v>0</v>
      </c>
      <c r="S184" s="214">
        <v>0.048</v>
      </c>
      <c r="T184" s="215">
        <f>S184*H184</f>
        <v>0.35366400000000003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134</v>
      </c>
      <c r="AT184" s="216" t="s">
        <v>129</v>
      </c>
      <c r="AU184" s="216" t="s">
        <v>85</v>
      </c>
      <c r="AY184" s="18" t="s">
        <v>126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83</v>
      </c>
      <c r="BK184" s="217">
        <f>ROUND(I184*H184,2)</f>
        <v>0</v>
      </c>
      <c r="BL184" s="18" t="s">
        <v>134</v>
      </c>
      <c r="BM184" s="216" t="s">
        <v>270</v>
      </c>
    </row>
    <row r="185" spans="1:47" s="2" customFormat="1" ht="12">
      <c r="A185" s="39"/>
      <c r="B185" s="40"/>
      <c r="C185" s="41"/>
      <c r="D185" s="218" t="s">
        <v>136</v>
      </c>
      <c r="E185" s="41"/>
      <c r="F185" s="219" t="s">
        <v>271</v>
      </c>
      <c r="G185" s="41"/>
      <c r="H185" s="41"/>
      <c r="I185" s="220"/>
      <c r="J185" s="41"/>
      <c r="K185" s="41"/>
      <c r="L185" s="45"/>
      <c r="M185" s="221"/>
      <c r="N185" s="222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136</v>
      </c>
      <c r="AU185" s="18" t="s">
        <v>85</v>
      </c>
    </row>
    <row r="186" spans="1:51" s="13" customFormat="1" ht="12">
      <c r="A186" s="13"/>
      <c r="B186" s="223"/>
      <c r="C186" s="224"/>
      <c r="D186" s="225" t="s">
        <v>138</v>
      </c>
      <c r="E186" s="226" t="s">
        <v>19</v>
      </c>
      <c r="F186" s="227" t="s">
        <v>272</v>
      </c>
      <c r="G186" s="224"/>
      <c r="H186" s="228">
        <v>0.528</v>
      </c>
      <c r="I186" s="229"/>
      <c r="J186" s="224"/>
      <c r="K186" s="224"/>
      <c r="L186" s="230"/>
      <c r="M186" s="231"/>
      <c r="N186" s="232"/>
      <c r="O186" s="232"/>
      <c r="P186" s="232"/>
      <c r="Q186" s="232"/>
      <c r="R186" s="232"/>
      <c r="S186" s="232"/>
      <c r="T186" s="23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4" t="s">
        <v>138</v>
      </c>
      <c r="AU186" s="234" t="s">
        <v>85</v>
      </c>
      <c r="AV186" s="13" t="s">
        <v>85</v>
      </c>
      <c r="AW186" s="13" t="s">
        <v>36</v>
      </c>
      <c r="AX186" s="13" t="s">
        <v>75</v>
      </c>
      <c r="AY186" s="234" t="s">
        <v>126</v>
      </c>
    </row>
    <row r="187" spans="1:51" s="13" customFormat="1" ht="12">
      <c r="A187" s="13"/>
      <c r="B187" s="223"/>
      <c r="C187" s="224"/>
      <c r="D187" s="225" t="s">
        <v>138</v>
      </c>
      <c r="E187" s="226" t="s">
        <v>19</v>
      </c>
      <c r="F187" s="227" t="s">
        <v>273</v>
      </c>
      <c r="G187" s="224"/>
      <c r="H187" s="228">
        <v>5.4</v>
      </c>
      <c r="I187" s="229"/>
      <c r="J187" s="224"/>
      <c r="K187" s="224"/>
      <c r="L187" s="230"/>
      <c r="M187" s="231"/>
      <c r="N187" s="232"/>
      <c r="O187" s="232"/>
      <c r="P187" s="232"/>
      <c r="Q187" s="232"/>
      <c r="R187" s="232"/>
      <c r="S187" s="232"/>
      <c r="T187" s="23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4" t="s">
        <v>138</v>
      </c>
      <c r="AU187" s="234" t="s">
        <v>85</v>
      </c>
      <c r="AV187" s="13" t="s">
        <v>85</v>
      </c>
      <c r="AW187" s="13" t="s">
        <v>36</v>
      </c>
      <c r="AX187" s="13" t="s">
        <v>75</v>
      </c>
      <c r="AY187" s="234" t="s">
        <v>126</v>
      </c>
    </row>
    <row r="188" spans="1:51" s="13" customFormat="1" ht="12">
      <c r="A188" s="13"/>
      <c r="B188" s="223"/>
      <c r="C188" s="224"/>
      <c r="D188" s="225" t="s">
        <v>138</v>
      </c>
      <c r="E188" s="226" t="s">
        <v>19</v>
      </c>
      <c r="F188" s="227" t="s">
        <v>274</v>
      </c>
      <c r="G188" s="224"/>
      <c r="H188" s="228">
        <v>1.44</v>
      </c>
      <c r="I188" s="229"/>
      <c r="J188" s="224"/>
      <c r="K188" s="224"/>
      <c r="L188" s="230"/>
      <c r="M188" s="231"/>
      <c r="N188" s="232"/>
      <c r="O188" s="232"/>
      <c r="P188" s="232"/>
      <c r="Q188" s="232"/>
      <c r="R188" s="232"/>
      <c r="S188" s="232"/>
      <c r="T188" s="23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4" t="s">
        <v>138</v>
      </c>
      <c r="AU188" s="234" t="s">
        <v>85</v>
      </c>
      <c r="AV188" s="13" t="s">
        <v>85</v>
      </c>
      <c r="AW188" s="13" t="s">
        <v>36</v>
      </c>
      <c r="AX188" s="13" t="s">
        <v>75</v>
      </c>
      <c r="AY188" s="234" t="s">
        <v>126</v>
      </c>
    </row>
    <row r="189" spans="1:51" s="15" customFormat="1" ht="12">
      <c r="A189" s="15"/>
      <c r="B189" s="246"/>
      <c r="C189" s="247"/>
      <c r="D189" s="225" t="s">
        <v>138</v>
      </c>
      <c r="E189" s="248" t="s">
        <v>19</v>
      </c>
      <c r="F189" s="249" t="s">
        <v>239</v>
      </c>
      <c r="G189" s="247"/>
      <c r="H189" s="250">
        <v>7.368</v>
      </c>
      <c r="I189" s="251"/>
      <c r="J189" s="247"/>
      <c r="K189" s="247"/>
      <c r="L189" s="252"/>
      <c r="M189" s="253"/>
      <c r="N189" s="254"/>
      <c r="O189" s="254"/>
      <c r="P189" s="254"/>
      <c r="Q189" s="254"/>
      <c r="R189" s="254"/>
      <c r="S189" s="254"/>
      <c r="T189" s="25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56" t="s">
        <v>138</v>
      </c>
      <c r="AU189" s="256" t="s">
        <v>85</v>
      </c>
      <c r="AV189" s="15" t="s">
        <v>134</v>
      </c>
      <c r="AW189" s="15" t="s">
        <v>36</v>
      </c>
      <c r="AX189" s="15" t="s">
        <v>83</v>
      </c>
      <c r="AY189" s="256" t="s">
        <v>126</v>
      </c>
    </row>
    <row r="190" spans="1:65" s="2" customFormat="1" ht="24.15" customHeight="1">
      <c r="A190" s="39"/>
      <c r="B190" s="40"/>
      <c r="C190" s="205" t="s">
        <v>275</v>
      </c>
      <c r="D190" s="205" t="s">
        <v>129</v>
      </c>
      <c r="E190" s="206" t="s">
        <v>276</v>
      </c>
      <c r="F190" s="207" t="s">
        <v>277</v>
      </c>
      <c r="G190" s="208" t="s">
        <v>144</v>
      </c>
      <c r="H190" s="209">
        <v>12.132</v>
      </c>
      <c r="I190" s="210"/>
      <c r="J190" s="211">
        <f>ROUND(I190*H190,2)</f>
        <v>0</v>
      </c>
      <c r="K190" s="207" t="s">
        <v>133</v>
      </c>
      <c r="L190" s="45"/>
      <c r="M190" s="212" t="s">
        <v>19</v>
      </c>
      <c r="N190" s="213" t="s">
        <v>46</v>
      </c>
      <c r="O190" s="85"/>
      <c r="P190" s="214">
        <f>O190*H190</f>
        <v>0</v>
      </c>
      <c r="Q190" s="214">
        <v>0</v>
      </c>
      <c r="R190" s="214">
        <f>Q190*H190</f>
        <v>0</v>
      </c>
      <c r="S190" s="214">
        <v>0.038</v>
      </c>
      <c r="T190" s="215">
        <f>S190*H190</f>
        <v>0.461016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6" t="s">
        <v>134</v>
      </c>
      <c r="AT190" s="216" t="s">
        <v>129</v>
      </c>
      <c r="AU190" s="216" t="s">
        <v>85</v>
      </c>
      <c r="AY190" s="18" t="s">
        <v>126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8" t="s">
        <v>83</v>
      </c>
      <c r="BK190" s="217">
        <f>ROUND(I190*H190,2)</f>
        <v>0</v>
      </c>
      <c r="BL190" s="18" t="s">
        <v>134</v>
      </c>
      <c r="BM190" s="216" t="s">
        <v>278</v>
      </c>
    </row>
    <row r="191" spans="1:47" s="2" customFormat="1" ht="12">
      <c r="A191" s="39"/>
      <c r="B191" s="40"/>
      <c r="C191" s="41"/>
      <c r="D191" s="218" t="s">
        <v>136</v>
      </c>
      <c r="E191" s="41"/>
      <c r="F191" s="219" t="s">
        <v>279</v>
      </c>
      <c r="G191" s="41"/>
      <c r="H191" s="41"/>
      <c r="I191" s="220"/>
      <c r="J191" s="41"/>
      <c r="K191" s="41"/>
      <c r="L191" s="45"/>
      <c r="M191" s="221"/>
      <c r="N191" s="222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136</v>
      </c>
      <c r="AU191" s="18" t="s">
        <v>85</v>
      </c>
    </row>
    <row r="192" spans="1:51" s="13" customFormat="1" ht="12">
      <c r="A192" s="13"/>
      <c r="B192" s="223"/>
      <c r="C192" s="224"/>
      <c r="D192" s="225" t="s">
        <v>138</v>
      </c>
      <c r="E192" s="226" t="s">
        <v>19</v>
      </c>
      <c r="F192" s="227" t="s">
        <v>280</v>
      </c>
      <c r="G192" s="224"/>
      <c r="H192" s="228">
        <v>1.708</v>
      </c>
      <c r="I192" s="229"/>
      <c r="J192" s="224"/>
      <c r="K192" s="224"/>
      <c r="L192" s="230"/>
      <c r="M192" s="231"/>
      <c r="N192" s="232"/>
      <c r="O192" s="232"/>
      <c r="P192" s="232"/>
      <c r="Q192" s="232"/>
      <c r="R192" s="232"/>
      <c r="S192" s="232"/>
      <c r="T192" s="23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4" t="s">
        <v>138</v>
      </c>
      <c r="AU192" s="234" t="s">
        <v>85</v>
      </c>
      <c r="AV192" s="13" t="s">
        <v>85</v>
      </c>
      <c r="AW192" s="13" t="s">
        <v>36</v>
      </c>
      <c r="AX192" s="13" t="s">
        <v>75</v>
      </c>
      <c r="AY192" s="234" t="s">
        <v>126</v>
      </c>
    </row>
    <row r="193" spans="1:51" s="13" customFormat="1" ht="12">
      <c r="A193" s="13"/>
      <c r="B193" s="223"/>
      <c r="C193" s="224"/>
      <c r="D193" s="225" t="s">
        <v>138</v>
      </c>
      <c r="E193" s="226" t="s">
        <v>19</v>
      </c>
      <c r="F193" s="227" t="s">
        <v>281</v>
      </c>
      <c r="G193" s="224"/>
      <c r="H193" s="228">
        <v>5.168</v>
      </c>
      <c r="I193" s="229"/>
      <c r="J193" s="224"/>
      <c r="K193" s="224"/>
      <c r="L193" s="230"/>
      <c r="M193" s="231"/>
      <c r="N193" s="232"/>
      <c r="O193" s="232"/>
      <c r="P193" s="232"/>
      <c r="Q193" s="232"/>
      <c r="R193" s="232"/>
      <c r="S193" s="232"/>
      <c r="T193" s="23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4" t="s">
        <v>138</v>
      </c>
      <c r="AU193" s="234" t="s">
        <v>85</v>
      </c>
      <c r="AV193" s="13" t="s">
        <v>85</v>
      </c>
      <c r="AW193" s="13" t="s">
        <v>36</v>
      </c>
      <c r="AX193" s="13" t="s">
        <v>75</v>
      </c>
      <c r="AY193" s="234" t="s">
        <v>126</v>
      </c>
    </row>
    <row r="194" spans="1:51" s="13" customFormat="1" ht="12">
      <c r="A194" s="13"/>
      <c r="B194" s="223"/>
      <c r="C194" s="224"/>
      <c r="D194" s="225" t="s">
        <v>138</v>
      </c>
      <c r="E194" s="226" t="s">
        <v>19</v>
      </c>
      <c r="F194" s="227" t="s">
        <v>282</v>
      </c>
      <c r="G194" s="224"/>
      <c r="H194" s="228">
        <v>5.256</v>
      </c>
      <c r="I194" s="229"/>
      <c r="J194" s="224"/>
      <c r="K194" s="224"/>
      <c r="L194" s="230"/>
      <c r="M194" s="231"/>
      <c r="N194" s="232"/>
      <c r="O194" s="232"/>
      <c r="P194" s="232"/>
      <c r="Q194" s="232"/>
      <c r="R194" s="232"/>
      <c r="S194" s="232"/>
      <c r="T194" s="23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4" t="s">
        <v>138</v>
      </c>
      <c r="AU194" s="234" t="s">
        <v>85</v>
      </c>
      <c r="AV194" s="13" t="s">
        <v>85</v>
      </c>
      <c r="AW194" s="13" t="s">
        <v>36</v>
      </c>
      <c r="AX194" s="13" t="s">
        <v>75</v>
      </c>
      <c r="AY194" s="234" t="s">
        <v>126</v>
      </c>
    </row>
    <row r="195" spans="1:51" s="15" customFormat="1" ht="12">
      <c r="A195" s="15"/>
      <c r="B195" s="246"/>
      <c r="C195" s="247"/>
      <c r="D195" s="225" t="s">
        <v>138</v>
      </c>
      <c r="E195" s="248" t="s">
        <v>19</v>
      </c>
      <c r="F195" s="249" t="s">
        <v>239</v>
      </c>
      <c r="G195" s="247"/>
      <c r="H195" s="250">
        <v>12.132000000000001</v>
      </c>
      <c r="I195" s="251"/>
      <c r="J195" s="247"/>
      <c r="K195" s="247"/>
      <c r="L195" s="252"/>
      <c r="M195" s="253"/>
      <c r="N195" s="254"/>
      <c r="O195" s="254"/>
      <c r="P195" s="254"/>
      <c r="Q195" s="254"/>
      <c r="R195" s="254"/>
      <c r="S195" s="254"/>
      <c r="T195" s="25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6" t="s">
        <v>138</v>
      </c>
      <c r="AU195" s="256" t="s">
        <v>85</v>
      </c>
      <c r="AV195" s="15" t="s">
        <v>134</v>
      </c>
      <c r="AW195" s="15" t="s">
        <v>36</v>
      </c>
      <c r="AX195" s="15" t="s">
        <v>83</v>
      </c>
      <c r="AY195" s="256" t="s">
        <v>126</v>
      </c>
    </row>
    <row r="196" spans="1:65" s="2" customFormat="1" ht="24.15" customHeight="1">
      <c r="A196" s="39"/>
      <c r="B196" s="40"/>
      <c r="C196" s="205" t="s">
        <v>283</v>
      </c>
      <c r="D196" s="205" t="s">
        <v>129</v>
      </c>
      <c r="E196" s="206" t="s">
        <v>284</v>
      </c>
      <c r="F196" s="207" t="s">
        <v>285</v>
      </c>
      <c r="G196" s="208" t="s">
        <v>144</v>
      </c>
      <c r="H196" s="209">
        <v>31.23</v>
      </c>
      <c r="I196" s="210"/>
      <c r="J196" s="211">
        <f>ROUND(I196*H196,2)</f>
        <v>0</v>
      </c>
      <c r="K196" s="207" t="s">
        <v>133</v>
      </c>
      <c r="L196" s="45"/>
      <c r="M196" s="212" t="s">
        <v>19</v>
      </c>
      <c r="N196" s="213" t="s">
        <v>46</v>
      </c>
      <c r="O196" s="85"/>
      <c r="P196" s="214">
        <f>O196*H196</f>
        <v>0</v>
      </c>
      <c r="Q196" s="214">
        <v>0</v>
      </c>
      <c r="R196" s="214">
        <f>Q196*H196</f>
        <v>0</v>
      </c>
      <c r="S196" s="214">
        <v>0.034</v>
      </c>
      <c r="T196" s="215">
        <f>S196*H196</f>
        <v>1.06182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6" t="s">
        <v>134</v>
      </c>
      <c r="AT196" s="216" t="s">
        <v>129</v>
      </c>
      <c r="AU196" s="216" t="s">
        <v>85</v>
      </c>
      <c r="AY196" s="18" t="s">
        <v>126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8" t="s">
        <v>83</v>
      </c>
      <c r="BK196" s="217">
        <f>ROUND(I196*H196,2)</f>
        <v>0</v>
      </c>
      <c r="BL196" s="18" t="s">
        <v>134</v>
      </c>
      <c r="BM196" s="216" t="s">
        <v>286</v>
      </c>
    </row>
    <row r="197" spans="1:47" s="2" customFormat="1" ht="12">
      <c r="A197" s="39"/>
      <c r="B197" s="40"/>
      <c r="C197" s="41"/>
      <c r="D197" s="218" t="s">
        <v>136</v>
      </c>
      <c r="E197" s="41"/>
      <c r="F197" s="219" t="s">
        <v>287</v>
      </c>
      <c r="G197" s="41"/>
      <c r="H197" s="41"/>
      <c r="I197" s="220"/>
      <c r="J197" s="41"/>
      <c r="K197" s="41"/>
      <c r="L197" s="45"/>
      <c r="M197" s="221"/>
      <c r="N197" s="222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136</v>
      </c>
      <c r="AU197" s="18" t="s">
        <v>85</v>
      </c>
    </row>
    <row r="198" spans="1:51" s="13" customFormat="1" ht="12">
      <c r="A198" s="13"/>
      <c r="B198" s="223"/>
      <c r="C198" s="224"/>
      <c r="D198" s="225" t="s">
        <v>138</v>
      </c>
      <c r="E198" s="226" t="s">
        <v>19</v>
      </c>
      <c r="F198" s="227" t="s">
        <v>288</v>
      </c>
      <c r="G198" s="224"/>
      <c r="H198" s="228">
        <v>18.133</v>
      </c>
      <c r="I198" s="229"/>
      <c r="J198" s="224"/>
      <c r="K198" s="224"/>
      <c r="L198" s="230"/>
      <c r="M198" s="231"/>
      <c r="N198" s="232"/>
      <c r="O198" s="232"/>
      <c r="P198" s="232"/>
      <c r="Q198" s="232"/>
      <c r="R198" s="232"/>
      <c r="S198" s="232"/>
      <c r="T198" s="23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4" t="s">
        <v>138</v>
      </c>
      <c r="AU198" s="234" t="s">
        <v>85</v>
      </c>
      <c r="AV198" s="13" t="s">
        <v>85</v>
      </c>
      <c r="AW198" s="13" t="s">
        <v>36</v>
      </c>
      <c r="AX198" s="13" t="s">
        <v>75</v>
      </c>
      <c r="AY198" s="234" t="s">
        <v>126</v>
      </c>
    </row>
    <row r="199" spans="1:51" s="13" customFormat="1" ht="12">
      <c r="A199" s="13"/>
      <c r="B199" s="223"/>
      <c r="C199" s="224"/>
      <c r="D199" s="225" t="s">
        <v>138</v>
      </c>
      <c r="E199" s="226" t="s">
        <v>19</v>
      </c>
      <c r="F199" s="227" t="s">
        <v>289</v>
      </c>
      <c r="G199" s="224"/>
      <c r="H199" s="228">
        <v>7.107</v>
      </c>
      <c r="I199" s="229"/>
      <c r="J199" s="224"/>
      <c r="K199" s="224"/>
      <c r="L199" s="230"/>
      <c r="M199" s="231"/>
      <c r="N199" s="232"/>
      <c r="O199" s="232"/>
      <c r="P199" s="232"/>
      <c r="Q199" s="232"/>
      <c r="R199" s="232"/>
      <c r="S199" s="232"/>
      <c r="T199" s="23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4" t="s">
        <v>138</v>
      </c>
      <c r="AU199" s="234" t="s">
        <v>85</v>
      </c>
      <c r="AV199" s="13" t="s">
        <v>85</v>
      </c>
      <c r="AW199" s="13" t="s">
        <v>36</v>
      </c>
      <c r="AX199" s="13" t="s">
        <v>75</v>
      </c>
      <c r="AY199" s="234" t="s">
        <v>126</v>
      </c>
    </row>
    <row r="200" spans="1:51" s="13" customFormat="1" ht="12">
      <c r="A200" s="13"/>
      <c r="B200" s="223"/>
      <c r="C200" s="224"/>
      <c r="D200" s="225" t="s">
        <v>138</v>
      </c>
      <c r="E200" s="226" t="s">
        <v>19</v>
      </c>
      <c r="F200" s="227" t="s">
        <v>290</v>
      </c>
      <c r="G200" s="224"/>
      <c r="H200" s="228">
        <v>5.99</v>
      </c>
      <c r="I200" s="229"/>
      <c r="J200" s="224"/>
      <c r="K200" s="224"/>
      <c r="L200" s="230"/>
      <c r="M200" s="231"/>
      <c r="N200" s="232"/>
      <c r="O200" s="232"/>
      <c r="P200" s="232"/>
      <c r="Q200" s="232"/>
      <c r="R200" s="232"/>
      <c r="S200" s="232"/>
      <c r="T200" s="23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4" t="s">
        <v>138</v>
      </c>
      <c r="AU200" s="234" t="s">
        <v>85</v>
      </c>
      <c r="AV200" s="13" t="s">
        <v>85</v>
      </c>
      <c r="AW200" s="13" t="s">
        <v>36</v>
      </c>
      <c r="AX200" s="13" t="s">
        <v>75</v>
      </c>
      <c r="AY200" s="234" t="s">
        <v>126</v>
      </c>
    </row>
    <row r="201" spans="1:51" s="15" customFormat="1" ht="12">
      <c r="A201" s="15"/>
      <c r="B201" s="246"/>
      <c r="C201" s="247"/>
      <c r="D201" s="225" t="s">
        <v>138</v>
      </c>
      <c r="E201" s="248" t="s">
        <v>19</v>
      </c>
      <c r="F201" s="249" t="s">
        <v>239</v>
      </c>
      <c r="G201" s="247"/>
      <c r="H201" s="250">
        <v>31.229999999999997</v>
      </c>
      <c r="I201" s="251"/>
      <c r="J201" s="247"/>
      <c r="K201" s="247"/>
      <c r="L201" s="252"/>
      <c r="M201" s="253"/>
      <c r="N201" s="254"/>
      <c r="O201" s="254"/>
      <c r="P201" s="254"/>
      <c r="Q201" s="254"/>
      <c r="R201" s="254"/>
      <c r="S201" s="254"/>
      <c r="T201" s="25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6" t="s">
        <v>138</v>
      </c>
      <c r="AU201" s="256" t="s">
        <v>85</v>
      </c>
      <c r="AV201" s="15" t="s">
        <v>134</v>
      </c>
      <c r="AW201" s="15" t="s">
        <v>36</v>
      </c>
      <c r="AX201" s="15" t="s">
        <v>83</v>
      </c>
      <c r="AY201" s="256" t="s">
        <v>126</v>
      </c>
    </row>
    <row r="202" spans="1:65" s="2" customFormat="1" ht="24.15" customHeight="1">
      <c r="A202" s="39"/>
      <c r="B202" s="40"/>
      <c r="C202" s="205" t="s">
        <v>291</v>
      </c>
      <c r="D202" s="205" t="s">
        <v>129</v>
      </c>
      <c r="E202" s="206" t="s">
        <v>292</v>
      </c>
      <c r="F202" s="207" t="s">
        <v>293</v>
      </c>
      <c r="G202" s="208" t="s">
        <v>144</v>
      </c>
      <c r="H202" s="209">
        <v>12.825</v>
      </c>
      <c r="I202" s="210"/>
      <c r="J202" s="211">
        <f>ROUND(I202*H202,2)</f>
        <v>0</v>
      </c>
      <c r="K202" s="207" t="s">
        <v>133</v>
      </c>
      <c r="L202" s="45"/>
      <c r="M202" s="212" t="s">
        <v>19</v>
      </c>
      <c r="N202" s="213" t="s">
        <v>46</v>
      </c>
      <c r="O202" s="85"/>
      <c r="P202" s="214">
        <f>O202*H202</f>
        <v>0</v>
      </c>
      <c r="Q202" s="214">
        <v>0</v>
      </c>
      <c r="R202" s="214">
        <f>Q202*H202</f>
        <v>0</v>
      </c>
      <c r="S202" s="214">
        <v>0.067</v>
      </c>
      <c r="T202" s="215">
        <f>S202*H202</f>
        <v>0.859275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6" t="s">
        <v>134</v>
      </c>
      <c r="AT202" s="216" t="s">
        <v>129</v>
      </c>
      <c r="AU202" s="216" t="s">
        <v>85</v>
      </c>
      <c r="AY202" s="18" t="s">
        <v>126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8" t="s">
        <v>83</v>
      </c>
      <c r="BK202" s="217">
        <f>ROUND(I202*H202,2)</f>
        <v>0</v>
      </c>
      <c r="BL202" s="18" t="s">
        <v>134</v>
      </c>
      <c r="BM202" s="216" t="s">
        <v>294</v>
      </c>
    </row>
    <row r="203" spans="1:47" s="2" customFormat="1" ht="12">
      <c r="A203" s="39"/>
      <c r="B203" s="40"/>
      <c r="C203" s="41"/>
      <c r="D203" s="218" t="s">
        <v>136</v>
      </c>
      <c r="E203" s="41"/>
      <c r="F203" s="219" t="s">
        <v>295</v>
      </c>
      <c r="G203" s="41"/>
      <c r="H203" s="41"/>
      <c r="I203" s="220"/>
      <c r="J203" s="41"/>
      <c r="K203" s="41"/>
      <c r="L203" s="45"/>
      <c r="M203" s="221"/>
      <c r="N203" s="222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136</v>
      </c>
      <c r="AU203" s="18" t="s">
        <v>85</v>
      </c>
    </row>
    <row r="204" spans="1:51" s="13" customFormat="1" ht="12">
      <c r="A204" s="13"/>
      <c r="B204" s="223"/>
      <c r="C204" s="224"/>
      <c r="D204" s="225" t="s">
        <v>138</v>
      </c>
      <c r="E204" s="226" t="s">
        <v>19</v>
      </c>
      <c r="F204" s="227" t="s">
        <v>296</v>
      </c>
      <c r="G204" s="224"/>
      <c r="H204" s="228">
        <v>2.565</v>
      </c>
      <c r="I204" s="229"/>
      <c r="J204" s="224"/>
      <c r="K204" s="224"/>
      <c r="L204" s="230"/>
      <c r="M204" s="231"/>
      <c r="N204" s="232"/>
      <c r="O204" s="232"/>
      <c r="P204" s="232"/>
      <c r="Q204" s="232"/>
      <c r="R204" s="232"/>
      <c r="S204" s="232"/>
      <c r="T204" s="23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4" t="s">
        <v>138</v>
      </c>
      <c r="AU204" s="234" t="s">
        <v>85</v>
      </c>
      <c r="AV204" s="13" t="s">
        <v>85</v>
      </c>
      <c r="AW204" s="13" t="s">
        <v>36</v>
      </c>
      <c r="AX204" s="13" t="s">
        <v>75</v>
      </c>
      <c r="AY204" s="234" t="s">
        <v>126</v>
      </c>
    </row>
    <row r="205" spans="1:51" s="13" customFormat="1" ht="12">
      <c r="A205" s="13"/>
      <c r="B205" s="223"/>
      <c r="C205" s="224"/>
      <c r="D205" s="225" t="s">
        <v>138</v>
      </c>
      <c r="E205" s="226" t="s">
        <v>19</v>
      </c>
      <c r="F205" s="227" t="s">
        <v>297</v>
      </c>
      <c r="G205" s="224"/>
      <c r="H205" s="228">
        <v>5.13</v>
      </c>
      <c r="I205" s="229"/>
      <c r="J205" s="224"/>
      <c r="K205" s="224"/>
      <c r="L205" s="230"/>
      <c r="M205" s="231"/>
      <c r="N205" s="232"/>
      <c r="O205" s="232"/>
      <c r="P205" s="232"/>
      <c r="Q205" s="232"/>
      <c r="R205" s="232"/>
      <c r="S205" s="232"/>
      <c r="T205" s="23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4" t="s">
        <v>138</v>
      </c>
      <c r="AU205" s="234" t="s">
        <v>85</v>
      </c>
      <c r="AV205" s="13" t="s">
        <v>85</v>
      </c>
      <c r="AW205" s="13" t="s">
        <v>36</v>
      </c>
      <c r="AX205" s="13" t="s">
        <v>75</v>
      </c>
      <c r="AY205" s="234" t="s">
        <v>126</v>
      </c>
    </row>
    <row r="206" spans="1:51" s="13" customFormat="1" ht="12">
      <c r="A206" s="13"/>
      <c r="B206" s="223"/>
      <c r="C206" s="224"/>
      <c r="D206" s="225" t="s">
        <v>138</v>
      </c>
      <c r="E206" s="226" t="s">
        <v>19</v>
      </c>
      <c r="F206" s="227" t="s">
        <v>298</v>
      </c>
      <c r="G206" s="224"/>
      <c r="H206" s="228">
        <v>2.565</v>
      </c>
      <c r="I206" s="229"/>
      <c r="J206" s="224"/>
      <c r="K206" s="224"/>
      <c r="L206" s="230"/>
      <c r="M206" s="231"/>
      <c r="N206" s="232"/>
      <c r="O206" s="232"/>
      <c r="P206" s="232"/>
      <c r="Q206" s="232"/>
      <c r="R206" s="232"/>
      <c r="S206" s="232"/>
      <c r="T206" s="23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4" t="s">
        <v>138</v>
      </c>
      <c r="AU206" s="234" t="s">
        <v>85</v>
      </c>
      <c r="AV206" s="13" t="s">
        <v>85</v>
      </c>
      <c r="AW206" s="13" t="s">
        <v>36</v>
      </c>
      <c r="AX206" s="13" t="s">
        <v>75</v>
      </c>
      <c r="AY206" s="234" t="s">
        <v>126</v>
      </c>
    </row>
    <row r="207" spans="1:51" s="13" customFormat="1" ht="12">
      <c r="A207" s="13"/>
      <c r="B207" s="223"/>
      <c r="C207" s="224"/>
      <c r="D207" s="225" t="s">
        <v>138</v>
      </c>
      <c r="E207" s="226" t="s">
        <v>19</v>
      </c>
      <c r="F207" s="227" t="s">
        <v>299</v>
      </c>
      <c r="G207" s="224"/>
      <c r="H207" s="228">
        <v>2.565</v>
      </c>
      <c r="I207" s="229"/>
      <c r="J207" s="224"/>
      <c r="K207" s="224"/>
      <c r="L207" s="230"/>
      <c r="M207" s="231"/>
      <c r="N207" s="232"/>
      <c r="O207" s="232"/>
      <c r="P207" s="232"/>
      <c r="Q207" s="232"/>
      <c r="R207" s="232"/>
      <c r="S207" s="232"/>
      <c r="T207" s="23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4" t="s">
        <v>138</v>
      </c>
      <c r="AU207" s="234" t="s">
        <v>85</v>
      </c>
      <c r="AV207" s="13" t="s">
        <v>85</v>
      </c>
      <c r="AW207" s="13" t="s">
        <v>36</v>
      </c>
      <c r="AX207" s="13" t="s">
        <v>75</v>
      </c>
      <c r="AY207" s="234" t="s">
        <v>126</v>
      </c>
    </row>
    <row r="208" spans="1:51" s="15" customFormat="1" ht="12">
      <c r="A208" s="15"/>
      <c r="B208" s="246"/>
      <c r="C208" s="247"/>
      <c r="D208" s="225" t="s">
        <v>138</v>
      </c>
      <c r="E208" s="248" t="s">
        <v>19</v>
      </c>
      <c r="F208" s="249" t="s">
        <v>239</v>
      </c>
      <c r="G208" s="247"/>
      <c r="H208" s="250">
        <v>12.825</v>
      </c>
      <c r="I208" s="251"/>
      <c r="J208" s="247"/>
      <c r="K208" s="247"/>
      <c r="L208" s="252"/>
      <c r="M208" s="253"/>
      <c r="N208" s="254"/>
      <c r="O208" s="254"/>
      <c r="P208" s="254"/>
      <c r="Q208" s="254"/>
      <c r="R208" s="254"/>
      <c r="S208" s="254"/>
      <c r="T208" s="25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56" t="s">
        <v>138</v>
      </c>
      <c r="AU208" s="256" t="s">
        <v>85</v>
      </c>
      <c r="AV208" s="15" t="s">
        <v>134</v>
      </c>
      <c r="AW208" s="15" t="s">
        <v>36</v>
      </c>
      <c r="AX208" s="15" t="s">
        <v>83</v>
      </c>
      <c r="AY208" s="256" t="s">
        <v>126</v>
      </c>
    </row>
    <row r="209" spans="1:65" s="2" customFormat="1" ht="24.15" customHeight="1">
      <c r="A209" s="39"/>
      <c r="B209" s="40"/>
      <c r="C209" s="205" t="s">
        <v>7</v>
      </c>
      <c r="D209" s="205" t="s">
        <v>129</v>
      </c>
      <c r="E209" s="206" t="s">
        <v>300</v>
      </c>
      <c r="F209" s="207" t="s">
        <v>301</v>
      </c>
      <c r="G209" s="208" t="s">
        <v>164</v>
      </c>
      <c r="H209" s="209">
        <v>6</v>
      </c>
      <c r="I209" s="210"/>
      <c r="J209" s="211">
        <f>ROUND(I209*H209,2)</f>
        <v>0</v>
      </c>
      <c r="K209" s="207" t="s">
        <v>133</v>
      </c>
      <c r="L209" s="45"/>
      <c r="M209" s="212" t="s">
        <v>19</v>
      </c>
      <c r="N209" s="213" t="s">
        <v>46</v>
      </c>
      <c r="O209" s="85"/>
      <c r="P209" s="214">
        <f>O209*H209</f>
        <v>0</v>
      </c>
      <c r="Q209" s="214">
        <v>0</v>
      </c>
      <c r="R209" s="214">
        <f>Q209*H209</f>
        <v>0</v>
      </c>
      <c r="S209" s="214">
        <v>0.012</v>
      </c>
      <c r="T209" s="215">
        <f>S209*H209</f>
        <v>0.07200000000000001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134</v>
      </c>
      <c r="AT209" s="216" t="s">
        <v>129</v>
      </c>
      <c r="AU209" s="216" t="s">
        <v>85</v>
      </c>
      <c r="AY209" s="18" t="s">
        <v>126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83</v>
      </c>
      <c r="BK209" s="217">
        <f>ROUND(I209*H209,2)</f>
        <v>0</v>
      </c>
      <c r="BL209" s="18" t="s">
        <v>134</v>
      </c>
      <c r="BM209" s="216" t="s">
        <v>302</v>
      </c>
    </row>
    <row r="210" spans="1:47" s="2" customFormat="1" ht="12">
      <c r="A210" s="39"/>
      <c r="B210" s="40"/>
      <c r="C210" s="41"/>
      <c r="D210" s="218" t="s">
        <v>136</v>
      </c>
      <c r="E210" s="41"/>
      <c r="F210" s="219" t="s">
        <v>303</v>
      </c>
      <c r="G210" s="41"/>
      <c r="H210" s="41"/>
      <c r="I210" s="220"/>
      <c r="J210" s="41"/>
      <c r="K210" s="41"/>
      <c r="L210" s="45"/>
      <c r="M210" s="221"/>
      <c r="N210" s="222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136</v>
      </c>
      <c r="AU210" s="18" t="s">
        <v>85</v>
      </c>
    </row>
    <row r="211" spans="1:63" s="12" customFormat="1" ht="22.8" customHeight="1">
      <c r="A211" s="12"/>
      <c r="B211" s="189"/>
      <c r="C211" s="190"/>
      <c r="D211" s="191" t="s">
        <v>74</v>
      </c>
      <c r="E211" s="203" t="s">
        <v>304</v>
      </c>
      <c r="F211" s="203" t="s">
        <v>305</v>
      </c>
      <c r="G211" s="190"/>
      <c r="H211" s="190"/>
      <c r="I211" s="193"/>
      <c r="J211" s="204">
        <f>BK211</f>
        <v>0</v>
      </c>
      <c r="K211" s="190"/>
      <c r="L211" s="195"/>
      <c r="M211" s="196"/>
      <c r="N211" s="197"/>
      <c r="O211" s="197"/>
      <c r="P211" s="198">
        <f>SUM(P212:P220)</f>
        <v>0</v>
      </c>
      <c r="Q211" s="197"/>
      <c r="R211" s="198">
        <f>SUM(R212:R220)</f>
        <v>0</v>
      </c>
      <c r="S211" s="197"/>
      <c r="T211" s="199">
        <f>SUM(T212:T220)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0" t="s">
        <v>83</v>
      </c>
      <c r="AT211" s="201" t="s">
        <v>74</v>
      </c>
      <c r="AU211" s="201" t="s">
        <v>83</v>
      </c>
      <c r="AY211" s="200" t="s">
        <v>126</v>
      </c>
      <c r="BK211" s="202">
        <f>SUM(BK212:BK220)</f>
        <v>0</v>
      </c>
    </row>
    <row r="212" spans="1:65" s="2" customFormat="1" ht="24.15" customHeight="1">
      <c r="A212" s="39"/>
      <c r="B212" s="40"/>
      <c r="C212" s="205" t="s">
        <v>306</v>
      </c>
      <c r="D212" s="205" t="s">
        <v>129</v>
      </c>
      <c r="E212" s="206" t="s">
        <v>307</v>
      </c>
      <c r="F212" s="207" t="s">
        <v>308</v>
      </c>
      <c r="G212" s="208" t="s">
        <v>309</v>
      </c>
      <c r="H212" s="209">
        <v>3.597</v>
      </c>
      <c r="I212" s="210"/>
      <c r="J212" s="211">
        <f>ROUND(I212*H212,2)</f>
        <v>0</v>
      </c>
      <c r="K212" s="207" t="s">
        <v>133</v>
      </c>
      <c r="L212" s="45"/>
      <c r="M212" s="212" t="s">
        <v>19</v>
      </c>
      <c r="N212" s="213" t="s">
        <v>46</v>
      </c>
      <c r="O212" s="85"/>
      <c r="P212" s="214">
        <f>O212*H212</f>
        <v>0</v>
      </c>
      <c r="Q212" s="214">
        <v>0</v>
      </c>
      <c r="R212" s="214">
        <f>Q212*H212</f>
        <v>0</v>
      </c>
      <c r="S212" s="214">
        <v>0</v>
      </c>
      <c r="T212" s="215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6" t="s">
        <v>134</v>
      </c>
      <c r="AT212" s="216" t="s">
        <v>129</v>
      </c>
      <c r="AU212" s="216" t="s">
        <v>85</v>
      </c>
      <c r="AY212" s="18" t="s">
        <v>126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8" t="s">
        <v>83</v>
      </c>
      <c r="BK212" s="217">
        <f>ROUND(I212*H212,2)</f>
        <v>0</v>
      </c>
      <c r="BL212" s="18" t="s">
        <v>134</v>
      </c>
      <c r="BM212" s="216" t="s">
        <v>310</v>
      </c>
    </row>
    <row r="213" spans="1:47" s="2" customFormat="1" ht="12">
      <c r="A213" s="39"/>
      <c r="B213" s="40"/>
      <c r="C213" s="41"/>
      <c r="D213" s="218" t="s">
        <v>136</v>
      </c>
      <c r="E213" s="41"/>
      <c r="F213" s="219" t="s">
        <v>311</v>
      </c>
      <c r="G213" s="41"/>
      <c r="H213" s="41"/>
      <c r="I213" s="220"/>
      <c r="J213" s="41"/>
      <c r="K213" s="41"/>
      <c r="L213" s="45"/>
      <c r="M213" s="221"/>
      <c r="N213" s="222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136</v>
      </c>
      <c r="AU213" s="18" t="s">
        <v>85</v>
      </c>
    </row>
    <row r="214" spans="1:65" s="2" customFormat="1" ht="21.75" customHeight="1">
      <c r="A214" s="39"/>
      <c r="B214" s="40"/>
      <c r="C214" s="205" t="s">
        <v>312</v>
      </c>
      <c r="D214" s="205" t="s">
        <v>129</v>
      </c>
      <c r="E214" s="206" t="s">
        <v>313</v>
      </c>
      <c r="F214" s="207" t="s">
        <v>314</v>
      </c>
      <c r="G214" s="208" t="s">
        <v>309</v>
      </c>
      <c r="H214" s="209">
        <v>3.597</v>
      </c>
      <c r="I214" s="210"/>
      <c r="J214" s="211">
        <f>ROUND(I214*H214,2)</f>
        <v>0</v>
      </c>
      <c r="K214" s="207" t="s">
        <v>133</v>
      </c>
      <c r="L214" s="45"/>
      <c r="M214" s="212" t="s">
        <v>19</v>
      </c>
      <c r="N214" s="213" t="s">
        <v>46</v>
      </c>
      <c r="O214" s="85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6" t="s">
        <v>134</v>
      </c>
      <c r="AT214" s="216" t="s">
        <v>129</v>
      </c>
      <c r="AU214" s="216" t="s">
        <v>85</v>
      </c>
      <c r="AY214" s="18" t="s">
        <v>126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8" t="s">
        <v>83</v>
      </c>
      <c r="BK214" s="217">
        <f>ROUND(I214*H214,2)</f>
        <v>0</v>
      </c>
      <c r="BL214" s="18" t="s">
        <v>134</v>
      </c>
      <c r="BM214" s="216" t="s">
        <v>315</v>
      </c>
    </row>
    <row r="215" spans="1:47" s="2" customFormat="1" ht="12">
      <c r="A215" s="39"/>
      <c r="B215" s="40"/>
      <c r="C215" s="41"/>
      <c r="D215" s="218" t="s">
        <v>136</v>
      </c>
      <c r="E215" s="41"/>
      <c r="F215" s="219" t="s">
        <v>316</v>
      </c>
      <c r="G215" s="41"/>
      <c r="H215" s="41"/>
      <c r="I215" s="220"/>
      <c r="J215" s="41"/>
      <c r="K215" s="41"/>
      <c r="L215" s="45"/>
      <c r="M215" s="221"/>
      <c r="N215" s="222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136</v>
      </c>
      <c r="AU215" s="18" t="s">
        <v>85</v>
      </c>
    </row>
    <row r="216" spans="1:65" s="2" customFormat="1" ht="24.15" customHeight="1">
      <c r="A216" s="39"/>
      <c r="B216" s="40"/>
      <c r="C216" s="205" t="s">
        <v>317</v>
      </c>
      <c r="D216" s="205" t="s">
        <v>129</v>
      </c>
      <c r="E216" s="206" t="s">
        <v>318</v>
      </c>
      <c r="F216" s="207" t="s">
        <v>319</v>
      </c>
      <c r="G216" s="208" t="s">
        <v>309</v>
      </c>
      <c r="H216" s="209">
        <v>50.358</v>
      </c>
      <c r="I216" s="210"/>
      <c r="J216" s="211">
        <f>ROUND(I216*H216,2)</f>
        <v>0</v>
      </c>
      <c r="K216" s="207" t="s">
        <v>133</v>
      </c>
      <c r="L216" s="45"/>
      <c r="M216" s="212" t="s">
        <v>19</v>
      </c>
      <c r="N216" s="213" t="s">
        <v>46</v>
      </c>
      <c r="O216" s="85"/>
      <c r="P216" s="214">
        <f>O216*H216</f>
        <v>0</v>
      </c>
      <c r="Q216" s="214">
        <v>0</v>
      </c>
      <c r="R216" s="214">
        <f>Q216*H216</f>
        <v>0</v>
      </c>
      <c r="S216" s="214">
        <v>0</v>
      </c>
      <c r="T216" s="21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6" t="s">
        <v>134</v>
      </c>
      <c r="AT216" s="216" t="s">
        <v>129</v>
      </c>
      <c r="AU216" s="216" t="s">
        <v>85</v>
      </c>
      <c r="AY216" s="18" t="s">
        <v>126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8" t="s">
        <v>83</v>
      </c>
      <c r="BK216" s="217">
        <f>ROUND(I216*H216,2)</f>
        <v>0</v>
      </c>
      <c r="BL216" s="18" t="s">
        <v>134</v>
      </c>
      <c r="BM216" s="216" t="s">
        <v>320</v>
      </c>
    </row>
    <row r="217" spans="1:47" s="2" customFormat="1" ht="12">
      <c r="A217" s="39"/>
      <c r="B217" s="40"/>
      <c r="C217" s="41"/>
      <c r="D217" s="218" t="s">
        <v>136</v>
      </c>
      <c r="E217" s="41"/>
      <c r="F217" s="219" t="s">
        <v>321</v>
      </c>
      <c r="G217" s="41"/>
      <c r="H217" s="41"/>
      <c r="I217" s="220"/>
      <c r="J217" s="41"/>
      <c r="K217" s="41"/>
      <c r="L217" s="45"/>
      <c r="M217" s="221"/>
      <c r="N217" s="222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136</v>
      </c>
      <c r="AU217" s="18" t="s">
        <v>85</v>
      </c>
    </row>
    <row r="218" spans="1:51" s="13" customFormat="1" ht="12">
      <c r="A218" s="13"/>
      <c r="B218" s="223"/>
      <c r="C218" s="224"/>
      <c r="D218" s="225" t="s">
        <v>138</v>
      </c>
      <c r="E218" s="224"/>
      <c r="F218" s="227" t="s">
        <v>322</v>
      </c>
      <c r="G218" s="224"/>
      <c r="H218" s="228">
        <v>50.358</v>
      </c>
      <c r="I218" s="229"/>
      <c r="J218" s="224"/>
      <c r="K218" s="224"/>
      <c r="L218" s="230"/>
      <c r="M218" s="231"/>
      <c r="N218" s="232"/>
      <c r="O218" s="232"/>
      <c r="P218" s="232"/>
      <c r="Q218" s="232"/>
      <c r="R218" s="232"/>
      <c r="S218" s="232"/>
      <c r="T218" s="23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4" t="s">
        <v>138</v>
      </c>
      <c r="AU218" s="234" t="s">
        <v>85</v>
      </c>
      <c r="AV218" s="13" t="s">
        <v>85</v>
      </c>
      <c r="AW218" s="13" t="s">
        <v>4</v>
      </c>
      <c r="AX218" s="13" t="s">
        <v>83</v>
      </c>
      <c r="AY218" s="234" t="s">
        <v>126</v>
      </c>
    </row>
    <row r="219" spans="1:65" s="2" customFormat="1" ht="16.5" customHeight="1">
      <c r="A219" s="39"/>
      <c r="B219" s="40"/>
      <c r="C219" s="257" t="s">
        <v>323</v>
      </c>
      <c r="D219" s="257" t="s">
        <v>324</v>
      </c>
      <c r="E219" s="258" t="s">
        <v>325</v>
      </c>
      <c r="F219" s="259" t="s">
        <v>326</v>
      </c>
      <c r="G219" s="260" t="s">
        <v>309</v>
      </c>
      <c r="H219" s="261">
        <v>3.525</v>
      </c>
      <c r="I219" s="262"/>
      <c r="J219" s="263">
        <f>ROUND(I219*H219,2)</f>
        <v>0</v>
      </c>
      <c r="K219" s="259" t="s">
        <v>133</v>
      </c>
      <c r="L219" s="264"/>
      <c r="M219" s="265" t="s">
        <v>19</v>
      </c>
      <c r="N219" s="266" t="s">
        <v>46</v>
      </c>
      <c r="O219" s="85"/>
      <c r="P219" s="214">
        <f>O219*H219</f>
        <v>0</v>
      </c>
      <c r="Q219" s="214">
        <v>0</v>
      </c>
      <c r="R219" s="214">
        <f>Q219*H219</f>
        <v>0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187</v>
      </c>
      <c r="AT219" s="216" t="s">
        <v>324</v>
      </c>
      <c r="AU219" s="216" t="s">
        <v>85</v>
      </c>
      <c r="AY219" s="18" t="s">
        <v>126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83</v>
      </c>
      <c r="BK219" s="217">
        <f>ROUND(I219*H219,2)</f>
        <v>0</v>
      </c>
      <c r="BL219" s="18" t="s">
        <v>134</v>
      </c>
      <c r="BM219" s="216" t="s">
        <v>327</v>
      </c>
    </row>
    <row r="220" spans="1:65" s="2" customFormat="1" ht="21.75" customHeight="1">
      <c r="A220" s="39"/>
      <c r="B220" s="40"/>
      <c r="C220" s="257" t="s">
        <v>328</v>
      </c>
      <c r="D220" s="257" t="s">
        <v>324</v>
      </c>
      <c r="E220" s="258" t="s">
        <v>329</v>
      </c>
      <c r="F220" s="259" t="s">
        <v>330</v>
      </c>
      <c r="G220" s="260" t="s">
        <v>309</v>
      </c>
      <c r="H220" s="261">
        <v>0.072</v>
      </c>
      <c r="I220" s="262"/>
      <c r="J220" s="263">
        <f>ROUND(I220*H220,2)</f>
        <v>0</v>
      </c>
      <c r="K220" s="259" t="s">
        <v>133</v>
      </c>
      <c r="L220" s="264"/>
      <c r="M220" s="265" t="s">
        <v>19</v>
      </c>
      <c r="N220" s="266" t="s">
        <v>46</v>
      </c>
      <c r="O220" s="85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187</v>
      </c>
      <c r="AT220" s="216" t="s">
        <v>324</v>
      </c>
      <c r="AU220" s="216" t="s">
        <v>85</v>
      </c>
      <c r="AY220" s="18" t="s">
        <v>126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83</v>
      </c>
      <c r="BK220" s="217">
        <f>ROUND(I220*H220,2)</f>
        <v>0</v>
      </c>
      <c r="BL220" s="18" t="s">
        <v>134</v>
      </c>
      <c r="BM220" s="216" t="s">
        <v>331</v>
      </c>
    </row>
    <row r="221" spans="1:63" s="12" customFormat="1" ht="22.8" customHeight="1">
      <c r="A221" s="12"/>
      <c r="B221" s="189"/>
      <c r="C221" s="190"/>
      <c r="D221" s="191" t="s">
        <v>74</v>
      </c>
      <c r="E221" s="203" t="s">
        <v>332</v>
      </c>
      <c r="F221" s="203" t="s">
        <v>333</v>
      </c>
      <c r="G221" s="190"/>
      <c r="H221" s="190"/>
      <c r="I221" s="193"/>
      <c r="J221" s="204">
        <f>BK221</f>
        <v>0</v>
      </c>
      <c r="K221" s="190"/>
      <c r="L221" s="195"/>
      <c r="M221" s="196"/>
      <c r="N221" s="197"/>
      <c r="O221" s="197"/>
      <c r="P221" s="198">
        <f>SUM(P222:P223)</f>
        <v>0</v>
      </c>
      <c r="Q221" s="197"/>
      <c r="R221" s="198">
        <f>SUM(R222:R223)</f>
        <v>0</v>
      </c>
      <c r="S221" s="197"/>
      <c r="T221" s="199">
        <f>SUM(T222:T223)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0" t="s">
        <v>83</v>
      </c>
      <c r="AT221" s="201" t="s">
        <v>74</v>
      </c>
      <c r="AU221" s="201" t="s">
        <v>83</v>
      </c>
      <c r="AY221" s="200" t="s">
        <v>126</v>
      </c>
      <c r="BK221" s="202">
        <f>SUM(BK222:BK223)</f>
        <v>0</v>
      </c>
    </row>
    <row r="222" spans="1:65" s="2" customFormat="1" ht="33" customHeight="1">
      <c r="A222" s="39"/>
      <c r="B222" s="40"/>
      <c r="C222" s="205" t="s">
        <v>334</v>
      </c>
      <c r="D222" s="205" t="s">
        <v>129</v>
      </c>
      <c r="E222" s="206" t="s">
        <v>335</v>
      </c>
      <c r="F222" s="207" t="s">
        <v>336</v>
      </c>
      <c r="G222" s="208" t="s">
        <v>309</v>
      </c>
      <c r="H222" s="209">
        <v>2.135</v>
      </c>
      <c r="I222" s="210"/>
      <c r="J222" s="211">
        <f>ROUND(I222*H222,2)</f>
        <v>0</v>
      </c>
      <c r="K222" s="207" t="s">
        <v>133</v>
      </c>
      <c r="L222" s="45"/>
      <c r="M222" s="212" t="s">
        <v>19</v>
      </c>
      <c r="N222" s="213" t="s">
        <v>46</v>
      </c>
      <c r="O222" s="85"/>
      <c r="P222" s="214">
        <f>O222*H222</f>
        <v>0</v>
      </c>
      <c r="Q222" s="214">
        <v>0</v>
      </c>
      <c r="R222" s="214">
        <f>Q222*H222</f>
        <v>0</v>
      </c>
      <c r="S222" s="214">
        <v>0</v>
      </c>
      <c r="T222" s="215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6" t="s">
        <v>134</v>
      </c>
      <c r="AT222" s="216" t="s">
        <v>129</v>
      </c>
      <c r="AU222" s="216" t="s">
        <v>85</v>
      </c>
      <c r="AY222" s="18" t="s">
        <v>126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8" t="s">
        <v>83</v>
      </c>
      <c r="BK222" s="217">
        <f>ROUND(I222*H222,2)</f>
        <v>0</v>
      </c>
      <c r="BL222" s="18" t="s">
        <v>134</v>
      </c>
      <c r="BM222" s="216" t="s">
        <v>337</v>
      </c>
    </row>
    <row r="223" spans="1:47" s="2" customFormat="1" ht="12">
      <c r="A223" s="39"/>
      <c r="B223" s="40"/>
      <c r="C223" s="41"/>
      <c r="D223" s="218" t="s">
        <v>136</v>
      </c>
      <c r="E223" s="41"/>
      <c r="F223" s="219" t="s">
        <v>338</v>
      </c>
      <c r="G223" s="41"/>
      <c r="H223" s="41"/>
      <c r="I223" s="220"/>
      <c r="J223" s="41"/>
      <c r="K223" s="41"/>
      <c r="L223" s="45"/>
      <c r="M223" s="221"/>
      <c r="N223" s="222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136</v>
      </c>
      <c r="AU223" s="18" t="s">
        <v>85</v>
      </c>
    </row>
    <row r="224" spans="1:63" s="12" customFormat="1" ht="25.9" customHeight="1">
      <c r="A224" s="12"/>
      <c r="B224" s="189"/>
      <c r="C224" s="190"/>
      <c r="D224" s="191" t="s">
        <v>74</v>
      </c>
      <c r="E224" s="192" t="s">
        <v>339</v>
      </c>
      <c r="F224" s="192" t="s">
        <v>340</v>
      </c>
      <c r="G224" s="190"/>
      <c r="H224" s="190"/>
      <c r="I224" s="193"/>
      <c r="J224" s="194">
        <f>BK224</f>
        <v>0</v>
      </c>
      <c r="K224" s="190"/>
      <c r="L224" s="195"/>
      <c r="M224" s="196"/>
      <c r="N224" s="197"/>
      <c r="O224" s="197"/>
      <c r="P224" s="198">
        <f>P225+P246+P348</f>
        <v>0</v>
      </c>
      <c r="Q224" s="197"/>
      <c r="R224" s="198">
        <f>R225+R246+R348</f>
        <v>2.5333317799999997</v>
      </c>
      <c r="S224" s="197"/>
      <c r="T224" s="199">
        <f>T225+T246+T348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0" t="s">
        <v>85</v>
      </c>
      <c r="AT224" s="201" t="s">
        <v>74</v>
      </c>
      <c r="AU224" s="201" t="s">
        <v>75</v>
      </c>
      <c r="AY224" s="200" t="s">
        <v>126</v>
      </c>
      <c r="BK224" s="202">
        <f>BK225+BK246+BK348</f>
        <v>0</v>
      </c>
    </row>
    <row r="225" spans="1:63" s="12" customFormat="1" ht="22.8" customHeight="1">
      <c r="A225" s="12"/>
      <c r="B225" s="189"/>
      <c r="C225" s="190"/>
      <c r="D225" s="191" t="s">
        <v>74</v>
      </c>
      <c r="E225" s="203" t="s">
        <v>341</v>
      </c>
      <c r="F225" s="203" t="s">
        <v>342</v>
      </c>
      <c r="G225" s="190"/>
      <c r="H225" s="190"/>
      <c r="I225" s="193"/>
      <c r="J225" s="204">
        <f>BK225</f>
        <v>0</v>
      </c>
      <c r="K225" s="190"/>
      <c r="L225" s="195"/>
      <c r="M225" s="196"/>
      <c r="N225" s="197"/>
      <c r="O225" s="197"/>
      <c r="P225" s="198">
        <f>SUM(P226:P245)</f>
        <v>0</v>
      </c>
      <c r="Q225" s="197"/>
      <c r="R225" s="198">
        <f>SUM(R226:R245)</f>
        <v>0.1451648</v>
      </c>
      <c r="S225" s="197"/>
      <c r="T225" s="199">
        <f>SUM(T226:T245)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0" t="s">
        <v>85</v>
      </c>
      <c r="AT225" s="201" t="s">
        <v>74</v>
      </c>
      <c r="AU225" s="201" t="s">
        <v>83</v>
      </c>
      <c r="AY225" s="200" t="s">
        <v>126</v>
      </c>
      <c r="BK225" s="202">
        <f>SUM(BK226:BK245)</f>
        <v>0</v>
      </c>
    </row>
    <row r="226" spans="1:65" s="2" customFormat="1" ht="24.15" customHeight="1">
      <c r="A226" s="39"/>
      <c r="B226" s="40"/>
      <c r="C226" s="205" t="s">
        <v>343</v>
      </c>
      <c r="D226" s="205" t="s">
        <v>129</v>
      </c>
      <c r="E226" s="206" t="s">
        <v>344</v>
      </c>
      <c r="F226" s="207" t="s">
        <v>345</v>
      </c>
      <c r="G226" s="208" t="s">
        <v>164</v>
      </c>
      <c r="H226" s="209">
        <v>41.24</v>
      </c>
      <c r="I226" s="210"/>
      <c r="J226" s="211">
        <f>ROUND(I226*H226,2)</f>
        <v>0</v>
      </c>
      <c r="K226" s="207" t="s">
        <v>133</v>
      </c>
      <c r="L226" s="45"/>
      <c r="M226" s="212" t="s">
        <v>19</v>
      </c>
      <c r="N226" s="213" t="s">
        <v>46</v>
      </c>
      <c r="O226" s="85"/>
      <c r="P226" s="214">
        <f>O226*H226</f>
        <v>0</v>
      </c>
      <c r="Q226" s="214">
        <v>0.00352</v>
      </c>
      <c r="R226" s="214">
        <f>Q226*H226</f>
        <v>0.1451648</v>
      </c>
      <c r="S226" s="214">
        <v>0</v>
      </c>
      <c r="T226" s="21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6" t="s">
        <v>260</v>
      </c>
      <c r="AT226" s="216" t="s">
        <v>129</v>
      </c>
      <c r="AU226" s="216" t="s">
        <v>85</v>
      </c>
      <c r="AY226" s="18" t="s">
        <v>126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8" t="s">
        <v>83</v>
      </c>
      <c r="BK226" s="217">
        <f>ROUND(I226*H226,2)</f>
        <v>0</v>
      </c>
      <c r="BL226" s="18" t="s">
        <v>260</v>
      </c>
      <c r="BM226" s="216" t="s">
        <v>346</v>
      </c>
    </row>
    <row r="227" spans="1:47" s="2" customFormat="1" ht="12">
      <c r="A227" s="39"/>
      <c r="B227" s="40"/>
      <c r="C227" s="41"/>
      <c r="D227" s="218" t="s">
        <v>136</v>
      </c>
      <c r="E227" s="41"/>
      <c r="F227" s="219" t="s">
        <v>347</v>
      </c>
      <c r="G227" s="41"/>
      <c r="H227" s="41"/>
      <c r="I227" s="220"/>
      <c r="J227" s="41"/>
      <c r="K227" s="41"/>
      <c r="L227" s="45"/>
      <c r="M227" s="221"/>
      <c r="N227" s="222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136</v>
      </c>
      <c r="AU227" s="18" t="s">
        <v>85</v>
      </c>
    </row>
    <row r="228" spans="1:51" s="13" customFormat="1" ht="12">
      <c r="A228" s="13"/>
      <c r="B228" s="223"/>
      <c r="C228" s="224"/>
      <c r="D228" s="225" t="s">
        <v>138</v>
      </c>
      <c r="E228" s="226" t="s">
        <v>19</v>
      </c>
      <c r="F228" s="227" t="s">
        <v>224</v>
      </c>
      <c r="G228" s="224"/>
      <c r="H228" s="228">
        <v>0.29</v>
      </c>
      <c r="I228" s="229"/>
      <c r="J228" s="224"/>
      <c r="K228" s="224"/>
      <c r="L228" s="230"/>
      <c r="M228" s="231"/>
      <c r="N228" s="232"/>
      <c r="O228" s="232"/>
      <c r="P228" s="232"/>
      <c r="Q228" s="232"/>
      <c r="R228" s="232"/>
      <c r="S228" s="232"/>
      <c r="T228" s="23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4" t="s">
        <v>138</v>
      </c>
      <c r="AU228" s="234" t="s">
        <v>85</v>
      </c>
      <c r="AV228" s="13" t="s">
        <v>85</v>
      </c>
      <c r="AW228" s="13" t="s">
        <v>36</v>
      </c>
      <c r="AX228" s="13" t="s">
        <v>75</v>
      </c>
      <c r="AY228" s="234" t="s">
        <v>126</v>
      </c>
    </row>
    <row r="229" spans="1:51" s="13" customFormat="1" ht="12">
      <c r="A229" s="13"/>
      <c r="B229" s="223"/>
      <c r="C229" s="224"/>
      <c r="D229" s="225" t="s">
        <v>138</v>
      </c>
      <c r="E229" s="226" t="s">
        <v>19</v>
      </c>
      <c r="F229" s="227" t="s">
        <v>225</v>
      </c>
      <c r="G229" s="224"/>
      <c r="H229" s="228">
        <v>3.36</v>
      </c>
      <c r="I229" s="229"/>
      <c r="J229" s="224"/>
      <c r="K229" s="224"/>
      <c r="L229" s="230"/>
      <c r="M229" s="231"/>
      <c r="N229" s="232"/>
      <c r="O229" s="232"/>
      <c r="P229" s="232"/>
      <c r="Q229" s="232"/>
      <c r="R229" s="232"/>
      <c r="S229" s="232"/>
      <c r="T229" s="23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4" t="s">
        <v>138</v>
      </c>
      <c r="AU229" s="234" t="s">
        <v>85</v>
      </c>
      <c r="AV229" s="13" t="s">
        <v>85</v>
      </c>
      <c r="AW229" s="13" t="s">
        <v>36</v>
      </c>
      <c r="AX229" s="13" t="s">
        <v>75</v>
      </c>
      <c r="AY229" s="234" t="s">
        <v>126</v>
      </c>
    </row>
    <row r="230" spans="1:51" s="14" customFormat="1" ht="12">
      <c r="A230" s="14"/>
      <c r="B230" s="235"/>
      <c r="C230" s="236"/>
      <c r="D230" s="225" t="s">
        <v>138</v>
      </c>
      <c r="E230" s="237" t="s">
        <v>19</v>
      </c>
      <c r="F230" s="238" t="s">
        <v>226</v>
      </c>
      <c r="G230" s="236"/>
      <c r="H230" s="239">
        <v>3.65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5" t="s">
        <v>138</v>
      </c>
      <c r="AU230" s="245" t="s">
        <v>85</v>
      </c>
      <c r="AV230" s="14" t="s">
        <v>127</v>
      </c>
      <c r="AW230" s="14" t="s">
        <v>36</v>
      </c>
      <c r="AX230" s="14" t="s">
        <v>75</v>
      </c>
      <c r="AY230" s="245" t="s">
        <v>126</v>
      </c>
    </row>
    <row r="231" spans="1:51" s="13" customFormat="1" ht="12">
      <c r="A231" s="13"/>
      <c r="B231" s="223"/>
      <c r="C231" s="224"/>
      <c r="D231" s="225" t="s">
        <v>138</v>
      </c>
      <c r="E231" s="226" t="s">
        <v>19</v>
      </c>
      <c r="F231" s="227" t="s">
        <v>227</v>
      </c>
      <c r="G231" s="224"/>
      <c r="H231" s="228">
        <v>0.88</v>
      </c>
      <c r="I231" s="229"/>
      <c r="J231" s="224"/>
      <c r="K231" s="224"/>
      <c r="L231" s="230"/>
      <c r="M231" s="231"/>
      <c r="N231" s="232"/>
      <c r="O231" s="232"/>
      <c r="P231" s="232"/>
      <c r="Q231" s="232"/>
      <c r="R231" s="232"/>
      <c r="S231" s="232"/>
      <c r="T231" s="23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4" t="s">
        <v>138</v>
      </c>
      <c r="AU231" s="234" t="s">
        <v>85</v>
      </c>
      <c r="AV231" s="13" t="s">
        <v>85</v>
      </c>
      <c r="AW231" s="13" t="s">
        <v>36</v>
      </c>
      <c r="AX231" s="13" t="s">
        <v>75</v>
      </c>
      <c r="AY231" s="234" t="s">
        <v>126</v>
      </c>
    </row>
    <row r="232" spans="1:51" s="13" customFormat="1" ht="12">
      <c r="A232" s="13"/>
      <c r="B232" s="223"/>
      <c r="C232" s="224"/>
      <c r="D232" s="225" t="s">
        <v>138</v>
      </c>
      <c r="E232" s="226" t="s">
        <v>19</v>
      </c>
      <c r="F232" s="227" t="s">
        <v>228</v>
      </c>
      <c r="G232" s="224"/>
      <c r="H232" s="228">
        <v>9</v>
      </c>
      <c r="I232" s="229"/>
      <c r="J232" s="224"/>
      <c r="K232" s="224"/>
      <c r="L232" s="230"/>
      <c r="M232" s="231"/>
      <c r="N232" s="232"/>
      <c r="O232" s="232"/>
      <c r="P232" s="232"/>
      <c r="Q232" s="232"/>
      <c r="R232" s="232"/>
      <c r="S232" s="232"/>
      <c r="T232" s="23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4" t="s">
        <v>138</v>
      </c>
      <c r="AU232" s="234" t="s">
        <v>85</v>
      </c>
      <c r="AV232" s="13" t="s">
        <v>85</v>
      </c>
      <c r="AW232" s="13" t="s">
        <v>36</v>
      </c>
      <c r="AX232" s="13" t="s">
        <v>75</v>
      </c>
      <c r="AY232" s="234" t="s">
        <v>126</v>
      </c>
    </row>
    <row r="233" spans="1:51" s="13" customFormat="1" ht="12">
      <c r="A233" s="13"/>
      <c r="B233" s="223"/>
      <c r="C233" s="224"/>
      <c r="D233" s="225" t="s">
        <v>138</v>
      </c>
      <c r="E233" s="226" t="s">
        <v>19</v>
      </c>
      <c r="F233" s="227" t="s">
        <v>229</v>
      </c>
      <c r="G233" s="224"/>
      <c r="H233" s="228">
        <v>2.4</v>
      </c>
      <c r="I233" s="229"/>
      <c r="J233" s="224"/>
      <c r="K233" s="224"/>
      <c r="L233" s="230"/>
      <c r="M233" s="231"/>
      <c r="N233" s="232"/>
      <c r="O233" s="232"/>
      <c r="P233" s="232"/>
      <c r="Q233" s="232"/>
      <c r="R233" s="232"/>
      <c r="S233" s="232"/>
      <c r="T233" s="23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4" t="s">
        <v>138</v>
      </c>
      <c r="AU233" s="234" t="s">
        <v>85</v>
      </c>
      <c r="AV233" s="13" t="s">
        <v>85</v>
      </c>
      <c r="AW233" s="13" t="s">
        <v>36</v>
      </c>
      <c r="AX233" s="13" t="s">
        <v>75</v>
      </c>
      <c r="AY233" s="234" t="s">
        <v>126</v>
      </c>
    </row>
    <row r="234" spans="1:51" s="14" customFormat="1" ht="12">
      <c r="A234" s="14"/>
      <c r="B234" s="235"/>
      <c r="C234" s="236"/>
      <c r="D234" s="225" t="s">
        <v>138</v>
      </c>
      <c r="E234" s="237" t="s">
        <v>19</v>
      </c>
      <c r="F234" s="238" t="s">
        <v>230</v>
      </c>
      <c r="G234" s="236"/>
      <c r="H234" s="239">
        <v>12.280000000000001</v>
      </c>
      <c r="I234" s="240"/>
      <c r="J234" s="236"/>
      <c r="K234" s="236"/>
      <c r="L234" s="241"/>
      <c r="M234" s="242"/>
      <c r="N234" s="243"/>
      <c r="O234" s="243"/>
      <c r="P234" s="243"/>
      <c r="Q234" s="243"/>
      <c r="R234" s="243"/>
      <c r="S234" s="243"/>
      <c r="T234" s="24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5" t="s">
        <v>138</v>
      </c>
      <c r="AU234" s="245" t="s">
        <v>85</v>
      </c>
      <c r="AV234" s="14" t="s">
        <v>127</v>
      </c>
      <c r="AW234" s="14" t="s">
        <v>36</v>
      </c>
      <c r="AX234" s="14" t="s">
        <v>75</v>
      </c>
      <c r="AY234" s="245" t="s">
        <v>126</v>
      </c>
    </row>
    <row r="235" spans="1:51" s="13" customFormat="1" ht="12">
      <c r="A235" s="13"/>
      <c r="B235" s="223"/>
      <c r="C235" s="224"/>
      <c r="D235" s="225" t="s">
        <v>138</v>
      </c>
      <c r="E235" s="226" t="s">
        <v>19</v>
      </c>
      <c r="F235" s="227" t="s">
        <v>231</v>
      </c>
      <c r="G235" s="224"/>
      <c r="H235" s="228">
        <v>1.46</v>
      </c>
      <c r="I235" s="229"/>
      <c r="J235" s="224"/>
      <c r="K235" s="224"/>
      <c r="L235" s="230"/>
      <c r="M235" s="231"/>
      <c r="N235" s="232"/>
      <c r="O235" s="232"/>
      <c r="P235" s="232"/>
      <c r="Q235" s="232"/>
      <c r="R235" s="232"/>
      <c r="S235" s="232"/>
      <c r="T235" s="23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4" t="s">
        <v>138</v>
      </c>
      <c r="AU235" s="234" t="s">
        <v>85</v>
      </c>
      <c r="AV235" s="13" t="s">
        <v>85</v>
      </c>
      <c r="AW235" s="13" t="s">
        <v>36</v>
      </c>
      <c r="AX235" s="13" t="s">
        <v>75</v>
      </c>
      <c r="AY235" s="234" t="s">
        <v>126</v>
      </c>
    </row>
    <row r="236" spans="1:51" s="13" customFormat="1" ht="12">
      <c r="A236" s="13"/>
      <c r="B236" s="223"/>
      <c r="C236" s="224"/>
      <c r="D236" s="225" t="s">
        <v>138</v>
      </c>
      <c r="E236" s="226" t="s">
        <v>19</v>
      </c>
      <c r="F236" s="227" t="s">
        <v>232</v>
      </c>
      <c r="G236" s="224"/>
      <c r="H236" s="228">
        <v>4.38</v>
      </c>
      <c r="I236" s="229"/>
      <c r="J236" s="224"/>
      <c r="K236" s="224"/>
      <c r="L236" s="230"/>
      <c r="M236" s="231"/>
      <c r="N236" s="232"/>
      <c r="O236" s="232"/>
      <c r="P236" s="232"/>
      <c r="Q236" s="232"/>
      <c r="R236" s="232"/>
      <c r="S236" s="232"/>
      <c r="T236" s="23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4" t="s">
        <v>138</v>
      </c>
      <c r="AU236" s="234" t="s">
        <v>85</v>
      </c>
      <c r="AV236" s="13" t="s">
        <v>85</v>
      </c>
      <c r="AW236" s="13" t="s">
        <v>36</v>
      </c>
      <c r="AX236" s="13" t="s">
        <v>75</v>
      </c>
      <c r="AY236" s="234" t="s">
        <v>126</v>
      </c>
    </row>
    <row r="237" spans="1:51" s="13" customFormat="1" ht="12">
      <c r="A237" s="13"/>
      <c r="B237" s="223"/>
      <c r="C237" s="224"/>
      <c r="D237" s="225" t="s">
        <v>138</v>
      </c>
      <c r="E237" s="226" t="s">
        <v>19</v>
      </c>
      <c r="F237" s="227" t="s">
        <v>233</v>
      </c>
      <c r="G237" s="224"/>
      <c r="H237" s="228">
        <v>4.38</v>
      </c>
      <c r="I237" s="229"/>
      <c r="J237" s="224"/>
      <c r="K237" s="224"/>
      <c r="L237" s="230"/>
      <c r="M237" s="231"/>
      <c r="N237" s="232"/>
      <c r="O237" s="232"/>
      <c r="P237" s="232"/>
      <c r="Q237" s="232"/>
      <c r="R237" s="232"/>
      <c r="S237" s="232"/>
      <c r="T237" s="23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4" t="s">
        <v>138</v>
      </c>
      <c r="AU237" s="234" t="s">
        <v>85</v>
      </c>
      <c r="AV237" s="13" t="s">
        <v>85</v>
      </c>
      <c r="AW237" s="13" t="s">
        <v>36</v>
      </c>
      <c r="AX237" s="13" t="s">
        <v>75</v>
      </c>
      <c r="AY237" s="234" t="s">
        <v>126</v>
      </c>
    </row>
    <row r="238" spans="1:51" s="14" customFormat="1" ht="12">
      <c r="A238" s="14"/>
      <c r="B238" s="235"/>
      <c r="C238" s="236"/>
      <c r="D238" s="225" t="s">
        <v>138</v>
      </c>
      <c r="E238" s="237" t="s">
        <v>19</v>
      </c>
      <c r="F238" s="238" t="s">
        <v>234</v>
      </c>
      <c r="G238" s="236"/>
      <c r="H238" s="239">
        <v>10.219999999999999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5" t="s">
        <v>138</v>
      </c>
      <c r="AU238" s="245" t="s">
        <v>85</v>
      </c>
      <c r="AV238" s="14" t="s">
        <v>127</v>
      </c>
      <c r="AW238" s="14" t="s">
        <v>36</v>
      </c>
      <c r="AX238" s="14" t="s">
        <v>75</v>
      </c>
      <c r="AY238" s="245" t="s">
        <v>126</v>
      </c>
    </row>
    <row r="239" spans="1:51" s="13" customFormat="1" ht="12">
      <c r="A239" s="13"/>
      <c r="B239" s="223"/>
      <c r="C239" s="224"/>
      <c r="D239" s="225" t="s">
        <v>138</v>
      </c>
      <c r="E239" s="226" t="s">
        <v>19</v>
      </c>
      <c r="F239" s="227" t="s">
        <v>235</v>
      </c>
      <c r="G239" s="224"/>
      <c r="H239" s="228">
        <v>8.76</v>
      </c>
      <c r="I239" s="229"/>
      <c r="J239" s="224"/>
      <c r="K239" s="224"/>
      <c r="L239" s="230"/>
      <c r="M239" s="231"/>
      <c r="N239" s="232"/>
      <c r="O239" s="232"/>
      <c r="P239" s="232"/>
      <c r="Q239" s="232"/>
      <c r="R239" s="232"/>
      <c r="S239" s="232"/>
      <c r="T239" s="23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4" t="s">
        <v>138</v>
      </c>
      <c r="AU239" s="234" t="s">
        <v>85</v>
      </c>
      <c r="AV239" s="13" t="s">
        <v>85</v>
      </c>
      <c r="AW239" s="13" t="s">
        <v>36</v>
      </c>
      <c r="AX239" s="13" t="s">
        <v>75</v>
      </c>
      <c r="AY239" s="234" t="s">
        <v>126</v>
      </c>
    </row>
    <row r="240" spans="1:51" s="13" customFormat="1" ht="12">
      <c r="A240" s="13"/>
      <c r="B240" s="223"/>
      <c r="C240" s="224"/>
      <c r="D240" s="225" t="s">
        <v>138</v>
      </c>
      <c r="E240" s="226" t="s">
        <v>19</v>
      </c>
      <c r="F240" s="227" t="s">
        <v>236</v>
      </c>
      <c r="G240" s="224"/>
      <c r="H240" s="228">
        <v>3.45</v>
      </c>
      <c r="I240" s="229"/>
      <c r="J240" s="224"/>
      <c r="K240" s="224"/>
      <c r="L240" s="230"/>
      <c r="M240" s="231"/>
      <c r="N240" s="232"/>
      <c r="O240" s="232"/>
      <c r="P240" s="232"/>
      <c r="Q240" s="232"/>
      <c r="R240" s="232"/>
      <c r="S240" s="232"/>
      <c r="T240" s="23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4" t="s">
        <v>138</v>
      </c>
      <c r="AU240" s="234" t="s">
        <v>85</v>
      </c>
      <c r="AV240" s="13" t="s">
        <v>85</v>
      </c>
      <c r="AW240" s="13" t="s">
        <v>36</v>
      </c>
      <c r="AX240" s="13" t="s">
        <v>75</v>
      </c>
      <c r="AY240" s="234" t="s">
        <v>126</v>
      </c>
    </row>
    <row r="241" spans="1:51" s="13" customFormat="1" ht="12">
      <c r="A241" s="13"/>
      <c r="B241" s="223"/>
      <c r="C241" s="224"/>
      <c r="D241" s="225" t="s">
        <v>138</v>
      </c>
      <c r="E241" s="226" t="s">
        <v>19</v>
      </c>
      <c r="F241" s="227" t="s">
        <v>237</v>
      </c>
      <c r="G241" s="224"/>
      <c r="H241" s="228">
        <v>2.88</v>
      </c>
      <c r="I241" s="229"/>
      <c r="J241" s="224"/>
      <c r="K241" s="224"/>
      <c r="L241" s="230"/>
      <c r="M241" s="231"/>
      <c r="N241" s="232"/>
      <c r="O241" s="232"/>
      <c r="P241" s="232"/>
      <c r="Q241" s="232"/>
      <c r="R241" s="232"/>
      <c r="S241" s="232"/>
      <c r="T241" s="23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4" t="s">
        <v>138</v>
      </c>
      <c r="AU241" s="234" t="s">
        <v>85</v>
      </c>
      <c r="AV241" s="13" t="s">
        <v>85</v>
      </c>
      <c r="AW241" s="13" t="s">
        <v>36</v>
      </c>
      <c r="AX241" s="13" t="s">
        <v>75</v>
      </c>
      <c r="AY241" s="234" t="s">
        <v>126</v>
      </c>
    </row>
    <row r="242" spans="1:51" s="14" customFormat="1" ht="12">
      <c r="A242" s="14"/>
      <c r="B242" s="235"/>
      <c r="C242" s="236"/>
      <c r="D242" s="225" t="s">
        <v>138</v>
      </c>
      <c r="E242" s="237" t="s">
        <v>19</v>
      </c>
      <c r="F242" s="238" t="s">
        <v>238</v>
      </c>
      <c r="G242" s="236"/>
      <c r="H242" s="239">
        <v>15.09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5" t="s">
        <v>138</v>
      </c>
      <c r="AU242" s="245" t="s">
        <v>85</v>
      </c>
      <c r="AV242" s="14" t="s">
        <v>127</v>
      </c>
      <c r="AW242" s="14" t="s">
        <v>36</v>
      </c>
      <c r="AX242" s="14" t="s">
        <v>75</v>
      </c>
      <c r="AY242" s="245" t="s">
        <v>126</v>
      </c>
    </row>
    <row r="243" spans="1:51" s="15" customFormat="1" ht="12">
      <c r="A243" s="15"/>
      <c r="B243" s="246"/>
      <c r="C243" s="247"/>
      <c r="D243" s="225" t="s">
        <v>138</v>
      </c>
      <c r="E243" s="248" t="s">
        <v>19</v>
      </c>
      <c r="F243" s="249" t="s">
        <v>239</v>
      </c>
      <c r="G243" s="247"/>
      <c r="H243" s="250">
        <v>41.24</v>
      </c>
      <c r="I243" s="251"/>
      <c r="J243" s="247"/>
      <c r="K243" s="247"/>
      <c r="L243" s="252"/>
      <c r="M243" s="253"/>
      <c r="N243" s="254"/>
      <c r="O243" s="254"/>
      <c r="P243" s="254"/>
      <c r="Q243" s="254"/>
      <c r="R243" s="254"/>
      <c r="S243" s="254"/>
      <c r="T243" s="25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56" t="s">
        <v>138</v>
      </c>
      <c r="AU243" s="256" t="s">
        <v>85</v>
      </c>
      <c r="AV243" s="15" t="s">
        <v>134</v>
      </c>
      <c r="AW243" s="15" t="s">
        <v>36</v>
      </c>
      <c r="AX243" s="15" t="s">
        <v>83</v>
      </c>
      <c r="AY243" s="256" t="s">
        <v>126</v>
      </c>
    </row>
    <row r="244" spans="1:65" s="2" customFormat="1" ht="24.15" customHeight="1">
      <c r="A244" s="39"/>
      <c r="B244" s="40"/>
      <c r="C244" s="205" t="s">
        <v>348</v>
      </c>
      <c r="D244" s="205" t="s">
        <v>129</v>
      </c>
      <c r="E244" s="206" t="s">
        <v>349</v>
      </c>
      <c r="F244" s="207" t="s">
        <v>350</v>
      </c>
      <c r="G244" s="208" t="s">
        <v>309</v>
      </c>
      <c r="H244" s="209">
        <v>0.145</v>
      </c>
      <c r="I244" s="210"/>
      <c r="J244" s="211">
        <f>ROUND(I244*H244,2)</f>
        <v>0</v>
      </c>
      <c r="K244" s="207" t="s">
        <v>133</v>
      </c>
      <c r="L244" s="45"/>
      <c r="M244" s="212" t="s">
        <v>19</v>
      </c>
      <c r="N244" s="213" t="s">
        <v>46</v>
      </c>
      <c r="O244" s="85"/>
      <c r="P244" s="214">
        <f>O244*H244</f>
        <v>0</v>
      </c>
      <c r="Q244" s="214">
        <v>0</v>
      </c>
      <c r="R244" s="214">
        <f>Q244*H244</f>
        <v>0</v>
      </c>
      <c r="S244" s="214">
        <v>0</v>
      </c>
      <c r="T244" s="215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6" t="s">
        <v>260</v>
      </c>
      <c r="AT244" s="216" t="s">
        <v>129</v>
      </c>
      <c r="AU244" s="216" t="s">
        <v>85</v>
      </c>
      <c r="AY244" s="18" t="s">
        <v>126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8" t="s">
        <v>83</v>
      </c>
      <c r="BK244" s="217">
        <f>ROUND(I244*H244,2)</f>
        <v>0</v>
      </c>
      <c r="BL244" s="18" t="s">
        <v>260</v>
      </c>
      <c r="BM244" s="216" t="s">
        <v>351</v>
      </c>
    </row>
    <row r="245" spans="1:47" s="2" customFormat="1" ht="12">
      <c r="A245" s="39"/>
      <c r="B245" s="40"/>
      <c r="C245" s="41"/>
      <c r="D245" s="218" t="s">
        <v>136</v>
      </c>
      <c r="E245" s="41"/>
      <c r="F245" s="219" t="s">
        <v>352</v>
      </c>
      <c r="G245" s="41"/>
      <c r="H245" s="41"/>
      <c r="I245" s="220"/>
      <c r="J245" s="41"/>
      <c r="K245" s="41"/>
      <c r="L245" s="45"/>
      <c r="M245" s="221"/>
      <c r="N245" s="222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136</v>
      </c>
      <c r="AU245" s="18" t="s">
        <v>85</v>
      </c>
    </row>
    <row r="246" spans="1:63" s="12" customFormat="1" ht="22.8" customHeight="1">
      <c r="A246" s="12"/>
      <c r="B246" s="189"/>
      <c r="C246" s="190"/>
      <c r="D246" s="191" t="s">
        <v>74</v>
      </c>
      <c r="E246" s="203" t="s">
        <v>353</v>
      </c>
      <c r="F246" s="203" t="s">
        <v>354</v>
      </c>
      <c r="G246" s="190"/>
      <c r="H246" s="190"/>
      <c r="I246" s="193"/>
      <c r="J246" s="204">
        <f>BK246</f>
        <v>0</v>
      </c>
      <c r="K246" s="190"/>
      <c r="L246" s="195"/>
      <c r="M246" s="196"/>
      <c r="N246" s="197"/>
      <c r="O246" s="197"/>
      <c r="P246" s="198">
        <f>SUM(P247:P347)</f>
        <v>0</v>
      </c>
      <c r="Q246" s="197"/>
      <c r="R246" s="198">
        <f>SUM(R247:R347)</f>
        <v>2.2606309799999997</v>
      </c>
      <c r="S246" s="197"/>
      <c r="T246" s="199">
        <f>SUM(T247:T347)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0" t="s">
        <v>85</v>
      </c>
      <c r="AT246" s="201" t="s">
        <v>74</v>
      </c>
      <c r="AU246" s="201" t="s">
        <v>83</v>
      </c>
      <c r="AY246" s="200" t="s">
        <v>126</v>
      </c>
      <c r="BK246" s="202">
        <f>SUM(BK247:BK347)</f>
        <v>0</v>
      </c>
    </row>
    <row r="247" spans="1:65" s="2" customFormat="1" ht="24.15" customHeight="1">
      <c r="A247" s="39"/>
      <c r="B247" s="40"/>
      <c r="C247" s="205" t="s">
        <v>355</v>
      </c>
      <c r="D247" s="205" t="s">
        <v>129</v>
      </c>
      <c r="E247" s="206" t="s">
        <v>356</v>
      </c>
      <c r="F247" s="207" t="s">
        <v>357</v>
      </c>
      <c r="G247" s="208" t="s">
        <v>164</v>
      </c>
      <c r="H247" s="209">
        <v>129.217</v>
      </c>
      <c r="I247" s="210"/>
      <c r="J247" s="211">
        <f>ROUND(I247*H247,2)</f>
        <v>0</v>
      </c>
      <c r="K247" s="207" t="s">
        <v>133</v>
      </c>
      <c r="L247" s="45"/>
      <c r="M247" s="212" t="s">
        <v>19</v>
      </c>
      <c r="N247" s="213" t="s">
        <v>46</v>
      </c>
      <c r="O247" s="85"/>
      <c r="P247" s="214">
        <f>O247*H247</f>
        <v>0</v>
      </c>
      <c r="Q247" s="214">
        <v>0.00029</v>
      </c>
      <c r="R247" s="214">
        <f>Q247*H247</f>
        <v>0.03747293</v>
      </c>
      <c r="S247" s="214">
        <v>0</v>
      </c>
      <c r="T247" s="215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6" t="s">
        <v>260</v>
      </c>
      <c r="AT247" s="216" t="s">
        <v>129</v>
      </c>
      <c r="AU247" s="216" t="s">
        <v>85</v>
      </c>
      <c r="AY247" s="18" t="s">
        <v>126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8" t="s">
        <v>83</v>
      </c>
      <c r="BK247" s="217">
        <f>ROUND(I247*H247,2)</f>
        <v>0</v>
      </c>
      <c r="BL247" s="18" t="s">
        <v>260</v>
      </c>
      <c r="BM247" s="216" t="s">
        <v>358</v>
      </c>
    </row>
    <row r="248" spans="1:47" s="2" customFormat="1" ht="12">
      <c r="A248" s="39"/>
      <c r="B248" s="40"/>
      <c r="C248" s="41"/>
      <c r="D248" s="218" t="s">
        <v>136</v>
      </c>
      <c r="E248" s="41"/>
      <c r="F248" s="219" t="s">
        <v>359</v>
      </c>
      <c r="G248" s="41"/>
      <c r="H248" s="41"/>
      <c r="I248" s="220"/>
      <c r="J248" s="41"/>
      <c r="K248" s="41"/>
      <c r="L248" s="45"/>
      <c r="M248" s="221"/>
      <c r="N248" s="222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136</v>
      </c>
      <c r="AU248" s="18" t="s">
        <v>85</v>
      </c>
    </row>
    <row r="249" spans="1:51" s="13" customFormat="1" ht="12">
      <c r="A249" s="13"/>
      <c r="B249" s="223"/>
      <c r="C249" s="224"/>
      <c r="D249" s="225" t="s">
        <v>138</v>
      </c>
      <c r="E249" s="226" t="s">
        <v>19</v>
      </c>
      <c r="F249" s="227" t="s">
        <v>360</v>
      </c>
      <c r="G249" s="224"/>
      <c r="H249" s="228">
        <v>2.96</v>
      </c>
      <c r="I249" s="229"/>
      <c r="J249" s="224"/>
      <c r="K249" s="224"/>
      <c r="L249" s="230"/>
      <c r="M249" s="231"/>
      <c r="N249" s="232"/>
      <c r="O249" s="232"/>
      <c r="P249" s="232"/>
      <c r="Q249" s="232"/>
      <c r="R249" s="232"/>
      <c r="S249" s="232"/>
      <c r="T249" s="23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4" t="s">
        <v>138</v>
      </c>
      <c r="AU249" s="234" t="s">
        <v>85</v>
      </c>
      <c r="AV249" s="13" t="s">
        <v>85</v>
      </c>
      <c r="AW249" s="13" t="s">
        <v>36</v>
      </c>
      <c r="AX249" s="13" t="s">
        <v>75</v>
      </c>
      <c r="AY249" s="234" t="s">
        <v>126</v>
      </c>
    </row>
    <row r="250" spans="1:51" s="13" customFormat="1" ht="12">
      <c r="A250" s="13"/>
      <c r="B250" s="223"/>
      <c r="C250" s="224"/>
      <c r="D250" s="225" t="s">
        <v>138</v>
      </c>
      <c r="E250" s="226" t="s">
        <v>19</v>
      </c>
      <c r="F250" s="227" t="s">
        <v>361</v>
      </c>
      <c r="G250" s="224"/>
      <c r="H250" s="228">
        <v>25.2</v>
      </c>
      <c r="I250" s="229"/>
      <c r="J250" s="224"/>
      <c r="K250" s="224"/>
      <c r="L250" s="230"/>
      <c r="M250" s="231"/>
      <c r="N250" s="232"/>
      <c r="O250" s="232"/>
      <c r="P250" s="232"/>
      <c r="Q250" s="232"/>
      <c r="R250" s="232"/>
      <c r="S250" s="232"/>
      <c r="T250" s="23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4" t="s">
        <v>138</v>
      </c>
      <c r="AU250" s="234" t="s">
        <v>85</v>
      </c>
      <c r="AV250" s="13" t="s">
        <v>85</v>
      </c>
      <c r="AW250" s="13" t="s">
        <v>36</v>
      </c>
      <c r="AX250" s="13" t="s">
        <v>75</v>
      </c>
      <c r="AY250" s="234" t="s">
        <v>126</v>
      </c>
    </row>
    <row r="251" spans="1:51" s="13" customFormat="1" ht="12">
      <c r="A251" s="13"/>
      <c r="B251" s="223"/>
      <c r="C251" s="224"/>
      <c r="D251" s="225" t="s">
        <v>138</v>
      </c>
      <c r="E251" s="226" t="s">
        <v>19</v>
      </c>
      <c r="F251" s="227" t="s">
        <v>362</v>
      </c>
      <c r="G251" s="224"/>
      <c r="H251" s="228">
        <v>7.2</v>
      </c>
      <c r="I251" s="229"/>
      <c r="J251" s="224"/>
      <c r="K251" s="224"/>
      <c r="L251" s="230"/>
      <c r="M251" s="231"/>
      <c r="N251" s="232"/>
      <c r="O251" s="232"/>
      <c r="P251" s="232"/>
      <c r="Q251" s="232"/>
      <c r="R251" s="232"/>
      <c r="S251" s="232"/>
      <c r="T251" s="23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4" t="s">
        <v>138</v>
      </c>
      <c r="AU251" s="234" t="s">
        <v>85</v>
      </c>
      <c r="AV251" s="13" t="s">
        <v>85</v>
      </c>
      <c r="AW251" s="13" t="s">
        <v>36</v>
      </c>
      <c r="AX251" s="13" t="s">
        <v>75</v>
      </c>
      <c r="AY251" s="234" t="s">
        <v>126</v>
      </c>
    </row>
    <row r="252" spans="1:51" s="13" customFormat="1" ht="12">
      <c r="A252" s="13"/>
      <c r="B252" s="223"/>
      <c r="C252" s="224"/>
      <c r="D252" s="225" t="s">
        <v>138</v>
      </c>
      <c r="E252" s="226" t="s">
        <v>19</v>
      </c>
      <c r="F252" s="227" t="s">
        <v>363</v>
      </c>
      <c r="G252" s="224"/>
      <c r="H252" s="228">
        <v>5.26</v>
      </c>
      <c r="I252" s="229"/>
      <c r="J252" s="224"/>
      <c r="K252" s="224"/>
      <c r="L252" s="230"/>
      <c r="M252" s="231"/>
      <c r="N252" s="232"/>
      <c r="O252" s="232"/>
      <c r="P252" s="232"/>
      <c r="Q252" s="232"/>
      <c r="R252" s="232"/>
      <c r="S252" s="232"/>
      <c r="T252" s="23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4" t="s">
        <v>138</v>
      </c>
      <c r="AU252" s="234" t="s">
        <v>85</v>
      </c>
      <c r="AV252" s="13" t="s">
        <v>85</v>
      </c>
      <c r="AW252" s="13" t="s">
        <v>36</v>
      </c>
      <c r="AX252" s="13" t="s">
        <v>75</v>
      </c>
      <c r="AY252" s="234" t="s">
        <v>126</v>
      </c>
    </row>
    <row r="253" spans="1:51" s="13" customFormat="1" ht="12">
      <c r="A253" s="13"/>
      <c r="B253" s="223"/>
      <c r="C253" s="224"/>
      <c r="D253" s="225" t="s">
        <v>138</v>
      </c>
      <c r="E253" s="226" t="s">
        <v>19</v>
      </c>
      <c r="F253" s="227" t="s">
        <v>364</v>
      </c>
      <c r="G253" s="224"/>
      <c r="H253" s="228">
        <v>10.337</v>
      </c>
      <c r="I253" s="229"/>
      <c r="J253" s="224"/>
      <c r="K253" s="224"/>
      <c r="L253" s="230"/>
      <c r="M253" s="231"/>
      <c r="N253" s="232"/>
      <c r="O253" s="232"/>
      <c r="P253" s="232"/>
      <c r="Q253" s="232"/>
      <c r="R253" s="232"/>
      <c r="S253" s="232"/>
      <c r="T253" s="23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4" t="s">
        <v>138</v>
      </c>
      <c r="AU253" s="234" t="s">
        <v>85</v>
      </c>
      <c r="AV253" s="13" t="s">
        <v>85</v>
      </c>
      <c r="AW253" s="13" t="s">
        <v>36</v>
      </c>
      <c r="AX253" s="13" t="s">
        <v>75</v>
      </c>
      <c r="AY253" s="234" t="s">
        <v>126</v>
      </c>
    </row>
    <row r="254" spans="1:51" s="13" customFormat="1" ht="12">
      <c r="A254" s="13"/>
      <c r="B254" s="223"/>
      <c r="C254" s="224"/>
      <c r="D254" s="225" t="s">
        <v>138</v>
      </c>
      <c r="E254" s="226" t="s">
        <v>19</v>
      </c>
      <c r="F254" s="227" t="s">
        <v>365</v>
      </c>
      <c r="G254" s="224"/>
      <c r="H254" s="228">
        <v>15.96</v>
      </c>
      <c r="I254" s="229"/>
      <c r="J254" s="224"/>
      <c r="K254" s="224"/>
      <c r="L254" s="230"/>
      <c r="M254" s="231"/>
      <c r="N254" s="232"/>
      <c r="O254" s="232"/>
      <c r="P254" s="232"/>
      <c r="Q254" s="232"/>
      <c r="R254" s="232"/>
      <c r="S254" s="232"/>
      <c r="T254" s="23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4" t="s">
        <v>138</v>
      </c>
      <c r="AU254" s="234" t="s">
        <v>85</v>
      </c>
      <c r="AV254" s="13" t="s">
        <v>85</v>
      </c>
      <c r="AW254" s="13" t="s">
        <v>36</v>
      </c>
      <c r="AX254" s="13" t="s">
        <v>75</v>
      </c>
      <c r="AY254" s="234" t="s">
        <v>126</v>
      </c>
    </row>
    <row r="255" spans="1:51" s="14" customFormat="1" ht="12">
      <c r="A255" s="14"/>
      <c r="B255" s="235"/>
      <c r="C255" s="236"/>
      <c r="D255" s="225" t="s">
        <v>138</v>
      </c>
      <c r="E255" s="237" t="s">
        <v>19</v>
      </c>
      <c r="F255" s="238" t="s">
        <v>173</v>
      </c>
      <c r="G255" s="236"/>
      <c r="H255" s="239">
        <v>66.917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5" t="s">
        <v>138</v>
      </c>
      <c r="AU255" s="245" t="s">
        <v>85</v>
      </c>
      <c r="AV255" s="14" t="s">
        <v>127</v>
      </c>
      <c r="AW255" s="14" t="s">
        <v>36</v>
      </c>
      <c r="AX255" s="14" t="s">
        <v>75</v>
      </c>
      <c r="AY255" s="245" t="s">
        <v>126</v>
      </c>
    </row>
    <row r="256" spans="1:51" s="13" customFormat="1" ht="12">
      <c r="A256" s="13"/>
      <c r="B256" s="223"/>
      <c r="C256" s="224"/>
      <c r="D256" s="225" t="s">
        <v>138</v>
      </c>
      <c r="E256" s="226" t="s">
        <v>19</v>
      </c>
      <c r="F256" s="227" t="s">
        <v>366</v>
      </c>
      <c r="G256" s="224"/>
      <c r="H256" s="228">
        <v>28.96</v>
      </c>
      <c r="I256" s="229"/>
      <c r="J256" s="224"/>
      <c r="K256" s="224"/>
      <c r="L256" s="230"/>
      <c r="M256" s="231"/>
      <c r="N256" s="232"/>
      <c r="O256" s="232"/>
      <c r="P256" s="232"/>
      <c r="Q256" s="232"/>
      <c r="R256" s="232"/>
      <c r="S256" s="232"/>
      <c r="T256" s="23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4" t="s">
        <v>138</v>
      </c>
      <c r="AU256" s="234" t="s">
        <v>85</v>
      </c>
      <c r="AV256" s="13" t="s">
        <v>85</v>
      </c>
      <c r="AW256" s="13" t="s">
        <v>36</v>
      </c>
      <c r="AX256" s="13" t="s">
        <v>75</v>
      </c>
      <c r="AY256" s="234" t="s">
        <v>126</v>
      </c>
    </row>
    <row r="257" spans="1:51" s="13" customFormat="1" ht="12">
      <c r="A257" s="13"/>
      <c r="B257" s="223"/>
      <c r="C257" s="224"/>
      <c r="D257" s="225" t="s">
        <v>138</v>
      </c>
      <c r="E257" s="226" t="s">
        <v>19</v>
      </c>
      <c r="F257" s="227" t="s">
        <v>367</v>
      </c>
      <c r="G257" s="224"/>
      <c r="H257" s="228">
        <v>19.26</v>
      </c>
      <c r="I257" s="229"/>
      <c r="J257" s="224"/>
      <c r="K257" s="224"/>
      <c r="L257" s="230"/>
      <c r="M257" s="231"/>
      <c r="N257" s="232"/>
      <c r="O257" s="232"/>
      <c r="P257" s="232"/>
      <c r="Q257" s="232"/>
      <c r="R257" s="232"/>
      <c r="S257" s="232"/>
      <c r="T257" s="23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4" t="s">
        <v>138</v>
      </c>
      <c r="AU257" s="234" t="s">
        <v>85</v>
      </c>
      <c r="AV257" s="13" t="s">
        <v>85</v>
      </c>
      <c r="AW257" s="13" t="s">
        <v>36</v>
      </c>
      <c r="AX257" s="13" t="s">
        <v>75</v>
      </c>
      <c r="AY257" s="234" t="s">
        <v>126</v>
      </c>
    </row>
    <row r="258" spans="1:51" s="13" customFormat="1" ht="12">
      <c r="A258" s="13"/>
      <c r="B258" s="223"/>
      <c r="C258" s="224"/>
      <c r="D258" s="225" t="s">
        <v>138</v>
      </c>
      <c r="E258" s="226" t="s">
        <v>19</v>
      </c>
      <c r="F258" s="227" t="s">
        <v>368</v>
      </c>
      <c r="G258" s="224"/>
      <c r="H258" s="228">
        <v>14.08</v>
      </c>
      <c r="I258" s="229"/>
      <c r="J258" s="224"/>
      <c r="K258" s="224"/>
      <c r="L258" s="230"/>
      <c r="M258" s="231"/>
      <c r="N258" s="232"/>
      <c r="O258" s="232"/>
      <c r="P258" s="232"/>
      <c r="Q258" s="232"/>
      <c r="R258" s="232"/>
      <c r="S258" s="232"/>
      <c r="T258" s="23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4" t="s">
        <v>138</v>
      </c>
      <c r="AU258" s="234" t="s">
        <v>85</v>
      </c>
      <c r="AV258" s="13" t="s">
        <v>85</v>
      </c>
      <c r="AW258" s="13" t="s">
        <v>36</v>
      </c>
      <c r="AX258" s="13" t="s">
        <v>75</v>
      </c>
      <c r="AY258" s="234" t="s">
        <v>126</v>
      </c>
    </row>
    <row r="259" spans="1:51" s="14" customFormat="1" ht="12">
      <c r="A259" s="14"/>
      <c r="B259" s="235"/>
      <c r="C259" s="236"/>
      <c r="D259" s="225" t="s">
        <v>138</v>
      </c>
      <c r="E259" s="237" t="s">
        <v>19</v>
      </c>
      <c r="F259" s="238" t="s">
        <v>180</v>
      </c>
      <c r="G259" s="236"/>
      <c r="H259" s="239">
        <v>62.3</v>
      </c>
      <c r="I259" s="240"/>
      <c r="J259" s="236"/>
      <c r="K259" s="236"/>
      <c r="L259" s="241"/>
      <c r="M259" s="242"/>
      <c r="N259" s="243"/>
      <c r="O259" s="243"/>
      <c r="P259" s="243"/>
      <c r="Q259" s="243"/>
      <c r="R259" s="243"/>
      <c r="S259" s="243"/>
      <c r="T259" s="24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5" t="s">
        <v>138</v>
      </c>
      <c r="AU259" s="245" t="s">
        <v>85</v>
      </c>
      <c r="AV259" s="14" t="s">
        <v>127</v>
      </c>
      <c r="AW259" s="14" t="s">
        <v>36</v>
      </c>
      <c r="AX259" s="14" t="s">
        <v>75</v>
      </c>
      <c r="AY259" s="245" t="s">
        <v>126</v>
      </c>
    </row>
    <row r="260" spans="1:51" s="15" customFormat="1" ht="12">
      <c r="A260" s="15"/>
      <c r="B260" s="246"/>
      <c r="C260" s="247"/>
      <c r="D260" s="225" t="s">
        <v>138</v>
      </c>
      <c r="E260" s="248" t="s">
        <v>19</v>
      </c>
      <c r="F260" s="249" t="s">
        <v>369</v>
      </c>
      <c r="G260" s="247"/>
      <c r="H260" s="250">
        <v>129.217</v>
      </c>
      <c r="I260" s="251"/>
      <c r="J260" s="247"/>
      <c r="K260" s="247"/>
      <c r="L260" s="252"/>
      <c r="M260" s="253"/>
      <c r="N260" s="254"/>
      <c r="O260" s="254"/>
      <c r="P260" s="254"/>
      <c r="Q260" s="254"/>
      <c r="R260" s="254"/>
      <c r="S260" s="254"/>
      <c r="T260" s="25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56" t="s">
        <v>138</v>
      </c>
      <c r="AU260" s="256" t="s">
        <v>85</v>
      </c>
      <c r="AV260" s="15" t="s">
        <v>134</v>
      </c>
      <c r="AW260" s="15" t="s">
        <v>36</v>
      </c>
      <c r="AX260" s="15" t="s">
        <v>83</v>
      </c>
      <c r="AY260" s="256" t="s">
        <v>126</v>
      </c>
    </row>
    <row r="261" spans="1:65" s="2" customFormat="1" ht="21.75" customHeight="1">
      <c r="A261" s="39"/>
      <c r="B261" s="40"/>
      <c r="C261" s="205" t="s">
        <v>370</v>
      </c>
      <c r="D261" s="205" t="s">
        <v>129</v>
      </c>
      <c r="E261" s="206" t="s">
        <v>371</v>
      </c>
      <c r="F261" s="207" t="s">
        <v>372</v>
      </c>
      <c r="G261" s="208" t="s">
        <v>144</v>
      </c>
      <c r="H261" s="209">
        <v>12.132</v>
      </c>
      <c r="I261" s="210"/>
      <c r="J261" s="211">
        <f>ROUND(I261*H261,2)</f>
        <v>0</v>
      </c>
      <c r="K261" s="207" t="s">
        <v>133</v>
      </c>
      <c r="L261" s="45"/>
      <c r="M261" s="212" t="s">
        <v>19</v>
      </c>
      <c r="N261" s="213" t="s">
        <v>46</v>
      </c>
      <c r="O261" s="85"/>
      <c r="P261" s="214">
        <f>O261*H261</f>
        <v>0</v>
      </c>
      <c r="Q261" s="214">
        <v>0.00027</v>
      </c>
      <c r="R261" s="214">
        <f>Q261*H261</f>
        <v>0.00327564</v>
      </c>
      <c r="S261" s="214">
        <v>0</v>
      </c>
      <c r="T261" s="215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6" t="s">
        <v>260</v>
      </c>
      <c r="AT261" s="216" t="s">
        <v>129</v>
      </c>
      <c r="AU261" s="216" t="s">
        <v>85</v>
      </c>
      <c r="AY261" s="18" t="s">
        <v>126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8" t="s">
        <v>83</v>
      </c>
      <c r="BK261" s="217">
        <f>ROUND(I261*H261,2)</f>
        <v>0</v>
      </c>
      <c r="BL261" s="18" t="s">
        <v>260</v>
      </c>
      <c r="BM261" s="216" t="s">
        <v>373</v>
      </c>
    </row>
    <row r="262" spans="1:47" s="2" customFormat="1" ht="12">
      <c r="A262" s="39"/>
      <c r="B262" s="40"/>
      <c r="C262" s="41"/>
      <c r="D262" s="218" t="s">
        <v>136</v>
      </c>
      <c r="E262" s="41"/>
      <c r="F262" s="219" t="s">
        <v>374</v>
      </c>
      <c r="G262" s="41"/>
      <c r="H262" s="41"/>
      <c r="I262" s="220"/>
      <c r="J262" s="41"/>
      <c r="K262" s="41"/>
      <c r="L262" s="45"/>
      <c r="M262" s="221"/>
      <c r="N262" s="222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136</v>
      </c>
      <c r="AU262" s="18" t="s">
        <v>85</v>
      </c>
    </row>
    <row r="263" spans="1:47" s="2" customFormat="1" ht="12">
      <c r="A263" s="39"/>
      <c r="B263" s="40"/>
      <c r="C263" s="41"/>
      <c r="D263" s="225" t="s">
        <v>375</v>
      </c>
      <c r="E263" s="41"/>
      <c r="F263" s="267" t="s">
        <v>376</v>
      </c>
      <c r="G263" s="41"/>
      <c r="H263" s="41"/>
      <c r="I263" s="220"/>
      <c r="J263" s="41"/>
      <c r="K263" s="41"/>
      <c r="L263" s="45"/>
      <c r="M263" s="221"/>
      <c r="N263" s="222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375</v>
      </c>
      <c r="AU263" s="18" t="s">
        <v>85</v>
      </c>
    </row>
    <row r="264" spans="1:51" s="13" customFormat="1" ht="12">
      <c r="A264" s="13"/>
      <c r="B264" s="223"/>
      <c r="C264" s="224"/>
      <c r="D264" s="225" t="s">
        <v>138</v>
      </c>
      <c r="E264" s="226" t="s">
        <v>19</v>
      </c>
      <c r="F264" s="227" t="s">
        <v>280</v>
      </c>
      <c r="G264" s="224"/>
      <c r="H264" s="228">
        <v>1.708</v>
      </c>
      <c r="I264" s="229"/>
      <c r="J264" s="224"/>
      <c r="K264" s="224"/>
      <c r="L264" s="230"/>
      <c r="M264" s="231"/>
      <c r="N264" s="232"/>
      <c r="O264" s="232"/>
      <c r="P264" s="232"/>
      <c r="Q264" s="232"/>
      <c r="R264" s="232"/>
      <c r="S264" s="232"/>
      <c r="T264" s="23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4" t="s">
        <v>138</v>
      </c>
      <c r="AU264" s="234" t="s">
        <v>85</v>
      </c>
      <c r="AV264" s="13" t="s">
        <v>85</v>
      </c>
      <c r="AW264" s="13" t="s">
        <v>36</v>
      </c>
      <c r="AX264" s="13" t="s">
        <v>75</v>
      </c>
      <c r="AY264" s="234" t="s">
        <v>126</v>
      </c>
    </row>
    <row r="265" spans="1:51" s="13" customFormat="1" ht="12">
      <c r="A265" s="13"/>
      <c r="B265" s="223"/>
      <c r="C265" s="224"/>
      <c r="D265" s="225" t="s">
        <v>138</v>
      </c>
      <c r="E265" s="226" t="s">
        <v>19</v>
      </c>
      <c r="F265" s="227" t="s">
        <v>281</v>
      </c>
      <c r="G265" s="224"/>
      <c r="H265" s="228">
        <v>5.168</v>
      </c>
      <c r="I265" s="229"/>
      <c r="J265" s="224"/>
      <c r="K265" s="224"/>
      <c r="L265" s="230"/>
      <c r="M265" s="231"/>
      <c r="N265" s="232"/>
      <c r="O265" s="232"/>
      <c r="P265" s="232"/>
      <c r="Q265" s="232"/>
      <c r="R265" s="232"/>
      <c r="S265" s="232"/>
      <c r="T265" s="23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4" t="s">
        <v>138</v>
      </c>
      <c r="AU265" s="234" t="s">
        <v>85</v>
      </c>
      <c r="AV265" s="13" t="s">
        <v>85</v>
      </c>
      <c r="AW265" s="13" t="s">
        <v>36</v>
      </c>
      <c r="AX265" s="13" t="s">
        <v>75</v>
      </c>
      <c r="AY265" s="234" t="s">
        <v>126</v>
      </c>
    </row>
    <row r="266" spans="1:51" s="13" customFormat="1" ht="12">
      <c r="A266" s="13"/>
      <c r="B266" s="223"/>
      <c r="C266" s="224"/>
      <c r="D266" s="225" t="s">
        <v>138</v>
      </c>
      <c r="E266" s="226" t="s">
        <v>19</v>
      </c>
      <c r="F266" s="227" t="s">
        <v>282</v>
      </c>
      <c r="G266" s="224"/>
      <c r="H266" s="228">
        <v>5.256</v>
      </c>
      <c r="I266" s="229"/>
      <c r="J266" s="224"/>
      <c r="K266" s="224"/>
      <c r="L266" s="230"/>
      <c r="M266" s="231"/>
      <c r="N266" s="232"/>
      <c r="O266" s="232"/>
      <c r="P266" s="232"/>
      <c r="Q266" s="232"/>
      <c r="R266" s="232"/>
      <c r="S266" s="232"/>
      <c r="T266" s="23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4" t="s">
        <v>138</v>
      </c>
      <c r="AU266" s="234" t="s">
        <v>85</v>
      </c>
      <c r="AV266" s="13" t="s">
        <v>85</v>
      </c>
      <c r="AW266" s="13" t="s">
        <v>36</v>
      </c>
      <c r="AX266" s="13" t="s">
        <v>75</v>
      </c>
      <c r="AY266" s="234" t="s">
        <v>126</v>
      </c>
    </row>
    <row r="267" spans="1:51" s="15" customFormat="1" ht="12">
      <c r="A267" s="15"/>
      <c r="B267" s="246"/>
      <c r="C267" s="247"/>
      <c r="D267" s="225" t="s">
        <v>138</v>
      </c>
      <c r="E267" s="248" t="s">
        <v>19</v>
      </c>
      <c r="F267" s="249" t="s">
        <v>239</v>
      </c>
      <c r="G267" s="247"/>
      <c r="H267" s="250">
        <v>12.132000000000001</v>
      </c>
      <c r="I267" s="251"/>
      <c r="J267" s="247"/>
      <c r="K267" s="247"/>
      <c r="L267" s="252"/>
      <c r="M267" s="253"/>
      <c r="N267" s="254"/>
      <c r="O267" s="254"/>
      <c r="P267" s="254"/>
      <c r="Q267" s="254"/>
      <c r="R267" s="254"/>
      <c r="S267" s="254"/>
      <c r="T267" s="25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56" t="s">
        <v>138</v>
      </c>
      <c r="AU267" s="256" t="s">
        <v>85</v>
      </c>
      <c r="AV267" s="15" t="s">
        <v>134</v>
      </c>
      <c r="AW267" s="15" t="s">
        <v>36</v>
      </c>
      <c r="AX267" s="15" t="s">
        <v>83</v>
      </c>
      <c r="AY267" s="256" t="s">
        <v>126</v>
      </c>
    </row>
    <row r="268" spans="1:65" s="2" customFormat="1" ht="16.5" customHeight="1">
      <c r="A268" s="39"/>
      <c r="B268" s="40"/>
      <c r="C268" s="257" t="s">
        <v>377</v>
      </c>
      <c r="D268" s="257" t="s">
        <v>324</v>
      </c>
      <c r="E268" s="258" t="s">
        <v>378</v>
      </c>
      <c r="F268" s="259" t="s">
        <v>379</v>
      </c>
      <c r="G268" s="260" t="s">
        <v>144</v>
      </c>
      <c r="H268" s="261">
        <v>12.132</v>
      </c>
      <c r="I268" s="262"/>
      <c r="J268" s="263">
        <f>ROUND(I268*H268,2)</f>
        <v>0</v>
      </c>
      <c r="K268" s="259" t="s">
        <v>133</v>
      </c>
      <c r="L268" s="264"/>
      <c r="M268" s="265" t="s">
        <v>19</v>
      </c>
      <c r="N268" s="266" t="s">
        <v>46</v>
      </c>
      <c r="O268" s="85"/>
      <c r="P268" s="214">
        <f>O268*H268</f>
        <v>0</v>
      </c>
      <c r="Q268" s="214">
        <v>0.03681</v>
      </c>
      <c r="R268" s="214">
        <f>Q268*H268</f>
        <v>0.44657892</v>
      </c>
      <c r="S268" s="214">
        <v>0</v>
      </c>
      <c r="T268" s="215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16" t="s">
        <v>377</v>
      </c>
      <c r="AT268" s="216" t="s">
        <v>324</v>
      </c>
      <c r="AU268" s="216" t="s">
        <v>85</v>
      </c>
      <c r="AY268" s="18" t="s">
        <v>126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18" t="s">
        <v>83</v>
      </c>
      <c r="BK268" s="217">
        <f>ROUND(I268*H268,2)</f>
        <v>0</v>
      </c>
      <c r="BL268" s="18" t="s">
        <v>260</v>
      </c>
      <c r="BM268" s="216" t="s">
        <v>380</v>
      </c>
    </row>
    <row r="269" spans="1:65" s="2" customFormat="1" ht="21.75" customHeight="1">
      <c r="A269" s="39"/>
      <c r="B269" s="40"/>
      <c r="C269" s="205" t="s">
        <v>381</v>
      </c>
      <c r="D269" s="205" t="s">
        <v>129</v>
      </c>
      <c r="E269" s="206" t="s">
        <v>382</v>
      </c>
      <c r="F269" s="207" t="s">
        <v>383</v>
      </c>
      <c r="G269" s="208" t="s">
        <v>144</v>
      </c>
      <c r="H269" s="209">
        <v>38.785</v>
      </c>
      <c r="I269" s="210"/>
      <c r="J269" s="211">
        <f>ROUND(I269*H269,2)</f>
        <v>0</v>
      </c>
      <c r="K269" s="207" t="s">
        <v>133</v>
      </c>
      <c r="L269" s="45"/>
      <c r="M269" s="212" t="s">
        <v>19</v>
      </c>
      <c r="N269" s="213" t="s">
        <v>46</v>
      </c>
      <c r="O269" s="85"/>
      <c r="P269" s="214">
        <f>O269*H269</f>
        <v>0</v>
      </c>
      <c r="Q269" s="214">
        <v>0.00026</v>
      </c>
      <c r="R269" s="214">
        <f>Q269*H269</f>
        <v>0.010084099999999999</v>
      </c>
      <c r="S269" s="214">
        <v>0</v>
      </c>
      <c r="T269" s="215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16" t="s">
        <v>260</v>
      </c>
      <c r="AT269" s="216" t="s">
        <v>129</v>
      </c>
      <c r="AU269" s="216" t="s">
        <v>85</v>
      </c>
      <c r="AY269" s="18" t="s">
        <v>126</v>
      </c>
      <c r="BE269" s="217">
        <f>IF(N269="základní",J269,0)</f>
        <v>0</v>
      </c>
      <c r="BF269" s="217">
        <f>IF(N269="snížená",J269,0)</f>
        <v>0</v>
      </c>
      <c r="BG269" s="217">
        <f>IF(N269="zákl. přenesená",J269,0)</f>
        <v>0</v>
      </c>
      <c r="BH269" s="217">
        <f>IF(N269="sníž. přenesená",J269,0)</f>
        <v>0</v>
      </c>
      <c r="BI269" s="217">
        <f>IF(N269="nulová",J269,0)</f>
        <v>0</v>
      </c>
      <c r="BJ269" s="18" t="s">
        <v>83</v>
      </c>
      <c r="BK269" s="217">
        <f>ROUND(I269*H269,2)</f>
        <v>0</v>
      </c>
      <c r="BL269" s="18" t="s">
        <v>260</v>
      </c>
      <c r="BM269" s="216" t="s">
        <v>384</v>
      </c>
    </row>
    <row r="270" spans="1:47" s="2" customFormat="1" ht="12">
      <c r="A270" s="39"/>
      <c r="B270" s="40"/>
      <c r="C270" s="41"/>
      <c r="D270" s="218" t="s">
        <v>136</v>
      </c>
      <c r="E270" s="41"/>
      <c r="F270" s="219" t="s">
        <v>385</v>
      </c>
      <c r="G270" s="41"/>
      <c r="H270" s="41"/>
      <c r="I270" s="220"/>
      <c r="J270" s="41"/>
      <c r="K270" s="41"/>
      <c r="L270" s="45"/>
      <c r="M270" s="221"/>
      <c r="N270" s="222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136</v>
      </c>
      <c r="AU270" s="18" t="s">
        <v>85</v>
      </c>
    </row>
    <row r="271" spans="1:47" s="2" customFormat="1" ht="12">
      <c r="A271" s="39"/>
      <c r="B271" s="40"/>
      <c r="C271" s="41"/>
      <c r="D271" s="225" t="s">
        <v>375</v>
      </c>
      <c r="E271" s="41"/>
      <c r="F271" s="267" t="s">
        <v>376</v>
      </c>
      <c r="G271" s="41"/>
      <c r="H271" s="41"/>
      <c r="I271" s="220"/>
      <c r="J271" s="41"/>
      <c r="K271" s="41"/>
      <c r="L271" s="45"/>
      <c r="M271" s="221"/>
      <c r="N271" s="222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375</v>
      </c>
      <c r="AU271" s="18" t="s">
        <v>85</v>
      </c>
    </row>
    <row r="272" spans="1:51" s="13" customFormat="1" ht="12">
      <c r="A272" s="13"/>
      <c r="B272" s="223"/>
      <c r="C272" s="224"/>
      <c r="D272" s="225" t="s">
        <v>138</v>
      </c>
      <c r="E272" s="226" t="s">
        <v>19</v>
      </c>
      <c r="F272" s="227" t="s">
        <v>265</v>
      </c>
      <c r="G272" s="224"/>
      <c r="H272" s="228">
        <v>0.6</v>
      </c>
      <c r="I272" s="229"/>
      <c r="J272" s="224"/>
      <c r="K272" s="224"/>
      <c r="L272" s="230"/>
      <c r="M272" s="231"/>
      <c r="N272" s="232"/>
      <c r="O272" s="232"/>
      <c r="P272" s="232"/>
      <c r="Q272" s="232"/>
      <c r="R272" s="232"/>
      <c r="S272" s="232"/>
      <c r="T272" s="23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4" t="s">
        <v>138</v>
      </c>
      <c r="AU272" s="234" t="s">
        <v>85</v>
      </c>
      <c r="AV272" s="13" t="s">
        <v>85</v>
      </c>
      <c r="AW272" s="13" t="s">
        <v>36</v>
      </c>
      <c r="AX272" s="13" t="s">
        <v>75</v>
      </c>
      <c r="AY272" s="234" t="s">
        <v>126</v>
      </c>
    </row>
    <row r="273" spans="1:51" s="13" customFormat="1" ht="12">
      <c r="A273" s="13"/>
      <c r="B273" s="223"/>
      <c r="C273" s="224"/>
      <c r="D273" s="225" t="s">
        <v>138</v>
      </c>
      <c r="E273" s="226" t="s">
        <v>19</v>
      </c>
      <c r="F273" s="227" t="s">
        <v>266</v>
      </c>
      <c r="G273" s="224"/>
      <c r="H273" s="228">
        <v>6.955</v>
      </c>
      <c r="I273" s="229"/>
      <c r="J273" s="224"/>
      <c r="K273" s="224"/>
      <c r="L273" s="230"/>
      <c r="M273" s="231"/>
      <c r="N273" s="232"/>
      <c r="O273" s="232"/>
      <c r="P273" s="232"/>
      <c r="Q273" s="232"/>
      <c r="R273" s="232"/>
      <c r="S273" s="232"/>
      <c r="T273" s="23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4" t="s">
        <v>138</v>
      </c>
      <c r="AU273" s="234" t="s">
        <v>85</v>
      </c>
      <c r="AV273" s="13" t="s">
        <v>85</v>
      </c>
      <c r="AW273" s="13" t="s">
        <v>36</v>
      </c>
      <c r="AX273" s="13" t="s">
        <v>75</v>
      </c>
      <c r="AY273" s="234" t="s">
        <v>126</v>
      </c>
    </row>
    <row r="274" spans="1:51" s="14" customFormat="1" ht="12">
      <c r="A274" s="14"/>
      <c r="B274" s="235"/>
      <c r="C274" s="236"/>
      <c r="D274" s="225" t="s">
        <v>138</v>
      </c>
      <c r="E274" s="237" t="s">
        <v>19</v>
      </c>
      <c r="F274" s="238" t="s">
        <v>226</v>
      </c>
      <c r="G274" s="236"/>
      <c r="H274" s="239">
        <v>7.555</v>
      </c>
      <c r="I274" s="240"/>
      <c r="J274" s="236"/>
      <c r="K274" s="236"/>
      <c r="L274" s="241"/>
      <c r="M274" s="242"/>
      <c r="N274" s="243"/>
      <c r="O274" s="243"/>
      <c r="P274" s="243"/>
      <c r="Q274" s="243"/>
      <c r="R274" s="243"/>
      <c r="S274" s="243"/>
      <c r="T274" s="24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5" t="s">
        <v>138</v>
      </c>
      <c r="AU274" s="245" t="s">
        <v>85</v>
      </c>
      <c r="AV274" s="14" t="s">
        <v>127</v>
      </c>
      <c r="AW274" s="14" t="s">
        <v>36</v>
      </c>
      <c r="AX274" s="14" t="s">
        <v>75</v>
      </c>
      <c r="AY274" s="245" t="s">
        <v>126</v>
      </c>
    </row>
    <row r="275" spans="1:51" s="13" customFormat="1" ht="12">
      <c r="A275" s="13"/>
      <c r="B275" s="223"/>
      <c r="C275" s="224"/>
      <c r="D275" s="225" t="s">
        <v>138</v>
      </c>
      <c r="E275" s="226" t="s">
        <v>19</v>
      </c>
      <c r="F275" s="227" t="s">
        <v>288</v>
      </c>
      <c r="G275" s="224"/>
      <c r="H275" s="228">
        <v>18.133</v>
      </c>
      <c r="I275" s="229"/>
      <c r="J275" s="224"/>
      <c r="K275" s="224"/>
      <c r="L275" s="230"/>
      <c r="M275" s="231"/>
      <c r="N275" s="232"/>
      <c r="O275" s="232"/>
      <c r="P275" s="232"/>
      <c r="Q275" s="232"/>
      <c r="R275" s="232"/>
      <c r="S275" s="232"/>
      <c r="T275" s="23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4" t="s">
        <v>138</v>
      </c>
      <c r="AU275" s="234" t="s">
        <v>85</v>
      </c>
      <c r="AV275" s="13" t="s">
        <v>85</v>
      </c>
      <c r="AW275" s="13" t="s">
        <v>36</v>
      </c>
      <c r="AX275" s="13" t="s">
        <v>75</v>
      </c>
      <c r="AY275" s="234" t="s">
        <v>126</v>
      </c>
    </row>
    <row r="276" spans="1:51" s="13" customFormat="1" ht="12">
      <c r="A276" s="13"/>
      <c r="B276" s="223"/>
      <c r="C276" s="224"/>
      <c r="D276" s="225" t="s">
        <v>138</v>
      </c>
      <c r="E276" s="226" t="s">
        <v>19</v>
      </c>
      <c r="F276" s="227" t="s">
        <v>289</v>
      </c>
      <c r="G276" s="224"/>
      <c r="H276" s="228">
        <v>7.107</v>
      </c>
      <c r="I276" s="229"/>
      <c r="J276" s="224"/>
      <c r="K276" s="224"/>
      <c r="L276" s="230"/>
      <c r="M276" s="231"/>
      <c r="N276" s="232"/>
      <c r="O276" s="232"/>
      <c r="P276" s="232"/>
      <c r="Q276" s="232"/>
      <c r="R276" s="232"/>
      <c r="S276" s="232"/>
      <c r="T276" s="23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4" t="s">
        <v>138</v>
      </c>
      <c r="AU276" s="234" t="s">
        <v>85</v>
      </c>
      <c r="AV276" s="13" t="s">
        <v>85</v>
      </c>
      <c r="AW276" s="13" t="s">
        <v>36</v>
      </c>
      <c r="AX276" s="13" t="s">
        <v>75</v>
      </c>
      <c r="AY276" s="234" t="s">
        <v>126</v>
      </c>
    </row>
    <row r="277" spans="1:51" s="13" customFormat="1" ht="12">
      <c r="A277" s="13"/>
      <c r="B277" s="223"/>
      <c r="C277" s="224"/>
      <c r="D277" s="225" t="s">
        <v>138</v>
      </c>
      <c r="E277" s="226" t="s">
        <v>19</v>
      </c>
      <c r="F277" s="227" t="s">
        <v>290</v>
      </c>
      <c r="G277" s="224"/>
      <c r="H277" s="228">
        <v>5.99</v>
      </c>
      <c r="I277" s="229"/>
      <c r="J277" s="224"/>
      <c r="K277" s="224"/>
      <c r="L277" s="230"/>
      <c r="M277" s="231"/>
      <c r="N277" s="232"/>
      <c r="O277" s="232"/>
      <c r="P277" s="232"/>
      <c r="Q277" s="232"/>
      <c r="R277" s="232"/>
      <c r="S277" s="232"/>
      <c r="T277" s="23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4" t="s">
        <v>138</v>
      </c>
      <c r="AU277" s="234" t="s">
        <v>85</v>
      </c>
      <c r="AV277" s="13" t="s">
        <v>85</v>
      </c>
      <c r="AW277" s="13" t="s">
        <v>36</v>
      </c>
      <c r="AX277" s="13" t="s">
        <v>75</v>
      </c>
      <c r="AY277" s="234" t="s">
        <v>126</v>
      </c>
    </row>
    <row r="278" spans="1:51" s="14" customFormat="1" ht="12">
      <c r="A278" s="14"/>
      <c r="B278" s="235"/>
      <c r="C278" s="236"/>
      <c r="D278" s="225" t="s">
        <v>138</v>
      </c>
      <c r="E278" s="237" t="s">
        <v>19</v>
      </c>
      <c r="F278" s="238" t="s">
        <v>386</v>
      </c>
      <c r="G278" s="236"/>
      <c r="H278" s="239">
        <v>31.229999999999997</v>
      </c>
      <c r="I278" s="240"/>
      <c r="J278" s="236"/>
      <c r="K278" s="236"/>
      <c r="L278" s="241"/>
      <c r="M278" s="242"/>
      <c r="N278" s="243"/>
      <c r="O278" s="243"/>
      <c r="P278" s="243"/>
      <c r="Q278" s="243"/>
      <c r="R278" s="243"/>
      <c r="S278" s="243"/>
      <c r="T278" s="24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5" t="s">
        <v>138</v>
      </c>
      <c r="AU278" s="245" t="s">
        <v>85</v>
      </c>
      <c r="AV278" s="14" t="s">
        <v>127</v>
      </c>
      <c r="AW278" s="14" t="s">
        <v>36</v>
      </c>
      <c r="AX278" s="14" t="s">
        <v>75</v>
      </c>
      <c r="AY278" s="245" t="s">
        <v>126</v>
      </c>
    </row>
    <row r="279" spans="1:51" s="15" customFormat="1" ht="12">
      <c r="A279" s="15"/>
      <c r="B279" s="246"/>
      <c r="C279" s="247"/>
      <c r="D279" s="225" t="s">
        <v>138</v>
      </c>
      <c r="E279" s="248" t="s">
        <v>19</v>
      </c>
      <c r="F279" s="249" t="s">
        <v>239</v>
      </c>
      <c r="G279" s="247"/>
      <c r="H279" s="250">
        <v>38.785000000000004</v>
      </c>
      <c r="I279" s="251"/>
      <c r="J279" s="247"/>
      <c r="K279" s="247"/>
      <c r="L279" s="252"/>
      <c r="M279" s="253"/>
      <c r="N279" s="254"/>
      <c r="O279" s="254"/>
      <c r="P279" s="254"/>
      <c r="Q279" s="254"/>
      <c r="R279" s="254"/>
      <c r="S279" s="254"/>
      <c r="T279" s="25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56" t="s">
        <v>138</v>
      </c>
      <c r="AU279" s="256" t="s">
        <v>85</v>
      </c>
      <c r="AV279" s="15" t="s">
        <v>134</v>
      </c>
      <c r="AW279" s="15" t="s">
        <v>36</v>
      </c>
      <c r="AX279" s="15" t="s">
        <v>83</v>
      </c>
      <c r="AY279" s="256" t="s">
        <v>126</v>
      </c>
    </row>
    <row r="280" spans="1:65" s="2" customFormat="1" ht="16.5" customHeight="1">
      <c r="A280" s="39"/>
      <c r="B280" s="40"/>
      <c r="C280" s="257" t="s">
        <v>387</v>
      </c>
      <c r="D280" s="257" t="s">
        <v>324</v>
      </c>
      <c r="E280" s="258" t="s">
        <v>388</v>
      </c>
      <c r="F280" s="259" t="s">
        <v>389</v>
      </c>
      <c r="G280" s="260" t="s">
        <v>144</v>
      </c>
      <c r="H280" s="261">
        <v>38.785</v>
      </c>
      <c r="I280" s="262"/>
      <c r="J280" s="263">
        <f>ROUND(I280*H280,2)</f>
        <v>0</v>
      </c>
      <c r="K280" s="259" t="s">
        <v>133</v>
      </c>
      <c r="L280" s="264"/>
      <c r="M280" s="265" t="s">
        <v>19</v>
      </c>
      <c r="N280" s="266" t="s">
        <v>46</v>
      </c>
      <c r="O280" s="85"/>
      <c r="P280" s="214">
        <f>O280*H280</f>
        <v>0</v>
      </c>
      <c r="Q280" s="214">
        <v>0.03611</v>
      </c>
      <c r="R280" s="214">
        <f>Q280*H280</f>
        <v>1.40052635</v>
      </c>
      <c r="S280" s="214">
        <v>0</v>
      </c>
      <c r="T280" s="215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6" t="s">
        <v>377</v>
      </c>
      <c r="AT280" s="216" t="s">
        <v>324</v>
      </c>
      <c r="AU280" s="216" t="s">
        <v>85</v>
      </c>
      <c r="AY280" s="18" t="s">
        <v>126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8" t="s">
        <v>83</v>
      </c>
      <c r="BK280" s="217">
        <f>ROUND(I280*H280,2)</f>
        <v>0</v>
      </c>
      <c r="BL280" s="18" t="s">
        <v>260</v>
      </c>
      <c r="BM280" s="216" t="s">
        <v>390</v>
      </c>
    </row>
    <row r="281" spans="1:65" s="2" customFormat="1" ht="16.5" customHeight="1">
      <c r="A281" s="39"/>
      <c r="B281" s="40"/>
      <c r="C281" s="205" t="s">
        <v>391</v>
      </c>
      <c r="D281" s="205" t="s">
        <v>129</v>
      </c>
      <c r="E281" s="206" t="s">
        <v>392</v>
      </c>
      <c r="F281" s="207" t="s">
        <v>393</v>
      </c>
      <c r="G281" s="208" t="s">
        <v>159</v>
      </c>
      <c r="H281" s="209">
        <v>9</v>
      </c>
      <c r="I281" s="210"/>
      <c r="J281" s="211">
        <f>ROUND(I281*H281,2)</f>
        <v>0</v>
      </c>
      <c r="K281" s="207" t="s">
        <v>133</v>
      </c>
      <c r="L281" s="45"/>
      <c r="M281" s="212" t="s">
        <v>19</v>
      </c>
      <c r="N281" s="213" t="s">
        <v>46</v>
      </c>
      <c r="O281" s="85"/>
      <c r="P281" s="214">
        <f>O281*H281</f>
        <v>0</v>
      </c>
      <c r="Q281" s="214">
        <v>0.00027</v>
      </c>
      <c r="R281" s="214">
        <f>Q281*H281</f>
        <v>0.00243</v>
      </c>
      <c r="S281" s="214">
        <v>0</v>
      </c>
      <c r="T281" s="215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16" t="s">
        <v>260</v>
      </c>
      <c r="AT281" s="216" t="s">
        <v>129</v>
      </c>
      <c r="AU281" s="216" t="s">
        <v>85</v>
      </c>
      <c r="AY281" s="18" t="s">
        <v>126</v>
      </c>
      <c r="BE281" s="217">
        <f>IF(N281="základní",J281,0)</f>
        <v>0</v>
      </c>
      <c r="BF281" s="217">
        <f>IF(N281="snížená",J281,0)</f>
        <v>0</v>
      </c>
      <c r="BG281" s="217">
        <f>IF(N281="zákl. přenesená",J281,0)</f>
        <v>0</v>
      </c>
      <c r="BH281" s="217">
        <f>IF(N281="sníž. přenesená",J281,0)</f>
        <v>0</v>
      </c>
      <c r="BI281" s="217">
        <f>IF(N281="nulová",J281,0)</f>
        <v>0</v>
      </c>
      <c r="BJ281" s="18" t="s">
        <v>83</v>
      </c>
      <c r="BK281" s="217">
        <f>ROUND(I281*H281,2)</f>
        <v>0</v>
      </c>
      <c r="BL281" s="18" t="s">
        <v>260</v>
      </c>
      <c r="BM281" s="216" t="s">
        <v>394</v>
      </c>
    </row>
    <row r="282" spans="1:47" s="2" customFormat="1" ht="12">
      <c r="A282" s="39"/>
      <c r="B282" s="40"/>
      <c r="C282" s="41"/>
      <c r="D282" s="218" t="s">
        <v>136</v>
      </c>
      <c r="E282" s="41"/>
      <c r="F282" s="219" t="s">
        <v>395</v>
      </c>
      <c r="G282" s="41"/>
      <c r="H282" s="41"/>
      <c r="I282" s="220"/>
      <c r="J282" s="41"/>
      <c r="K282" s="41"/>
      <c r="L282" s="45"/>
      <c r="M282" s="221"/>
      <c r="N282" s="222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136</v>
      </c>
      <c r="AU282" s="18" t="s">
        <v>85</v>
      </c>
    </row>
    <row r="283" spans="1:47" s="2" customFormat="1" ht="12">
      <c r="A283" s="39"/>
      <c r="B283" s="40"/>
      <c r="C283" s="41"/>
      <c r="D283" s="225" t="s">
        <v>375</v>
      </c>
      <c r="E283" s="41"/>
      <c r="F283" s="267" t="s">
        <v>376</v>
      </c>
      <c r="G283" s="41"/>
      <c r="H283" s="41"/>
      <c r="I283" s="220"/>
      <c r="J283" s="41"/>
      <c r="K283" s="41"/>
      <c r="L283" s="45"/>
      <c r="M283" s="221"/>
      <c r="N283" s="222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375</v>
      </c>
      <c r="AU283" s="18" t="s">
        <v>85</v>
      </c>
    </row>
    <row r="284" spans="1:51" s="13" customFormat="1" ht="12">
      <c r="A284" s="13"/>
      <c r="B284" s="223"/>
      <c r="C284" s="224"/>
      <c r="D284" s="225" t="s">
        <v>138</v>
      </c>
      <c r="E284" s="226" t="s">
        <v>19</v>
      </c>
      <c r="F284" s="227" t="s">
        <v>247</v>
      </c>
      <c r="G284" s="224"/>
      <c r="H284" s="228">
        <v>1</v>
      </c>
      <c r="I284" s="229"/>
      <c r="J284" s="224"/>
      <c r="K284" s="224"/>
      <c r="L284" s="230"/>
      <c r="M284" s="231"/>
      <c r="N284" s="232"/>
      <c r="O284" s="232"/>
      <c r="P284" s="232"/>
      <c r="Q284" s="232"/>
      <c r="R284" s="232"/>
      <c r="S284" s="232"/>
      <c r="T284" s="23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4" t="s">
        <v>138</v>
      </c>
      <c r="AU284" s="234" t="s">
        <v>85</v>
      </c>
      <c r="AV284" s="13" t="s">
        <v>85</v>
      </c>
      <c r="AW284" s="13" t="s">
        <v>36</v>
      </c>
      <c r="AX284" s="13" t="s">
        <v>75</v>
      </c>
      <c r="AY284" s="234" t="s">
        <v>126</v>
      </c>
    </row>
    <row r="285" spans="1:51" s="13" customFormat="1" ht="12">
      <c r="A285" s="13"/>
      <c r="B285" s="223"/>
      <c r="C285" s="224"/>
      <c r="D285" s="225" t="s">
        <v>138</v>
      </c>
      <c r="E285" s="226" t="s">
        <v>19</v>
      </c>
      <c r="F285" s="227" t="s">
        <v>252</v>
      </c>
      <c r="G285" s="224"/>
      <c r="H285" s="228">
        <v>6</v>
      </c>
      <c r="I285" s="229"/>
      <c r="J285" s="224"/>
      <c r="K285" s="224"/>
      <c r="L285" s="230"/>
      <c r="M285" s="231"/>
      <c r="N285" s="232"/>
      <c r="O285" s="232"/>
      <c r="P285" s="232"/>
      <c r="Q285" s="232"/>
      <c r="R285" s="232"/>
      <c r="S285" s="232"/>
      <c r="T285" s="23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4" t="s">
        <v>138</v>
      </c>
      <c r="AU285" s="234" t="s">
        <v>85</v>
      </c>
      <c r="AV285" s="13" t="s">
        <v>85</v>
      </c>
      <c r="AW285" s="13" t="s">
        <v>36</v>
      </c>
      <c r="AX285" s="13" t="s">
        <v>75</v>
      </c>
      <c r="AY285" s="234" t="s">
        <v>126</v>
      </c>
    </row>
    <row r="286" spans="1:51" s="13" customFormat="1" ht="12">
      <c r="A286" s="13"/>
      <c r="B286" s="223"/>
      <c r="C286" s="224"/>
      <c r="D286" s="225" t="s">
        <v>138</v>
      </c>
      <c r="E286" s="226" t="s">
        <v>19</v>
      </c>
      <c r="F286" s="227" t="s">
        <v>253</v>
      </c>
      <c r="G286" s="224"/>
      <c r="H286" s="228">
        <v>2</v>
      </c>
      <c r="I286" s="229"/>
      <c r="J286" s="224"/>
      <c r="K286" s="224"/>
      <c r="L286" s="230"/>
      <c r="M286" s="231"/>
      <c r="N286" s="232"/>
      <c r="O286" s="232"/>
      <c r="P286" s="232"/>
      <c r="Q286" s="232"/>
      <c r="R286" s="232"/>
      <c r="S286" s="232"/>
      <c r="T286" s="23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4" t="s">
        <v>138</v>
      </c>
      <c r="AU286" s="234" t="s">
        <v>85</v>
      </c>
      <c r="AV286" s="13" t="s">
        <v>85</v>
      </c>
      <c r="AW286" s="13" t="s">
        <v>36</v>
      </c>
      <c r="AX286" s="13" t="s">
        <v>75</v>
      </c>
      <c r="AY286" s="234" t="s">
        <v>126</v>
      </c>
    </row>
    <row r="287" spans="1:51" s="15" customFormat="1" ht="12">
      <c r="A287" s="15"/>
      <c r="B287" s="246"/>
      <c r="C287" s="247"/>
      <c r="D287" s="225" t="s">
        <v>138</v>
      </c>
      <c r="E287" s="248" t="s">
        <v>19</v>
      </c>
      <c r="F287" s="249" t="s">
        <v>239</v>
      </c>
      <c r="G287" s="247"/>
      <c r="H287" s="250">
        <v>9</v>
      </c>
      <c r="I287" s="251"/>
      <c r="J287" s="247"/>
      <c r="K287" s="247"/>
      <c r="L287" s="252"/>
      <c r="M287" s="253"/>
      <c r="N287" s="254"/>
      <c r="O287" s="254"/>
      <c r="P287" s="254"/>
      <c r="Q287" s="254"/>
      <c r="R287" s="254"/>
      <c r="S287" s="254"/>
      <c r="T287" s="25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56" t="s">
        <v>138</v>
      </c>
      <c r="AU287" s="256" t="s">
        <v>85</v>
      </c>
      <c r="AV287" s="15" t="s">
        <v>134</v>
      </c>
      <c r="AW287" s="15" t="s">
        <v>36</v>
      </c>
      <c r="AX287" s="15" t="s">
        <v>83</v>
      </c>
      <c r="AY287" s="256" t="s">
        <v>126</v>
      </c>
    </row>
    <row r="288" spans="1:65" s="2" customFormat="1" ht="16.5" customHeight="1">
      <c r="A288" s="39"/>
      <c r="B288" s="40"/>
      <c r="C288" s="257" t="s">
        <v>396</v>
      </c>
      <c r="D288" s="257" t="s">
        <v>324</v>
      </c>
      <c r="E288" s="258" t="s">
        <v>397</v>
      </c>
      <c r="F288" s="259" t="s">
        <v>398</v>
      </c>
      <c r="G288" s="260" t="s">
        <v>144</v>
      </c>
      <c r="H288" s="261">
        <v>7.368</v>
      </c>
      <c r="I288" s="262"/>
      <c r="J288" s="263">
        <f>ROUND(I288*H288,2)</f>
        <v>0</v>
      </c>
      <c r="K288" s="259" t="s">
        <v>133</v>
      </c>
      <c r="L288" s="264"/>
      <c r="M288" s="265" t="s">
        <v>19</v>
      </c>
      <c r="N288" s="266" t="s">
        <v>46</v>
      </c>
      <c r="O288" s="85"/>
      <c r="P288" s="214">
        <f>O288*H288</f>
        <v>0</v>
      </c>
      <c r="Q288" s="214">
        <v>0.04028</v>
      </c>
      <c r="R288" s="214">
        <f>Q288*H288</f>
        <v>0.29678304000000005</v>
      </c>
      <c r="S288" s="214">
        <v>0</v>
      </c>
      <c r="T288" s="215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16" t="s">
        <v>377</v>
      </c>
      <c r="AT288" s="216" t="s">
        <v>324</v>
      </c>
      <c r="AU288" s="216" t="s">
        <v>85</v>
      </c>
      <c r="AY288" s="18" t="s">
        <v>126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18" t="s">
        <v>83</v>
      </c>
      <c r="BK288" s="217">
        <f>ROUND(I288*H288,2)</f>
        <v>0</v>
      </c>
      <c r="BL288" s="18" t="s">
        <v>260</v>
      </c>
      <c r="BM288" s="216" t="s">
        <v>399</v>
      </c>
    </row>
    <row r="289" spans="1:51" s="13" customFormat="1" ht="12">
      <c r="A289" s="13"/>
      <c r="B289" s="223"/>
      <c r="C289" s="224"/>
      <c r="D289" s="225" t="s">
        <v>138</v>
      </c>
      <c r="E289" s="226" t="s">
        <v>19</v>
      </c>
      <c r="F289" s="227" t="s">
        <v>272</v>
      </c>
      <c r="G289" s="224"/>
      <c r="H289" s="228">
        <v>0.528</v>
      </c>
      <c r="I289" s="229"/>
      <c r="J289" s="224"/>
      <c r="K289" s="224"/>
      <c r="L289" s="230"/>
      <c r="M289" s="231"/>
      <c r="N289" s="232"/>
      <c r="O289" s="232"/>
      <c r="P289" s="232"/>
      <c r="Q289" s="232"/>
      <c r="R289" s="232"/>
      <c r="S289" s="232"/>
      <c r="T289" s="23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4" t="s">
        <v>138</v>
      </c>
      <c r="AU289" s="234" t="s">
        <v>85</v>
      </c>
      <c r="AV289" s="13" t="s">
        <v>85</v>
      </c>
      <c r="AW289" s="13" t="s">
        <v>36</v>
      </c>
      <c r="AX289" s="13" t="s">
        <v>75</v>
      </c>
      <c r="AY289" s="234" t="s">
        <v>126</v>
      </c>
    </row>
    <row r="290" spans="1:51" s="13" customFormat="1" ht="12">
      <c r="A290" s="13"/>
      <c r="B290" s="223"/>
      <c r="C290" s="224"/>
      <c r="D290" s="225" t="s">
        <v>138</v>
      </c>
      <c r="E290" s="226" t="s">
        <v>19</v>
      </c>
      <c r="F290" s="227" t="s">
        <v>273</v>
      </c>
      <c r="G290" s="224"/>
      <c r="H290" s="228">
        <v>5.4</v>
      </c>
      <c r="I290" s="229"/>
      <c r="J290" s="224"/>
      <c r="K290" s="224"/>
      <c r="L290" s="230"/>
      <c r="M290" s="231"/>
      <c r="N290" s="232"/>
      <c r="O290" s="232"/>
      <c r="P290" s="232"/>
      <c r="Q290" s="232"/>
      <c r="R290" s="232"/>
      <c r="S290" s="232"/>
      <c r="T290" s="23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4" t="s">
        <v>138</v>
      </c>
      <c r="AU290" s="234" t="s">
        <v>85</v>
      </c>
      <c r="AV290" s="13" t="s">
        <v>85</v>
      </c>
      <c r="AW290" s="13" t="s">
        <v>36</v>
      </c>
      <c r="AX290" s="13" t="s">
        <v>75</v>
      </c>
      <c r="AY290" s="234" t="s">
        <v>126</v>
      </c>
    </row>
    <row r="291" spans="1:51" s="13" customFormat="1" ht="12">
      <c r="A291" s="13"/>
      <c r="B291" s="223"/>
      <c r="C291" s="224"/>
      <c r="D291" s="225" t="s">
        <v>138</v>
      </c>
      <c r="E291" s="226" t="s">
        <v>19</v>
      </c>
      <c r="F291" s="227" t="s">
        <v>274</v>
      </c>
      <c r="G291" s="224"/>
      <c r="H291" s="228">
        <v>1.44</v>
      </c>
      <c r="I291" s="229"/>
      <c r="J291" s="224"/>
      <c r="K291" s="224"/>
      <c r="L291" s="230"/>
      <c r="M291" s="231"/>
      <c r="N291" s="232"/>
      <c r="O291" s="232"/>
      <c r="P291" s="232"/>
      <c r="Q291" s="232"/>
      <c r="R291" s="232"/>
      <c r="S291" s="232"/>
      <c r="T291" s="23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4" t="s">
        <v>138</v>
      </c>
      <c r="AU291" s="234" t="s">
        <v>85</v>
      </c>
      <c r="AV291" s="13" t="s">
        <v>85</v>
      </c>
      <c r="AW291" s="13" t="s">
        <v>36</v>
      </c>
      <c r="AX291" s="13" t="s">
        <v>75</v>
      </c>
      <c r="AY291" s="234" t="s">
        <v>126</v>
      </c>
    </row>
    <row r="292" spans="1:51" s="15" customFormat="1" ht="12">
      <c r="A292" s="15"/>
      <c r="B292" s="246"/>
      <c r="C292" s="247"/>
      <c r="D292" s="225" t="s">
        <v>138</v>
      </c>
      <c r="E292" s="248" t="s">
        <v>19</v>
      </c>
      <c r="F292" s="249" t="s">
        <v>239</v>
      </c>
      <c r="G292" s="247"/>
      <c r="H292" s="250">
        <v>7.368</v>
      </c>
      <c r="I292" s="251"/>
      <c r="J292" s="247"/>
      <c r="K292" s="247"/>
      <c r="L292" s="252"/>
      <c r="M292" s="253"/>
      <c r="N292" s="254"/>
      <c r="O292" s="254"/>
      <c r="P292" s="254"/>
      <c r="Q292" s="254"/>
      <c r="R292" s="254"/>
      <c r="S292" s="254"/>
      <c r="T292" s="25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56" t="s">
        <v>138</v>
      </c>
      <c r="AU292" s="256" t="s">
        <v>85</v>
      </c>
      <c r="AV292" s="15" t="s">
        <v>134</v>
      </c>
      <c r="AW292" s="15" t="s">
        <v>36</v>
      </c>
      <c r="AX292" s="15" t="s">
        <v>83</v>
      </c>
      <c r="AY292" s="256" t="s">
        <v>126</v>
      </c>
    </row>
    <row r="293" spans="1:65" s="2" customFormat="1" ht="24.15" customHeight="1">
      <c r="A293" s="39"/>
      <c r="B293" s="40"/>
      <c r="C293" s="205" t="s">
        <v>400</v>
      </c>
      <c r="D293" s="205" t="s">
        <v>129</v>
      </c>
      <c r="E293" s="206" t="s">
        <v>401</v>
      </c>
      <c r="F293" s="207" t="s">
        <v>402</v>
      </c>
      <c r="G293" s="208" t="s">
        <v>159</v>
      </c>
      <c r="H293" s="209">
        <v>8</v>
      </c>
      <c r="I293" s="210"/>
      <c r="J293" s="211">
        <f>ROUND(I293*H293,2)</f>
        <v>0</v>
      </c>
      <c r="K293" s="207" t="s">
        <v>133</v>
      </c>
      <c r="L293" s="45"/>
      <c r="M293" s="212" t="s">
        <v>19</v>
      </c>
      <c r="N293" s="213" t="s">
        <v>46</v>
      </c>
      <c r="O293" s="85"/>
      <c r="P293" s="214">
        <f>O293*H293</f>
        <v>0</v>
      </c>
      <c r="Q293" s="214">
        <v>0</v>
      </c>
      <c r="R293" s="214">
        <f>Q293*H293</f>
        <v>0</v>
      </c>
      <c r="S293" s="214">
        <v>0</v>
      </c>
      <c r="T293" s="215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6" t="s">
        <v>260</v>
      </c>
      <c r="AT293" s="216" t="s">
        <v>129</v>
      </c>
      <c r="AU293" s="216" t="s">
        <v>85</v>
      </c>
      <c r="AY293" s="18" t="s">
        <v>126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18" t="s">
        <v>83</v>
      </c>
      <c r="BK293" s="217">
        <f>ROUND(I293*H293,2)</f>
        <v>0</v>
      </c>
      <c r="BL293" s="18" t="s">
        <v>260</v>
      </c>
      <c r="BM293" s="216" t="s">
        <v>403</v>
      </c>
    </row>
    <row r="294" spans="1:47" s="2" customFormat="1" ht="12">
      <c r="A294" s="39"/>
      <c r="B294" s="40"/>
      <c r="C294" s="41"/>
      <c r="D294" s="218" t="s">
        <v>136</v>
      </c>
      <c r="E294" s="41"/>
      <c r="F294" s="219" t="s">
        <v>404</v>
      </c>
      <c r="G294" s="41"/>
      <c r="H294" s="41"/>
      <c r="I294" s="220"/>
      <c r="J294" s="41"/>
      <c r="K294" s="41"/>
      <c r="L294" s="45"/>
      <c r="M294" s="221"/>
      <c r="N294" s="222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136</v>
      </c>
      <c r="AU294" s="18" t="s">
        <v>85</v>
      </c>
    </row>
    <row r="295" spans="1:51" s="13" customFormat="1" ht="12">
      <c r="A295" s="13"/>
      <c r="B295" s="223"/>
      <c r="C295" s="224"/>
      <c r="D295" s="225" t="s">
        <v>138</v>
      </c>
      <c r="E295" s="226" t="s">
        <v>19</v>
      </c>
      <c r="F295" s="227" t="s">
        <v>245</v>
      </c>
      <c r="G295" s="224"/>
      <c r="H295" s="228">
        <v>1</v>
      </c>
      <c r="I295" s="229"/>
      <c r="J295" s="224"/>
      <c r="K295" s="224"/>
      <c r="L295" s="230"/>
      <c r="M295" s="231"/>
      <c r="N295" s="232"/>
      <c r="O295" s="232"/>
      <c r="P295" s="232"/>
      <c r="Q295" s="232"/>
      <c r="R295" s="232"/>
      <c r="S295" s="232"/>
      <c r="T295" s="23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4" t="s">
        <v>138</v>
      </c>
      <c r="AU295" s="234" t="s">
        <v>85</v>
      </c>
      <c r="AV295" s="13" t="s">
        <v>85</v>
      </c>
      <c r="AW295" s="13" t="s">
        <v>36</v>
      </c>
      <c r="AX295" s="13" t="s">
        <v>75</v>
      </c>
      <c r="AY295" s="234" t="s">
        <v>126</v>
      </c>
    </row>
    <row r="296" spans="1:51" s="13" customFormat="1" ht="12">
      <c r="A296" s="13"/>
      <c r="B296" s="223"/>
      <c r="C296" s="224"/>
      <c r="D296" s="225" t="s">
        <v>138</v>
      </c>
      <c r="E296" s="226" t="s">
        <v>19</v>
      </c>
      <c r="F296" s="227" t="s">
        <v>246</v>
      </c>
      <c r="G296" s="224"/>
      <c r="H296" s="228">
        <v>6</v>
      </c>
      <c r="I296" s="229"/>
      <c r="J296" s="224"/>
      <c r="K296" s="224"/>
      <c r="L296" s="230"/>
      <c r="M296" s="231"/>
      <c r="N296" s="232"/>
      <c r="O296" s="232"/>
      <c r="P296" s="232"/>
      <c r="Q296" s="232"/>
      <c r="R296" s="232"/>
      <c r="S296" s="232"/>
      <c r="T296" s="23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4" t="s">
        <v>138</v>
      </c>
      <c r="AU296" s="234" t="s">
        <v>85</v>
      </c>
      <c r="AV296" s="13" t="s">
        <v>85</v>
      </c>
      <c r="AW296" s="13" t="s">
        <v>36</v>
      </c>
      <c r="AX296" s="13" t="s">
        <v>75</v>
      </c>
      <c r="AY296" s="234" t="s">
        <v>126</v>
      </c>
    </row>
    <row r="297" spans="1:51" s="14" customFormat="1" ht="12">
      <c r="A297" s="14"/>
      <c r="B297" s="235"/>
      <c r="C297" s="236"/>
      <c r="D297" s="225" t="s">
        <v>138</v>
      </c>
      <c r="E297" s="237" t="s">
        <v>19</v>
      </c>
      <c r="F297" s="238" t="s">
        <v>226</v>
      </c>
      <c r="G297" s="236"/>
      <c r="H297" s="239">
        <v>7</v>
      </c>
      <c r="I297" s="240"/>
      <c r="J297" s="236"/>
      <c r="K297" s="236"/>
      <c r="L297" s="241"/>
      <c r="M297" s="242"/>
      <c r="N297" s="243"/>
      <c r="O297" s="243"/>
      <c r="P297" s="243"/>
      <c r="Q297" s="243"/>
      <c r="R297" s="243"/>
      <c r="S297" s="243"/>
      <c r="T297" s="24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5" t="s">
        <v>138</v>
      </c>
      <c r="AU297" s="245" t="s">
        <v>85</v>
      </c>
      <c r="AV297" s="14" t="s">
        <v>127</v>
      </c>
      <c r="AW297" s="14" t="s">
        <v>36</v>
      </c>
      <c r="AX297" s="14" t="s">
        <v>75</v>
      </c>
      <c r="AY297" s="245" t="s">
        <v>126</v>
      </c>
    </row>
    <row r="298" spans="1:51" s="13" customFormat="1" ht="12">
      <c r="A298" s="13"/>
      <c r="B298" s="223"/>
      <c r="C298" s="224"/>
      <c r="D298" s="225" t="s">
        <v>138</v>
      </c>
      <c r="E298" s="226" t="s">
        <v>19</v>
      </c>
      <c r="F298" s="227" t="s">
        <v>247</v>
      </c>
      <c r="G298" s="224"/>
      <c r="H298" s="228">
        <v>1</v>
      </c>
      <c r="I298" s="229"/>
      <c r="J298" s="224"/>
      <c r="K298" s="224"/>
      <c r="L298" s="230"/>
      <c r="M298" s="231"/>
      <c r="N298" s="232"/>
      <c r="O298" s="232"/>
      <c r="P298" s="232"/>
      <c r="Q298" s="232"/>
      <c r="R298" s="232"/>
      <c r="S298" s="232"/>
      <c r="T298" s="23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4" t="s">
        <v>138</v>
      </c>
      <c r="AU298" s="234" t="s">
        <v>85</v>
      </c>
      <c r="AV298" s="13" t="s">
        <v>85</v>
      </c>
      <c r="AW298" s="13" t="s">
        <v>36</v>
      </c>
      <c r="AX298" s="13" t="s">
        <v>75</v>
      </c>
      <c r="AY298" s="234" t="s">
        <v>126</v>
      </c>
    </row>
    <row r="299" spans="1:51" s="14" customFormat="1" ht="12">
      <c r="A299" s="14"/>
      <c r="B299" s="235"/>
      <c r="C299" s="236"/>
      <c r="D299" s="225" t="s">
        <v>138</v>
      </c>
      <c r="E299" s="237" t="s">
        <v>19</v>
      </c>
      <c r="F299" s="238" t="s">
        <v>230</v>
      </c>
      <c r="G299" s="236"/>
      <c r="H299" s="239">
        <v>1</v>
      </c>
      <c r="I299" s="240"/>
      <c r="J299" s="236"/>
      <c r="K299" s="236"/>
      <c r="L299" s="241"/>
      <c r="M299" s="242"/>
      <c r="N299" s="243"/>
      <c r="O299" s="243"/>
      <c r="P299" s="243"/>
      <c r="Q299" s="243"/>
      <c r="R299" s="243"/>
      <c r="S299" s="243"/>
      <c r="T299" s="24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5" t="s">
        <v>138</v>
      </c>
      <c r="AU299" s="245" t="s">
        <v>85</v>
      </c>
      <c r="AV299" s="14" t="s">
        <v>127</v>
      </c>
      <c r="AW299" s="14" t="s">
        <v>36</v>
      </c>
      <c r="AX299" s="14" t="s">
        <v>75</v>
      </c>
      <c r="AY299" s="245" t="s">
        <v>126</v>
      </c>
    </row>
    <row r="300" spans="1:51" s="15" customFormat="1" ht="12">
      <c r="A300" s="15"/>
      <c r="B300" s="246"/>
      <c r="C300" s="247"/>
      <c r="D300" s="225" t="s">
        <v>138</v>
      </c>
      <c r="E300" s="248" t="s">
        <v>19</v>
      </c>
      <c r="F300" s="249" t="s">
        <v>239</v>
      </c>
      <c r="G300" s="247"/>
      <c r="H300" s="250">
        <v>8</v>
      </c>
      <c r="I300" s="251"/>
      <c r="J300" s="247"/>
      <c r="K300" s="247"/>
      <c r="L300" s="252"/>
      <c r="M300" s="253"/>
      <c r="N300" s="254"/>
      <c r="O300" s="254"/>
      <c r="P300" s="254"/>
      <c r="Q300" s="254"/>
      <c r="R300" s="254"/>
      <c r="S300" s="254"/>
      <c r="T300" s="25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56" t="s">
        <v>138</v>
      </c>
      <c r="AU300" s="256" t="s">
        <v>85</v>
      </c>
      <c r="AV300" s="15" t="s">
        <v>134</v>
      </c>
      <c r="AW300" s="15" t="s">
        <v>36</v>
      </c>
      <c r="AX300" s="15" t="s">
        <v>83</v>
      </c>
      <c r="AY300" s="256" t="s">
        <v>126</v>
      </c>
    </row>
    <row r="301" spans="1:65" s="2" customFormat="1" ht="24.15" customHeight="1">
      <c r="A301" s="39"/>
      <c r="B301" s="40"/>
      <c r="C301" s="205" t="s">
        <v>405</v>
      </c>
      <c r="D301" s="205" t="s">
        <v>129</v>
      </c>
      <c r="E301" s="206" t="s">
        <v>406</v>
      </c>
      <c r="F301" s="207" t="s">
        <v>407</v>
      </c>
      <c r="G301" s="208" t="s">
        <v>159</v>
      </c>
      <c r="H301" s="209">
        <v>26</v>
      </c>
      <c r="I301" s="210"/>
      <c r="J301" s="211">
        <f>ROUND(I301*H301,2)</f>
        <v>0</v>
      </c>
      <c r="K301" s="207" t="s">
        <v>133</v>
      </c>
      <c r="L301" s="45"/>
      <c r="M301" s="212" t="s">
        <v>19</v>
      </c>
      <c r="N301" s="213" t="s">
        <v>46</v>
      </c>
      <c r="O301" s="85"/>
      <c r="P301" s="214">
        <f>O301*H301</f>
        <v>0</v>
      </c>
      <c r="Q301" s="214">
        <v>0</v>
      </c>
      <c r="R301" s="214">
        <f>Q301*H301</f>
        <v>0</v>
      </c>
      <c r="S301" s="214">
        <v>0</v>
      </c>
      <c r="T301" s="215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16" t="s">
        <v>260</v>
      </c>
      <c r="AT301" s="216" t="s">
        <v>129</v>
      </c>
      <c r="AU301" s="216" t="s">
        <v>85</v>
      </c>
      <c r="AY301" s="18" t="s">
        <v>126</v>
      </c>
      <c r="BE301" s="217">
        <f>IF(N301="základní",J301,0)</f>
        <v>0</v>
      </c>
      <c r="BF301" s="217">
        <f>IF(N301="snížená",J301,0)</f>
        <v>0</v>
      </c>
      <c r="BG301" s="217">
        <f>IF(N301="zákl. přenesená",J301,0)</f>
        <v>0</v>
      </c>
      <c r="BH301" s="217">
        <f>IF(N301="sníž. přenesená",J301,0)</f>
        <v>0</v>
      </c>
      <c r="BI301" s="217">
        <f>IF(N301="nulová",J301,0)</f>
        <v>0</v>
      </c>
      <c r="BJ301" s="18" t="s">
        <v>83</v>
      </c>
      <c r="BK301" s="217">
        <f>ROUND(I301*H301,2)</f>
        <v>0</v>
      </c>
      <c r="BL301" s="18" t="s">
        <v>260</v>
      </c>
      <c r="BM301" s="216" t="s">
        <v>408</v>
      </c>
    </row>
    <row r="302" spans="1:47" s="2" customFormat="1" ht="12">
      <c r="A302" s="39"/>
      <c r="B302" s="40"/>
      <c r="C302" s="41"/>
      <c r="D302" s="218" t="s">
        <v>136</v>
      </c>
      <c r="E302" s="41"/>
      <c r="F302" s="219" t="s">
        <v>409</v>
      </c>
      <c r="G302" s="41"/>
      <c r="H302" s="41"/>
      <c r="I302" s="220"/>
      <c r="J302" s="41"/>
      <c r="K302" s="41"/>
      <c r="L302" s="45"/>
      <c r="M302" s="221"/>
      <c r="N302" s="222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136</v>
      </c>
      <c r="AU302" s="18" t="s">
        <v>85</v>
      </c>
    </row>
    <row r="303" spans="1:51" s="13" customFormat="1" ht="12">
      <c r="A303" s="13"/>
      <c r="B303" s="223"/>
      <c r="C303" s="224"/>
      <c r="D303" s="225" t="s">
        <v>138</v>
      </c>
      <c r="E303" s="226" t="s">
        <v>19</v>
      </c>
      <c r="F303" s="227" t="s">
        <v>252</v>
      </c>
      <c r="G303" s="224"/>
      <c r="H303" s="228">
        <v>6</v>
      </c>
      <c r="I303" s="229"/>
      <c r="J303" s="224"/>
      <c r="K303" s="224"/>
      <c r="L303" s="230"/>
      <c r="M303" s="231"/>
      <c r="N303" s="232"/>
      <c r="O303" s="232"/>
      <c r="P303" s="232"/>
      <c r="Q303" s="232"/>
      <c r="R303" s="232"/>
      <c r="S303" s="232"/>
      <c r="T303" s="23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4" t="s">
        <v>138</v>
      </c>
      <c r="AU303" s="234" t="s">
        <v>85</v>
      </c>
      <c r="AV303" s="13" t="s">
        <v>85</v>
      </c>
      <c r="AW303" s="13" t="s">
        <v>36</v>
      </c>
      <c r="AX303" s="13" t="s">
        <v>75</v>
      </c>
      <c r="AY303" s="234" t="s">
        <v>126</v>
      </c>
    </row>
    <row r="304" spans="1:51" s="13" customFormat="1" ht="12">
      <c r="A304" s="13"/>
      <c r="B304" s="223"/>
      <c r="C304" s="224"/>
      <c r="D304" s="225" t="s">
        <v>138</v>
      </c>
      <c r="E304" s="226" t="s">
        <v>19</v>
      </c>
      <c r="F304" s="227" t="s">
        <v>253</v>
      </c>
      <c r="G304" s="224"/>
      <c r="H304" s="228">
        <v>2</v>
      </c>
      <c r="I304" s="229"/>
      <c r="J304" s="224"/>
      <c r="K304" s="224"/>
      <c r="L304" s="230"/>
      <c r="M304" s="231"/>
      <c r="N304" s="232"/>
      <c r="O304" s="232"/>
      <c r="P304" s="232"/>
      <c r="Q304" s="232"/>
      <c r="R304" s="232"/>
      <c r="S304" s="232"/>
      <c r="T304" s="23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4" t="s">
        <v>138</v>
      </c>
      <c r="AU304" s="234" t="s">
        <v>85</v>
      </c>
      <c r="AV304" s="13" t="s">
        <v>85</v>
      </c>
      <c r="AW304" s="13" t="s">
        <v>36</v>
      </c>
      <c r="AX304" s="13" t="s">
        <v>75</v>
      </c>
      <c r="AY304" s="234" t="s">
        <v>126</v>
      </c>
    </row>
    <row r="305" spans="1:51" s="14" customFormat="1" ht="12">
      <c r="A305" s="14"/>
      <c r="B305" s="235"/>
      <c r="C305" s="236"/>
      <c r="D305" s="225" t="s">
        <v>138</v>
      </c>
      <c r="E305" s="237" t="s">
        <v>19</v>
      </c>
      <c r="F305" s="238" t="s">
        <v>230</v>
      </c>
      <c r="G305" s="236"/>
      <c r="H305" s="239">
        <v>8</v>
      </c>
      <c r="I305" s="240"/>
      <c r="J305" s="236"/>
      <c r="K305" s="236"/>
      <c r="L305" s="241"/>
      <c r="M305" s="242"/>
      <c r="N305" s="243"/>
      <c r="O305" s="243"/>
      <c r="P305" s="243"/>
      <c r="Q305" s="243"/>
      <c r="R305" s="243"/>
      <c r="S305" s="243"/>
      <c r="T305" s="24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5" t="s">
        <v>138</v>
      </c>
      <c r="AU305" s="245" t="s">
        <v>85</v>
      </c>
      <c r="AV305" s="14" t="s">
        <v>127</v>
      </c>
      <c r="AW305" s="14" t="s">
        <v>36</v>
      </c>
      <c r="AX305" s="14" t="s">
        <v>75</v>
      </c>
      <c r="AY305" s="245" t="s">
        <v>126</v>
      </c>
    </row>
    <row r="306" spans="1:51" s="13" customFormat="1" ht="12">
      <c r="A306" s="13"/>
      <c r="B306" s="223"/>
      <c r="C306" s="224"/>
      <c r="D306" s="225" t="s">
        <v>138</v>
      </c>
      <c r="E306" s="226" t="s">
        <v>19</v>
      </c>
      <c r="F306" s="227" t="s">
        <v>254</v>
      </c>
      <c r="G306" s="224"/>
      <c r="H306" s="228">
        <v>1</v>
      </c>
      <c r="I306" s="229"/>
      <c r="J306" s="224"/>
      <c r="K306" s="224"/>
      <c r="L306" s="230"/>
      <c r="M306" s="231"/>
      <c r="N306" s="232"/>
      <c r="O306" s="232"/>
      <c r="P306" s="232"/>
      <c r="Q306" s="232"/>
      <c r="R306" s="232"/>
      <c r="S306" s="232"/>
      <c r="T306" s="23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4" t="s">
        <v>138</v>
      </c>
      <c r="AU306" s="234" t="s">
        <v>85</v>
      </c>
      <c r="AV306" s="13" t="s">
        <v>85</v>
      </c>
      <c r="AW306" s="13" t="s">
        <v>36</v>
      </c>
      <c r="AX306" s="13" t="s">
        <v>75</v>
      </c>
      <c r="AY306" s="234" t="s">
        <v>126</v>
      </c>
    </row>
    <row r="307" spans="1:51" s="13" customFormat="1" ht="12">
      <c r="A307" s="13"/>
      <c r="B307" s="223"/>
      <c r="C307" s="224"/>
      <c r="D307" s="225" t="s">
        <v>138</v>
      </c>
      <c r="E307" s="226" t="s">
        <v>19</v>
      </c>
      <c r="F307" s="227" t="s">
        <v>255</v>
      </c>
      <c r="G307" s="224"/>
      <c r="H307" s="228">
        <v>3</v>
      </c>
      <c r="I307" s="229"/>
      <c r="J307" s="224"/>
      <c r="K307" s="224"/>
      <c r="L307" s="230"/>
      <c r="M307" s="231"/>
      <c r="N307" s="232"/>
      <c r="O307" s="232"/>
      <c r="P307" s="232"/>
      <c r="Q307" s="232"/>
      <c r="R307" s="232"/>
      <c r="S307" s="232"/>
      <c r="T307" s="23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4" t="s">
        <v>138</v>
      </c>
      <c r="AU307" s="234" t="s">
        <v>85</v>
      </c>
      <c r="AV307" s="13" t="s">
        <v>85</v>
      </c>
      <c r="AW307" s="13" t="s">
        <v>36</v>
      </c>
      <c r="AX307" s="13" t="s">
        <v>75</v>
      </c>
      <c r="AY307" s="234" t="s">
        <v>126</v>
      </c>
    </row>
    <row r="308" spans="1:51" s="13" customFormat="1" ht="12">
      <c r="A308" s="13"/>
      <c r="B308" s="223"/>
      <c r="C308" s="224"/>
      <c r="D308" s="225" t="s">
        <v>138</v>
      </c>
      <c r="E308" s="226" t="s">
        <v>19</v>
      </c>
      <c r="F308" s="227" t="s">
        <v>256</v>
      </c>
      <c r="G308" s="224"/>
      <c r="H308" s="228">
        <v>3</v>
      </c>
      <c r="I308" s="229"/>
      <c r="J308" s="224"/>
      <c r="K308" s="224"/>
      <c r="L308" s="230"/>
      <c r="M308" s="231"/>
      <c r="N308" s="232"/>
      <c r="O308" s="232"/>
      <c r="P308" s="232"/>
      <c r="Q308" s="232"/>
      <c r="R308" s="232"/>
      <c r="S308" s="232"/>
      <c r="T308" s="23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4" t="s">
        <v>138</v>
      </c>
      <c r="AU308" s="234" t="s">
        <v>85</v>
      </c>
      <c r="AV308" s="13" t="s">
        <v>85</v>
      </c>
      <c r="AW308" s="13" t="s">
        <v>36</v>
      </c>
      <c r="AX308" s="13" t="s">
        <v>75</v>
      </c>
      <c r="AY308" s="234" t="s">
        <v>126</v>
      </c>
    </row>
    <row r="309" spans="1:51" s="14" customFormat="1" ht="12">
      <c r="A309" s="14"/>
      <c r="B309" s="235"/>
      <c r="C309" s="236"/>
      <c r="D309" s="225" t="s">
        <v>138</v>
      </c>
      <c r="E309" s="237" t="s">
        <v>19</v>
      </c>
      <c r="F309" s="238" t="s">
        <v>234</v>
      </c>
      <c r="G309" s="236"/>
      <c r="H309" s="239">
        <v>7</v>
      </c>
      <c r="I309" s="240"/>
      <c r="J309" s="236"/>
      <c r="K309" s="236"/>
      <c r="L309" s="241"/>
      <c r="M309" s="242"/>
      <c r="N309" s="243"/>
      <c r="O309" s="243"/>
      <c r="P309" s="243"/>
      <c r="Q309" s="243"/>
      <c r="R309" s="243"/>
      <c r="S309" s="243"/>
      <c r="T309" s="24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5" t="s">
        <v>138</v>
      </c>
      <c r="AU309" s="245" t="s">
        <v>85</v>
      </c>
      <c r="AV309" s="14" t="s">
        <v>127</v>
      </c>
      <c r="AW309" s="14" t="s">
        <v>36</v>
      </c>
      <c r="AX309" s="14" t="s">
        <v>75</v>
      </c>
      <c r="AY309" s="245" t="s">
        <v>126</v>
      </c>
    </row>
    <row r="310" spans="1:51" s="13" customFormat="1" ht="12">
      <c r="A310" s="13"/>
      <c r="B310" s="223"/>
      <c r="C310" s="224"/>
      <c r="D310" s="225" t="s">
        <v>138</v>
      </c>
      <c r="E310" s="226" t="s">
        <v>19</v>
      </c>
      <c r="F310" s="227" t="s">
        <v>257</v>
      </c>
      <c r="G310" s="224"/>
      <c r="H310" s="228">
        <v>6</v>
      </c>
      <c r="I310" s="229"/>
      <c r="J310" s="224"/>
      <c r="K310" s="224"/>
      <c r="L310" s="230"/>
      <c r="M310" s="231"/>
      <c r="N310" s="232"/>
      <c r="O310" s="232"/>
      <c r="P310" s="232"/>
      <c r="Q310" s="232"/>
      <c r="R310" s="232"/>
      <c r="S310" s="232"/>
      <c r="T310" s="23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4" t="s">
        <v>138</v>
      </c>
      <c r="AU310" s="234" t="s">
        <v>85</v>
      </c>
      <c r="AV310" s="13" t="s">
        <v>85</v>
      </c>
      <c r="AW310" s="13" t="s">
        <v>36</v>
      </c>
      <c r="AX310" s="13" t="s">
        <v>75</v>
      </c>
      <c r="AY310" s="234" t="s">
        <v>126</v>
      </c>
    </row>
    <row r="311" spans="1:51" s="13" customFormat="1" ht="12">
      <c r="A311" s="13"/>
      <c r="B311" s="223"/>
      <c r="C311" s="224"/>
      <c r="D311" s="225" t="s">
        <v>138</v>
      </c>
      <c r="E311" s="226" t="s">
        <v>19</v>
      </c>
      <c r="F311" s="227" t="s">
        <v>258</v>
      </c>
      <c r="G311" s="224"/>
      <c r="H311" s="228">
        <v>3</v>
      </c>
      <c r="I311" s="229"/>
      <c r="J311" s="224"/>
      <c r="K311" s="224"/>
      <c r="L311" s="230"/>
      <c r="M311" s="231"/>
      <c r="N311" s="232"/>
      <c r="O311" s="232"/>
      <c r="P311" s="232"/>
      <c r="Q311" s="232"/>
      <c r="R311" s="232"/>
      <c r="S311" s="232"/>
      <c r="T311" s="23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4" t="s">
        <v>138</v>
      </c>
      <c r="AU311" s="234" t="s">
        <v>85</v>
      </c>
      <c r="AV311" s="13" t="s">
        <v>85</v>
      </c>
      <c r="AW311" s="13" t="s">
        <v>36</v>
      </c>
      <c r="AX311" s="13" t="s">
        <v>75</v>
      </c>
      <c r="AY311" s="234" t="s">
        <v>126</v>
      </c>
    </row>
    <row r="312" spans="1:51" s="13" customFormat="1" ht="12">
      <c r="A312" s="13"/>
      <c r="B312" s="223"/>
      <c r="C312" s="224"/>
      <c r="D312" s="225" t="s">
        <v>138</v>
      </c>
      <c r="E312" s="226" t="s">
        <v>19</v>
      </c>
      <c r="F312" s="227" t="s">
        <v>259</v>
      </c>
      <c r="G312" s="224"/>
      <c r="H312" s="228">
        <v>2</v>
      </c>
      <c r="I312" s="229"/>
      <c r="J312" s="224"/>
      <c r="K312" s="224"/>
      <c r="L312" s="230"/>
      <c r="M312" s="231"/>
      <c r="N312" s="232"/>
      <c r="O312" s="232"/>
      <c r="P312" s="232"/>
      <c r="Q312" s="232"/>
      <c r="R312" s="232"/>
      <c r="S312" s="232"/>
      <c r="T312" s="23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4" t="s">
        <v>138</v>
      </c>
      <c r="AU312" s="234" t="s">
        <v>85</v>
      </c>
      <c r="AV312" s="13" t="s">
        <v>85</v>
      </c>
      <c r="AW312" s="13" t="s">
        <v>36</v>
      </c>
      <c r="AX312" s="13" t="s">
        <v>75</v>
      </c>
      <c r="AY312" s="234" t="s">
        <v>126</v>
      </c>
    </row>
    <row r="313" spans="1:51" s="14" customFormat="1" ht="12">
      <c r="A313" s="14"/>
      <c r="B313" s="235"/>
      <c r="C313" s="236"/>
      <c r="D313" s="225" t="s">
        <v>138</v>
      </c>
      <c r="E313" s="237" t="s">
        <v>19</v>
      </c>
      <c r="F313" s="238" t="s">
        <v>238</v>
      </c>
      <c r="G313" s="236"/>
      <c r="H313" s="239">
        <v>11</v>
      </c>
      <c r="I313" s="240"/>
      <c r="J313" s="236"/>
      <c r="K313" s="236"/>
      <c r="L313" s="241"/>
      <c r="M313" s="242"/>
      <c r="N313" s="243"/>
      <c r="O313" s="243"/>
      <c r="P313" s="243"/>
      <c r="Q313" s="243"/>
      <c r="R313" s="243"/>
      <c r="S313" s="243"/>
      <c r="T313" s="24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5" t="s">
        <v>138</v>
      </c>
      <c r="AU313" s="245" t="s">
        <v>85</v>
      </c>
      <c r="AV313" s="14" t="s">
        <v>127</v>
      </c>
      <c r="AW313" s="14" t="s">
        <v>36</v>
      </c>
      <c r="AX313" s="14" t="s">
        <v>75</v>
      </c>
      <c r="AY313" s="245" t="s">
        <v>126</v>
      </c>
    </row>
    <row r="314" spans="1:51" s="15" customFormat="1" ht="12">
      <c r="A314" s="15"/>
      <c r="B314" s="246"/>
      <c r="C314" s="247"/>
      <c r="D314" s="225" t="s">
        <v>138</v>
      </c>
      <c r="E314" s="248" t="s">
        <v>19</v>
      </c>
      <c r="F314" s="249" t="s">
        <v>239</v>
      </c>
      <c r="G314" s="247"/>
      <c r="H314" s="250">
        <v>26</v>
      </c>
      <c r="I314" s="251"/>
      <c r="J314" s="247"/>
      <c r="K314" s="247"/>
      <c r="L314" s="252"/>
      <c r="M314" s="253"/>
      <c r="N314" s="254"/>
      <c r="O314" s="254"/>
      <c r="P314" s="254"/>
      <c r="Q314" s="254"/>
      <c r="R314" s="254"/>
      <c r="S314" s="254"/>
      <c r="T314" s="25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56" t="s">
        <v>138</v>
      </c>
      <c r="AU314" s="256" t="s">
        <v>85</v>
      </c>
      <c r="AV314" s="15" t="s">
        <v>134</v>
      </c>
      <c r="AW314" s="15" t="s">
        <v>36</v>
      </c>
      <c r="AX314" s="15" t="s">
        <v>83</v>
      </c>
      <c r="AY314" s="256" t="s">
        <v>126</v>
      </c>
    </row>
    <row r="315" spans="1:65" s="2" customFormat="1" ht="16.5" customHeight="1">
      <c r="A315" s="39"/>
      <c r="B315" s="40"/>
      <c r="C315" s="257" t="s">
        <v>410</v>
      </c>
      <c r="D315" s="257" t="s">
        <v>324</v>
      </c>
      <c r="E315" s="258" t="s">
        <v>411</v>
      </c>
      <c r="F315" s="259" t="s">
        <v>412</v>
      </c>
      <c r="G315" s="260" t="s">
        <v>164</v>
      </c>
      <c r="H315" s="261">
        <v>41.24</v>
      </c>
      <c r="I315" s="262"/>
      <c r="J315" s="263">
        <f>ROUND(I315*H315,2)</f>
        <v>0</v>
      </c>
      <c r="K315" s="259" t="s">
        <v>133</v>
      </c>
      <c r="L315" s="264"/>
      <c r="M315" s="265" t="s">
        <v>19</v>
      </c>
      <c r="N315" s="266" t="s">
        <v>46</v>
      </c>
      <c r="O315" s="85"/>
      <c r="P315" s="214">
        <f>O315*H315</f>
        <v>0</v>
      </c>
      <c r="Q315" s="214">
        <v>0.0015</v>
      </c>
      <c r="R315" s="214">
        <f>Q315*H315</f>
        <v>0.061860000000000005</v>
      </c>
      <c r="S315" s="214">
        <v>0</v>
      </c>
      <c r="T315" s="215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16" t="s">
        <v>377</v>
      </c>
      <c r="AT315" s="216" t="s">
        <v>324</v>
      </c>
      <c r="AU315" s="216" t="s">
        <v>85</v>
      </c>
      <c r="AY315" s="18" t="s">
        <v>126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18" t="s">
        <v>83</v>
      </c>
      <c r="BK315" s="217">
        <f>ROUND(I315*H315,2)</f>
        <v>0</v>
      </c>
      <c r="BL315" s="18" t="s">
        <v>260</v>
      </c>
      <c r="BM315" s="216" t="s">
        <v>413</v>
      </c>
    </row>
    <row r="316" spans="1:51" s="13" customFormat="1" ht="12">
      <c r="A316" s="13"/>
      <c r="B316" s="223"/>
      <c r="C316" s="224"/>
      <c r="D316" s="225" t="s">
        <v>138</v>
      </c>
      <c r="E316" s="226" t="s">
        <v>19</v>
      </c>
      <c r="F316" s="227" t="s">
        <v>224</v>
      </c>
      <c r="G316" s="224"/>
      <c r="H316" s="228">
        <v>0.29</v>
      </c>
      <c r="I316" s="229"/>
      <c r="J316" s="224"/>
      <c r="K316" s="224"/>
      <c r="L316" s="230"/>
      <c r="M316" s="231"/>
      <c r="N316" s="232"/>
      <c r="O316" s="232"/>
      <c r="P316" s="232"/>
      <c r="Q316" s="232"/>
      <c r="R316" s="232"/>
      <c r="S316" s="232"/>
      <c r="T316" s="23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4" t="s">
        <v>138</v>
      </c>
      <c r="AU316" s="234" t="s">
        <v>85</v>
      </c>
      <c r="AV316" s="13" t="s">
        <v>85</v>
      </c>
      <c r="AW316" s="13" t="s">
        <v>36</v>
      </c>
      <c r="AX316" s="13" t="s">
        <v>75</v>
      </c>
      <c r="AY316" s="234" t="s">
        <v>126</v>
      </c>
    </row>
    <row r="317" spans="1:51" s="13" customFormat="1" ht="12">
      <c r="A317" s="13"/>
      <c r="B317" s="223"/>
      <c r="C317" s="224"/>
      <c r="D317" s="225" t="s">
        <v>138</v>
      </c>
      <c r="E317" s="226" t="s">
        <v>19</v>
      </c>
      <c r="F317" s="227" t="s">
        <v>225</v>
      </c>
      <c r="G317" s="224"/>
      <c r="H317" s="228">
        <v>3.36</v>
      </c>
      <c r="I317" s="229"/>
      <c r="J317" s="224"/>
      <c r="K317" s="224"/>
      <c r="L317" s="230"/>
      <c r="M317" s="231"/>
      <c r="N317" s="232"/>
      <c r="O317" s="232"/>
      <c r="P317" s="232"/>
      <c r="Q317" s="232"/>
      <c r="R317" s="232"/>
      <c r="S317" s="232"/>
      <c r="T317" s="23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4" t="s">
        <v>138</v>
      </c>
      <c r="AU317" s="234" t="s">
        <v>85</v>
      </c>
      <c r="AV317" s="13" t="s">
        <v>85</v>
      </c>
      <c r="AW317" s="13" t="s">
        <v>36</v>
      </c>
      <c r="AX317" s="13" t="s">
        <v>75</v>
      </c>
      <c r="AY317" s="234" t="s">
        <v>126</v>
      </c>
    </row>
    <row r="318" spans="1:51" s="14" customFormat="1" ht="12">
      <c r="A318" s="14"/>
      <c r="B318" s="235"/>
      <c r="C318" s="236"/>
      <c r="D318" s="225" t="s">
        <v>138</v>
      </c>
      <c r="E318" s="237" t="s">
        <v>19</v>
      </c>
      <c r="F318" s="238" t="s">
        <v>226</v>
      </c>
      <c r="G318" s="236"/>
      <c r="H318" s="239">
        <v>3.65</v>
      </c>
      <c r="I318" s="240"/>
      <c r="J318" s="236"/>
      <c r="K318" s="236"/>
      <c r="L318" s="241"/>
      <c r="M318" s="242"/>
      <c r="N318" s="243"/>
      <c r="O318" s="243"/>
      <c r="P318" s="243"/>
      <c r="Q318" s="243"/>
      <c r="R318" s="243"/>
      <c r="S318" s="243"/>
      <c r="T318" s="24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5" t="s">
        <v>138</v>
      </c>
      <c r="AU318" s="245" t="s">
        <v>85</v>
      </c>
      <c r="AV318" s="14" t="s">
        <v>127</v>
      </c>
      <c r="AW318" s="14" t="s">
        <v>36</v>
      </c>
      <c r="AX318" s="14" t="s">
        <v>75</v>
      </c>
      <c r="AY318" s="245" t="s">
        <v>126</v>
      </c>
    </row>
    <row r="319" spans="1:51" s="13" customFormat="1" ht="12">
      <c r="A319" s="13"/>
      <c r="B319" s="223"/>
      <c r="C319" s="224"/>
      <c r="D319" s="225" t="s">
        <v>138</v>
      </c>
      <c r="E319" s="226" t="s">
        <v>19</v>
      </c>
      <c r="F319" s="227" t="s">
        <v>227</v>
      </c>
      <c r="G319" s="224"/>
      <c r="H319" s="228">
        <v>0.88</v>
      </c>
      <c r="I319" s="229"/>
      <c r="J319" s="224"/>
      <c r="K319" s="224"/>
      <c r="L319" s="230"/>
      <c r="M319" s="231"/>
      <c r="N319" s="232"/>
      <c r="O319" s="232"/>
      <c r="P319" s="232"/>
      <c r="Q319" s="232"/>
      <c r="R319" s="232"/>
      <c r="S319" s="232"/>
      <c r="T319" s="23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4" t="s">
        <v>138</v>
      </c>
      <c r="AU319" s="234" t="s">
        <v>85</v>
      </c>
      <c r="AV319" s="13" t="s">
        <v>85</v>
      </c>
      <c r="AW319" s="13" t="s">
        <v>36</v>
      </c>
      <c r="AX319" s="13" t="s">
        <v>75</v>
      </c>
      <c r="AY319" s="234" t="s">
        <v>126</v>
      </c>
    </row>
    <row r="320" spans="1:51" s="13" customFormat="1" ht="12">
      <c r="A320" s="13"/>
      <c r="B320" s="223"/>
      <c r="C320" s="224"/>
      <c r="D320" s="225" t="s">
        <v>138</v>
      </c>
      <c r="E320" s="226" t="s">
        <v>19</v>
      </c>
      <c r="F320" s="227" t="s">
        <v>228</v>
      </c>
      <c r="G320" s="224"/>
      <c r="H320" s="228">
        <v>9</v>
      </c>
      <c r="I320" s="229"/>
      <c r="J320" s="224"/>
      <c r="K320" s="224"/>
      <c r="L320" s="230"/>
      <c r="M320" s="231"/>
      <c r="N320" s="232"/>
      <c r="O320" s="232"/>
      <c r="P320" s="232"/>
      <c r="Q320" s="232"/>
      <c r="R320" s="232"/>
      <c r="S320" s="232"/>
      <c r="T320" s="23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4" t="s">
        <v>138</v>
      </c>
      <c r="AU320" s="234" t="s">
        <v>85</v>
      </c>
      <c r="AV320" s="13" t="s">
        <v>85</v>
      </c>
      <c r="AW320" s="13" t="s">
        <v>36</v>
      </c>
      <c r="AX320" s="13" t="s">
        <v>75</v>
      </c>
      <c r="AY320" s="234" t="s">
        <v>126</v>
      </c>
    </row>
    <row r="321" spans="1:51" s="13" customFormat="1" ht="12">
      <c r="A321" s="13"/>
      <c r="B321" s="223"/>
      <c r="C321" s="224"/>
      <c r="D321" s="225" t="s">
        <v>138</v>
      </c>
      <c r="E321" s="226" t="s">
        <v>19</v>
      </c>
      <c r="F321" s="227" t="s">
        <v>229</v>
      </c>
      <c r="G321" s="224"/>
      <c r="H321" s="228">
        <v>2.4</v>
      </c>
      <c r="I321" s="229"/>
      <c r="J321" s="224"/>
      <c r="K321" s="224"/>
      <c r="L321" s="230"/>
      <c r="M321" s="231"/>
      <c r="N321" s="232"/>
      <c r="O321" s="232"/>
      <c r="P321" s="232"/>
      <c r="Q321" s="232"/>
      <c r="R321" s="232"/>
      <c r="S321" s="232"/>
      <c r="T321" s="23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4" t="s">
        <v>138</v>
      </c>
      <c r="AU321" s="234" t="s">
        <v>85</v>
      </c>
      <c r="AV321" s="13" t="s">
        <v>85</v>
      </c>
      <c r="AW321" s="13" t="s">
        <v>36</v>
      </c>
      <c r="AX321" s="13" t="s">
        <v>75</v>
      </c>
      <c r="AY321" s="234" t="s">
        <v>126</v>
      </c>
    </row>
    <row r="322" spans="1:51" s="14" customFormat="1" ht="12">
      <c r="A322" s="14"/>
      <c r="B322" s="235"/>
      <c r="C322" s="236"/>
      <c r="D322" s="225" t="s">
        <v>138</v>
      </c>
      <c r="E322" s="237" t="s">
        <v>19</v>
      </c>
      <c r="F322" s="238" t="s">
        <v>230</v>
      </c>
      <c r="G322" s="236"/>
      <c r="H322" s="239">
        <v>12.280000000000001</v>
      </c>
      <c r="I322" s="240"/>
      <c r="J322" s="236"/>
      <c r="K322" s="236"/>
      <c r="L322" s="241"/>
      <c r="M322" s="242"/>
      <c r="N322" s="243"/>
      <c r="O322" s="243"/>
      <c r="P322" s="243"/>
      <c r="Q322" s="243"/>
      <c r="R322" s="243"/>
      <c r="S322" s="243"/>
      <c r="T322" s="24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5" t="s">
        <v>138</v>
      </c>
      <c r="AU322" s="245" t="s">
        <v>85</v>
      </c>
      <c r="AV322" s="14" t="s">
        <v>127</v>
      </c>
      <c r="AW322" s="14" t="s">
        <v>36</v>
      </c>
      <c r="AX322" s="14" t="s">
        <v>75</v>
      </c>
      <c r="AY322" s="245" t="s">
        <v>126</v>
      </c>
    </row>
    <row r="323" spans="1:51" s="13" customFormat="1" ht="12">
      <c r="A323" s="13"/>
      <c r="B323" s="223"/>
      <c r="C323" s="224"/>
      <c r="D323" s="225" t="s">
        <v>138</v>
      </c>
      <c r="E323" s="226" t="s">
        <v>19</v>
      </c>
      <c r="F323" s="227" t="s">
        <v>231</v>
      </c>
      <c r="G323" s="224"/>
      <c r="H323" s="228">
        <v>1.46</v>
      </c>
      <c r="I323" s="229"/>
      <c r="J323" s="224"/>
      <c r="K323" s="224"/>
      <c r="L323" s="230"/>
      <c r="M323" s="231"/>
      <c r="N323" s="232"/>
      <c r="O323" s="232"/>
      <c r="P323" s="232"/>
      <c r="Q323" s="232"/>
      <c r="R323" s="232"/>
      <c r="S323" s="232"/>
      <c r="T323" s="23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4" t="s">
        <v>138</v>
      </c>
      <c r="AU323" s="234" t="s">
        <v>85</v>
      </c>
      <c r="AV323" s="13" t="s">
        <v>85</v>
      </c>
      <c r="AW323" s="13" t="s">
        <v>36</v>
      </c>
      <c r="AX323" s="13" t="s">
        <v>75</v>
      </c>
      <c r="AY323" s="234" t="s">
        <v>126</v>
      </c>
    </row>
    <row r="324" spans="1:51" s="13" customFormat="1" ht="12">
      <c r="A324" s="13"/>
      <c r="B324" s="223"/>
      <c r="C324" s="224"/>
      <c r="D324" s="225" t="s">
        <v>138</v>
      </c>
      <c r="E324" s="226" t="s">
        <v>19</v>
      </c>
      <c r="F324" s="227" t="s">
        <v>232</v>
      </c>
      <c r="G324" s="224"/>
      <c r="H324" s="228">
        <v>4.38</v>
      </c>
      <c r="I324" s="229"/>
      <c r="J324" s="224"/>
      <c r="K324" s="224"/>
      <c r="L324" s="230"/>
      <c r="M324" s="231"/>
      <c r="N324" s="232"/>
      <c r="O324" s="232"/>
      <c r="P324" s="232"/>
      <c r="Q324" s="232"/>
      <c r="R324" s="232"/>
      <c r="S324" s="232"/>
      <c r="T324" s="23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4" t="s">
        <v>138</v>
      </c>
      <c r="AU324" s="234" t="s">
        <v>85</v>
      </c>
      <c r="AV324" s="13" t="s">
        <v>85</v>
      </c>
      <c r="AW324" s="13" t="s">
        <v>36</v>
      </c>
      <c r="AX324" s="13" t="s">
        <v>75</v>
      </c>
      <c r="AY324" s="234" t="s">
        <v>126</v>
      </c>
    </row>
    <row r="325" spans="1:51" s="13" customFormat="1" ht="12">
      <c r="A325" s="13"/>
      <c r="B325" s="223"/>
      <c r="C325" s="224"/>
      <c r="D325" s="225" t="s">
        <v>138</v>
      </c>
      <c r="E325" s="226" t="s">
        <v>19</v>
      </c>
      <c r="F325" s="227" t="s">
        <v>233</v>
      </c>
      <c r="G325" s="224"/>
      <c r="H325" s="228">
        <v>4.38</v>
      </c>
      <c r="I325" s="229"/>
      <c r="J325" s="224"/>
      <c r="K325" s="224"/>
      <c r="L325" s="230"/>
      <c r="M325" s="231"/>
      <c r="N325" s="232"/>
      <c r="O325" s="232"/>
      <c r="P325" s="232"/>
      <c r="Q325" s="232"/>
      <c r="R325" s="232"/>
      <c r="S325" s="232"/>
      <c r="T325" s="23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4" t="s">
        <v>138</v>
      </c>
      <c r="AU325" s="234" t="s">
        <v>85</v>
      </c>
      <c r="AV325" s="13" t="s">
        <v>85</v>
      </c>
      <c r="AW325" s="13" t="s">
        <v>36</v>
      </c>
      <c r="AX325" s="13" t="s">
        <v>75</v>
      </c>
      <c r="AY325" s="234" t="s">
        <v>126</v>
      </c>
    </row>
    <row r="326" spans="1:51" s="14" customFormat="1" ht="12">
      <c r="A326" s="14"/>
      <c r="B326" s="235"/>
      <c r="C326" s="236"/>
      <c r="D326" s="225" t="s">
        <v>138</v>
      </c>
      <c r="E326" s="237" t="s">
        <v>19</v>
      </c>
      <c r="F326" s="238" t="s">
        <v>234</v>
      </c>
      <c r="G326" s="236"/>
      <c r="H326" s="239">
        <v>10.219999999999999</v>
      </c>
      <c r="I326" s="240"/>
      <c r="J326" s="236"/>
      <c r="K326" s="236"/>
      <c r="L326" s="241"/>
      <c r="M326" s="242"/>
      <c r="N326" s="243"/>
      <c r="O326" s="243"/>
      <c r="P326" s="243"/>
      <c r="Q326" s="243"/>
      <c r="R326" s="243"/>
      <c r="S326" s="243"/>
      <c r="T326" s="24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5" t="s">
        <v>138</v>
      </c>
      <c r="AU326" s="245" t="s">
        <v>85</v>
      </c>
      <c r="AV326" s="14" t="s">
        <v>127</v>
      </c>
      <c r="AW326" s="14" t="s">
        <v>36</v>
      </c>
      <c r="AX326" s="14" t="s">
        <v>75</v>
      </c>
      <c r="AY326" s="245" t="s">
        <v>126</v>
      </c>
    </row>
    <row r="327" spans="1:51" s="13" customFormat="1" ht="12">
      <c r="A327" s="13"/>
      <c r="B327" s="223"/>
      <c r="C327" s="224"/>
      <c r="D327" s="225" t="s">
        <v>138</v>
      </c>
      <c r="E327" s="226" t="s">
        <v>19</v>
      </c>
      <c r="F327" s="227" t="s">
        <v>235</v>
      </c>
      <c r="G327" s="224"/>
      <c r="H327" s="228">
        <v>8.76</v>
      </c>
      <c r="I327" s="229"/>
      <c r="J327" s="224"/>
      <c r="K327" s="224"/>
      <c r="L327" s="230"/>
      <c r="M327" s="231"/>
      <c r="N327" s="232"/>
      <c r="O327" s="232"/>
      <c r="P327" s="232"/>
      <c r="Q327" s="232"/>
      <c r="R327" s="232"/>
      <c r="S327" s="232"/>
      <c r="T327" s="23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4" t="s">
        <v>138</v>
      </c>
      <c r="AU327" s="234" t="s">
        <v>85</v>
      </c>
      <c r="AV327" s="13" t="s">
        <v>85</v>
      </c>
      <c r="AW327" s="13" t="s">
        <v>36</v>
      </c>
      <c r="AX327" s="13" t="s">
        <v>75</v>
      </c>
      <c r="AY327" s="234" t="s">
        <v>126</v>
      </c>
    </row>
    <row r="328" spans="1:51" s="13" customFormat="1" ht="12">
      <c r="A328" s="13"/>
      <c r="B328" s="223"/>
      <c r="C328" s="224"/>
      <c r="D328" s="225" t="s">
        <v>138</v>
      </c>
      <c r="E328" s="226" t="s">
        <v>19</v>
      </c>
      <c r="F328" s="227" t="s">
        <v>236</v>
      </c>
      <c r="G328" s="224"/>
      <c r="H328" s="228">
        <v>3.45</v>
      </c>
      <c r="I328" s="229"/>
      <c r="J328" s="224"/>
      <c r="K328" s="224"/>
      <c r="L328" s="230"/>
      <c r="M328" s="231"/>
      <c r="N328" s="232"/>
      <c r="O328" s="232"/>
      <c r="P328" s="232"/>
      <c r="Q328" s="232"/>
      <c r="R328" s="232"/>
      <c r="S328" s="232"/>
      <c r="T328" s="23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4" t="s">
        <v>138</v>
      </c>
      <c r="AU328" s="234" t="s">
        <v>85</v>
      </c>
      <c r="AV328" s="13" t="s">
        <v>85</v>
      </c>
      <c r="AW328" s="13" t="s">
        <v>36</v>
      </c>
      <c r="AX328" s="13" t="s">
        <v>75</v>
      </c>
      <c r="AY328" s="234" t="s">
        <v>126</v>
      </c>
    </row>
    <row r="329" spans="1:51" s="13" customFormat="1" ht="12">
      <c r="A329" s="13"/>
      <c r="B329" s="223"/>
      <c r="C329" s="224"/>
      <c r="D329" s="225" t="s">
        <v>138</v>
      </c>
      <c r="E329" s="226" t="s">
        <v>19</v>
      </c>
      <c r="F329" s="227" t="s">
        <v>237</v>
      </c>
      <c r="G329" s="224"/>
      <c r="H329" s="228">
        <v>2.88</v>
      </c>
      <c r="I329" s="229"/>
      <c r="J329" s="224"/>
      <c r="K329" s="224"/>
      <c r="L329" s="230"/>
      <c r="M329" s="231"/>
      <c r="N329" s="232"/>
      <c r="O329" s="232"/>
      <c r="P329" s="232"/>
      <c r="Q329" s="232"/>
      <c r="R329" s="232"/>
      <c r="S329" s="232"/>
      <c r="T329" s="23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4" t="s">
        <v>138</v>
      </c>
      <c r="AU329" s="234" t="s">
        <v>85</v>
      </c>
      <c r="AV329" s="13" t="s">
        <v>85</v>
      </c>
      <c r="AW329" s="13" t="s">
        <v>36</v>
      </c>
      <c r="AX329" s="13" t="s">
        <v>75</v>
      </c>
      <c r="AY329" s="234" t="s">
        <v>126</v>
      </c>
    </row>
    <row r="330" spans="1:51" s="14" customFormat="1" ht="12">
      <c r="A330" s="14"/>
      <c r="B330" s="235"/>
      <c r="C330" s="236"/>
      <c r="D330" s="225" t="s">
        <v>138</v>
      </c>
      <c r="E330" s="237" t="s">
        <v>19</v>
      </c>
      <c r="F330" s="238" t="s">
        <v>238</v>
      </c>
      <c r="G330" s="236"/>
      <c r="H330" s="239">
        <v>15.09</v>
      </c>
      <c r="I330" s="240"/>
      <c r="J330" s="236"/>
      <c r="K330" s="236"/>
      <c r="L330" s="241"/>
      <c r="M330" s="242"/>
      <c r="N330" s="243"/>
      <c r="O330" s="243"/>
      <c r="P330" s="243"/>
      <c r="Q330" s="243"/>
      <c r="R330" s="243"/>
      <c r="S330" s="243"/>
      <c r="T330" s="24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5" t="s">
        <v>138</v>
      </c>
      <c r="AU330" s="245" t="s">
        <v>85</v>
      </c>
      <c r="AV330" s="14" t="s">
        <v>127</v>
      </c>
      <c r="AW330" s="14" t="s">
        <v>36</v>
      </c>
      <c r="AX330" s="14" t="s">
        <v>75</v>
      </c>
      <c r="AY330" s="245" t="s">
        <v>126</v>
      </c>
    </row>
    <row r="331" spans="1:51" s="15" customFormat="1" ht="12">
      <c r="A331" s="15"/>
      <c r="B331" s="246"/>
      <c r="C331" s="247"/>
      <c r="D331" s="225" t="s">
        <v>138</v>
      </c>
      <c r="E331" s="248" t="s">
        <v>19</v>
      </c>
      <c r="F331" s="249" t="s">
        <v>239</v>
      </c>
      <c r="G331" s="247"/>
      <c r="H331" s="250">
        <v>41.24</v>
      </c>
      <c r="I331" s="251"/>
      <c r="J331" s="247"/>
      <c r="K331" s="247"/>
      <c r="L331" s="252"/>
      <c r="M331" s="253"/>
      <c r="N331" s="254"/>
      <c r="O331" s="254"/>
      <c r="P331" s="254"/>
      <c r="Q331" s="254"/>
      <c r="R331" s="254"/>
      <c r="S331" s="254"/>
      <c r="T331" s="25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56" t="s">
        <v>138</v>
      </c>
      <c r="AU331" s="256" t="s">
        <v>85</v>
      </c>
      <c r="AV331" s="15" t="s">
        <v>134</v>
      </c>
      <c r="AW331" s="15" t="s">
        <v>36</v>
      </c>
      <c r="AX331" s="15" t="s">
        <v>83</v>
      </c>
      <c r="AY331" s="256" t="s">
        <v>126</v>
      </c>
    </row>
    <row r="332" spans="1:65" s="2" customFormat="1" ht="16.5" customHeight="1">
      <c r="A332" s="39"/>
      <c r="B332" s="40"/>
      <c r="C332" s="257" t="s">
        <v>414</v>
      </c>
      <c r="D332" s="257" t="s">
        <v>324</v>
      </c>
      <c r="E332" s="258" t="s">
        <v>415</v>
      </c>
      <c r="F332" s="259" t="s">
        <v>416</v>
      </c>
      <c r="G332" s="260" t="s">
        <v>159</v>
      </c>
      <c r="H332" s="261">
        <v>27</v>
      </c>
      <c r="I332" s="262"/>
      <c r="J332" s="263">
        <f>ROUND(I332*H332,2)</f>
        <v>0</v>
      </c>
      <c r="K332" s="259" t="s">
        <v>133</v>
      </c>
      <c r="L332" s="264"/>
      <c r="M332" s="265" t="s">
        <v>19</v>
      </c>
      <c r="N332" s="266" t="s">
        <v>46</v>
      </c>
      <c r="O332" s="85"/>
      <c r="P332" s="214">
        <f>O332*H332</f>
        <v>0</v>
      </c>
      <c r="Q332" s="214">
        <v>6E-05</v>
      </c>
      <c r="R332" s="214">
        <f>Q332*H332</f>
        <v>0.0016200000000000001</v>
      </c>
      <c r="S332" s="214">
        <v>0</v>
      </c>
      <c r="T332" s="215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16" t="s">
        <v>377</v>
      </c>
      <c r="AT332" s="216" t="s">
        <v>324</v>
      </c>
      <c r="AU332" s="216" t="s">
        <v>85</v>
      </c>
      <c r="AY332" s="18" t="s">
        <v>126</v>
      </c>
      <c r="BE332" s="217">
        <f>IF(N332="základní",J332,0)</f>
        <v>0</v>
      </c>
      <c r="BF332" s="217">
        <f>IF(N332="snížená",J332,0)</f>
        <v>0</v>
      </c>
      <c r="BG332" s="217">
        <f>IF(N332="zákl. přenesená",J332,0)</f>
        <v>0</v>
      </c>
      <c r="BH332" s="217">
        <f>IF(N332="sníž. přenesená",J332,0)</f>
        <v>0</v>
      </c>
      <c r="BI332" s="217">
        <f>IF(N332="nulová",J332,0)</f>
        <v>0</v>
      </c>
      <c r="BJ332" s="18" t="s">
        <v>83</v>
      </c>
      <c r="BK332" s="217">
        <f>ROUND(I332*H332,2)</f>
        <v>0</v>
      </c>
      <c r="BL332" s="18" t="s">
        <v>260</v>
      </c>
      <c r="BM332" s="216" t="s">
        <v>417</v>
      </c>
    </row>
    <row r="333" spans="1:51" s="13" customFormat="1" ht="12">
      <c r="A333" s="13"/>
      <c r="B333" s="223"/>
      <c r="C333" s="224"/>
      <c r="D333" s="225" t="s">
        <v>138</v>
      </c>
      <c r="E333" s="226" t="s">
        <v>19</v>
      </c>
      <c r="F333" s="227" t="s">
        <v>247</v>
      </c>
      <c r="G333" s="224"/>
      <c r="H333" s="228">
        <v>1</v>
      </c>
      <c r="I333" s="229"/>
      <c r="J333" s="224"/>
      <c r="K333" s="224"/>
      <c r="L333" s="230"/>
      <c r="M333" s="231"/>
      <c r="N333" s="232"/>
      <c r="O333" s="232"/>
      <c r="P333" s="232"/>
      <c r="Q333" s="232"/>
      <c r="R333" s="232"/>
      <c r="S333" s="232"/>
      <c r="T333" s="23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4" t="s">
        <v>138</v>
      </c>
      <c r="AU333" s="234" t="s">
        <v>85</v>
      </c>
      <c r="AV333" s="13" t="s">
        <v>85</v>
      </c>
      <c r="AW333" s="13" t="s">
        <v>36</v>
      </c>
      <c r="AX333" s="13" t="s">
        <v>75</v>
      </c>
      <c r="AY333" s="234" t="s">
        <v>126</v>
      </c>
    </row>
    <row r="334" spans="1:51" s="13" customFormat="1" ht="12">
      <c r="A334" s="13"/>
      <c r="B334" s="223"/>
      <c r="C334" s="224"/>
      <c r="D334" s="225" t="s">
        <v>138</v>
      </c>
      <c r="E334" s="226" t="s">
        <v>19</v>
      </c>
      <c r="F334" s="227" t="s">
        <v>252</v>
      </c>
      <c r="G334" s="224"/>
      <c r="H334" s="228">
        <v>6</v>
      </c>
      <c r="I334" s="229"/>
      <c r="J334" s="224"/>
      <c r="K334" s="224"/>
      <c r="L334" s="230"/>
      <c r="M334" s="231"/>
      <c r="N334" s="232"/>
      <c r="O334" s="232"/>
      <c r="P334" s="232"/>
      <c r="Q334" s="232"/>
      <c r="R334" s="232"/>
      <c r="S334" s="232"/>
      <c r="T334" s="23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4" t="s">
        <v>138</v>
      </c>
      <c r="AU334" s="234" t="s">
        <v>85</v>
      </c>
      <c r="AV334" s="13" t="s">
        <v>85</v>
      </c>
      <c r="AW334" s="13" t="s">
        <v>36</v>
      </c>
      <c r="AX334" s="13" t="s">
        <v>75</v>
      </c>
      <c r="AY334" s="234" t="s">
        <v>126</v>
      </c>
    </row>
    <row r="335" spans="1:51" s="13" customFormat="1" ht="12">
      <c r="A335" s="13"/>
      <c r="B335" s="223"/>
      <c r="C335" s="224"/>
      <c r="D335" s="225" t="s">
        <v>138</v>
      </c>
      <c r="E335" s="226" t="s">
        <v>19</v>
      </c>
      <c r="F335" s="227" t="s">
        <v>253</v>
      </c>
      <c r="G335" s="224"/>
      <c r="H335" s="228">
        <v>2</v>
      </c>
      <c r="I335" s="229"/>
      <c r="J335" s="224"/>
      <c r="K335" s="224"/>
      <c r="L335" s="230"/>
      <c r="M335" s="231"/>
      <c r="N335" s="232"/>
      <c r="O335" s="232"/>
      <c r="P335" s="232"/>
      <c r="Q335" s="232"/>
      <c r="R335" s="232"/>
      <c r="S335" s="232"/>
      <c r="T335" s="23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4" t="s">
        <v>138</v>
      </c>
      <c r="AU335" s="234" t="s">
        <v>85</v>
      </c>
      <c r="AV335" s="13" t="s">
        <v>85</v>
      </c>
      <c r="AW335" s="13" t="s">
        <v>36</v>
      </c>
      <c r="AX335" s="13" t="s">
        <v>75</v>
      </c>
      <c r="AY335" s="234" t="s">
        <v>126</v>
      </c>
    </row>
    <row r="336" spans="1:51" s="14" customFormat="1" ht="12">
      <c r="A336" s="14"/>
      <c r="B336" s="235"/>
      <c r="C336" s="236"/>
      <c r="D336" s="225" t="s">
        <v>138</v>
      </c>
      <c r="E336" s="237" t="s">
        <v>19</v>
      </c>
      <c r="F336" s="238" t="s">
        <v>230</v>
      </c>
      <c r="G336" s="236"/>
      <c r="H336" s="239">
        <v>9</v>
      </c>
      <c r="I336" s="240"/>
      <c r="J336" s="236"/>
      <c r="K336" s="236"/>
      <c r="L336" s="241"/>
      <c r="M336" s="242"/>
      <c r="N336" s="243"/>
      <c r="O336" s="243"/>
      <c r="P336" s="243"/>
      <c r="Q336" s="243"/>
      <c r="R336" s="243"/>
      <c r="S336" s="243"/>
      <c r="T336" s="24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5" t="s">
        <v>138</v>
      </c>
      <c r="AU336" s="245" t="s">
        <v>85</v>
      </c>
      <c r="AV336" s="14" t="s">
        <v>127</v>
      </c>
      <c r="AW336" s="14" t="s">
        <v>36</v>
      </c>
      <c r="AX336" s="14" t="s">
        <v>75</v>
      </c>
      <c r="AY336" s="245" t="s">
        <v>126</v>
      </c>
    </row>
    <row r="337" spans="1:51" s="13" customFormat="1" ht="12">
      <c r="A337" s="13"/>
      <c r="B337" s="223"/>
      <c r="C337" s="224"/>
      <c r="D337" s="225" t="s">
        <v>138</v>
      </c>
      <c r="E337" s="226" t="s">
        <v>19</v>
      </c>
      <c r="F337" s="227" t="s">
        <v>254</v>
      </c>
      <c r="G337" s="224"/>
      <c r="H337" s="228">
        <v>1</v>
      </c>
      <c r="I337" s="229"/>
      <c r="J337" s="224"/>
      <c r="K337" s="224"/>
      <c r="L337" s="230"/>
      <c r="M337" s="231"/>
      <c r="N337" s="232"/>
      <c r="O337" s="232"/>
      <c r="P337" s="232"/>
      <c r="Q337" s="232"/>
      <c r="R337" s="232"/>
      <c r="S337" s="232"/>
      <c r="T337" s="23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4" t="s">
        <v>138</v>
      </c>
      <c r="AU337" s="234" t="s">
        <v>85</v>
      </c>
      <c r="AV337" s="13" t="s">
        <v>85</v>
      </c>
      <c r="AW337" s="13" t="s">
        <v>36</v>
      </c>
      <c r="AX337" s="13" t="s">
        <v>75</v>
      </c>
      <c r="AY337" s="234" t="s">
        <v>126</v>
      </c>
    </row>
    <row r="338" spans="1:51" s="13" customFormat="1" ht="12">
      <c r="A338" s="13"/>
      <c r="B338" s="223"/>
      <c r="C338" s="224"/>
      <c r="D338" s="225" t="s">
        <v>138</v>
      </c>
      <c r="E338" s="226" t="s">
        <v>19</v>
      </c>
      <c r="F338" s="227" t="s">
        <v>255</v>
      </c>
      <c r="G338" s="224"/>
      <c r="H338" s="228">
        <v>3</v>
      </c>
      <c r="I338" s="229"/>
      <c r="J338" s="224"/>
      <c r="K338" s="224"/>
      <c r="L338" s="230"/>
      <c r="M338" s="231"/>
      <c r="N338" s="232"/>
      <c r="O338" s="232"/>
      <c r="P338" s="232"/>
      <c r="Q338" s="232"/>
      <c r="R338" s="232"/>
      <c r="S338" s="232"/>
      <c r="T338" s="23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4" t="s">
        <v>138</v>
      </c>
      <c r="AU338" s="234" t="s">
        <v>85</v>
      </c>
      <c r="AV338" s="13" t="s">
        <v>85</v>
      </c>
      <c r="AW338" s="13" t="s">
        <v>36</v>
      </c>
      <c r="AX338" s="13" t="s">
        <v>75</v>
      </c>
      <c r="AY338" s="234" t="s">
        <v>126</v>
      </c>
    </row>
    <row r="339" spans="1:51" s="13" customFormat="1" ht="12">
      <c r="A339" s="13"/>
      <c r="B339" s="223"/>
      <c r="C339" s="224"/>
      <c r="D339" s="225" t="s">
        <v>138</v>
      </c>
      <c r="E339" s="226" t="s">
        <v>19</v>
      </c>
      <c r="F339" s="227" t="s">
        <v>256</v>
      </c>
      <c r="G339" s="224"/>
      <c r="H339" s="228">
        <v>3</v>
      </c>
      <c r="I339" s="229"/>
      <c r="J339" s="224"/>
      <c r="K339" s="224"/>
      <c r="L339" s="230"/>
      <c r="M339" s="231"/>
      <c r="N339" s="232"/>
      <c r="O339" s="232"/>
      <c r="P339" s="232"/>
      <c r="Q339" s="232"/>
      <c r="R339" s="232"/>
      <c r="S339" s="232"/>
      <c r="T339" s="23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4" t="s">
        <v>138</v>
      </c>
      <c r="AU339" s="234" t="s">
        <v>85</v>
      </c>
      <c r="AV339" s="13" t="s">
        <v>85</v>
      </c>
      <c r="AW339" s="13" t="s">
        <v>36</v>
      </c>
      <c r="AX339" s="13" t="s">
        <v>75</v>
      </c>
      <c r="AY339" s="234" t="s">
        <v>126</v>
      </c>
    </row>
    <row r="340" spans="1:51" s="14" customFormat="1" ht="12">
      <c r="A340" s="14"/>
      <c r="B340" s="235"/>
      <c r="C340" s="236"/>
      <c r="D340" s="225" t="s">
        <v>138</v>
      </c>
      <c r="E340" s="237" t="s">
        <v>19</v>
      </c>
      <c r="F340" s="238" t="s">
        <v>234</v>
      </c>
      <c r="G340" s="236"/>
      <c r="H340" s="239">
        <v>7</v>
      </c>
      <c r="I340" s="240"/>
      <c r="J340" s="236"/>
      <c r="K340" s="236"/>
      <c r="L340" s="241"/>
      <c r="M340" s="242"/>
      <c r="N340" s="243"/>
      <c r="O340" s="243"/>
      <c r="P340" s="243"/>
      <c r="Q340" s="243"/>
      <c r="R340" s="243"/>
      <c r="S340" s="243"/>
      <c r="T340" s="24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5" t="s">
        <v>138</v>
      </c>
      <c r="AU340" s="245" t="s">
        <v>85</v>
      </c>
      <c r="AV340" s="14" t="s">
        <v>127</v>
      </c>
      <c r="AW340" s="14" t="s">
        <v>36</v>
      </c>
      <c r="AX340" s="14" t="s">
        <v>75</v>
      </c>
      <c r="AY340" s="245" t="s">
        <v>126</v>
      </c>
    </row>
    <row r="341" spans="1:51" s="13" customFormat="1" ht="12">
      <c r="A341" s="13"/>
      <c r="B341" s="223"/>
      <c r="C341" s="224"/>
      <c r="D341" s="225" t="s">
        <v>138</v>
      </c>
      <c r="E341" s="226" t="s">
        <v>19</v>
      </c>
      <c r="F341" s="227" t="s">
        <v>257</v>
      </c>
      <c r="G341" s="224"/>
      <c r="H341" s="228">
        <v>6</v>
      </c>
      <c r="I341" s="229"/>
      <c r="J341" s="224"/>
      <c r="K341" s="224"/>
      <c r="L341" s="230"/>
      <c r="M341" s="231"/>
      <c r="N341" s="232"/>
      <c r="O341" s="232"/>
      <c r="P341" s="232"/>
      <c r="Q341" s="232"/>
      <c r="R341" s="232"/>
      <c r="S341" s="232"/>
      <c r="T341" s="23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4" t="s">
        <v>138</v>
      </c>
      <c r="AU341" s="234" t="s">
        <v>85</v>
      </c>
      <c r="AV341" s="13" t="s">
        <v>85</v>
      </c>
      <c r="AW341" s="13" t="s">
        <v>36</v>
      </c>
      <c r="AX341" s="13" t="s">
        <v>75</v>
      </c>
      <c r="AY341" s="234" t="s">
        <v>126</v>
      </c>
    </row>
    <row r="342" spans="1:51" s="13" customFormat="1" ht="12">
      <c r="A342" s="13"/>
      <c r="B342" s="223"/>
      <c r="C342" s="224"/>
      <c r="D342" s="225" t="s">
        <v>138</v>
      </c>
      <c r="E342" s="226" t="s">
        <v>19</v>
      </c>
      <c r="F342" s="227" t="s">
        <v>258</v>
      </c>
      <c r="G342" s="224"/>
      <c r="H342" s="228">
        <v>3</v>
      </c>
      <c r="I342" s="229"/>
      <c r="J342" s="224"/>
      <c r="K342" s="224"/>
      <c r="L342" s="230"/>
      <c r="M342" s="231"/>
      <c r="N342" s="232"/>
      <c r="O342" s="232"/>
      <c r="P342" s="232"/>
      <c r="Q342" s="232"/>
      <c r="R342" s="232"/>
      <c r="S342" s="232"/>
      <c r="T342" s="23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4" t="s">
        <v>138</v>
      </c>
      <c r="AU342" s="234" t="s">
        <v>85</v>
      </c>
      <c r="AV342" s="13" t="s">
        <v>85</v>
      </c>
      <c r="AW342" s="13" t="s">
        <v>36</v>
      </c>
      <c r="AX342" s="13" t="s">
        <v>75</v>
      </c>
      <c r="AY342" s="234" t="s">
        <v>126</v>
      </c>
    </row>
    <row r="343" spans="1:51" s="13" customFormat="1" ht="12">
      <c r="A343" s="13"/>
      <c r="B343" s="223"/>
      <c r="C343" s="224"/>
      <c r="D343" s="225" t="s">
        <v>138</v>
      </c>
      <c r="E343" s="226" t="s">
        <v>19</v>
      </c>
      <c r="F343" s="227" t="s">
        <v>259</v>
      </c>
      <c r="G343" s="224"/>
      <c r="H343" s="228">
        <v>2</v>
      </c>
      <c r="I343" s="229"/>
      <c r="J343" s="224"/>
      <c r="K343" s="224"/>
      <c r="L343" s="230"/>
      <c r="M343" s="231"/>
      <c r="N343" s="232"/>
      <c r="O343" s="232"/>
      <c r="P343" s="232"/>
      <c r="Q343" s="232"/>
      <c r="R343" s="232"/>
      <c r="S343" s="232"/>
      <c r="T343" s="23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4" t="s">
        <v>138</v>
      </c>
      <c r="AU343" s="234" t="s">
        <v>85</v>
      </c>
      <c r="AV343" s="13" t="s">
        <v>85</v>
      </c>
      <c r="AW343" s="13" t="s">
        <v>36</v>
      </c>
      <c r="AX343" s="13" t="s">
        <v>75</v>
      </c>
      <c r="AY343" s="234" t="s">
        <v>126</v>
      </c>
    </row>
    <row r="344" spans="1:51" s="14" customFormat="1" ht="12">
      <c r="A344" s="14"/>
      <c r="B344" s="235"/>
      <c r="C344" s="236"/>
      <c r="D344" s="225" t="s">
        <v>138</v>
      </c>
      <c r="E344" s="237" t="s">
        <v>19</v>
      </c>
      <c r="F344" s="238" t="s">
        <v>238</v>
      </c>
      <c r="G344" s="236"/>
      <c r="H344" s="239">
        <v>11</v>
      </c>
      <c r="I344" s="240"/>
      <c r="J344" s="236"/>
      <c r="K344" s="236"/>
      <c r="L344" s="241"/>
      <c r="M344" s="242"/>
      <c r="N344" s="243"/>
      <c r="O344" s="243"/>
      <c r="P344" s="243"/>
      <c r="Q344" s="243"/>
      <c r="R344" s="243"/>
      <c r="S344" s="243"/>
      <c r="T344" s="24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5" t="s">
        <v>138</v>
      </c>
      <c r="AU344" s="245" t="s">
        <v>85</v>
      </c>
      <c r="AV344" s="14" t="s">
        <v>127</v>
      </c>
      <c r="AW344" s="14" t="s">
        <v>36</v>
      </c>
      <c r="AX344" s="14" t="s">
        <v>75</v>
      </c>
      <c r="AY344" s="245" t="s">
        <v>126</v>
      </c>
    </row>
    <row r="345" spans="1:51" s="15" customFormat="1" ht="12">
      <c r="A345" s="15"/>
      <c r="B345" s="246"/>
      <c r="C345" s="247"/>
      <c r="D345" s="225" t="s">
        <v>138</v>
      </c>
      <c r="E345" s="248" t="s">
        <v>19</v>
      </c>
      <c r="F345" s="249" t="s">
        <v>239</v>
      </c>
      <c r="G345" s="247"/>
      <c r="H345" s="250">
        <v>27</v>
      </c>
      <c r="I345" s="251"/>
      <c r="J345" s="247"/>
      <c r="K345" s="247"/>
      <c r="L345" s="252"/>
      <c r="M345" s="253"/>
      <c r="N345" s="254"/>
      <c r="O345" s="254"/>
      <c r="P345" s="254"/>
      <c r="Q345" s="254"/>
      <c r="R345" s="254"/>
      <c r="S345" s="254"/>
      <c r="T345" s="25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56" t="s">
        <v>138</v>
      </c>
      <c r="AU345" s="256" t="s">
        <v>85</v>
      </c>
      <c r="AV345" s="15" t="s">
        <v>134</v>
      </c>
      <c r="AW345" s="15" t="s">
        <v>36</v>
      </c>
      <c r="AX345" s="15" t="s">
        <v>83</v>
      </c>
      <c r="AY345" s="256" t="s">
        <v>126</v>
      </c>
    </row>
    <row r="346" spans="1:65" s="2" customFormat="1" ht="24.15" customHeight="1">
      <c r="A346" s="39"/>
      <c r="B346" s="40"/>
      <c r="C346" s="205" t="s">
        <v>418</v>
      </c>
      <c r="D346" s="205" t="s">
        <v>129</v>
      </c>
      <c r="E346" s="206" t="s">
        <v>419</v>
      </c>
      <c r="F346" s="207" t="s">
        <v>420</v>
      </c>
      <c r="G346" s="208" t="s">
        <v>309</v>
      </c>
      <c r="H346" s="209">
        <v>2.261</v>
      </c>
      <c r="I346" s="210"/>
      <c r="J346" s="211">
        <f>ROUND(I346*H346,2)</f>
        <v>0</v>
      </c>
      <c r="K346" s="207" t="s">
        <v>133</v>
      </c>
      <c r="L346" s="45"/>
      <c r="M346" s="212" t="s">
        <v>19</v>
      </c>
      <c r="N346" s="213" t="s">
        <v>46</v>
      </c>
      <c r="O346" s="85"/>
      <c r="P346" s="214">
        <f>O346*H346</f>
        <v>0</v>
      </c>
      <c r="Q346" s="214">
        <v>0</v>
      </c>
      <c r="R346" s="214">
        <f>Q346*H346</f>
        <v>0</v>
      </c>
      <c r="S346" s="214">
        <v>0</v>
      </c>
      <c r="T346" s="215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16" t="s">
        <v>260</v>
      </c>
      <c r="AT346" s="216" t="s">
        <v>129</v>
      </c>
      <c r="AU346" s="216" t="s">
        <v>85</v>
      </c>
      <c r="AY346" s="18" t="s">
        <v>126</v>
      </c>
      <c r="BE346" s="217">
        <f>IF(N346="základní",J346,0)</f>
        <v>0</v>
      </c>
      <c r="BF346" s="217">
        <f>IF(N346="snížená",J346,0)</f>
        <v>0</v>
      </c>
      <c r="BG346" s="217">
        <f>IF(N346="zákl. přenesená",J346,0)</f>
        <v>0</v>
      </c>
      <c r="BH346" s="217">
        <f>IF(N346="sníž. přenesená",J346,0)</f>
        <v>0</v>
      </c>
      <c r="BI346" s="217">
        <f>IF(N346="nulová",J346,0)</f>
        <v>0</v>
      </c>
      <c r="BJ346" s="18" t="s">
        <v>83</v>
      </c>
      <c r="BK346" s="217">
        <f>ROUND(I346*H346,2)</f>
        <v>0</v>
      </c>
      <c r="BL346" s="18" t="s">
        <v>260</v>
      </c>
      <c r="BM346" s="216" t="s">
        <v>421</v>
      </c>
    </row>
    <row r="347" spans="1:47" s="2" customFormat="1" ht="12">
      <c r="A347" s="39"/>
      <c r="B347" s="40"/>
      <c r="C347" s="41"/>
      <c r="D347" s="218" t="s">
        <v>136</v>
      </c>
      <c r="E347" s="41"/>
      <c r="F347" s="219" t="s">
        <v>422</v>
      </c>
      <c r="G347" s="41"/>
      <c r="H347" s="41"/>
      <c r="I347" s="220"/>
      <c r="J347" s="41"/>
      <c r="K347" s="41"/>
      <c r="L347" s="45"/>
      <c r="M347" s="221"/>
      <c r="N347" s="222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136</v>
      </c>
      <c r="AU347" s="18" t="s">
        <v>85</v>
      </c>
    </row>
    <row r="348" spans="1:63" s="12" customFormat="1" ht="22.8" customHeight="1">
      <c r="A348" s="12"/>
      <c r="B348" s="189"/>
      <c r="C348" s="190"/>
      <c r="D348" s="191" t="s">
        <v>74</v>
      </c>
      <c r="E348" s="203" t="s">
        <v>423</v>
      </c>
      <c r="F348" s="203" t="s">
        <v>424</v>
      </c>
      <c r="G348" s="190"/>
      <c r="H348" s="190"/>
      <c r="I348" s="193"/>
      <c r="J348" s="204">
        <f>BK348</f>
        <v>0</v>
      </c>
      <c r="K348" s="190"/>
      <c r="L348" s="195"/>
      <c r="M348" s="196"/>
      <c r="N348" s="197"/>
      <c r="O348" s="197"/>
      <c r="P348" s="198">
        <f>SUM(P349:P363)</f>
        <v>0</v>
      </c>
      <c r="Q348" s="197"/>
      <c r="R348" s="198">
        <f>SUM(R349:R363)</f>
        <v>0.127536</v>
      </c>
      <c r="S348" s="197"/>
      <c r="T348" s="199">
        <f>SUM(T349:T363)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00" t="s">
        <v>85</v>
      </c>
      <c r="AT348" s="201" t="s">
        <v>74</v>
      </c>
      <c r="AU348" s="201" t="s">
        <v>83</v>
      </c>
      <c r="AY348" s="200" t="s">
        <v>126</v>
      </c>
      <c r="BK348" s="202">
        <f>SUM(BK349:BK363)</f>
        <v>0</v>
      </c>
    </row>
    <row r="349" spans="1:65" s="2" customFormat="1" ht="24.15" customHeight="1">
      <c r="A349" s="39"/>
      <c r="B349" s="40"/>
      <c r="C349" s="205" t="s">
        <v>425</v>
      </c>
      <c r="D349" s="205" t="s">
        <v>129</v>
      </c>
      <c r="E349" s="206" t="s">
        <v>356</v>
      </c>
      <c r="F349" s="207" t="s">
        <v>357</v>
      </c>
      <c r="G349" s="208" t="s">
        <v>164</v>
      </c>
      <c r="H349" s="209">
        <v>26.4</v>
      </c>
      <c r="I349" s="210"/>
      <c r="J349" s="211">
        <f>ROUND(I349*H349,2)</f>
        <v>0</v>
      </c>
      <c r="K349" s="207" t="s">
        <v>133</v>
      </c>
      <c r="L349" s="45"/>
      <c r="M349" s="212" t="s">
        <v>19</v>
      </c>
      <c r="N349" s="213" t="s">
        <v>46</v>
      </c>
      <c r="O349" s="85"/>
      <c r="P349" s="214">
        <f>O349*H349</f>
        <v>0</v>
      </c>
      <c r="Q349" s="214">
        <v>0.00029</v>
      </c>
      <c r="R349" s="214">
        <f>Q349*H349</f>
        <v>0.007656</v>
      </c>
      <c r="S349" s="214">
        <v>0</v>
      </c>
      <c r="T349" s="215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16" t="s">
        <v>260</v>
      </c>
      <c r="AT349" s="216" t="s">
        <v>129</v>
      </c>
      <c r="AU349" s="216" t="s">
        <v>85</v>
      </c>
      <c r="AY349" s="18" t="s">
        <v>126</v>
      </c>
      <c r="BE349" s="217">
        <f>IF(N349="základní",J349,0)</f>
        <v>0</v>
      </c>
      <c r="BF349" s="217">
        <f>IF(N349="snížená",J349,0)</f>
        <v>0</v>
      </c>
      <c r="BG349" s="217">
        <f>IF(N349="zákl. přenesená",J349,0)</f>
        <v>0</v>
      </c>
      <c r="BH349" s="217">
        <f>IF(N349="sníž. přenesená",J349,0)</f>
        <v>0</v>
      </c>
      <c r="BI349" s="217">
        <f>IF(N349="nulová",J349,0)</f>
        <v>0</v>
      </c>
      <c r="BJ349" s="18" t="s">
        <v>83</v>
      </c>
      <c r="BK349" s="217">
        <f>ROUND(I349*H349,2)</f>
        <v>0</v>
      </c>
      <c r="BL349" s="18" t="s">
        <v>260</v>
      </c>
      <c r="BM349" s="216" t="s">
        <v>426</v>
      </c>
    </row>
    <row r="350" spans="1:47" s="2" customFormat="1" ht="12">
      <c r="A350" s="39"/>
      <c r="B350" s="40"/>
      <c r="C350" s="41"/>
      <c r="D350" s="218" t="s">
        <v>136</v>
      </c>
      <c r="E350" s="41"/>
      <c r="F350" s="219" t="s">
        <v>359</v>
      </c>
      <c r="G350" s="41"/>
      <c r="H350" s="41"/>
      <c r="I350" s="220"/>
      <c r="J350" s="41"/>
      <c r="K350" s="41"/>
      <c r="L350" s="45"/>
      <c r="M350" s="221"/>
      <c r="N350" s="222"/>
      <c r="O350" s="85"/>
      <c r="P350" s="85"/>
      <c r="Q350" s="85"/>
      <c r="R350" s="85"/>
      <c r="S350" s="85"/>
      <c r="T350" s="86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136</v>
      </c>
      <c r="AU350" s="18" t="s">
        <v>85</v>
      </c>
    </row>
    <row r="351" spans="1:51" s="13" customFormat="1" ht="12">
      <c r="A351" s="13"/>
      <c r="B351" s="223"/>
      <c r="C351" s="224"/>
      <c r="D351" s="225" t="s">
        <v>138</v>
      </c>
      <c r="E351" s="226" t="s">
        <v>19</v>
      </c>
      <c r="F351" s="227" t="s">
        <v>427</v>
      </c>
      <c r="G351" s="224"/>
      <c r="H351" s="228">
        <v>6.6</v>
      </c>
      <c r="I351" s="229"/>
      <c r="J351" s="224"/>
      <c r="K351" s="224"/>
      <c r="L351" s="230"/>
      <c r="M351" s="231"/>
      <c r="N351" s="232"/>
      <c r="O351" s="232"/>
      <c r="P351" s="232"/>
      <c r="Q351" s="232"/>
      <c r="R351" s="232"/>
      <c r="S351" s="232"/>
      <c r="T351" s="23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4" t="s">
        <v>138</v>
      </c>
      <c r="AU351" s="234" t="s">
        <v>85</v>
      </c>
      <c r="AV351" s="13" t="s">
        <v>85</v>
      </c>
      <c r="AW351" s="13" t="s">
        <v>36</v>
      </c>
      <c r="AX351" s="13" t="s">
        <v>75</v>
      </c>
      <c r="AY351" s="234" t="s">
        <v>126</v>
      </c>
    </row>
    <row r="352" spans="1:51" s="13" customFormat="1" ht="12">
      <c r="A352" s="13"/>
      <c r="B352" s="223"/>
      <c r="C352" s="224"/>
      <c r="D352" s="225" t="s">
        <v>138</v>
      </c>
      <c r="E352" s="226" t="s">
        <v>19</v>
      </c>
      <c r="F352" s="227" t="s">
        <v>428</v>
      </c>
      <c r="G352" s="224"/>
      <c r="H352" s="228">
        <v>13.2</v>
      </c>
      <c r="I352" s="229"/>
      <c r="J352" s="224"/>
      <c r="K352" s="224"/>
      <c r="L352" s="230"/>
      <c r="M352" s="231"/>
      <c r="N352" s="232"/>
      <c r="O352" s="232"/>
      <c r="P352" s="232"/>
      <c r="Q352" s="232"/>
      <c r="R352" s="232"/>
      <c r="S352" s="232"/>
      <c r="T352" s="23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4" t="s">
        <v>138</v>
      </c>
      <c r="AU352" s="234" t="s">
        <v>85</v>
      </c>
      <c r="AV352" s="13" t="s">
        <v>85</v>
      </c>
      <c r="AW352" s="13" t="s">
        <v>36</v>
      </c>
      <c r="AX352" s="13" t="s">
        <v>75</v>
      </c>
      <c r="AY352" s="234" t="s">
        <v>126</v>
      </c>
    </row>
    <row r="353" spans="1:51" s="13" customFormat="1" ht="12">
      <c r="A353" s="13"/>
      <c r="B353" s="223"/>
      <c r="C353" s="224"/>
      <c r="D353" s="225" t="s">
        <v>138</v>
      </c>
      <c r="E353" s="226" t="s">
        <v>19</v>
      </c>
      <c r="F353" s="227" t="s">
        <v>429</v>
      </c>
      <c r="G353" s="224"/>
      <c r="H353" s="228">
        <v>6.6</v>
      </c>
      <c r="I353" s="229"/>
      <c r="J353" s="224"/>
      <c r="K353" s="224"/>
      <c r="L353" s="230"/>
      <c r="M353" s="231"/>
      <c r="N353" s="232"/>
      <c r="O353" s="232"/>
      <c r="P353" s="232"/>
      <c r="Q353" s="232"/>
      <c r="R353" s="232"/>
      <c r="S353" s="232"/>
      <c r="T353" s="23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4" t="s">
        <v>138</v>
      </c>
      <c r="AU353" s="234" t="s">
        <v>85</v>
      </c>
      <c r="AV353" s="13" t="s">
        <v>85</v>
      </c>
      <c r="AW353" s="13" t="s">
        <v>36</v>
      </c>
      <c r="AX353" s="13" t="s">
        <v>75</v>
      </c>
      <c r="AY353" s="234" t="s">
        <v>126</v>
      </c>
    </row>
    <row r="354" spans="1:51" s="15" customFormat="1" ht="12">
      <c r="A354" s="15"/>
      <c r="B354" s="246"/>
      <c r="C354" s="247"/>
      <c r="D354" s="225" t="s">
        <v>138</v>
      </c>
      <c r="E354" s="248" t="s">
        <v>19</v>
      </c>
      <c r="F354" s="249" t="s">
        <v>239</v>
      </c>
      <c r="G354" s="247"/>
      <c r="H354" s="250">
        <v>26.4</v>
      </c>
      <c r="I354" s="251"/>
      <c r="J354" s="247"/>
      <c r="K354" s="247"/>
      <c r="L354" s="252"/>
      <c r="M354" s="253"/>
      <c r="N354" s="254"/>
      <c r="O354" s="254"/>
      <c r="P354" s="254"/>
      <c r="Q354" s="254"/>
      <c r="R354" s="254"/>
      <c r="S354" s="254"/>
      <c r="T354" s="25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56" t="s">
        <v>138</v>
      </c>
      <c r="AU354" s="256" t="s">
        <v>85</v>
      </c>
      <c r="AV354" s="15" t="s">
        <v>134</v>
      </c>
      <c r="AW354" s="15" t="s">
        <v>36</v>
      </c>
      <c r="AX354" s="15" t="s">
        <v>83</v>
      </c>
      <c r="AY354" s="256" t="s">
        <v>126</v>
      </c>
    </row>
    <row r="355" spans="1:65" s="2" customFormat="1" ht="16.5" customHeight="1">
      <c r="A355" s="39"/>
      <c r="B355" s="40"/>
      <c r="C355" s="205" t="s">
        <v>430</v>
      </c>
      <c r="D355" s="205" t="s">
        <v>129</v>
      </c>
      <c r="E355" s="206" t="s">
        <v>431</v>
      </c>
      <c r="F355" s="207" t="s">
        <v>432</v>
      </c>
      <c r="G355" s="208" t="s">
        <v>159</v>
      </c>
      <c r="H355" s="209">
        <v>4</v>
      </c>
      <c r="I355" s="210"/>
      <c r="J355" s="211">
        <f>ROUND(I355*H355,2)</f>
        <v>0</v>
      </c>
      <c r="K355" s="207" t="s">
        <v>133</v>
      </c>
      <c r="L355" s="45"/>
      <c r="M355" s="212" t="s">
        <v>19</v>
      </c>
      <c r="N355" s="213" t="s">
        <v>46</v>
      </c>
      <c r="O355" s="85"/>
      <c r="P355" s="214">
        <f>O355*H355</f>
        <v>0</v>
      </c>
      <c r="Q355" s="214">
        <v>0</v>
      </c>
      <c r="R355" s="214">
        <f>Q355*H355</f>
        <v>0</v>
      </c>
      <c r="S355" s="214">
        <v>0</v>
      </c>
      <c r="T355" s="215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16" t="s">
        <v>260</v>
      </c>
      <c r="AT355" s="216" t="s">
        <v>129</v>
      </c>
      <c r="AU355" s="216" t="s">
        <v>85</v>
      </c>
      <c r="AY355" s="18" t="s">
        <v>126</v>
      </c>
      <c r="BE355" s="217">
        <f>IF(N355="základní",J355,0)</f>
        <v>0</v>
      </c>
      <c r="BF355" s="217">
        <f>IF(N355="snížená",J355,0)</f>
        <v>0</v>
      </c>
      <c r="BG355" s="217">
        <f>IF(N355="zákl. přenesená",J355,0)</f>
        <v>0</v>
      </c>
      <c r="BH355" s="217">
        <f>IF(N355="sníž. přenesená",J355,0)</f>
        <v>0</v>
      </c>
      <c r="BI355" s="217">
        <f>IF(N355="nulová",J355,0)</f>
        <v>0</v>
      </c>
      <c r="BJ355" s="18" t="s">
        <v>83</v>
      </c>
      <c r="BK355" s="217">
        <f>ROUND(I355*H355,2)</f>
        <v>0</v>
      </c>
      <c r="BL355" s="18" t="s">
        <v>260</v>
      </c>
      <c r="BM355" s="216" t="s">
        <v>433</v>
      </c>
    </row>
    <row r="356" spans="1:47" s="2" customFormat="1" ht="12">
      <c r="A356" s="39"/>
      <c r="B356" s="40"/>
      <c r="C356" s="41"/>
      <c r="D356" s="218" t="s">
        <v>136</v>
      </c>
      <c r="E356" s="41"/>
      <c r="F356" s="219" t="s">
        <v>434</v>
      </c>
      <c r="G356" s="41"/>
      <c r="H356" s="41"/>
      <c r="I356" s="220"/>
      <c r="J356" s="41"/>
      <c r="K356" s="41"/>
      <c r="L356" s="45"/>
      <c r="M356" s="221"/>
      <c r="N356" s="222"/>
      <c r="O356" s="85"/>
      <c r="P356" s="85"/>
      <c r="Q356" s="85"/>
      <c r="R356" s="85"/>
      <c r="S356" s="85"/>
      <c r="T356" s="86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136</v>
      </c>
      <c r="AU356" s="18" t="s">
        <v>85</v>
      </c>
    </row>
    <row r="357" spans="1:51" s="13" customFormat="1" ht="12">
      <c r="A357" s="13"/>
      <c r="B357" s="223"/>
      <c r="C357" s="224"/>
      <c r="D357" s="225" t="s">
        <v>138</v>
      </c>
      <c r="E357" s="226" t="s">
        <v>19</v>
      </c>
      <c r="F357" s="227" t="s">
        <v>435</v>
      </c>
      <c r="G357" s="224"/>
      <c r="H357" s="228">
        <v>1</v>
      </c>
      <c r="I357" s="229"/>
      <c r="J357" s="224"/>
      <c r="K357" s="224"/>
      <c r="L357" s="230"/>
      <c r="M357" s="231"/>
      <c r="N357" s="232"/>
      <c r="O357" s="232"/>
      <c r="P357" s="232"/>
      <c r="Q357" s="232"/>
      <c r="R357" s="232"/>
      <c r="S357" s="232"/>
      <c r="T357" s="23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4" t="s">
        <v>138</v>
      </c>
      <c r="AU357" s="234" t="s">
        <v>85</v>
      </c>
      <c r="AV357" s="13" t="s">
        <v>85</v>
      </c>
      <c r="AW357" s="13" t="s">
        <v>36</v>
      </c>
      <c r="AX357" s="13" t="s">
        <v>75</v>
      </c>
      <c r="AY357" s="234" t="s">
        <v>126</v>
      </c>
    </row>
    <row r="358" spans="1:51" s="13" customFormat="1" ht="12">
      <c r="A358" s="13"/>
      <c r="B358" s="223"/>
      <c r="C358" s="224"/>
      <c r="D358" s="225" t="s">
        <v>138</v>
      </c>
      <c r="E358" s="226" t="s">
        <v>19</v>
      </c>
      <c r="F358" s="227" t="s">
        <v>436</v>
      </c>
      <c r="G358" s="224"/>
      <c r="H358" s="228">
        <v>2</v>
      </c>
      <c r="I358" s="229"/>
      <c r="J358" s="224"/>
      <c r="K358" s="224"/>
      <c r="L358" s="230"/>
      <c r="M358" s="231"/>
      <c r="N358" s="232"/>
      <c r="O358" s="232"/>
      <c r="P358" s="232"/>
      <c r="Q358" s="232"/>
      <c r="R358" s="232"/>
      <c r="S358" s="232"/>
      <c r="T358" s="23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4" t="s">
        <v>138</v>
      </c>
      <c r="AU358" s="234" t="s">
        <v>85</v>
      </c>
      <c r="AV358" s="13" t="s">
        <v>85</v>
      </c>
      <c r="AW358" s="13" t="s">
        <v>36</v>
      </c>
      <c r="AX358" s="13" t="s">
        <v>75</v>
      </c>
      <c r="AY358" s="234" t="s">
        <v>126</v>
      </c>
    </row>
    <row r="359" spans="1:51" s="13" customFormat="1" ht="12">
      <c r="A359" s="13"/>
      <c r="B359" s="223"/>
      <c r="C359" s="224"/>
      <c r="D359" s="225" t="s">
        <v>138</v>
      </c>
      <c r="E359" s="226" t="s">
        <v>19</v>
      </c>
      <c r="F359" s="227" t="s">
        <v>437</v>
      </c>
      <c r="G359" s="224"/>
      <c r="H359" s="228">
        <v>1</v>
      </c>
      <c r="I359" s="229"/>
      <c r="J359" s="224"/>
      <c r="K359" s="224"/>
      <c r="L359" s="230"/>
      <c r="M359" s="231"/>
      <c r="N359" s="232"/>
      <c r="O359" s="232"/>
      <c r="P359" s="232"/>
      <c r="Q359" s="232"/>
      <c r="R359" s="232"/>
      <c r="S359" s="232"/>
      <c r="T359" s="23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4" t="s">
        <v>138</v>
      </c>
      <c r="AU359" s="234" t="s">
        <v>85</v>
      </c>
      <c r="AV359" s="13" t="s">
        <v>85</v>
      </c>
      <c r="AW359" s="13" t="s">
        <v>36</v>
      </c>
      <c r="AX359" s="13" t="s">
        <v>75</v>
      </c>
      <c r="AY359" s="234" t="s">
        <v>126</v>
      </c>
    </row>
    <row r="360" spans="1:51" s="15" customFormat="1" ht="12">
      <c r="A360" s="15"/>
      <c r="B360" s="246"/>
      <c r="C360" s="247"/>
      <c r="D360" s="225" t="s">
        <v>138</v>
      </c>
      <c r="E360" s="248" t="s">
        <v>19</v>
      </c>
      <c r="F360" s="249" t="s">
        <v>239</v>
      </c>
      <c r="G360" s="247"/>
      <c r="H360" s="250">
        <v>4</v>
      </c>
      <c r="I360" s="251"/>
      <c r="J360" s="247"/>
      <c r="K360" s="247"/>
      <c r="L360" s="252"/>
      <c r="M360" s="253"/>
      <c r="N360" s="254"/>
      <c r="O360" s="254"/>
      <c r="P360" s="254"/>
      <c r="Q360" s="254"/>
      <c r="R360" s="254"/>
      <c r="S360" s="254"/>
      <c r="T360" s="25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56" t="s">
        <v>138</v>
      </c>
      <c r="AU360" s="256" t="s">
        <v>85</v>
      </c>
      <c r="AV360" s="15" t="s">
        <v>134</v>
      </c>
      <c r="AW360" s="15" t="s">
        <v>36</v>
      </c>
      <c r="AX360" s="15" t="s">
        <v>83</v>
      </c>
      <c r="AY360" s="256" t="s">
        <v>126</v>
      </c>
    </row>
    <row r="361" spans="1:65" s="2" customFormat="1" ht="16.5" customHeight="1">
      <c r="A361" s="39"/>
      <c r="B361" s="40"/>
      <c r="C361" s="257" t="s">
        <v>438</v>
      </c>
      <c r="D361" s="257" t="s">
        <v>324</v>
      </c>
      <c r="E361" s="258" t="s">
        <v>439</v>
      </c>
      <c r="F361" s="259" t="s">
        <v>440</v>
      </c>
      <c r="G361" s="260" t="s">
        <v>144</v>
      </c>
      <c r="H361" s="261">
        <v>4</v>
      </c>
      <c r="I361" s="262"/>
      <c r="J361" s="263">
        <f>ROUND(I361*H361,2)</f>
        <v>0</v>
      </c>
      <c r="K361" s="259" t="s">
        <v>133</v>
      </c>
      <c r="L361" s="264"/>
      <c r="M361" s="265" t="s">
        <v>19</v>
      </c>
      <c r="N361" s="266" t="s">
        <v>46</v>
      </c>
      <c r="O361" s="85"/>
      <c r="P361" s="214">
        <f>O361*H361</f>
        <v>0</v>
      </c>
      <c r="Q361" s="214">
        <v>0.02997</v>
      </c>
      <c r="R361" s="214">
        <f>Q361*H361</f>
        <v>0.11988</v>
      </c>
      <c r="S361" s="214">
        <v>0</v>
      </c>
      <c r="T361" s="215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16" t="s">
        <v>377</v>
      </c>
      <c r="AT361" s="216" t="s">
        <v>324</v>
      </c>
      <c r="AU361" s="216" t="s">
        <v>85</v>
      </c>
      <c r="AY361" s="18" t="s">
        <v>126</v>
      </c>
      <c r="BE361" s="217">
        <f>IF(N361="základní",J361,0)</f>
        <v>0</v>
      </c>
      <c r="BF361" s="217">
        <f>IF(N361="snížená",J361,0)</f>
        <v>0</v>
      </c>
      <c r="BG361" s="217">
        <f>IF(N361="zákl. přenesená",J361,0)</f>
        <v>0</v>
      </c>
      <c r="BH361" s="217">
        <f>IF(N361="sníž. přenesená",J361,0)</f>
        <v>0</v>
      </c>
      <c r="BI361" s="217">
        <f>IF(N361="nulová",J361,0)</f>
        <v>0</v>
      </c>
      <c r="BJ361" s="18" t="s">
        <v>83</v>
      </c>
      <c r="BK361" s="217">
        <f>ROUND(I361*H361,2)</f>
        <v>0</v>
      </c>
      <c r="BL361" s="18" t="s">
        <v>260</v>
      </c>
      <c r="BM361" s="216" t="s">
        <v>441</v>
      </c>
    </row>
    <row r="362" spans="1:65" s="2" customFormat="1" ht="24.15" customHeight="1">
      <c r="A362" s="39"/>
      <c r="B362" s="40"/>
      <c r="C362" s="205" t="s">
        <v>442</v>
      </c>
      <c r="D362" s="205" t="s">
        <v>129</v>
      </c>
      <c r="E362" s="206" t="s">
        <v>443</v>
      </c>
      <c r="F362" s="207" t="s">
        <v>444</v>
      </c>
      <c r="G362" s="208" t="s">
        <v>309</v>
      </c>
      <c r="H362" s="209">
        <v>0.128</v>
      </c>
      <c r="I362" s="210"/>
      <c r="J362" s="211">
        <f>ROUND(I362*H362,2)</f>
        <v>0</v>
      </c>
      <c r="K362" s="207" t="s">
        <v>133</v>
      </c>
      <c r="L362" s="45"/>
      <c r="M362" s="212" t="s">
        <v>19</v>
      </c>
      <c r="N362" s="213" t="s">
        <v>46</v>
      </c>
      <c r="O362" s="85"/>
      <c r="P362" s="214">
        <f>O362*H362</f>
        <v>0</v>
      </c>
      <c r="Q362" s="214">
        <v>0</v>
      </c>
      <c r="R362" s="214">
        <f>Q362*H362</f>
        <v>0</v>
      </c>
      <c r="S362" s="214">
        <v>0</v>
      </c>
      <c r="T362" s="215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16" t="s">
        <v>260</v>
      </c>
      <c r="AT362" s="216" t="s">
        <v>129</v>
      </c>
      <c r="AU362" s="216" t="s">
        <v>85</v>
      </c>
      <c r="AY362" s="18" t="s">
        <v>126</v>
      </c>
      <c r="BE362" s="217">
        <f>IF(N362="základní",J362,0)</f>
        <v>0</v>
      </c>
      <c r="BF362" s="217">
        <f>IF(N362="snížená",J362,0)</f>
        <v>0</v>
      </c>
      <c r="BG362" s="217">
        <f>IF(N362="zákl. přenesená",J362,0)</f>
        <v>0</v>
      </c>
      <c r="BH362" s="217">
        <f>IF(N362="sníž. přenesená",J362,0)</f>
        <v>0</v>
      </c>
      <c r="BI362" s="217">
        <f>IF(N362="nulová",J362,0)</f>
        <v>0</v>
      </c>
      <c r="BJ362" s="18" t="s">
        <v>83</v>
      </c>
      <c r="BK362" s="217">
        <f>ROUND(I362*H362,2)</f>
        <v>0</v>
      </c>
      <c r="BL362" s="18" t="s">
        <v>260</v>
      </c>
      <c r="BM362" s="216" t="s">
        <v>445</v>
      </c>
    </row>
    <row r="363" spans="1:47" s="2" customFormat="1" ht="12">
      <c r="A363" s="39"/>
      <c r="B363" s="40"/>
      <c r="C363" s="41"/>
      <c r="D363" s="218" t="s">
        <v>136</v>
      </c>
      <c r="E363" s="41"/>
      <c r="F363" s="219" t="s">
        <v>446</v>
      </c>
      <c r="G363" s="41"/>
      <c r="H363" s="41"/>
      <c r="I363" s="220"/>
      <c r="J363" s="41"/>
      <c r="K363" s="41"/>
      <c r="L363" s="45"/>
      <c r="M363" s="268"/>
      <c r="N363" s="269"/>
      <c r="O363" s="270"/>
      <c r="P363" s="270"/>
      <c r="Q363" s="270"/>
      <c r="R363" s="270"/>
      <c r="S363" s="270"/>
      <c r="T363" s="271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136</v>
      </c>
      <c r="AU363" s="18" t="s">
        <v>85</v>
      </c>
    </row>
    <row r="364" spans="1:31" s="2" customFormat="1" ht="6.95" customHeight="1">
      <c r="A364" s="39"/>
      <c r="B364" s="60"/>
      <c r="C364" s="61"/>
      <c r="D364" s="61"/>
      <c r="E364" s="61"/>
      <c r="F364" s="61"/>
      <c r="G364" s="61"/>
      <c r="H364" s="61"/>
      <c r="I364" s="61"/>
      <c r="J364" s="61"/>
      <c r="K364" s="61"/>
      <c r="L364" s="45"/>
      <c r="M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</row>
  </sheetData>
  <sheetProtection password="CC35" sheet="1" objects="1" scenarios="1" formatColumns="0" formatRows="0" autoFilter="0"/>
  <autoFilter ref="C90:K363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2_01/310239211"/>
    <hyperlink ref="F99" r:id="rId2" display="https://podminky.urs.cz/item/CS_URS_2022_01/612131121"/>
    <hyperlink ref="F101" r:id="rId3" display="https://podminky.urs.cz/item/CS_URS_2022_01/612142001"/>
    <hyperlink ref="F104" r:id="rId4" display="https://podminky.urs.cz/item/CS_URS_2022_01/612321131"/>
    <hyperlink ref="F106" r:id="rId5" display="https://podminky.urs.cz/item/CS_URS_2022_01/612325215"/>
    <hyperlink ref="F108" r:id="rId6" display="https://podminky.urs.cz/item/CS_URS_2022_01/619995001"/>
    <hyperlink ref="F125" r:id="rId7" display="https://podminky.urs.cz/item/CS_URS_2022_01/622131321"/>
    <hyperlink ref="F127" r:id="rId8" display="https://podminky.urs.cz/item/CS_URS_2022_01/622142001"/>
    <hyperlink ref="F129" r:id="rId9" display="https://podminky.urs.cz/item/CS_URS_2022_01/622323111"/>
    <hyperlink ref="F131" r:id="rId10" display="https://podminky.urs.cz/item/CS_URS_2022_01/622531012"/>
    <hyperlink ref="F134" r:id="rId11" display="https://podminky.urs.cz/item/CS_URS_2022_01/949101111"/>
    <hyperlink ref="F138" r:id="rId12" display="https://podminky.urs.cz/item/CS_URS_2022_01/952902021"/>
    <hyperlink ref="F141" r:id="rId13" display="https://podminky.urs.cz/item/CS_URS_2022_01/764002851"/>
    <hyperlink ref="F159" r:id="rId14" display="https://podminky.urs.cz/item/CS_URS_2022_01/766441811"/>
    <hyperlink ref="F167" r:id="rId15" display="https://podminky.urs.cz/item/CS_URS_2022_01/766441821"/>
    <hyperlink ref="F185" r:id="rId16" display="https://podminky.urs.cz/item/CS_URS_2022_01/968062374"/>
    <hyperlink ref="F191" r:id="rId17" display="https://podminky.urs.cz/item/CS_URS_2022_01/968062375"/>
    <hyperlink ref="F197" r:id="rId18" display="https://podminky.urs.cz/item/CS_URS_2022_01/968062376"/>
    <hyperlink ref="F203" r:id="rId19" display="https://podminky.urs.cz/item/CS_URS_2022_01/968062456"/>
    <hyperlink ref="F210" r:id="rId20" display="https://podminky.urs.cz/item/CS_URS_2022_01/973048141"/>
    <hyperlink ref="F213" r:id="rId21" display="https://podminky.urs.cz/item/CS_URS_2022_01/997013217"/>
    <hyperlink ref="F215" r:id="rId22" display="https://podminky.urs.cz/item/CS_URS_2022_01/997013501"/>
    <hyperlink ref="F217" r:id="rId23" display="https://podminky.urs.cz/item/CS_URS_2022_01/997013509"/>
    <hyperlink ref="F223" r:id="rId24" display="https://podminky.urs.cz/item/CS_URS_2022_01/998018001"/>
    <hyperlink ref="F227" r:id="rId25" display="https://podminky.urs.cz/item/CS_URS_2022_01/764216605"/>
    <hyperlink ref="F245" r:id="rId26" display="https://podminky.urs.cz/item/CS_URS_2022_01/998764101"/>
    <hyperlink ref="F248" r:id="rId27" display="https://podminky.urs.cz/item/CS_URS_2022_01/767627310"/>
    <hyperlink ref="F262" r:id="rId28" display="https://podminky.urs.cz/item/CS_URS_2022_01/766622131"/>
    <hyperlink ref="F270" r:id="rId29" display="https://podminky.urs.cz/item/CS_URS_2022_01/766622132"/>
    <hyperlink ref="F282" r:id="rId30" display="https://podminky.urs.cz/item/CS_URS_2022_01/766622216"/>
    <hyperlink ref="F294" r:id="rId31" display="https://podminky.urs.cz/item/CS_URS_2022_01/766694111"/>
    <hyperlink ref="F302" r:id="rId32" display="https://podminky.urs.cz/item/CS_URS_2022_01/766694112"/>
    <hyperlink ref="F347" r:id="rId33" display="https://podminky.urs.cz/item/CS_URS_2022_01/998766101"/>
    <hyperlink ref="F350" r:id="rId34" display="https://podminky.urs.cz/item/CS_URS_2022_01/767627310"/>
    <hyperlink ref="F356" r:id="rId35" display="https://podminky.urs.cz/item/CS_URS_2022_01/767640112"/>
    <hyperlink ref="F363" r:id="rId36" display="https://podminky.urs.cz/item/CS_URS_2022_01/99876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85</v>
      </c>
    </row>
    <row r="4" spans="2:46" s="1" customFormat="1" ht="24.95" customHeight="1">
      <c r="B4" s="21"/>
      <c r="D4" s="131" t="s">
        <v>92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MŠ Děčín VI, Školní 1475/17 - dokončení výměny fasádních výplní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447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8. 11. 2022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">
        <v>33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35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37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39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41</v>
      </c>
      <c r="E30" s="39"/>
      <c r="F30" s="39"/>
      <c r="G30" s="39"/>
      <c r="H30" s="39"/>
      <c r="I30" s="39"/>
      <c r="J30" s="145">
        <f>ROUND(J91,2)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43</v>
      </c>
      <c r="G32" s="39"/>
      <c r="H32" s="39"/>
      <c r="I32" s="146" t="s">
        <v>42</v>
      </c>
      <c r="J32" s="146" t="s">
        <v>44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45</v>
      </c>
      <c r="E33" s="133" t="s">
        <v>46</v>
      </c>
      <c r="F33" s="148">
        <f>ROUND((SUM(BE91:BE340)),2)</f>
        <v>0</v>
      </c>
      <c r="G33" s="39"/>
      <c r="H33" s="39"/>
      <c r="I33" s="149">
        <v>0.21</v>
      </c>
      <c r="J33" s="148">
        <f>ROUND(((SUM(BE91:BE340))*I33),2)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47</v>
      </c>
      <c r="F34" s="148">
        <f>ROUND((SUM(BF91:BF340)),2)</f>
        <v>0</v>
      </c>
      <c r="G34" s="39"/>
      <c r="H34" s="39"/>
      <c r="I34" s="149">
        <v>0.15</v>
      </c>
      <c r="J34" s="148">
        <f>ROUND(((SUM(BF91:BF340))*I34),2)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48</v>
      </c>
      <c r="F35" s="148">
        <f>ROUND((SUM(BG91:BG340)),2)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49</v>
      </c>
      <c r="F36" s="148">
        <f>ROUND((SUM(BH91:BH340)),2)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50</v>
      </c>
      <c r="F37" s="148">
        <f>ROUND((SUM(BI91:BI340)),2)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51</v>
      </c>
      <c r="E39" s="152"/>
      <c r="F39" s="152"/>
      <c r="G39" s="153" t="s">
        <v>52</v>
      </c>
      <c r="H39" s="154" t="s">
        <v>53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MŠ Děčín VI, Školní 1475/17 - dokončení výměny fasádních výplní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SO2 - Pavilon tříd ABCD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p.č.2889/24, k.ú. Podmokly</v>
      </c>
      <c r="G52" s="41"/>
      <c r="H52" s="41"/>
      <c r="I52" s="33" t="s">
        <v>23</v>
      </c>
      <c r="J52" s="73" t="str">
        <f>IF(J12="","",J12)</f>
        <v>8. 11. 2022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Statutární město Děčín</v>
      </c>
      <c r="G54" s="41"/>
      <c r="H54" s="41"/>
      <c r="I54" s="33" t="s">
        <v>32</v>
      </c>
      <c r="J54" s="37" t="str">
        <f>E21</f>
        <v>Vladimír Vidai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37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96</v>
      </c>
      <c r="D57" s="163"/>
      <c r="E57" s="163"/>
      <c r="F57" s="163"/>
      <c r="G57" s="163"/>
      <c r="H57" s="163"/>
      <c r="I57" s="163"/>
      <c r="J57" s="164" t="s">
        <v>97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73</v>
      </c>
      <c r="D59" s="41"/>
      <c r="E59" s="41"/>
      <c r="F59" s="41"/>
      <c r="G59" s="41"/>
      <c r="H59" s="41"/>
      <c r="I59" s="41"/>
      <c r="J59" s="103">
        <f>J91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98</v>
      </c>
    </row>
    <row r="60" spans="1:31" s="9" customFormat="1" ht="24.95" customHeight="1">
      <c r="A60" s="9"/>
      <c r="B60" s="166"/>
      <c r="C60" s="167"/>
      <c r="D60" s="168" t="s">
        <v>99</v>
      </c>
      <c r="E60" s="169"/>
      <c r="F60" s="169"/>
      <c r="G60" s="169"/>
      <c r="H60" s="169"/>
      <c r="I60" s="169"/>
      <c r="J60" s="170">
        <f>J92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101</v>
      </c>
      <c r="E61" s="175"/>
      <c r="F61" s="175"/>
      <c r="G61" s="175"/>
      <c r="H61" s="175"/>
      <c r="I61" s="175"/>
      <c r="J61" s="176">
        <f>J93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102</v>
      </c>
      <c r="E62" s="175"/>
      <c r="F62" s="175"/>
      <c r="G62" s="175"/>
      <c r="H62" s="175"/>
      <c r="I62" s="175"/>
      <c r="J62" s="176">
        <f>J123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103</v>
      </c>
      <c r="E63" s="175"/>
      <c r="F63" s="175"/>
      <c r="G63" s="175"/>
      <c r="H63" s="175"/>
      <c r="I63" s="175"/>
      <c r="J63" s="176">
        <f>J127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104</v>
      </c>
      <c r="E64" s="175"/>
      <c r="F64" s="175"/>
      <c r="G64" s="175"/>
      <c r="H64" s="175"/>
      <c r="I64" s="175"/>
      <c r="J64" s="176">
        <f>J130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105</v>
      </c>
      <c r="E65" s="175"/>
      <c r="F65" s="175"/>
      <c r="G65" s="175"/>
      <c r="H65" s="175"/>
      <c r="I65" s="175"/>
      <c r="J65" s="176">
        <f>J188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106</v>
      </c>
      <c r="E66" s="175"/>
      <c r="F66" s="175"/>
      <c r="G66" s="175"/>
      <c r="H66" s="175"/>
      <c r="I66" s="175"/>
      <c r="J66" s="176">
        <f>J198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6"/>
      <c r="C67" s="167"/>
      <c r="D67" s="168" t="s">
        <v>107</v>
      </c>
      <c r="E67" s="169"/>
      <c r="F67" s="169"/>
      <c r="G67" s="169"/>
      <c r="H67" s="169"/>
      <c r="I67" s="169"/>
      <c r="J67" s="170">
        <f>J201</f>
        <v>0</v>
      </c>
      <c r="K67" s="167"/>
      <c r="L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2"/>
      <c r="C68" s="173"/>
      <c r="D68" s="174" t="s">
        <v>108</v>
      </c>
      <c r="E68" s="175"/>
      <c r="F68" s="175"/>
      <c r="G68" s="175"/>
      <c r="H68" s="175"/>
      <c r="I68" s="175"/>
      <c r="J68" s="176">
        <f>J202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109</v>
      </c>
      <c r="E69" s="175"/>
      <c r="F69" s="175"/>
      <c r="G69" s="175"/>
      <c r="H69" s="175"/>
      <c r="I69" s="175"/>
      <c r="J69" s="176">
        <f>J215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110</v>
      </c>
      <c r="E70" s="175"/>
      <c r="F70" s="175"/>
      <c r="G70" s="175"/>
      <c r="H70" s="175"/>
      <c r="I70" s="175"/>
      <c r="J70" s="176">
        <f>J292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448</v>
      </c>
      <c r="E71" s="175"/>
      <c r="F71" s="175"/>
      <c r="G71" s="175"/>
      <c r="H71" s="175"/>
      <c r="I71" s="175"/>
      <c r="J71" s="176">
        <f>J329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pans="1:31" s="2" customFormat="1" ht="6.95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5" customHeight="1">
      <c r="A78" s="39"/>
      <c r="B78" s="40"/>
      <c r="C78" s="24" t="s">
        <v>111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161" t="str">
        <f>E7</f>
        <v>MŠ Děčín VI, Školní 1475/17 - dokončení výměny fasádních výplní</v>
      </c>
      <c r="F81" s="33"/>
      <c r="G81" s="33"/>
      <c r="H81" s="33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93</v>
      </c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E9</f>
        <v>SO2 - Pavilon tříd ABCD</v>
      </c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21</v>
      </c>
      <c r="D85" s="41"/>
      <c r="E85" s="41"/>
      <c r="F85" s="28" t="str">
        <f>F12</f>
        <v>p.č.2889/24, k.ú. Podmokly</v>
      </c>
      <c r="G85" s="41"/>
      <c r="H85" s="41"/>
      <c r="I85" s="33" t="s">
        <v>23</v>
      </c>
      <c r="J85" s="73" t="str">
        <f>IF(J12="","",J12)</f>
        <v>8. 11. 2022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25</v>
      </c>
      <c r="D87" s="41"/>
      <c r="E87" s="41"/>
      <c r="F87" s="28" t="str">
        <f>E15</f>
        <v>Statutární město Děčín</v>
      </c>
      <c r="G87" s="41"/>
      <c r="H87" s="41"/>
      <c r="I87" s="33" t="s">
        <v>32</v>
      </c>
      <c r="J87" s="37" t="str">
        <f>E21</f>
        <v>Vladimír Vidai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30</v>
      </c>
      <c r="D88" s="41"/>
      <c r="E88" s="41"/>
      <c r="F88" s="28" t="str">
        <f>IF(E18="","",E18)</f>
        <v>Vyplň údaj</v>
      </c>
      <c r="G88" s="41"/>
      <c r="H88" s="41"/>
      <c r="I88" s="33" t="s">
        <v>37</v>
      </c>
      <c r="J88" s="37" t="str">
        <f>E24</f>
        <v xml:space="preserve"> </v>
      </c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78"/>
      <c r="B90" s="179"/>
      <c r="C90" s="180" t="s">
        <v>112</v>
      </c>
      <c r="D90" s="181" t="s">
        <v>60</v>
      </c>
      <c r="E90" s="181" t="s">
        <v>56</v>
      </c>
      <c r="F90" s="181" t="s">
        <v>57</v>
      </c>
      <c r="G90" s="181" t="s">
        <v>113</v>
      </c>
      <c r="H90" s="181" t="s">
        <v>114</v>
      </c>
      <c r="I90" s="181" t="s">
        <v>115</v>
      </c>
      <c r="J90" s="181" t="s">
        <v>97</v>
      </c>
      <c r="K90" s="182" t="s">
        <v>116</v>
      </c>
      <c r="L90" s="183"/>
      <c r="M90" s="93" t="s">
        <v>19</v>
      </c>
      <c r="N90" s="94" t="s">
        <v>45</v>
      </c>
      <c r="O90" s="94" t="s">
        <v>117</v>
      </c>
      <c r="P90" s="94" t="s">
        <v>118</v>
      </c>
      <c r="Q90" s="94" t="s">
        <v>119</v>
      </c>
      <c r="R90" s="94" t="s">
        <v>120</v>
      </c>
      <c r="S90" s="94" t="s">
        <v>121</v>
      </c>
      <c r="T90" s="95" t="s">
        <v>122</v>
      </c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</row>
    <row r="91" spans="1:63" s="2" customFormat="1" ht="22.8" customHeight="1">
      <c r="A91" s="39"/>
      <c r="B91" s="40"/>
      <c r="C91" s="100" t="s">
        <v>123</v>
      </c>
      <c r="D91" s="41"/>
      <c r="E91" s="41"/>
      <c r="F91" s="41"/>
      <c r="G91" s="41"/>
      <c r="H91" s="41"/>
      <c r="I91" s="41"/>
      <c r="J91" s="184">
        <f>BK91</f>
        <v>0</v>
      </c>
      <c r="K91" s="41"/>
      <c r="L91" s="45"/>
      <c r="M91" s="96"/>
      <c r="N91" s="185"/>
      <c r="O91" s="97"/>
      <c r="P91" s="186">
        <f>P92+P201</f>
        <v>0</v>
      </c>
      <c r="Q91" s="97"/>
      <c r="R91" s="186">
        <f>R92+R201</f>
        <v>5.80249244</v>
      </c>
      <c r="S91" s="97"/>
      <c r="T91" s="187">
        <f>T92+T201</f>
        <v>6.217604200000001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74</v>
      </c>
      <c r="AU91" s="18" t="s">
        <v>98</v>
      </c>
      <c r="BK91" s="188">
        <f>BK92+BK201</f>
        <v>0</v>
      </c>
    </row>
    <row r="92" spans="1:63" s="12" customFormat="1" ht="25.9" customHeight="1">
      <c r="A92" s="12"/>
      <c r="B92" s="189"/>
      <c r="C92" s="190"/>
      <c r="D92" s="191" t="s">
        <v>74</v>
      </c>
      <c r="E92" s="192" t="s">
        <v>124</v>
      </c>
      <c r="F92" s="192" t="s">
        <v>125</v>
      </c>
      <c r="G92" s="190"/>
      <c r="H92" s="190"/>
      <c r="I92" s="193"/>
      <c r="J92" s="194">
        <f>BK92</f>
        <v>0</v>
      </c>
      <c r="K92" s="190"/>
      <c r="L92" s="195"/>
      <c r="M92" s="196"/>
      <c r="N92" s="197"/>
      <c r="O92" s="197"/>
      <c r="P92" s="198">
        <f>P93+P123+P127+P130+P188+P198</f>
        <v>0</v>
      </c>
      <c r="Q92" s="197"/>
      <c r="R92" s="198">
        <f>R93+R123+R127+R130+R188+R198</f>
        <v>1.697375</v>
      </c>
      <c r="S92" s="197"/>
      <c r="T92" s="199">
        <f>T93+T123+T127+T130+T188+T198</f>
        <v>6.217604200000001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83</v>
      </c>
      <c r="AT92" s="201" t="s">
        <v>74</v>
      </c>
      <c r="AU92" s="201" t="s">
        <v>75</v>
      </c>
      <c r="AY92" s="200" t="s">
        <v>126</v>
      </c>
      <c r="BK92" s="202">
        <f>BK93+BK123+BK127+BK130+BK188+BK198</f>
        <v>0</v>
      </c>
    </row>
    <row r="93" spans="1:63" s="12" customFormat="1" ht="22.8" customHeight="1">
      <c r="A93" s="12"/>
      <c r="B93" s="189"/>
      <c r="C93" s="190"/>
      <c r="D93" s="191" t="s">
        <v>74</v>
      </c>
      <c r="E93" s="203" t="s">
        <v>140</v>
      </c>
      <c r="F93" s="203" t="s">
        <v>141</v>
      </c>
      <c r="G93" s="190"/>
      <c r="H93" s="190"/>
      <c r="I93" s="193"/>
      <c r="J93" s="204">
        <f>BK93</f>
        <v>0</v>
      </c>
      <c r="K93" s="190"/>
      <c r="L93" s="195"/>
      <c r="M93" s="196"/>
      <c r="N93" s="197"/>
      <c r="O93" s="197"/>
      <c r="P93" s="198">
        <f>SUM(P94:P122)</f>
        <v>0</v>
      </c>
      <c r="Q93" s="197"/>
      <c r="R93" s="198">
        <f>SUM(R94:R122)</f>
        <v>1.6886</v>
      </c>
      <c r="S93" s="197"/>
      <c r="T93" s="199">
        <f>SUM(T94:T122)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83</v>
      </c>
      <c r="AT93" s="201" t="s">
        <v>74</v>
      </c>
      <c r="AU93" s="201" t="s">
        <v>83</v>
      </c>
      <c r="AY93" s="200" t="s">
        <v>126</v>
      </c>
      <c r="BK93" s="202">
        <f>SUM(BK94:BK122)</f>
        <v>0</v>
      </c>
    </row>
    <row r="94" spans="1:65" s="2" customFormat="1" ht="16.5" customHeight="1">
      <c r="A94" s="39"/>
      <c r="B94" s="40"/>
      <c r="C94" s="205" t="s">
        <v>83</v>
      </c>
      <c r="D94" s="205" t="s">
        <v>129</v>
      </c>
      <c r="E94" s="206" t="s">
        <v>162</v>
      </c>
      <c r="F94" s="207" t="s">
        <v>163</v>
      </c>
      <c r="G94" s="208" t="s">
        <v>164</v>
      </c>
      <c r="H94" s="209">
        <v>652.16</v>
      </c>
      <c r="I94" s="210"/>
      <c r="J94" s="211">
        <f>ROUND(I94*H94,2)</f>
        <v>0</v>
      </c>
      <c r="K94" s="207" t="s">
        <v>133</v>
      </c>
      <c r="L94" s="45"/>
      <c r="M94" s="212" t="s">
        <v>19</v>
      </c>
      <c r="N94" s="213" t="s">
        <v>46</v>
      </c>
      <c r="O94" s="85"/>
      <c r="P94" s="214">
        <f>O94*H94</f>
        <v>0</v>
      </c>
      <c r="Q94" s="214">
        <v>0.0015</v>
      </c>
      <c r="R94" s="214">
        <f>Q94*H94</f>
        <v>0.97824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134</v>
      </c>
      <c r="AT94" s="216" t="s">
        <v>129</v>
      </c>
      <c r="AU94" s="216" t="s">
        <v>85</v>
      </c>
      <c r="AY94" s="18" t="s">
        <v>126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83</v>
      </c>
      <c r="BK94" s="217">
        <f>ROUND(I94*H94,2)</f>
        <v>0</v>
      </c>
      <c r="BL94" s="18" t="s">
        <v>134</v>
      </c>
      <c r="BM94" s="216" t="s">
        <v>449</v>
      </c>
    </row>
    <row r="95" spans="1:47" s="2" customFormat="1" ht="12">
      <c r="A95" s="39"/>
      <c r="B95" s="40"/>
      <c r="C95" s="41"/>
      <c r="D95" s="218" t="s">
        <v>136</v>
      </c>
      <c r="E95" s="41"/>
      <c r="F95" s="219" t="s">
        <v>166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136</v>
      </c>
      <c r="AU95" s="18" t="s">
        <v>85</v>
      </c>
    </row>
    <row r="96" spans="1:51" s="13" customFormat="1" ht="12">
      <c r="A96" s="13"/>
      <c r="B96" s="223"/>
      <c r="C96" s="224"/>
      <c r="D96" s="225" t="s">
        <v>138</v>
      </c>
      <c r="E96" s="226" t="s">
        <v>19</v>
      </c>
      <c r="F96" s="227" t="s">
        <v>450</v>
      </c>
      <c r="G96" s="224"/>
      <c r="H96" s="228">
        <v>6.8</v>
      </c>
      <c r="I96" s="229"/>
      <c r="J96" s="224"/>
      <c r="K96" s="224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138</v>
      </c>
      <c r="AU96" s="234" t="s">
        <v>85</v>
      </c>
      <c r="AV96" s="13" t="s">
        <v>85</v>
      </c>
      <c r="AW96" s="13" t="s">
        <v>36</v>
      </c>
      <c r="AX96" s="13" t="s">
        <v>75</v>
      </c>
      <c r="AY96" s="234" t="s">
        <v>126</v>
      </c>
    </row>
    <row r="97" spans="1:51" s="14" customFormat="1" ht="12">
      <c r="A97" s="14"/>
      <c r="B97" s="235"/>
      <c r="C97" s="236"/>
      <c r="D97" s="225" t="s">
        <v>138</v>
      </c>
      <c r="E97" s="237" t="s">
        <v>19</v>
      </c>
      <c r="F97" s="238" t="s">
        <v>230</v>
      </c>
      <c r="G97" s="236"/>
      <c r="H97" s="239">
        <v>6.8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5" t="s">
        <v>138</v>
      </c>
      <c r="AU97" s="245" t="s">
        <v>85</v>
      </c>
      <c r="AV97" s="14" t="s">
        <v>127</v>
      </c>
      <c r="AW97" s="14" t="s">
        <v>36</v>
      </c>
      <c r="AX97" s="14" t="s">
        <v>75</v>
      </c>
      <c r="AY97" s="245" t="s">
        <v>126</v>
      </c>
    </row>
    <row r="98" spans="1:51" s="13" customFormat="1" ht="12">
      <c r="A98" s="13"/>
      <c r="B98" s="223"/>
      <c r="C98" s="224"/>
      <c r="D98" s="225" t="s">
        <v>138</v>
      </c>
      <c r="E98" s="226" t="s">
        <v>19</v>
      </c>
      <c r="F98" s="227" t="s">
        <v>451</v>
      </c>
      <c r="G98" s="224"/>
      <c r="H98" s="228">
        <v>37.12</v>
      </c>
      <c r="I98" s="229"/>
      <c r="J98" s="224"/>
      <c r="K98" s="224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138</v>
      </c>
      <c r="AU98" s="234" t="s">
        <v>85</v>
      </c>
      <c r="AV98" s="13" t="s">
        <v>85</v>
      </c>
      <c r="AW98" s="13" t="s">
        <v>36</v>
      </c>
      <c r="AX98" s="13" t="s">
        <v>75</v>
      </c>
      <c r="AY98" s="234" t="s">
        <v>126</v>
      </c>
    </row>
    <row r="99" spans="1:51" s="13" customFormat="1" ht="12">
      <c r="A99" s="13"/>
      <c r="B99" s="223"/>
      <c r="C99" s="224"/>
      <c r="D99" s="225" t="s">
        <v>138</v>
      </c>
      <c r="E99" s="226" t="s">
        <v>19</v>
      </c>
      <c r="F99" s="227" t="s">
        <v>452</v>
      </c>
      <c r="G99" s="224"/>
      <c r="H99" s="228">
        <v>20.96</v>
      </c>
      <c r="I99" s="229"/>
      <c r="J99" s="224"/>
      <c r="K99" s="224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138</v>
      </c>
      <c r="AU99" s="234" t="s">
        <v>85</v>
      </c>
      <c r="AV99" s="13" t="s">
        <v>85</v>
      </c>
      <c r="AW99" s="13" t="s">
        <v>36</v>
      </c>
      <c r="AX99" s="13" t="s">
        <v>75</v>
      </c>
      <c r="AY99" s="234" t="s">
        <v>126</v>
      </c>
    </row>
    <row r="100" spans="1:51" s="13" customFormat="1" ht="12">
      <c r="A100" s="13"/>
      <c r="B100" s="223"/>
      <c r="C100" s="224"/>
      <c r="D100" s="225" t="s">
        <v>138</v>
      </c>
      <c r="E100" s="226" t="s">
        <v>19</v>
      </c>
      <c r="F100" s="227" t="s">
        <v>453</v>
      </c>
      <c r="G100" s="224"/>
      <c r="H100" s="228">
        <v>21.28</v>
      </c>
      <c r="I100" s="229"/>
      <c r="J100" s="224"/>
      <c r="K100" s="224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138</v>
      </c>
      <c r="AU100" s="234" t="s">
        <v>85</v>
      </c>
      <c r="AV100" s="13" t="s">
        <v>85</v>
      </c>
      <c r="AW100" s="13" t="s">
        <v>36</v>
      </c>
      <c r="AX100" s="13" t="s">
        <v>75</v>
      </c>
      <c r="AY100" s="234" t="s">
        <v>126</v>
      </c>
    </row>
    <row r="101" spans="1:51" s="14" customFormat="1" ht="12">
      <c r="A101" s="14"/>
      <c r="B101" s="235"/>
      <c r="C101" s="236"/>
      <c r="D101" s="225" t="s">
        <v>138</v>
      </c>
      <c r="E101" s="237" t="s">
        <v>19</v>
      </c>
      <c r="F101" s="238" t="s">
        <v>234</v>
      </c>
      <c r="G101" s="236"/>
      <c r="H101" s="239">
        <v>79.36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5" t="s">
        <v>138</v>
      </c>
      <c r="AU101" s="245" t="s">
        <v>85</v>
      </c>
      <c r="AV101" s="14" t="s">
        <v>127</v>
      </c>
      <c r="AW101" s="14" t="s">
        <v>36</v>
      </c>
      <c r="AX101" s="14" t="s">
        <v>75</v>
      </c>
      <c r="AY101" s="245" t="s">
        <v>126</v>
      </c>
    </row>
    <row r="102" spans="1:51" s="13" customFormat="1" ht="12">
      <c r="A102" s="13"/>
      <c r="B102" s="223"/>
      <c r="C102" s="224"/>
      <c r="D102" s="225" t="s">
        <v>138</v>
      </c>
      <c r="E102" s="226" t="s">
        <v>19</v>
      </c>
      <c r="F102" s="227" t="s">
        <v>454</v>
      </c>
      <c r="G102" s="224"/>
      <c r="H102" s="228">
        <v>93.12</v>
      </c>
      <c r="I102" s="229"/>
      <c r="J102" s="224"/>
      <c r="K102" s="224"/>
      <c r="L102" s="230"/>
      <c r="M102" s="231"/>
      <c r="N102" s="232"/>
      <c r="O102" s="232"/>
      <c r="P102" s="232"/>
      <c r="Q102" s="232"/>
      <c r="R102" s="232"/>
      <c r="S102" s="232"/>
      <c r="T102" s="23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4" t="s">
        <v>138</v>
      </c>
      <c r="AU102" s="234" t="s">
        <v>85</v>
      </c>
      <c r="AV102" s="13" t="s">
        <v>85</v>
      </c>
      <c r="AW102" s="13" t="s">
        <v>36</v>
      </c>
      <c r="AX102" s="13" t="s">
        <v>75</v>
      </c>
      <c r="AY102" s="234" t="s">
        <v>126</v>
      </c>
    </row>
    <row r="103" spans="1:51" s="13" customFormat="1" ht="12">
      <c r="A103" s="13"/>
      <c r="B103" s="223"/>
      <c r="C103" s="224"/>
      <c r="D103" s="225" t="s">
        <v>138</v>
      </c>
      <c r="E103" s="226" t="s">
        <v>19</v>
      </c>
      <c r="F103" s="227" t="s">
        <v>455</v>
      </c>
      <c r="G103" s="224"/>
      <c r="H103" s="228">
        <v>179.76</v>
      </c>
      <c r="I103" s="229"/>
      <c r="J103" s="224"/>
      <c r="K103" s="224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138</v>
      </c>
      <c r="AU103" s="234" t="s">
        <v>85</v>
      </c>
      <c r="AV103" s="13" t="s">
        <v>85</v>
      </c>
      <c r="AW103" s="13" t="s">
        <v>36</v>
      </c>
      <c r="AX103" s="13" t="s">
        <v>75</v>
      </c>
      <c r="AY103" s="234" t="s">
        <v>126</v>
      </c>
    </row>
    <row r="104" spans="1:51" s="13" customFormat="1" ht="12">
      <c r="A104" s="13"/>
      <c r="B104" s="223"/>
      <c r="C104" s="224"/>
      <c r="D104" s="225" t="s">
        <v>138</v>
      </c>
      <c r="E104" s="226" t="s">
        <v>19</v>
      </c>
      <c r="F104" s="227" t="s">
        <v>456</v>
      </c>
      <c r="G104" s="224"/>
      <c r="H104" s="228">
        <v>75.12</v>
      </c>
      <c r="I104" s="229"/>
      <c r="J104" s="224"/>
      <c r="K104" s="224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138</v>
      </c>
      <c r="AU104" s="234" t="s">
        <v>85</v>
      </c>
      <c r="AV104" s="13" t="s">
        <v>85</v>
      </c>
      <c r="AW104" s="13" t="s">
        <v>36</v>
      </c>
      <c r="AX104" s="13" t="s">
        <v>75</v>
      </c>
      <c r="AY104" s="234" t="s">
        <v>126</v>
      </c>
    </row>
    <row r="105" spans="1:51" s="13" customFormat="1" ht="12">
      <c r="A105" s="13"/>
      <c r="B105" s="223"/>
      <c r="C105" s="224"/>
      <c r="D105" s="225" t="s">
        <v>138</v>
      </c>
      <c r="E105" s="226" t="s">
        <v>19</v>
      </c>
      <c r="F105" s="227" t="s">
        <v>457</v>
      </c>
      <c r="G105" s="224"/>
      <c r="H105" s="228">
        <v>51.84</v>
      </c>
      <c r="I105" s="229"/>
      <c r="J105" s="224"/>
      <c r="K105" s="224"/>
      <c r="L105" s="230"/>
      <c r="M105" s="231"/>
      <c r="N105" s="232"/>
      <c r="O105" s="232"/>
      <c r="P105" s="232"/>
      <c r="Q105" s="232"/>
      <c r="R105" s="232"/>
      <c r="S105" s="232"/>
      <c r="T105" s="23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4" t="s">
        <v>138</v>
      </c>
      <c r="AU105" s="234" t="s">
        <v>85</v>
      </c>
      <c r="AV105" s="13" t="s">
        <v>85</v>
      </c>
      <c r="AW105" s="13" t="s">
        <v>36</v>
      </c>
      <c r="AX105" s="13" t="s">
        <v>75</v>
      </c>
      <c r="AY105" s="234" t="s">
        <v>126</v>
      </c>
    </row>
    <row r="106" spans="1:51" s="14" customFormat="1" ht="12">
      <c r="A106" s="14"/>
      <c r="B106" s="235"/>
      <c r="C106" s="236"/>
      <c r="D106" s="225" t="s">
        <v>138</v>
      </c>
      <c r="E106" s="237" t="s">
        <v>19</v>
      </c>
      <c r="F106" s="238" t="s">
        <v>238</v>
      </c>
      <c r="G106" s="236"/>
      <c r="H106" s="239">
        <v>399.84000000000003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138</v>
      </c>
      <c r="AU106" s="245" t="s">
        <v>85</v>
      </c>
      <c r="AV106" s="14" t="s">
        <v>127</v>
      </c>
      <c r="AW106" s="14" t="s">
        <v>36</v>
      </c>
      <c r="AX106" s="14" t="s">
        <v>75</v>
      </c>
      <c r="AY106" s="245" t="s">
        <v>126</v>
      </c>
    </row>
    <row r="107" spans="1:51" s="13" customFormat="1" ht="12">
      <c r="A107" s="13"/>
      <c r="B107" s="223"/>
      <c r="C107" s="224"/>
      <c r="D107" s="225" t="s">
        <v>138</v>
      </c>
      <c r="E107" s="226" t="s">
        <v>19</v>
      </c>
      <c r="F107" s="227" t="s">
        <v>458</v>
      </c>
      <c r="G107" s="224"/>
      <c r="H107" s="228">
        <v>28.8</v>
      </c>
      <c r="I107" s="229"/>
      <c r="J107" s="224"/>
      <c r="K107" s="224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138</v>
      </c>
      <c r="AU107" s="234" t="s">
        <v>85</v>
      </c>
      <c r="AV107" s="13" t="s">
        <v>85</v>
      </c>
      <c r="AW107" s="13" t="s">
        <v>36</v>
      </c>
      <c r="AX107" s="13" t="s">
        <v>75</v>
      </c>
      <c r="AY107" s="234" t="s">
        <v>126</v>
      </c>
    </row>
    <row r="108" spans="1:51" s="13" customFormat="1" ht="12">
      <c r="A108" s="13"/>
      <c r="B108" s="223"/>
      <c r="C108" s="224"/>
      <c r="D108" s="225" t="s">
        <v>138</v>
      </c>
      <c r="E108" s="226" t="s">
        <v>19</v>
      </c>
      <c r="F108" s="227" t="s">
        <v>459</v>
      </c>
      <c r="G108" s="224"/>
      <c r="H108" s="228">
        <v>38.4</v>
      </c>
      <c r="I108" s="229"/>
      <c r="J108" s="224"/>
      <c r="K108" s="224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138</v>
      </c>
      <c r="AU108" s="234" t="s">
        <v>85</v>
      </c>
      <c r="AV108" s="13" t="s">
        <v>85</v>
      </c>
      <c r="AW108" s="13" t="s">
        <v>36</v>
      </c>
      <c r="AX108" s="13" t="s">
        <v>75</v>
      </c>
      <c r="AY108" s="234" t="s">
        <v>126</v>
      </c>
    </row>
    <row r="109" spans="1:51" s="13" customFormat="1" ht="12">
      <c r="A109" s="13"/>
      <c r="B109" s="223"/>
      <c r="C109" s="224"/>
      <c r="D109" s="225" t="s">
        <v>138</v>
      </c>
      <c r="E109" s="226" t="s">
        <v>19</v>
      </c>
      <c r="F109" s="227" t="s">
        <v>460</v>
      </c>
      <c r="G109" s="224"/>
      <c r="H109" s="228">
        <v>54.4</v>
      </c>
      <c r="I109" s="229"/>
      <c r="J109" s="224"/>
      <c r="K109" s="224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138</v>
      </c>
      <c r="AU109" s="234" t="s">
        <v>85</v>
      </c>
      <c r="AV109" s="13" t="s">
        <v>85</v>
      </c>
      <c r="AW109" s="13" t="s">
        <v>36</v>
      </c>
      <c r="AX109" s="13" t="s">
        <v>75</v>
      </c>
      <c r="AY109" s="234" t="s">
        <v>126</v>
      </c>
    </row>
    <row r="110" spans="1:51" s="13" customFormat="1" ht="12">
      <c r="A110" s="13"/>
      <c r="B110" s="223"/>
      <c r="C110" s="224"/>
      <c r="D110" s="225" t="s">
        <v>138</v>
      </c>
      <c r="E110" s="226" t="s">
        <v>19</v>
      </c>
      <c r="F110" s="227" t="s">
        <v>461</v>
      </c>
      <c r="G110" s="224"/>
      <c r="H110" s="228">
        <v>12.6</v>
      </c>
      <c r="I110" s="229"/>
      <c r="J110" s="224"/>
      <c r="K110" s="224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138</v>
      </c>
      <c r="AU110" s="234" t="s">
        <v>85</v>
      </c>
      <c r="AV110" s="13" t="s">
        <v>85</v>
      </c>
      <c r="AW110" s="13" t="s">
        <v>36</v>
      </c>
      <c r="AX110" s="13" t="s">
        <v>75</v>
      </c>
      <c r="AY110" s="234" t="s">
        <v>126</v>
      </c>
    </row>
    <row r="111" spans="1:51" s="13" customFormat="1" ht="12">
      <c r="A111" s="13"/>
      <c r="B111" s="223"/>
      <c r="C111" s="224"/>
      <c r="D111" s="225" t="s">
        <v>138</v>
      </c>
      <c r="E111" s="226" t="s">
        <v>19</v>
      </c>
      <c r="F111" s="227" t="s">
        <v>462</v>
      </c>
      <c r="G111" s="224"/>
      <c r="H111" s="228">
        <v>12.6</v>
      </c>
      <c r="I111" s="229"/>
      <c r="J111" s="224"/>
      <c r="K111" s="224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138</v>
      </c>
      <c r="AU111" s="234" t="s">
        <v>85</v>
      </c>
      <c r="AV111" s="13" t="s">
        <v>85</v>
      </c>
      <c r="AW111" s="13" t="s">
        <v>36</v>
      </c>
      <c r="AX111" s="13" t="s">
        <v>75</v>
      </c>
      <c r="AY111" s="234" t="s">
        <v>126</v>
      </c>
    </row>
    <row r="112" spans="1:51" s="13" customFormat="1" ht="12">
      <c r="A112" s="13"/>
      <c r="B112" s="223"/>
      <c r="C112" s="224"/>
      <c r="D112" s="225" t="s">
        <v>138</v>
      </c>
      <c r="E112" s="226" t="s">
        <v>19</v>
      </c>
      <c r="F112" s="227" t="s">
        <v>463</v>
      </c>
      <c r="G112" s="224"/>
      <c r="H112" s="228">
        <v>9.68</v>
      </c>
      <c r="I112" s="229"/>
      <c r="J112" s="224"/>
      <c r="K112" s="224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138</v>
      </c>
      <c r="AU112" s="234" t="s">
        <v>85</v>
      </c>
      <c r="AV112" s="13" t="s">
        <v>85</v>
      </c>
      <c r="AW112" s="13" t="s">
        <v>36</v>
      </c>
      <c r="AX112" s="13" t="s">
        <v>75</v>
      </c>
      <c r="AY112" s="234" t="s">
        <v>126</v>
      </c>
    </row>
    <row r="113" spans="1:51" s="13" customFormat="1" ht="12">
      <c r="A113" s="13"/>
      <c r="B113" s="223"/>
      <c r="C113" s="224"/>
      <c r="D113" s="225" t="s">
        <v>138</v>
      </c>
      <c r="E113" s="226" t="s">
        <v>19</v>
      </c>
      <c r="F113" s="227" t="s">
        <v>464</v>
      </c>
      <c r="G113" s="224"/>
      <c r="H113" s="228">
        <v>9.68</v>
      </c>
      <c r="I113" s="229"/>
      <c r="J113" s="224"/>
      <c r="K113" s="224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138</v>
      </c>
      <c r="AU113" s="234" t="s">
        <v>85</v>
      </c>
      <c r="AV113" s="13" t="s">
        <v>85</v>
      </c>
      <c r="AW113" s="13" t="s">
        <v>36</v>
      </c>
      <c r="AX113" s="13" t="s">
        <v>75</v>
      </c>
      <c r="AY113" s="234" t="s">
        <v>126</v>
      </c>
    </row>
    <row r="114" spans="1:51" s="14" customFormat="1" ht="12">
      <c r="A114" s="14"/>
      <c r="B114" s="235"/>
      <c r="C114" s="236"/>
      <c r="D114" s="225" t="s">
        <v>138</v>
      </c>
      <c r="E114" s="237" t="s">
        <v>19</v>
      </c>
      <c r="F114" s="238" t="s">
        <v>465</v>
      </c>
      <c r="G114" s="236"/>
      <c r="H114" s="239">
        <v>166.16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5" t="s">
        <v>138</v>
      </c>
      <c r="AU114" s="245" t="s">
        <v>85</v>
      </c>
      <c r="AV114" s="14" t="s">
        <v>127</v>
      </c>
      <c r="AW114" s="14" t="s">
        <v>36</v>
      </c>
      <c r="AX114" s="14" t="s">
        <v>75</v>
      </c>
      <c r="AY114" s="245" t="s">
        <v>126</v>
      </c>
    </row>
    <row r="115" spans="1:51" s="15" customFormat="1" ht="12">
      <c r="A115" s="15"/>
      <c r="B115" s="246"/>
      <c r="C115" s="247"/>
      <c r="D115" s="225" t="s">
        <v>138</v>
      </c>
      <c r="E115" s="248" t="s">
        <v>19</v>
      </c>
      <c r="F115" s="249" t="s">
        <v>181</v>
      </c>
      <c r="G115" s="247"/>
      <c r="H115" s="250">
        <v>652.1599999999999</v>
      </c>
      <c r="I115" s="251"/>
      <c r="J115" s="247"/>
      <c r="K115" s="247"/>
      <c r="L115" s="252"/>
      <c r="M115" s="253"/>
      <c r="N115" s="254"/>
      <c r="O115" s="254"/>
      <c r="P115" s="254"/>
      <c r="Q115" s="254"/>
      <c r="R115" s="254"/>
      <c r="S115" s="254"/>
      <c r="T115" s="25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6" t="s">
        <v>138</v>
      </c>
      <c r="AU115" s="256" t="s">
        <v>85</v>
      </c>
      <c r="AV115" s="15" t="s">
        <v>134</v>
      </c>
      <c r="AW115" s="15" t="s">
        <v>36</v>
      </c>
      <c r="AX115" s="15" t="s">
        <v>83</v>
      </c>
      <c r="AY115" s="256" t="s">
        <v>126</v>
      </c>
    </row>
    <row r="116" spans="1:65" s="2" customFormat="1" ht="21.75" customHeight="1">
      <c r="A116" s="39"/>
      <c r="B116" s="40"/>
      <c r="C116" s="205" t="s">
        <v>85</v>
      </c>
      <c r="D116" s="205" t="s">
        <v>129</v>
      </c>
      <c r="E116" s="206" t="s">
        <v>466</v>
      </c>
      <c r="F116" s="207" t="s">
        <v>467</v>
      </c>
      <c r="G116" s="208" t="s">
        <v>164</v>
      </c>
      <c r="H116" s="209">
        <v>34.4</v>
      </c>
      <c r="I116" s="210"/>
      <c r="J116" s="211">
        <f>ROUND(I116*H116,2)</f>
        <v>0</v>
      </c>
      <c r="K116" s="207" t="s">
        <v>133</v>
      </c>
      <c r="L116" s="45"/>
      <c r="M116" s="212" t="s">
        <v>19</v>
      </c>
      <c r="N116" s="213" t="s">
        <v>46</v>
      </c>
      <c r="O116" s="85"/>
      <c r="P116" s="214">
        <f>O116*H116</f>
        <v>0</v>
      </c>
      <c r="Q116" s="214">
        <v>0.02065</v>
      </c>
      <c r="R116" s="214">
        <f>Q116*H116</f>
        <v>0.71036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134</v>
      </c>
      <c r="AT116" s="216" t="s">
        <v>129</v>
      </c>
      <c r="AU116" s="216" t="s">
        <v>85</v>
      </c>
      <c r="AY116" s="18" t="s">
        <v>126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83</v>
      </c>
      <c r="BK116" s="217">
        <f>ROUND(I116*H116,2)</f>
        <v>0</v>
      </c>
      <c r="BL116" s="18" t="s">
        <v>134</v>
      </c>
      <c r="BM116" s="216" t="s">
        <v>468</v>
      </c>
    </row>
    <row r="117" spans="1:47" s="2" customFormat="1" ht="12">
      <c r="A117" s="39"/>
      <c r="B117" s="40"/>
      <c r="C117" s="41"/>
      <c r="D117" s="218" t="s">
        <v>136</v>
      </c>
      <c r="E117" s="41"/>
      <c r="F117" s="219" t="s">
        <v>469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136</v>
      </c>
      <c r="AU117" s="18" t="s">
        <v>85</v>
      </c>
    </row>
    <row r="118" spans="1:51" s="13" customFormat="1" ht="12">
      <c r="A118" s="13"/>
      <c r="B118" s="223"/>
      <c r="C118" s="224"/>
      <c r="D118" s="225" t="s">
        <v>138</v>
      </c>
      <c r="E118" s="226" t="s">
        <v>19</v>
      </c>
      <c r="F118" s="227" t="s">
        <v>470</v>
      </c>
      <c r="G118" s="224"/>
      <c r="H118" s="228">
        <v>2.92</v>
      </c>
      <c r="I118" s="229"/>
      <c r="J118" s="224"/>
      <c r="K118" s="224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138</v>
      </c>
      <c r="AU118" s="234" t="s">
        <v>85</v>
      </c>
      <c r="AV118" s="13" t="s">
        <v>85</v>
      </c>
      <c r="AW118" s="13" t="s">
        <v>36</v>
      </c>
      <c r="AX118" s="13" t="s">
        <v>75</v>
      </c>
      <c r="AY118" s="234" t="s">
        <v>126</v>
      </c>
    </row>
    <row r="119" spans="1:51" s="13" customFormat="1" ht="12">
      <c r="A119" s="13"/>
      <c r="B119" s="223"/>
      <c r="C119" s="224"/>
      <c r="D119" s="225" t="s">
        <v>138</v>
      </c>
      <c r="E119" s="226" t="s">
        <v>19</v>
      </c>
      <c r="F119" s="227" t="s">
        <v>471</v>
      </c>
      <c r="G119" s="224"/>
      <c r="H119" s="228">
        <v>1.76</v>
      </c>
      <c r="I119" s="229"/>
      <c r="J119" s="224"/>
      <c r="K119" s="224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138</v>
      </c>
      <c r="AU119" s="234" t="s">
        <v>85</v>
      </c>
      <c r="AV119" s="13" t="s">
        <v>85</v>
      </c>
      <c r="AW119" s="13" t="s">
        <v>36</v>
      </c>
      <c r="AX119" s="13" t="s">
        <v>75</v>
      </c>
      <c r="AY119" s="234" t="s">
        <v>126</v>
      </c>
    </row>
    <row r="120" spans="1:51" s="13" customFormat="1" ht="12">
      <c r="A120" s="13"/>
      <c r="B120" s="223"/>
      <c r="C120" s="224"/>
      <c r="D120" s="225" t="s">
        <v>138</v>
      </c>
      <c r="E120" s="226" t="s">
        <v>19</v>
      </c>
      <c r="F120" s="227" t="s">
        <v>472</v>
      </c>
      <c r="G120" s="224"/>
      <c r="H120" s="228">
        <v>9.28</v>
      </c>
      <c r="I120" s="229"/>
      <c r="J120" s="224"/>
      <c r="K120" s="224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138</v>
      </c>
      <c r="AU120" s="234" t="s">
        <v>85</v>
      </c>
      <c r="AV120" s="13" t="s">
        <v>85</v>
      </c>
      <c r="AW120" s="13" t="s">
        <v>36</v>
      </c>
      <c r="AX120" s="13" t="s">
        <v>75</v>
      </c>
      <c r="AY120" s="234" t="s">
        <v>126</v>
      </c>
    </row>
    <row r="121" spans="1:51" s="13" customFormat="1" ht="12">
      <c r="A121" s="13"/>
      <c r="B121" s="223"/>
      <c r="C121" s="224"/>
      <c r="D121" s="225" t="s">
        <v>138</v>
      </c>
      <c r="E121" s="226" t="s">
        <v>19</v>
      </c>
      <c r="F121" s="227" t="s">
        <v>473</v>
      </c>
      <c r="G121" s="224"/>
      <c r="H121" s="228">
        <v>20.44</v>
      </c>
      <c r="I121" s="229"/>
      <c r="J121" s="224"/>
      <c r="K121" s="224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138</v>
      </c>
      <c r="AU121" s="234" t="s">
        <v>85</v>
      </c>
      <c r="AV121" s="13" t="s">
        <v>85</v>
      </c>
      <c r="AW121" s="13" t="s">
        <v>36</v>
      </c>
      <c r="AX121" s="13" t="s">
        <v>75</v>
      </c>
      <c r="AY121" s="234" t="s">
        <v>126</v>
      </c>
    </row>
    <row r="122" spans="1:51" s="15" customFormat="1" ht="12">
      <c r="A122" s="15"/>
      <c r="B122" s="246"/>
      <c r="C122" s="247"/>
      <c r="D122" s="225" t="s">
        <v>138</v>
      </c>
      <c r="E122" s="248" t="s">
        <v>19</v>
      </c>
      <c r="F122" s="249" t="s">
        <v>239</v>
      </c>
      <c r="G122" s="247"/>
      <c r="H122" s="250">
        <v>34.4</v>
      </c>
      <c r="I122" s="251"/>
      <c r="J122" s="247"/>
      <c r="K122" s="247"/>
      <c r="L122" s="252"/>
      <c r="M122" s="253"/>
      <c r="N122" s="254"/>
      <c r="O122" s="254"/>
      <c r="P122" s="254"/>
      <c r="Q122" s="254"/>
      <c r="R122" s="254"/>
      <c r="S122" s="254"/>
      <c r="T122" s="25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6" t="s">
        <v>138</v>
      </c>
      <c r="AU122" s="256" t="s">
        <v>85</v>
      </c>
      <c r="AV122" s="15" t="s">
        <v>134</v>
      </c>
      <c r="AW122" s="15" t="s">
        <v>36</v>
      </c>
      <c r="AX122" s="15" t="s">
        <v>83</v>
      </c>
      <c r="AY122" s="256" t="s">
        <v>126</v>
      </c>
    </row>
    <row r="123" spans="1:63" s="12" customFormat="1" ht="22.8" customHeight="1">
      <c r="A123" s="12"/>
      <c r="B123" s="189"/>
      <c r="C123" s="190"/>
      <c r="D123" s="191" t="s">
        <v>74</v>
      </c>
      <c r="E123" s="203" t="s">
        <v>202</v>
      </c>
      <c r="F123" s="203" t="s">
        <v>203</v>
      </c>
      <c r="G123" s="190"/>
      <c r="H123" s="190"/>
      <c r="I123" s="193"/>
      <c r="J123" s="204">
        <f>BK123</f>
        <v>0</v>
      </c>
      <c r="K123" s="190"/>
      <c r="L123" s="195"/>
      <c r="M123" s="196"/>
      <c r="N123" s="197"/>
      <c r="O123" s="197"/>
      <c r="P123" s="198">
        <f>SUM(P124:P126)</f>
        <v>0</v>
      </c>
      <c r="Q123" s="197"/>
      <c r="R123" s="198">
        <f>SUM(R124:R126)</f>
        <v>0.008775</v>
      </c>
      <c r="S123" s="197"/>
      <c r="T123" s="199">
        <f>SUM(T124:T126)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0" t="s">
        <v>83</v>
      </c>
      <c r="AT123" s="201" t="s">
        <v>74</v>
      </c>
      <c r="AU123" s="201" t="s">
        <v>83</v>
      </c>
      <c r="AY123" s="200" t="s">
        <v>126</v>
      </c>
      <c r="BK123" s="202">
        <f>SUM(BK124:BK126)</f>
        <v>0</v>
      </c>
    </row>
    <row r="124" spans="1:65" s="2" customFormat="1" ht="24.15" customHeight="1">
      <c r="A124" s="39"/>
      <c r="B124" s="40"/>
      <c r="C124" s="205" t="s">
        <v>127</v>
      </c>
      <c r="D124" s="205" t="s">
        <v>129</v>
      </c>
      <c r="E124" s="206" t="s">
        <v>205</v>
      </c>
      <c r="F124" s="207" t="s">
        <v>206</v>
      </c>
      <c r="G124" s="208" t="s">
        <v>144</v>
      </c>
      <c r="H124" s="209">
        <v>67.5</v>
      </c>
      <c r="I124" s="210"/>
      <c r="J124" s="211">
        <f>ROUND(I124*H124,2)</f>
        <v>0</v>
      </c>
      <c r="K124" s="207" t="s">
        <v>133</v>
      </c>
      <c r="L124" s="45"/>
      <c r="M124" s="212" t="s">
        <v>19</v>
      </c>
      <c r="N124" s="213" t="s">
        <v>46</v>
      </c>
      <c r="O124" s="85"/>
      <c r="P124" s="214">
        <f>O124*H124</f>
        <v>0</v>
      </c>
      <c r="Q124" s="214">
        <v>0.00013</v>
      </c>
      <c r="R124" s="214">
        <f>Q124*H124</f>
        <v>0.008775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134</v>
      </c>
      <c r="AT124" s="216" t="s">
        <v>129</v>
      </c>
      <c r="AU124" s="216" t="s">
        <v>85</v>
      </c>
      <c r="AY124" s="18" t="s">
        <v>126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83</v>
      </c>
      <c r="BK124" s="217">
        <f>ROUND(I124*H124,2)</f>
        <v>0</v>
      </c>
      <c r="BL124" s="18" t="s">
        <v>134</v>
      </c>
      <c r="BM124" s="216" t="s">
        <v>474</v>
      </c>
    </row>
    <row r="125" spans="1:47" s="2" customFormat="1" ht="12">
      <c r="A125" s="39"/>
      <c r="B125" s="40"/>
      <c r="C125" s="41"/>
      <c r="D125" s="218" t="s">
        <v>136</v>
      </c>
      <c r="E125" s="41"/>
      <c r="F125" s="219" t="s">
        <v>208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136</v>
      </c>
      <c r="AU125" s="18" t="s">
        <v>85</v>
      </c>
    </row>
    <row r="126" spans="1:51" s="13" customFormat="1" ht="12">
      <c r="A126" s="13"/>
      <c r="B126" s="223"/>
      <c r="C126" s="224"/>
      <c r="D126" s="225" t="s">
        <v>138</v>
      </c>
      <c r="E126" s="226" t="s">
        <v>19</v>
      </c>
      <c r="F126" s="227" t="s">
        <v>209</v>
      </c>
      <c r="G126" s="224"/>
      <c r="H126" s="228">
        <v>67.5</v>
      </c>
      <c r="I126" s="229"/>
      <c r="J126" s="224"/>
      <c r="K126" s="224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138</v>
      </c>
      <c r="AU126" s="234" t="s">
        <v>85</v>
      </c>
      <c r="AV126" s="13" t="s">
        <v>85</v>
      </c>
      <c r="AW126" s="13" t="s">
        <v>36</v>
      </c>
      <c r="AX126" s="13" t="s">
        <v>83</v>
      </c>
      <c r="AY126" s="234" t="s">
        <v>126</v>
      </c>
    </row>
    <row r="127" spans="1:63" s="12" customFormat="1" ht="22.8" customHeight="1">
      <c r="A127" s="12"/>
      <c r="B127" s="189"/>
      <c r="C127" s="190"/>
      <c r="D127" s="191" t="s">
        <v>74</v>
      </c>
      <c r="E127" s="203" t="s">
        <v>210</v>
      </c>
      <c r="F127" s="203" t="s">
        <v>211</v>
      </c>
      <c r="G127" s="190"/>
      <c r="H127" s="190"/>
      <c r="I127" s="193"/>
      <c r="J127" s="204">
        <f>BK127</f>
        <v>0</v>
      </c>
      <c r="K127" s="190"/>
      <c r="L127" s="195"/>
      <c r="M127" s="196"/>
      <c r="N127" s="197"/>
      <c r="O127" s="197"/>
      <c r="P127" s="198">
        <f>SUM(P128:P129)</f>
        <v>0</v>
      </c>
      <c r="Q127" s="197"/>
      <c r="R127" s="198">
        <f>SUM(R128:R129)</f>
        <v>0</v>
      </c>
      <c r="S127" s="197"/>
      <c r="T127" s="199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0" t="s">
        <v>83</v>
      </c>
      <c r="AT127" s="201" t="s">
        <v>74</v>
      </c>
      <c r="AU127" s="201" t="s">
        <v>83</v>
      </c>
      <c r="AY127" s="200" t="s">
        <v>126</v>
      </c>
      <c r="BK127" s="202">
        <f>SUM(BK128:BK129)</f>
        <v>0</v>
      </c>
    </row>
    <row r="128" spans="1:65" s="2" customFormat="1" ht="16.5" customHeight="1">
      <c r="A128" s="39"/>
      <c r="B128" s="40"/>
      <c r="C128" s="205" t="s">
        <v>134</v>
      </c>
      <c r="D128" s="205" t="s">
        <v>129</v>
      </c>
      <c r="E128" s="206" t="s">
        <v>213</v>
      </c>
      <c r="F128" s="207" t="s">
        <v>214</v>
      </c>
      <c r="G128" s="208" t="s">
        <v>144</v>
      </c>
      <c r="H128" s="209">
        <v>400</v>
      </c>
      <c r="I128" s="210"/>
      <c r="J128" s="211">
        <f>ROUND(I128*H128,2)</f>
        <v>0</v>
      </c>
      <c r="K128" s="207" t="s">
        <v>133</v>
      </c>
      <c r="L128" s="45"/>
      <c r="M128" s="212" t="s">
        <v>19</v>
      </c>
      <c r="N128" s="213" t="s">
        <v>46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134</v>
      </c>
      <c r="AT128" s="216" t="s">
        <v>129</v>
      </c>
      <c r="AU128" s="216" t="s">
        <v>85</v>
      </c>
      <c r="AY128" s="18" t="s">
        <v>126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83</v>
      </c>
      <c r="BK128" s="217">
        <f>ROUND(I128*H128,2)</f>
        <v>0</v>
      </c>
      <c r="BL128" s="18" t="s">
        <v>134</v>
      </c>
      <c r="BM128" s="216" t="s">
        <v>475</v>
      </c>
    </row>
    <row r="129" spans="1:47" s="2" customFormat="1" ht="12">
      <c r="A129" s="39"/>
      <c r="B129" s="40"/>
      <c r="C129" s="41"/>
      <c r="D129" s="218" t="s">
        <v>136</v>
      </c>
      <c r="E129" s="41"/>
      <c r="F129" s="219" t="s">
        <v>216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136</v>
      </c>
      <c r="AU129" s="18" t="s">
        <v>85</v>
      </c>
    </row>
    <row r="130" spans="1:63" s="12" customFormat="1" ht="22.8" customHeight="1">
      <c r="A130" s="12"/>
      <c r="B130" s="189"/>
      <c r="C130" s="190"/>
      <c r="D130" s="191" t="s">
        <v>74</v>
      </c>
      <c r="E130" s="203" t="s">
        <v>217</v>
      </c>
      <c r="F130" s="203" t="s">
        <v>218</v>
      </c>
      <c r="G130" s="190"/>
      <c r="H130" s="190"/>
      <c r="I130" s="193"/>
      <c r="J130" s="204">
        <f>BK130</f>
        <v>0</v>
      </c>
      <c r="K130" s="190"/>
      <c r="L130" s="195"/>
      <c r="M130" s="196"/>
      <c r="N130" s="197"/>
      <c r="O130" s="197"/>
      <c r="P130" s="198">
        <f>SUM(P131:P187)</f>
        <v>0</v>
      </c>
      <c r="Q130" s="197"/>
      <c r="R130" s="198">
        <f>SUM(R131:R187)</f>
        <v>0</v>
      </c>
      <c r="S130" s="197"/>
      <c r="T130" s="199">
        <f>SUM(T131:T187)</f>
        <v>6.217604200000001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0" t="s">
        <v>83</v>
      </c>
      <c r="AT130" s="201" t="s">
        <v>74</v>
      </c>
      <c r="AU130" s="201" t="s">
        <v>83</v>
      </c>
      <c r="AY130" s="200" t="s">
        <v>126</v>
      </c>
      <c r="BK130" s="202">
        <f>SUM(BK131:BK187)</f>
        <v>0</v>
      </c>
    </row>
    <row r="131" spans="1:65" s="2" customFormat="1" ht="16.5" customHeight="1">
      <c r="A131" s="39"/>
      <c r="B131" s="40"/>
      <c r="C131" s="205" t="s">
        <v>156</v>
      </c>
      <c r="D131" s="205" t="s">
        <v>129</v>
      </c>
      <c r="E131" s="206" t="s">
        <v>220</v>
      </c>
      <c r="F131" s="207" t="s">
        <v>221</v>
      </c>
      <c r="G131" s="208" t="s">
        <v>164</v>
      </c>
      <c r="H131" s="209">
        <v>18.66</v>
      </c>
      <c r="I131" s="210"/>
      <c r="J131" s="211">
        <f>ROUND(I131*H131,2)</f>
        <v>0</v>
      </c>
      <c r="K131" s="207" t="s">
        <v>133</v>
      </c>
      <c r="L131" s="45"/>
      <c r="M131" s="212" t="s">
        <v>19</v>
      </c>
      <c r="N131" s="213" t="s">
        <v>46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0.00167</v>
      </c>
      <c r="T131" s="215">
        <f>S131*H131</f>
        <v>0.0311622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134</v>
      </c>
      <c r="AT131" s="216" t="s">
        <v>129</v>
      </c>
      <c r="AU131" s="216" t="s">
        <v>85</v>
      </c>
      <c r="AY131" s="18" t="s">
        <v>126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83</v>
      </c>
      <c r="BK131" s="217">
        <f>ROUND(I131*H131,2)</f>
        <v>0</v>
      </c>
      <c r="BL131" s="18" t="s">
        <v>134</v>
      </c>
      <c r="BM131" s="216" t="s">
        <v>476</v>
      </c>
    </row>
    <row r="132" spans="1:47" s="2" customFormat="1" ht="12">
      <c r="A132" s="39"/>
      <c r="B132" s="40"/>
      <c r="C132" s="41"/>
      <c r="D132" s="218" t="s">
        <v>136</v>
      </c>
      <c r="E132" s="41"/>
      <c r="F132" s="219" t="s">
        <v>223</v>
      </c>
      <c r="G132" s="41"/>
      <c r="H132" s="41"/>
      <c r="I132" s="220"/>
      <c r="J132" s="41"/>
      <c r="K132" s="41"/>
      <c r="L132" s="45"/>
      <c r="M132" s="221"/>
      <c r="N132" s="222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136</v>
      </c>
      <c r="AU132" s="18" t="s">
        <v>85</v>
      </c>
    </row>
    <row r="133" spans="1:51" s="13" customFormat="1" ht="12">
      <c r="A133" s="13"/>
      <c r="B133" s="223"/>
      <c r="C133" s="224"/>
      <c r="D133" s="225" t="s">
        <v>138</v>
      </c>
      <c r="E133" s="226" t="s">
        <v>19</v>
      </c>
      <c r="F133" s="227" t="s">
        <v>477</v>
      </c>
      <c r="G133" s="224"/>
      <c r="H133" s="228">
        <v>0.54</v>
      </c>
      <c r="I133" s="229"/>
      <c r="J133" s="224"/>
      <c r="K133" s="224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138</v>
      </c>
      <c r="AU133" s="234" t="s">
        <v>85</v>
      </c>
      <c r="AV133" s="13" t="s">
        <v>85</v>
      </c>
      <c r="AW133" s="13" t="s">
        <v>36</v>
      </c>
      <c r="AX133" s="13" t="s">
        <v>75</v>
      </c>
      <c r="AY133" s="234" t="s">
        <v>126</v>
      </c>
    </row>
    <row r="134" spans="1:51" s="14" customFormat="1" ht="12">
      <c r="A134" s="14"/>
      <c r="B134" s="235"/>
      <c r="C134" s="236"/>
      <c r="D134" s="225" t="s">
        <v>138</v>
      </c>
      <c r="E134" s="237" t="s">
        <v>19</v>
      </c>
      <c r="F134" s="238" t="s">
        <v>230</v>
      </c>
      <c r="G134" s="236"/>
      <c r="H134" s="239">
        <v>0.54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5" t="s">
        <v>138</v>
      </c>
      <c r="AU134" s="245" t="s">
        <v>85</v>
      </c>
      <c r="AV134" s="14" t="s">
        <v>127</v>
      </c>
      <c r="AW134" s="14" t="s">
        <v>36</v>
      </c>
      <c r="AX134" s="14" t="s">
        <v>75</v>
      </c>
      <c r="AY134" s="245" t="s">
        <v>126</v>
      </c>
    </row>
    <row r="135" spans="1:51" s="13" customFormat="1" ht="12">
      <c r="A135" s="13"/>
      <c r="B135" s="223"/>
      <c r="C135" s="224"/>
      <c r="D135" s="225" t="s">
        <v>138</v>
      </c>
      <c r="E135" s="226" t="s">
        <v>19</v>
      </c>
      <c r="F135" s="227" t="s">
        <v>478</v>
      </c>
      <c r="G135" s="224"/>
      <c r="H135" s="228">
        <v>4.52</v>
      </c>
      <c r="I135" s="229"/>
      <c r="J135" s="224"/>
      <c r="K135" s="224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138</v>
      </c>
      <c r="AU135" s="234" t="s">
        <v>85</v>
      </c>
      <c r="AV135" s="13" t="s">
        <v>85</v>
      </c>
      <c r="AW135" s="13" t="s">
        <v>36</v>
      </c>
      <c r="AX135" s="13" t="s">
        <v>75</v>
      </c>
      <c r="AY135" s="234" t="s">
        <v>126</v>
      </c>
    </row>
    <row r="136" spans="1:51" s="14" customFormat="1" ht="12">
      <c r="A136" s="14"/>
      <c r="B136" s="235"/>
      <c r="C136" s="236"/>
      <c r="D136" s="225" t="s">
        <v>138</v>
      </c>
      <c r="E136" s="237" t="s">
        <v>19</v>
      </c>
      <c r="F136" s="238" t="s">
        <v>234</v>
      </c>
      <c r="G136" s="236"/>
      <c r="H136" s="239">
        <v>4.52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5" t="s">
        <v>138</v>
      </c>
      <c r="AU136" s="245" t="s">
        <v>85</v>
      </c>
      <c r="AV136" s="14" t="s">
        <v>127</v>
      </c>
      <c r="AW136" s="14" t="s">
        <v>36</v>
      </c>
      <c r="AX136" s="14" t="s">
        <v>75</v>
      </c>
      <c r="AY136" s="245" t="s">
        <v>126</v>
      </c>
    </row>
    <row r="137" spans="1:51" s="13" customFormat="1" ht="12">
      <c r="A137" s="13"/>
      <c r="B137" s="223"/>
      <c r="C137" s="224"/>
      <c r="D137" s="225" t="s">
        <v>138</v>
      </c>
      <c r="E137" s="226" t="s">
        <v>19</v>
      </c>
      <c r="F137" s="227" t="s">
        <v>479</v>
      </c>
      <c r="G137" s="224"/>
      <c r="H137" s="228">
        <v>8.88</v>
      </c>
      <c r="I137" s="229"/>
      <c r="J137" s="224"/>
      <c r="K137" s="224"/>
      <c r="L137" s="230"/>
      <c r="M137" s="231"/>
      <c r="N137" s="232"/>
      <c r="O137" s="232"/>
      <c r="P137" s="232"/>
      <c r="Q137" s="232"/>
      <c r="R137" s="232"/>
      <c r="S137" s="232"/>
      <c r="T137" s="23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4" t="s">
        <v>138</v>
      </c>
      <c r="AU137" s="234" t="s">
        <v>85</v>
      </c>
      <c r="AV137" s="13" t="s">
        <v>85</v>
      </c>
      <c r="AW137" s="13" t="s">
        <v>36</v>
      </c>
      <c r="AX137" s="13" t="s">
        <v>75</v>
      </c>
      <c r="AY137" s="234" t="s">
        <v>126</v>
      </c>
    </row>
    <row r="138" spans="1:51" s="13" customFormat="1" ht="12">
      <c r="A138" s="13"/>
      <c r="B138" s="223"/>
      <c r="C138" s="224"/>
      <c r="D138" s="225" t="s">
        <v>138</v>
      </c>
      <c r="E138" s="226" t="s">
        <v>19</v>
      </c>
      <c r="F138" s="227" t="s">
        <v>480</v>
      </c>
      <c r="G138" s="224"/>
      <c r="H138" s="228">
        <v>4.72</v>
      </c>
      <c r="I138" s="229"/>
      <c r="J138" s="224"/>
      <c r="K138" s="224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138</v>
      </c>
      <c r="AU138" s="234" t="s">
        <v>85</v>
      </c>
      <c r="AV138" s="13" t="s">
        <v>85</v>
      </c>
      <c r="AW138" s="13" t="s">
        <v>36</v>
      </c>
      <c r="AX138" s="13" t="s">
        <v>75</v>
      </c>
      <c r="AY138" s="234" t="s">
        <v>126</v>
      </c>
    </row>
    <row r="139" spans="1:51" s="14" customFormat="1" ht="12">
      <c r="A139" s="14"/>
      <c r="B139" s="235"/>
      <c r="C139" s="236"/>
      <c r="D139" s="225" t="s">
        <v>138</v>
      </c>
      <c r="E139" s="237" t="s">
        <v>19</v>
      </c>
      <c r="F139" s="238" t="s">
        <v>238</v>
      </c>
      <c r="G139" s="236"/>
      <c r="H139" s="239">
        <v>13.600000000000001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5" t="s">
        <v>138</v>
      </c>
      <c r="AU139" s="245" t="s">
        <v>85</v>
      </c>
      <c r="AV139" s="14" t="s">
        <v>127</v>
      </c>
      <c r="AW139" s="14" t="s">
        <v>36</v>
      </c>
      <c r="AX139" s="14" t="s">
        <v>75</v>
      </c>
      <c r="AY139" s="245" t="s">
        <v>126</v>
      </c>
    </row>
    <row r="140" spans="1:51" s="15" customFormat="1" ht="12">
      <c r="A140" s="15"/>
      <c r="B140" s="246"/>
      <c r="C140" s="247"/>
      <c r="D140" s="225" t="s">
        <v>138</v>
      </c>
      <c r="E140" s="248" t="s">
        <v>19</v>
      </c>
      <c r="F140" s="249" t="s">
        <v>239</v>
      </c>
      <c r="G140" s="247"/>
      <c r="H140" s="250">
        <v>18.66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56" t="s">
        <v>138</v>
      </c>
      <c r="AU140" s="256" t="s">
        <v>85</v>
      </c>
      <c r="AV140" s="15" t="s">
        <v>134</v>
      </c>
      <c r="AW140" s="15" t="s">
        <v>36</v>
      </c>
      <c r="AX140" s="15" t="s">
        <v>83</v>
      </c>
      <c r="AY140" s="256" t="s">
        <v>126</v>
      </c>
    </row>
    <row r="141" spans="1:65" s="2" customFormat="1" ht="16.5" customHeight="1">
      <c r="A141" s="39"/>
      <c r="B141" s="40"/>
      <c r="C141" s="205" t="s">
        <v>140</v>
      </c>
      <c r="D141" s="205" t="s">
        <v>129</v>
      </c>
      <c r="E141" s="206" t="s">
        <v>241</v>
      </c>
      <c r="F141" s="207" t="s">
        <v>242</v>
      </c>
      <c r="G141" s="208" t="s">
        <v>159</v>
      </c>
      <c r="H141" s="209">
        <v>3</v>
      </c>
      <c r="I141" s="210"/>
      <c r="J141" s="211">
        <f>ROUND(I141*H141,2)</f>
        <v>0</v>
      </c>
      <c r="K141" s="207" t="s">
        <v>133</v>
      </c>
      <c r="L141" s="45"/>
      <c r="M141" s="212" t="s">
        <v>19</v>
      </c>
      <c r="N141" s="213" t="s">
        <v>46</v>
      </c>
      <c r="O141" s="85"/>
      <c r="P141" s="214">
        <f>O141*H141</f>
        <v>0</v>
      </c>
      <c r="Q141" s="214">
        <v>0</v>
      </c>
      <c r="R141" s="214">
        <f>Q141*H141</f>
        <v>0</v>
      </c>
      <c r="S141" s="214">
        <v>0.003</v>
      </c>
      <c r="T141" s="215">
        <f>S141*H141</f>
        <v>0.009000000000000001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134</v>
      </c>
      <c r="AT141" s="216" t="s">
        <v>129</v>
      </c>
      <c r="AU141" s="216" t="s">
        <v>85</v>
      </c>
      <c r="AY141" s="18" t="s">
        <v>126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83</v>
      </c>
      <c r="BK141" s="217">
        <f>ROUND(I141*H141,2)</f>
        <v>0</v>
      </c>
      <c r="BL141" s="18" t="s">
        <v>134</v>
      </c>
      <c r="BM141" s="216" t="s">
        <v>481</v>
      </c>
    </row>
    <row r="142" spans="1:47" s="2" customFormat="1" ht="12">
      <c r="A142" s="39"/>
      <c r="B142" s="40"/>
      <c r="C142" s="41"/>
      <c r="D142" s="218" t="s">
        <v>136</v>
      </c>
      <c r="E142" s="41"/>
      <c r="F142" s="219" t="s">
        <v>244</v>
      </c>
      <c r="G142" s="41"/>
      <c r="H142" s="41"/>
      <c r="I142" s="220"/>
      <c r="J142" s="41"/>
      <c r="K142" s="41"/>
      <c r="L142" s="45"/>
      <c r="M142" s="221"/>
      <c r="N142" s="22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136</v>
      </c>
      <c r="AU142" s="18" t="s">
        <v>85</v>
      </c>
    </row>
    <row r="143" spans="1:51" s="13" customFormat="1" ht="12">
      <c r="A143" s="13"/>
      <c r="B143" s="223"/>
      <c r="C143" s="224"/>
      <c r="D143" s="225" t="s">
        <v>138</v>
      </c>
      <c r="E143" s="226" t="s">
        <v>19</v>
      </c>
      <c r="F143" s="227" t="s">
        <v>482</v>
      </c>
      <c r="G143" s="224"/>
      <c r="H143" s="228">
        <v>1</v>
      </c>
      <c r="I143" s="229"/>
      <c r="J143" s="224"/>
      <c r="K143" s="224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138</v>
      </c>
      <c r="AU143" s="234" t="s">
        <v>85</v>
      </c>
      <c r="AV143" s="13" t="s">
        <v>85</v>
      </c>
      <c r="AW143" s="13" t="s">
        <v>36</v>
      </c>
      <c r="AX143" s="13" t="s">
        <v>75</v>
      </c>
      <c r="AY143" s="234" t="s">
        <v>126</v>
      </c>
    </row>
    <row r="144" spans="1:51" s="13" customFormat="1" ht="12">
      <c r="A144" s="13"/>
      <c r="B144" s="223"/>
      <c r="C144" s="224"/>
      <c r="D144" s="225" t="s">
        <v>138</v>
      </c>
      <c r="E144" s="226" t="s">
        <v>19</v>
      </c>
      <c r="F144" s="227" t="s">
        <v>483</v>
      </c>
      <c r="G144" s="224"/>
      <c r="H144" s="228">
        <v>2</v>
      </c>
      <c r="I144" s="229"/>
      <c r="J144" s="224"/>
      <c r="K144" s="224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138</v>
      </c>
      <c r="AU144" s="234" t="s">
        <v>85</v>
      </c>
      <c r="AV144" s="13" t="s">
        <v>85</v>
      </c>
      <c r="AW144" s="13" t="s">
        <v>36</v>
      </c>
      <c r="AX144" s="13" t="s">
        <v>75</v>
      </c>
      <c r="AY144" s="234" t="s">
        <v>126</v>
      </c>
    </row>
    <row r="145" spans="1:51" s="15" customFormat="1" ht="12">
      <c r="A145" s="15"/>
      <c r="B145" s="246"/>
      <c r="C145" s="247"/>
      <c r="D145" s="225" t="s">
        <v>138</v>
      </c>
      <c r="E145" s="248" t="s">
        <v>19</v>
      </c>
      <c r="F145" s="249" t="s">
        <v>239</v>
      </c>
      <c r="G145" s="247"/>
      <c r="H145" s="250">
        <v>3</v>
      </c>
      <c r="I145" s="251"/>
      <c r="J145" s="247"/>
      <c r="K145" s="247"/>
      <c r="L145" s="252"/>
      <c r="M145" s="253"/>
      <c r="N145" s="254"/>
      <c r="O145" s="254"/>
      <c r="P145" s="254"/>
      <c r="Q145" s="254"/>
      <c r="R145" s="254"/>
      <c r="S145" s="254"/>
      <c r="T145" s="25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56" t="s">
        <v>138</v>
      </c>
      <c r="AU145" s="256" t="s">
        <v>85</v>
      </c>
      <c r="AV145" s="15" t="s">
        <v>134</v>
      </c>
      <c r="AW145" s="15" t="s">
        <v>36</v>
      </c>
      <c r="AX145" s="15" t="s">
        <v>83</v>
      </c>
      <c r="AY145" s="256" t="s">
        <v>126</v>
      </c>
    </row>
    <row r="146" spans="1:65" s="2" customFormat="1" ht="21.75" customHeight="1">
      <c r="A146" s="39"/>
      <c r="B146" s="40"/>
      <c r="C146" s="205" t="s">
        <v>182</v>
      </c>
      <c r="D146" s="205" t="s">
        <v>129</v>
      </c>
      <c r="E146" s="206" t="s">
        <v>248</v>
      </c>
      <c r="F146" s="207" t="s">
        <v>249</v>
      </c>
      <c r="G146" s="208" t="s">
        <v>159</v>
      </c>
      <c r="H146" s="209">
        <v>38</v>
      </c>
      <c r="I146" s="210"/>
      <c r="J146" s="211">
        <f>ROUND(I146*H146,2)</f>
        <v>0</v>
      </c>
      <c r="K146" s="207" t="s">
        <v>133</v>
      </c>
      <c r="L146" s="45"/>
      <c r="M146" s="212" t="s">
        <v>19</v>
      </c>
      <c r="N146" s="213" t="s">
        <v>46</v>
      </c>
      <c r="O146" s="85"/>
      <c r="P146" s="214">
        <f>O146*H146</f>
        <v>0</v>
      </c>
      <c r="Q146" s="214">
        <v>0</v>
      </c>
      <c r="R146" s="214">
        <f>Q146*H146</f>
        <v>0</v>
      </c>
      <c r="S146" s="214">
        <v>0.005</v>
      </c>
      <c r="T146" s="215">
        <f>S146*H146</f>
        <v>0.19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134</v>
      </c>
      <c r="AT146" s="216" t="s">
        <v>129</v>
      </c>
      <c r="AU146" s="216" t="s">
        <v>85</v>
      </c>
      <c r="AY146" s="18" t="s">
        <v>126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83</v>
      </c>
      <c r="BK146" s="217">
        <f>ROUND(I146*H146,2)</f>
        <v>0</v>
      </c>
      <c r="BL146" s="18" t="s">
        <v>134</v>
      </c>
      <c r="BM146" s="216" t="s">
        <v>484</v>
      </c>
    </row>
    <row r="147" spans="1:47" s="2" customFormat="1" ht="12">
      <c r="A147" s="39"/>
      <c r="B147" s="40"/>
      <c r="C147" s="41"/>
      <c r="D147" s="218" t="s">
        <v>136</v>
      </c>
      <c r="E147" s="41"/>
      <c r="F147" s="219" t="s">
        <v>251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136</v>
      </c>
      <c r="AU147" s="18" t="s">
        <v>85</v>
      </c>
    </row>
    <row r="148" spans="1:51" s="13" customFormat="1" ht="12">
      <c r="A148" s="13"/>
      <c r="B148" s="223"/>
      <c r="C148" s="224"/>
      <c r="D148" s="225" t="s">
        <v>138</v>
      </c>
      <c r="E148" s="226" t="s">
        <v>19</v>
      </c>
      <c r="F148" s="227" t="s">
        <v>485</v>
      </c>
      <c r="G148" s="224"/>
      <c r="H148" s="228">
        <v>4</v>
      </c>
      <c r="I148" s="229"/>
      <c r="J148" s="224"/>
      <c r="K148" s="224"/>
      <c r="L148" s="230"/>
      <c r="M148" s="231"/>
      <c r="N148" s="232"/>
      <c r="O148" s="232"/>
      <c r="P148" s="232"/>
      <c r="Q148" s="232"/>
      <c r="R148" s="232"/>
      <c r="S148" s="232"/>
      <c r="T148" s="23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4" t="s">
        <v>138</v>
      </c>
      <c r="AU148" s="234" t="s">
        <v>85</v>
      </c>
      <c r="AV148" s="13" t="s">
        <v>85</v>
      </c>
      <c r="AW148" s="13" t="s">
        <v>36</v>
      </c>
      <c r="AX148" s="13" t="s">
        <v>75</v>
      </c>
      <c r="AY148" s="234" t="s">
        <v>126</v>
      </c>
    </row>
    <row r="149" spans="1:51" s="13" customFormat="1" ht="12">
      <c r="A149" s="13"/>
      <c r="B149" s="223"/>
      <c r="C149" s="224"/>
      <c r="D149" s="225" t="s">
        <v>138</v>
      </c>
      <c r="E149" s="226" t="s">
        <v>19</v>
      </c>
      <c r="F149" s="227" t="s">
        <v>486</v>
      </c>
      <c r="G149" s="224"/>
      <c r="H149" s="228">
        <v>2</v>
      </c>
      <c r="I149" s="229"/>
      <c r="J149" s="224"/>
      <c r="K149" s="224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138</v>
      </c>
      <c r="AU149" s="234" t="s">
        <v>85</v>
      </c>
      <c r="AV149" s="13" t="s">
        <v>85</v>
      </c>
      <c r="AW149" s="13" t="s">
        <v>36</v>
      </c>
      <c r="AX149" s="13" t="s">
        <v>75</v>
      </c>
      <c r="AY149" s="234" t="s">
        <v>126</v>
      </c>
    </row>
    <row r="150" spans="1:51" s="13" customFormat="1" ht="12">
      <c r="A150" s="13"/>
      <c r="B150" s="223"/>
      <c r="C150" s="224"/>
      <c r="D150" s="225" t="s">
        <v>138</v>
      </c>
      <c r="E150" s="226" t="s">
        <v>19</v>
      </c>
      <c r="F150" s="227" t="s">
        <v>487</v>
      </c>
      <c r="G150" s="224"/>
      <c r="H150" s="228">
        <v>8</v>
      </c>
      <c r="I150" s="229"/>
      <c r="J150" s="224"/>
      <c r="K150" s="224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138</v>
      </c>
      <c r="AU150" s="234" t="s">
        <v>85</v>
      </c>
      <c r="AV150" s="13" t="s">
        <v>85</v>
      </c>
      <c r="AW150" s="13" t="s">
        <v>36</v>
      </c>
      <c r="AX150" s="13" t="s">
        <v>75</v>
      </c>
      <c r="AY150" s="234" t="s">
        <v>126</v>
      </c>
    </row>
    <row r="151" spans="1:51" s="13" customFormat="1" ht="12">
      <c r="A151" s="13"/>
      <c r="B151" s="223"/>
      <c r="C151" s="224"/>
      <c r="D151" s="225" t="s">
        <v>138</v>
      </c>
      <c r="E151" s="226" t="s">
        <v>19</v>
      </c>
      <c r="F151" s="227" t="s">
        <v>488</v>
      </c>
      <c r="G151" s="224"/>
      <c r="H151" s="228">
        <v>14</v>
      </c>
      <c r="I151" s="229"/>
      <c r="J151" s="224"/>
      <c r="K151" s="224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138</v>
      </c>
      <c r="AU151" s="234" t="s">
        <v>85</v>
      </c>
      <c r="AV151" s="13" t="s">
        <v>85</v>
      </c>
      <c r="AW151" s="13" t="s">
        <v>36</v>
      </c>
      <c r="AX151" s="13" t="s">
        <v>75</v>
      </c>
      <c r="AY151" s="234" t="s">
        <v>126</v>
      </c>
    </row>
    <row r="152" spans="1:51" s="13" customFormat="1" ht="12">
      <c r="A152" s="13"/>
      <c r="B152" s="223"/>
      <c r="C152" s="224"/>
      <c r="D152" s="225" t="s">
        <v>138</v>
      </c>
      <c r="E152" s="226" t="s">
        <v>19</v>
      </c>
      <c r="F152" s="227" t="s">
        <v>489</v>
      </c>
      <c r="G152" s="224"/>
      <c r="H152" s="228">
        <v>6</v>
      </c>
      <c r="I152" s="229"/>
      <c r="J152" s="224"/>
      <c r="K152" s="224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138</v>
      </c>
      <c r="AU152" s="234" t="s">
        <v>85</v>
      </c>
      <c r="AV152" s="13" t="s">
        <v>85</v>
      </c>
      <c r="AW152" s="13" t="s">
        <v>36</v>
      </c>
      <c r="AX152" s="13" t="s">
        <v>75</v>
      </c>
      <c r="AY152" s="234" t="s">
        <v>126</v>
      </c>
    </row>
    <row r="153" spans="1:51" s="13" customFormat="1" ht="12">
      <c r="A153" s="13"/>
      <c r="B153" s="223"/>
      <c r="C153" s="224"/>
      <c r="D153" s="225" t="s">
        <v>138</v>
      </c>
      <c r="E153" s="226" t="s">
        <v>19</v>
      </c>
      <c r="F153" s="227" t="s">
        <v>490</v>
      </c>
      <c r="G153" s="224"/>
      <c r="H153" s="228">
        <v>4</v>
      </c>
      <c r="I153" s="229"/>
      <c r="J153" s="224"/>
      <c r="K153" s="224"/>
      <c r="L153" s="230"/>
      <c r="M153" s="231"/>
      <c r="N153" s="232"/>
      <c r="O153" s="232"/>
      <c r="P153" s="232"/>
      <c r="Q153" s="232"/>
      <c r="R153" s="232"/>
      <c r="S153" s="232"/>
      <c r="T153" s="23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4" t="s">
        <v>138</v>
      </c>
      <c r="AU153" s="234" t="s">
        <v>85</v>
      </c>
      <c r="AV153" s="13" t="s">
        <v>85</v>
      </c>
      <c r="AW153" s="13" t="s">
        <v>36</v>
      </c>
      <c r="AX153" s="13" t="s">
        <v>75</v>
      </c>
      <c r="AY153" s="234" t="s">
        <v>126</v>
      </c>
    </row>
    <row r="154" spans="1:51" s="15" customFormat="1" ht="12">
      <c r="A154" s="15"/>
      <c r="B154" s="246"/>
      <c r="C154" s="247"/>
      <c r="D154" s="225" t="s">
        <v>138</v>
      </c>
      <c r="E154" s="248" t="s">
        <v>19</v>
      </c>
      <c r="F154" s="249" t="s">
        <v>239</v>
      </c>
      <c r="G154" s="247"/>
      <c r="H154" s="250">
        <v>38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56" t="s">
        <v>138</v>
      </c>
      <c r="AU154" s="256" t="s">
        <v>85</v>
      </c>
      <c r="AV154" s="15" t="s">
        <v>134</v>
      </c>
      <c r="AW154" s="15" t="s">
        <v>36</v>
      </c>
      <c r="AX154" s="15" t="s">
        <v>83</v>
      </c>
      <c r="AY154" s="256" t="s">
        <v>126</v>
      </c>
    </row>
    <row r="155" spans="1:65" s="2" customFormat="1" ht="24.15" customHeight="1">
      <c r="A155" s="39"/>
      <c r="B155" s="40"/>
      <c r="C155" s="205" t="s">
        <v>187</v>
      </c>
      <c r="D155" s="205" t="s">
        <v>129</v>
      </c>
      <c r="E155" s="206" t="s">
        <v>268</v>
      </c>
      <c r="F155" s="207" t="s">
        <v>269</v>
      </c>
      <c r="G155" s="208" t="s">
        <v>144</v>
      </c>
      <c r="H155" s="209">
        <v>0.626</v>
      </c>
      <c r="I155" s="210"/>
      <c r="J155" s="211">
        <f>ROUND(I155*H155,2)</f>
        <v>0</v>
      </c>
      <c r="K155" s="207" t="s">
        <v>133</v>
      </c>
      <c r="L155" s="45"/>
      <c r="M155" s="212" t="s">
        <v>19</v>
      </c>
      <c r="N155" s="213" t="s">
        <v>46</v>
      </c>
      <c r="O155" s="85"/>
      <c r="P155" s="214">
        <f>O155*H155</f>
        <v>0</v>
      </c>
      <c r="Q155" s="214">
        <v>0</v>
      </c>
      <c r="R155" s="214">
        <f>Q155*H155</f>
        <v>0</v>
      </c>
      <c r="S155" s="214">
        <v>0.048</v>
      </c>
      <c r="T155" s="215">
        <f>S155*H155</f>
        <v>0.030048000000000002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134</v>
      </c>
      <c r="AT155" s="216" t="s">
        <v>129</v>
      </c>
      <c r="AU155" s="216" t="s">
        <v>85</v>
      </c>
      <c r="AY155" s="18" t="s">
        <v>126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83</v>
      </c>
      <c r="BK155" s="217">
        <f>ROUND(I155*H155,2)</f>
        <v>0</v>
      </c>
      <c r="BL155" s="18" t="s">
        <v>134</v>
      </c>
      <c r="BM155" s="216" t="s">
        <v>491</v>
      </c>
    </row>
    <row r="156" spans="1:47" s="2" customFormat="1" ht="12">
      <c r="A156" s="39"/>
      <c r="B156" s="40"/>
      <c r="C156" s="41"/>
      <c r="D156" s="218" t="s">
        <v>136</v>
      </c>
      <c r="E156" s="41"/>
      <c r="F156" s="219" t="s">
        <v>271</v>
      </c>
      <c r="G156" s="41"/>
      <c r="H156" s="41"/>
      <c r="I156" s="220"/>
      <c r="J156" s="41"/>
      <c r="K156" s="41"/>
      <c r="L156" s="45"/>
      <c r="M156" s="221"/>
      <c r="N156" s="22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136</v>
      </c>
      <c r="AU156" s="18" t="s">
        <v>85</v>
      </c>
    </row>
    <row r="157" spans="1:51" s="13" customFormat="1" ht="12">
      <c r="A157" s="13"/>
      <c r="B157" s="223"/>
      <c r="C157" s="224"/>
      <c r="D157" s="225" t="s">
        <v>138</v>
      </c>
      <c r="E157" s="226" t="s">
        <v>19</v>
      </c>
      <c r="F157" s="227" t="s">
        <v>492</v>
      </c>
      <c r="G157" s="224"/>
      <c r="H157" s="228">
        <v>0.626</v>
      </c>
      <c r="I157" s="229"/>
      <c r="J157" s="224"/>
      <c r="K157" s="224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138</v>
      </c>
      <c r="AU157" s="234" t="s">
        <v>85</v>
      </c>
      <c r="AV157" s="13" t="s">
        <v>85</v>
      </c>
      <c r="AW157" s="13" t="s">
        <v>36</v>
      </c>
      <c r="AX157" s="13" t="s">
        <v>83</v>
      </c>
      <c r="AY157" s="234" t="s">
        <v>126</v>
      </c>
    </row>
    <row r="158" spans="1:65" s="2" customFormat="1" ht="24.15" customHeight="1">
      <c r="A158" s="39"/>
      <c r="B158" s="40"/>
      <c r="C158" s="205" t="s">
        <v>192</v>
      </c>
      <c r="D158" s="205" t="s">
        <v>129</v>
      </c>
      <c r="E158" s="206" t="s">
        <v>276</v>
      </c>
      <c r="F158" s="207" t="s">
        <v>277</v>
      </c>
      <c r="G158" s="208" t="s">
        <v>144</v>
      </c>
      <c r="H158" s="209">
        <v>11.899</v>
      </c>
      <c r="I158" s="210"/>
      <c r="J158" s="211">
        <f>ROUND(I158*H158,2)</f>
        <v>0</v>
      </c>
      <c r="K158" s="207" t="s">
        <v>133</v>
      </c>
      <c r="L158" s="45"/>
      <c r="M158" s="212" t="s">
        <v>19</v>
      </c>
      <c r="N158" s="213" t="s">
        <v>46</v>
      </c>
      <c r="O158" s="85"/>
      <c r="P158" s="214">
        <f>O158*H158</f>
        <v>0</v>
      </c>
      <c r="Q158" s="214">
        <v>0</v>
      </c>
      <c r="R158" s="214">
        <f>Q158*H158</f>
        <v>0</v>
      </c>
      <c r="S158" s="214">
        <v>0.038</v>
      </c>
      <c r="T158" s="215">
        <f>S158*H158</f>
        <v>0.45216199999999995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134</v>
      </c>
      <c r="AT158" s="216" t="s">
        <v>129</v>
      </c>
      <c r="AU158" s="216" t="s">
        <v>85</v>
      </c>
      <c r="AY158" s="18" t="s">
        <v>126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83</v>
      </c>
      <c r="BK158" s="217">
        <f>ROUND(I158*H158,2)</f>
        <v>0</v>
      </c>
      <c r="BL158" s="18" t="s">
        <v>134</v>
      </c>
      <c r="BM158" s="216" t="s">
        <v>493</v>
      </c>
    </row>
    <row r="159" spans="1:47" s="2" customFormat="1" ht="12">
      <c r="A159" s="39"/>
      <c r="B159" s="40"/>
      <c r="C159" s="41"/>
      <c r="D159" s="218" t="s">
        <v>136</v>
      </c>
      <c r="E159" s="41"/>
      <c r="F159" s="219" t="s">
        <v>279</v>
      </c>
      <c r="G159" s="41"/>
      <c r="H159" s="41"/>
      <c r="I159" s="220"/>
      <c r="J159" s="41"/>
      <c r="K159" s="41"/>
      <c r="L159" s="45"/>
      <c r="M159" s="221"/>
      <c r="N159" s="22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136</v>
      </c>
      <c r="AU159" s="18" t="s">
        <v>85</v>
      </c>
    </row>
    <row r="160" spans="1:51" s="13" customFormat="1" ht="12">
      <c r="A160" s="13"/>
      <c r="B160" s="223"/>
      <c r="C160" s="224"/>
      <c r="D160" s="225" t="s">
        <v>138</v>
      </c>
      <c r="E160" s="226" t="s">
        <v>19</v>
      </c>
      <c r="F160" s="227" t="s">
        <v>494</v>
      </c>
      <c r="G160" s="224"/>
      <c r="H160" s="228">
        <v>5.379</v>
      </c>
      <c r="I160" s="229"/>
      <c r="J160" s="224"/>
      <c r="K160" s="224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138</v>
      </c>
      <c r="AU160" s="234" t="s">
        <v>85</v>
      </c>
      <c r="AV160" s="13" t="s">
        <v>85</v>
      </c>
      <c r="AW160" s="13" t="s">
        <v>36</v>
      </c>
      <c r="AX160" s="13" t="s">
        <v>75</v>
      </c>
      <c r="AY160" s="234" t="s">
        <v>126</v>
      </c>
    </row>
    <row r="161" spans="1:51" s="13" customFormat="1" ht="12">
      <c r="A161" s="13"/>
      <c r="B161" s="223"/>
      <c r="C161" s="224"/>
      <c r="D161" s="225" t="s">
        <v>138</v>
      </c>
      <c r="E161" s="226" t="s">
        <v>19</v>
      </c>
      <c r="F161" s="227" t="s">
        <v>495</v>
      </c>
      <c r="G161" s="224"/>
      <c r="H161" s="228">
        <v>3.387</v>
      </c>
      <c r="I161" s="229"/>
      <c r="J161" s="224"/>
      <c r="K161" s="224"/>
      <c r="L161" s="230"/>
      <c r="M161" s="231"/>
      <c r="N161" s="232"/>
      <c r="O161" s="232"/>
      <c r="P161" s="232"/>
      <c r="Q161" s="232"/>
      <c r="R161" s="232"/>
      <c r="S161" s="232"/>
      <c r="T161" s="23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4" t="s">
        <v>138</v>
      </c>
      <c r="AU161" s="234" t="s">
        <v>85</v>
      </c>
      <c r="AV161" s="13" t="s">
        <v>85</v>
      </c>
      <c r="AW161" s="13" t="s">
        <v>36</v>
      </c>
      <c r="AX161" s="13" t="s">
        <v>75</v>
      </c>
      <c r="AY161" s="234" t="s">
        <v>126</v>
      </c>
    </row>
    <row r="162" spans="1:51" s="13" customFormat="1" ht="12">
      <c r="A162" s="13"/>
      <c r="B162" s="223"/>
      <c r="C162" s="224"/>
      <c r="D162" s="225" t="s">
        <v>138</v>
      </c>
      <c r="E162" s="226" t="s">
        <v>19</v>
      </c>
      <c r="F162" s="227" t="s">
        <v>496</v>
      </c>
      <c r="G162" s="224"/>
      <c r="H162" s="228">
        <v>3.133</v>
      </c>
      <c r="I162" s="229"/>
      <c r="J162" s="224"/>
      <c r="K162" s="224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138</v>
      </c>
      <c r="AU162" s="234" t="s">
        <v>85</v>
      </c>
      <c r="AV162" s="13" t="s">
        <v>85</v>
      </c>
      <c r="AW162" s="13" t="s">
        <v>36</v>
      </c>
      <c r="AX162" s="13" t="s">
        <v>75</v>
      </c>
      <c r="AY162" s="234" t="s">
        <v>126</v>
      </c>
    </row>
    <row r="163" spans="1:51" s="15" customFormat="1" ht="12">
      <c r="A163" s="15"/>
      <c r="B163" s="246"/>
      <c r="C163" s="247"/>
      <c r="D163" s="225" t="s">
        <v>138</v>
      </c>
      <c r="E163" s="248" t="s">
        <v>19</v>
      </c>
      <c r="F163" s="249" t="s">
        <v>239</v>
      </c>
      <c r="G163" s="247"/>
      <c r="H163" s="250">
        <v>11.899000000000001</v>
      </c>
      <c r="I163" s="251"/>
      <c r="J163" s="247"/>
      <c r="K163" s="247"/>
      <c r="L163" s="252"/>
      <c r="M163" s="253"/>
      <c r="N163" s="254"/>
      <c r="O163" s="254"/>
      <c r="P163" s="254"/>
      <c r="Q163" s="254"/>
      <c r="R163" s="254"/>
      <c r="S163" s="254"/>
      <c r="T163" s="25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56" t="s">
        <v>138</v>
      </c>
      <c r="AU163" s="256" t="s">
        <v>85</v>
      </c>
      <c r="AV163" s="15" t="s">
        <v>134</v>
      </c>
      <c r="AW163" s="15" t="s">
        <v>36</v>
      </c>
      <c r="AX163" s="15" t="s">
        <v>83</v>
      </c>
      <c r="AY163" s="256" t="s">
        <v>126</v>
      </c>
    </row>
    <row r="164" spans="1:65" s="2" customFormat="1" ht="24.15" customHeight="1">
      <c r="A164" s="39"/>
      <c r="B164" s="40"/>
      <c r="C164" s="205" t="s">
        <v>197</v>
      </c>
      <c r="D164" s="205" t="s">
        <v>129</v>
      </c>
      <c r="E164" s="206" t="s">
        <v>284</v>
      </c>
      <c r="F164" s="207" t="s">
        <v>285</v>
      </c>
      <c r="G164" s="208" t="s">
        <v>144</v>
      </c>
      <c r="H164" s="209">
        <v>76.385</v>
      </c>
      <c r="I164" s="210"/>
      <c r="J164" s="211">
        <f>ROUND(I164*H164,2)</f>
        <v>0</v>
      </c>
      <c r="K164" s="207" t="s">
        <v>133</v>
      </c>
      <c r="L164" s="45"/>
      <c r="M164" s="212" t="s">
        <v>19</v>
      </c>
      <c r="N164" s="213" t="s">
        <v>46</v>
      </c>
      <c r="O164" s="85"/>
      <c r="P164" s="214">
        <f>O164*H164</f>
        <v>0</v>
      </c>
      <c r="Q164" s="214">
        <v>0</v>
      </c>
      <c r="R164" s="214">
        <f>Q164*H164</f>
        <v>0</v>
      </c>
      <c r="S164" s="214">
        <v>0.034</v>
      </c>
      <c r="T164" s="215">
        <f>S164*H164</f>
        <v>2.5970900000000006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134</v>
      </c>
      <c r="AT164" s="216" t="s">
        <v>129</v>
      </c>
      <c r="AU164" s="216" t="s">
        <v>85</v>
      </c>
      <c r="AY164" s="18" t="s">
        <v>126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83</v>
      </c>
      <c r="BK164" s="217">
        <f>ROUND(I164*H164,2)</f>
        <v>0</v>
      </c>
      <c r="BL164" s="18" t="s">
        <v>134</v>
      </c>
      <c r="BM164" s="216" t="s">
        <v>497</v>
      </c>
    </row>
    <row r="165" spans="1:47" s="2" customFormat="1" ht="12">
      <c r="A165" s="39"/>
      <c r="B165" s="40"/>
      <c r="C165" s="41"/>
      <c r="D165" s="218" t="s">
        <v>136</v>
      </c>
      <c r="E165" s="41"/>
      <c r="F165" s="219" t="s">
        <v>287</v>
      </c>
      <c r="G165" s="41"/>
      <c r="H165" s="41"/>
      <c r="I165" s="220"/>
      <c r="J165" s="41"/>
      <c r="K165" s="41"/>
      <c r="L165" s="45"/>
      <c r="M165" s="221"/>
      <c r="N165" s="222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136</v>
      </c>
      <c r="AU165" s="18" t="s">
        <v>85</v>
      </c>
    </row>
    <row r="166" spans="1:51" s="13" customFormat="1" ht="12">
      <c r="A166" s="13"/>
      <c r="B166" s="223"/>
      <c r="C166" s="224"/>
      <c r="D166" s="225" t="s">
        <v>138</v>
      </c>
      <c r="E166" s="226" t="s">
        <v>19</v>
      </c>
      <c r="F166" s="227" t="s">
        <v>498</v>
      </c>
      <c r="G166" s="224"/>
      <c r="H166" s="228">
        <v>16.24</v>
      </c>
      <c r="I166" s="229"/>
      <c r="J166" s="224"/>
      <c r="K166" s="224"/>
      <c r="L166" s="230"/>
      <c r="M166" s="231"/>
      <c r="N166" s="232"/>
      <c r="O166" s="232"/>
      <c r="P166" s="232"/>
      <c r="Q166" s="232"/>
      <c r="R166" s="232"/>
      <c r="S166" s="232"/>
      <c r="T166" s="23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4" t="s">
        <v>138</v>
      </c>
      <c r="AU166" s="234" t="s">
        <v>85</v>
      </c>
      <c r="AV166" s="13" t="s">
        <v>85</v>
      </c>
      <c r="AW166" s="13" t="s">
        <v>36</v>
      </c>
      <c r="AX166" s="13" t="s">
        <v>75</v>
      </c>
      <c r="AY166" s="234" t="s">
        <v>126</v>
      </c>
    </row>
    <row r="167" spans="1:51" s="13" customFormat="1" ht="12">
      <c r="A167" s="13"/>
      <c r="B167" s="223"/>
      <c r="C167" s="224"/>
      <c r="D167" s="225" t="s">
        <v>138</v>
      </c>
      <c r="E167" s="226" t="s">
        <v>19</v>
      </c>
      <c r="F167" s="227" t="s">
        <v>499</v>
      </c>
      <c r="G167" s="224"/>
      <c r="H167" s="228">
        <v>35.77</v>
      </c>
      <c r="I167" s="229"/>
      <c r="J167" s="224"/>
      <c r="K167" s="224"/>
      <c r="L167" s="230"/>
      <c r="M167" s="231"/>
      <c r="N167" s="232"/>
      <c r="O167" s="232"/>
      <c r="P167" s="232"/>
      <c r="Q167" s="232"/>
      <c r="R167" s="232"/>
      <c r="S167" s="232"/>
      <c r="T167" s="23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4" t="s">
        <v>138</v>
      </c>
      <c r="AU167" s="234" t="s">
        <v>85</v>
      </c>
      <c r="AV167" s="13" t="s">
        <v>85</v>
      </c>
      <c r="AW167" s="13" t="s">
        <v>36</v>
      </c>
      <c r="AX167" s="13" t="s">
        <v>75</v>
      </c>
      <c r="AY167" s="234" t="s">
        <v>126</v>
      </c>
    </row>
    <row r="168" spans="1:51" s="13" customFormat="1" ht="12">
      <c r="A168" s="13"/>
      <c r="B168" s="223"/>
      <c r="C168" s="224"/>
      <c r="D168" s="225" t="s">
        <v>138</v>
      </c>
      <c r="E168" s="226" t="s">
        <v>19</v>
      </c>
      <c r="F168" s="227" t="s">
        <v>500</v>
      </c>
      <c r="G168" s="224"/>
      <c r="H168" s="228">
        <v>14.652</v>
      </c>
      <c r="I168" s="229"/>
      <c r="J168" s="224"/>
      <c r="K168" s="224"/>
      <c r="L168" s="230"/>
      <c r="M168" s="231"/>
      <c r="N168" s="232"/>
      <c r="O168" s="232"/>
      <c r="P168" s="232"/>
      <c r="Q168" s="232"/>
      <c r="R168" s="232"/>
      <c r="S168" s="232"/>
      <c r="T168" s="23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4" t="s">
        <v>138</v>
      </c>
      <c r="AU168" s="234" t="s">
        <v>85</v>
      </c>
      <c r="AV168" s="13" t="s">
        <v>85</v>
      </c>
      <c r="AW168" s="13" t="s">
        <v>36</v>
      </c>
      <c r="AX168" s="13" t="s">
        <v>75</v>
      </c>
      <c r="AY168" s="234" t="s">
        <v>126</v>
      </c>
    </row>
    <row r="169" spans="1:51" s="13" customFormat="1" ht="12">
      <c r="A169" s="13"/>
      <c r="B169" s="223"/>
      <c r="C169" s="224"/>
      <c r="D169" s="225" t="s">
        <v>138</v>
      </c>
      <c r="E169" s="226" t="s">
        <v>19</v>
      </c>
      <c r="F169" s="227" t="s">
        <v>501</v>
      </c>
      <c r="G169" s="224"/>
      <c r="H169" s="228">
        <v>9.723</v>
      </c>
      <c r="I169" s="229"/>
      <c r="J169" s="224"/>
      <c r="K169" s="224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138</v>
      </c>
      <c r="AU169" s="234" t="s">
        <v>85</v>
      </c>
      <c r="AV169" s="13" t="s">
        <v>85</v>
      </c>
      <c r="AW169" s="13" t="s">
        <v>36</v>
      </c>
      <c r="AX169" s="13" t="s">
        <v>75</v>
      </c>
      <c r="AY169" s="234" t="s">
        <v>126</v>
      </c>
    </row>
    <row r="170" spans="1:51" s="15" customFormat="1" ht="12">
      <c r="A170" s="15"/>
      <c r="B170" s="246"/>
      <c r="C170" s="247"/>
      <c r="D170" s="225" t="s">
        <v>138</v>
      </c>
      <c r="E170" s="248" t="s">
        <v>19</v>
      </c>
      <c r="F170" s="249" t="s">
        <v>239</v>
      </c>
      <c r="G170" s="247"/>
      <c r="H170" s="250">
        <v>76.385</v>
      </c>
      <c r="I170" s="251"/>
      <c r="J170" s="247"/>
      <c r="K170" s="247"/>
      <c r="L170" s="252"/>
      <c r="M170" s="253"/>
      <c r="N170" s="254"/>
      <c r="O170" s="254"/>
      <c r="P170" s="254"/>
      <c r="Q170" s="254"/>
      <c r="R170" s="254"/>
      <c r="S170" s="254"/>
      <c r="T170" s="25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56" t="s">
        <v>138</v>
      </c>
      <c r="AU170" s="256" t="s">
        <v>85</v>
      </c>
      <c r="AV170" s="15" t="s">
        <v>134</v>
      </c>
      <c r="AW170" s="15" t="s">
        <v>36</v>
      </c>
      <c r="AX170" s="15" t="s">
        <v>83</v>
      </c>
      <c r="AY170" s="256" t="s">
        <v>126</v>
      </c>
    </row>
    <row r="171" spans="1:65" s="2" customFormat="1" ht="24.15" customHeight="1">
      <c r="A171" s="39"/>
      <c r="B171" s="40"/>
      <c r="C171" s="205" t="s">
        <v>204</v>
      </c>
      <c r="D171" s="205" t="s">
        <v>129</v>
      </c>
      <c r="E171" s="206" t="s">
        <v>292</v>
      </c>
      <c r="F171" s="207" t="s">
        <v>293</v>
      </c>
      <c r="G171" s="208" t="s">
        <v>144</v>
      </c>
      <c r="H171" s="209">
        <v>34.266</v>
      </c>
      <c r="I171" s="210"/>
      <c r="J171" s="211">
        <f>ROUND(I171*H171,2)</f>
        <v>0</v>
      </c>
      <c r="K171" s="207" t="s">
        <v>133</v>
      </c>
      <c r="L171" s="45"/>
      <c r="M171" s="212" t="s">
        <v>19</v>
      </c>
      <c r="N171" s="213" t="s">
        <v>46</v>
      </c>
      <c r="O171" s="85"/>
      <c r="P171" s="214">
        <f>O171*H171</f>
        <v>0</v>
      </c>
      <c r="Q171" s="214">
        <v>0</v>
      </c>
      <c r="R171" s="214">
        <f>Q171*H171</f>
        <v>0</v>
      </c>
      <c r="S171" s="214">
        <v>0.067</v>
      </c>
      <c r="T171" s="215">
        <f>S171*H171</f>
        <v>2.295822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134</v>
      </c>
      <c r="AT171" s="216" t="s">
        <v>129</v>
      </c>
      <c r="AU171" s="216" t="s">
        <v>85</v>
      </c>
      <c r="AY171" s="18" t="s">
        <v>126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83</v>
      </c>
      <c r="BK171" s="217">
        <f>ROUND(I171*H171,2)</f>
        <v>0</v>
      </c>
      <c r="BL171" s="18" t="s">
        <v>134</v>
      </c>
      <c r="BM171" s="216" t="s">
        <v>502</v>
      </c>
    </row>
    <row r="172" spans="1:47" s="2" customFormat="1" ht="12">
      <c r="A172" s="39"/>
      <c r="B172" s="40"/>
      <c r="C172" s="41"/>
      <c r="D172" s="218" t="s">
        <v>136</v>
      </c>
      <c r="E172" s="41"/>
      <c r="F172" s="219" t="s">
        <v>295</v>
      </c>
      <c r="G172" s="41"/>
      <c r="H172" s="41"/>
      <c r="I172" s="220"/>
      <c r="J172" s="41"/>
      <c r="K172" s="41"/>
      <c r="L172" s="45"/>
      <c r="M172" s="221"/>
      <c r="N172" s="222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136</v>
      </c>
      <c r="AU172" s="18" t="s">
        <v>85</v>
      </c>
    </row>
    <row r="173" spans="1:51" s="13" customFormat="1" ht="12">
      <c r="A173" s="13"/>
      <c r="B173" s="223"/>
      <c r="C173" s="224"/>
      <c r="D173" s="225" t="s">
        <v>138</v>
      </c>
      <c r="E173" s="226" t="s">
        <v>19</v>
      </c>
      <c r="F173" s="227" t="s">
        <v>503</v>
      </c>
      <c r="G173" s="224"/>
      <c r="H173" s="228">
        <v>4.8</v>
      </c>
      <c r="I173" s="229"/>
      <c r="J173" s="224"/>
      <c r="K173" s="224"/>
      <c r="L173" s="230"/>
      <c r="M173" s="231"/>
      <c r="N173" s="232"/>
      <c r="O173" s="232"/>
      <c r="P173" s="232"/>
      <c r="Q173" s="232"/>
      <c r="R173" s="232"/>
      <c r="S173" s="232"/>
      <c r="T173" s="23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4" t="s">
        <v>138</v>
      </c>
      <c r="AU173" s="234" t="s">
        <v>85</v>
      </c>
      <c r="AV173" s="13" t="s">
        <v>85</v>
      </c>
      <c r="AW173" s="13" t="s">
        <v>36</v>
      </c>
      <c r="AX173" s="13" t="s">
        <v>75</v>
      </c>
      <c r="AY173" s="234" t="s">
        <v>126</v>
      </c>
    </row>
    <row r="174" spans="1:51" s="13" customFormat="1" ht="12">
      <c r="A174" s="13"/>
      <c r="B174" s="223"/>
      <c r="C174" s="224"/>
      <c r="D174" s="225" t="s">
        <v>138</v>
      </c>
      <c r="E174" s="226" t="s">
        <v>19</v>
      </c>
      <c r="F174" s="227" t="s">
        <v>504</v>
      </c>
      <c r="G174" s="224"/>
      <c r="H174" s="228">
        <v>6.4</v>
      </c>
      <c r="I174" s="229"/>
      <c r="J174" s="224"/>
      <c r="K174" s="224"/>
      <c r="L174" s="230"/>
      <c r="M174" s="231"/>
      <c r="N174" s="232"/>
      <c r="O174" s="232"/>
      <c r="P174" s="232"/>
      <c r="Q174" s="232"/>
      <c r="R174" s="232"/>
      <c r="S174" s="232"/>
      <c r="T174" s="23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4" t="s">
        <v>138</v>
      </c>
      <c r="AU174" s="234" t="s">
        <v>85</v>
      </c>
      <c r="AV174" s="13" t="s">
        <v>85</v>
      </c>
      <c r="AW174" s="13" t="s">
        <v>36</v>
      </c>
      <c r="AX174" s="13" t="s">
        <v>75</v>
      </c>
      <c r="AY174" s="234" t="s">
        <v>126</v>
      </c>
    </row>
    <row r="175" spans="1:51" s="13" customFormat="1" ht="12">
      <c r="A175" s="13"/>
      <c r="B175" s="223"/>
      <c r="C175" s="224"/>
      <c r="D175" s="225" t="s">
        <v>138</v>
      </c>
      <c r="E175" s="226" t="s">
        <v>19</v>
      </c>
      <c r="F175" s="227" t="s">
        <v>505</v>
      </c>
      <c r="G175" s="224"/>
      <c r="H175" s="228">
        <v>15.12</v>
      </c>
      <c r="I175" s="229"/>
      <c r="J175" s="224"/>
      <c r="K175" s="224"/>
      <c r="L175" s="230"/>
      <c r="M175" s="231"/>
      <c r="N175" s="232"/>
      <c r="O175" s="232"/>
      <c r="P175" s="232"/>
      <c r="Q175" s="232"/>
      <c r="R175" s="232"/>
      <c r="S175" s="232"/>
      <c r="T175" s="23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4" t="s">
        <v>138</v>
      </c>
      <c r="AU175" s="234" t="s">
        <v>85</v>
      </c>
      <c r="AV175" s="13" t="s">
        <v>85</v>
      </c>
      <c r="AW175" s="13" t="s">
        <v>36</v>
      </c>
      <c r="AX175" s="13" t="s">
        <v>75</v>
      </c>
      <c r="AY175" s="234" t="s">
        <v>126</v>
      </c>
    </row>
    <row r="176" spans="1:51" s="13" customFormat="1" ht="12">
      <c r="A176" s="13"/>
      <c r="B176" s="223"/>
      <c r="C176" s="224"/>
      <c r="D176" s="225" t="s">
        <v>138</v>
      </c>
      <c r="E176" s="226" t="s">
        <v>19</v>
      </c>
      <c r="F176" s="227" t="s">
        <v>506</v>
      </c>
      <c r="G176" s="224"/>
      <c r="H176" s="228">
        <v>2.2</v>
      </c>
      <c r="I176" s="229"/>
      <c r="J176" s="224"/>
      <c r="K176" s="224"/>
      <c r="L176" s="230"/>
      <c r="M176" s="231"/>
      <c r="N176" s="232"/>
      <c r="O176" s="232"/>
      <c r="P176" s="232"/>
      <c r="Q176" s="232"/>
      <c r="R176" s="232"/>
      <c r="S176" s="232"/>
      <c r="T176" s="23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4" t="s">
        <v>138</v>
      </c>
      <c r="AU176" s="234" t="s">
        <v>85</v>
      </c>
      <c r="AV176" s="13" t="s">
        <v>85</v>
      </c>
      <c r="AW176" s="13" t="s">
        <v>36</v>
      </c>
      <c r="AX176" s="13" t="s">
        <v>75</v>
      </c>
      <c r="AY176" s="234" t="s">
        <v>126</v>
      </c>
    </row>
    <row r="177" spans="1:51" s="13" customFormat="1" ht="12">
      <c r="A177" s="13"/>
      <c r="B177" s="223"/>
      <c r="C177" s="224"/>
      <c r="D177" s="225" t="s">
        <v>138</v>
      </c>
      <c r="E177" s="226" t="s">
        <v>19</v>
      </c>
      <c r="F177" s="227" t="s">
        <v>507</v>
      </c>
      <c r="G177" s="224"/>
      <c r="H177" s="228">
        <v>2.2</v>
      </c>
      <c r="I177" s="229"/>
      <c r="J177" s="224"/>
      <c r="K177" s="224"/>
      <c r="L177" s="230"/>
      <c r="M177" s="231"/>
      <c r="N177" s="232"/>
      <c r="O177" s="232"/>
      <c r="P177" s="232"/>
      <c r="Q177" s="232"/>
      <c r="R177" s="232"/>
      <c r="S177" s="232"/>
      <c r="T177" s="23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4" t="s">
        <v>138</v>
      </c>
      <c r="AU177" s="234" t="s">
        <v>85</v>
      </c>
      <c r="AV177" s="13" t="s">
        <v>85</v>
      </c>
      <c r="AW177" s="13" t="s">
        <v>36</v>
      </c>
      <c r="AX177" s="13" t="s">
        <v>75</v>
      </c>
      <c r="AY177" s="234" t="s">
        <v>126</v>
      </c>
    </row>
    <row r="178" spans="1:51" s="13" customFormat="1" ht="12">
      <c r="A178" s="13"/>
      <c r="B178" s="223"/>
      <c r="C178" s="224"/>
      <c r="D178" s="225" t="s">
        <v>138</v>
      </c>
      <c r="E178" s="226" t="s">
        <v>19</v>
      </c>
      <c r="F178" s="227" t="s">
        <v>508</v>
      </c>
      <c r="G178" s="224"/>
      <c r="H178" s="228">
        <v>1.773</v>
      </c>
      <c r="I178" s="229"/>
      <c r="J178" s="224"/>
      <c r="K178" s="224"/>
      <c r="L178" s="230"/>
      <c r="M178" s="231"/>
      <c r="N178" s="232"/>
      <c r="O178" s="232"/>
      <c r="P178" s="232"/>
      <c r="Q178" s="232"/>
      <c r="R178" s="232"/>
      <c r="S178" s="232"/>
      <c r="T178" s="23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4" t="s">
        <v>138</v>
      </c>
      <c r="AU178" s="234" t="s">
        <v>85</v>
      </c>
      <c r="AV178" s="13" t="s">
        <v>85</v>
      </c>
      <c r="AW178" s="13" t="s">
        <v>36</v>
      </c>
      <c r="AX178" s="13" t="s">
        <v>75</v>
      </c>
      <c r="AY178" s="234" t="s">
        <v>126</v>
      </c>
    </row>
    <row r="179" spans="1:51" s="13" customFormat="1" ht="12">
      <c r="A179" s="13"/>
      <c r="B179" s="223"/>
      <c r="C179" s="224"/>
      <c r="D179" s="225" t="s">
        <v>138</v>
      </c>
      <c r="E179" s="226" t="s">
        <v>19</v>
      </c>
      <c r="F179" s="227" t="s">
        <v>509</v>
      </c>
      <c r="G179" s="224"/>
      <c r="H179" s="228">
        <v>1.773</v>
      </c>
      <c r="I179" s="229"/>
      <c r="J179" s="224"/>
      <c r="K179" s="224"/>
      <c r="L179" s="230"/>
      <c r="M179" s="231"/>
      <c r="N179" s="232"/>
      <c r="O179" s="232"/>
      <c r="P179" s="232"/>
      <c r="Q179" s="232"/>
      <c r="R179" s="232"/>
      <c r="S179" s="232"/>
      <c r="T179" s="23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4" t="s">
        <v>138</v>
      </c>
      <c r="AU179" s="234" t="s">
        <v>85</v>
      </c>
      <c r="AV179" s="13" t="s">
        <v>85</v>
      </c>
      <c r="AW179" s="13" t="s">
        <v>36</v>
      </c>
      <c r="AX179" s="13" t="s">
        <v>75</v>
      </c>
      <c r="AY179" s="234" t="s">
        <v>126</v>
      </c>
    </row>
    <row r="180" spans="1:51" s="15" customFormat="1" ht="12">
      <c r="A180" s="15"/>
      <c r="B180" s="246"/>
      <c r="C180" s="247"/>
      <c r="D180" s="225" t="s">
        <v>138</v>
      </c>
      <c r="E180" s="248" t="s">
        <v>19</v>
      </c>
      <c r="F180" s="249" t="s">
        <v>239</v>
      </c>
      <c r="G180" s="247"/>
      <c r="H180" s="250">
        <v>34.266000000000005</v>
      </c>
      <c r="I180" s="251"/>
      <c r="J180" s="247"/>
      <c r="K180" s="247"/>
      <c r="L180" s="252"/>
      <c r="M180" s="253"/>
      <c r="N180" s="254"/>
      <c r="O180" s="254"/>
      <c r="P180" s="254"/>
      <c r="Q180" s="254"/>
      <c r="R180" s="254"/>
      <c r="S180" s="254"/>
      <c r="T180" s="25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56" t="s">
        <v>138</v>
      </c>
      <c r="AU180" s="256" t="s">
        <v>85</v>
      </c>
      <c r="AV180" s="15" t="s">
        <v>134</v>
      </c>
      <c r="AW180" s="15" t="s">
        <v>36</v>
      </c>
      <c r="AX180" s="15" t="s">
        <v>83</v>
      </c>
      <c r="AY180" s="256" t="s">
        <v>126</v>
      </c>
    </row>
    <row r="181" spans="1:65" s="2" customFormat="1" ht="24.15" customHeight="1">
      <c r="A181" s="39"/>
      <c r="B181" s="40"/>
      <c r="C181" s="205" t="s">
        <v>212</v>
      </c>
      <c r="D181" s="205" t="s">
        <v>129</v>
      </c>
      <c r="E181" s="206" t="s">
        <v>510</v>
      </c>
      <c r="F181" s="207" t="s">
        <v>511</v>
      </c>
      <c r="G181" s="208" t="s">
        <v>144</v>
      </c>
      <c r="H181" s="209">
        <v>6.88</v>
      </c>
      <c r="I181" s="210"/>
      <c r="J181" s="211">
        <f>ROUND(I181*H181,2)</f>
        <v>0</v>
      </c>
      <c r="K181" s="207" t="s">
        <v>133</v>
      </c>
      <c r="L181" s="45"/>
      <c r="M181" s="212" t="s">
        <v>19</v>
      </c>
      <c r="N181" s="213" t="s">
        <v>46</v>
      </c>
      <c r="O181" s="85"/>
      <c r="P181" s="214">
        <f>O181*H181</f>
        <v>0</v>
      </c>
      <c r="Q181" s="214">
        <v>0</v>
      </c>
      <c r="R181" s="214">
        <f>Q181*H181</f>
        <v>0</v>
      </c>
      <c r="S181" s="214">
        <v>0.089</v>
      </c>
      <c r="T181" s="215">
        <f>S181*H181</f>
        <v>0.61232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134</v>
      </c>
      <c r="AT181" s="216" t="s">
        <v>129</v>
      </c>
      <c r="AU181" s="216" t="s">
        <v>85</v>
      </c>
      <c r="AY181" s="18" t="s">
        <v>126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83</v>
      </c>
      <c r="BK181" s="217">
        <f>ROUND(I181*H181,2)</f>
        <v>0</v>
      </c>
      <c r="BL181" s="18" t="s">
        <v>134</v>
      </c>
      <c r="BM181" s="216" t="s">
        <v>512</v>
      </c>
    </row>
    <row r="182" spans="1:47" s="2" customFormat="1" ht="12">
      <c r="A182" s="39"/>
      <c r="B182" s="40"/>
      <c r="C182" s="41"/>
      <c r="D182" s="218" t="s">
        <v>136</v>
      </c>
      <c r="E182" s="41"/>
      <c r="F182" s="219" t="s">
        <v>513</v>
      </c>
      <c r="G182" s="41"/>
      <c r="H182" s="41"/>
      <c r="I182" s="220"/>
      <c r="J182" s="41"/>
      <c r="K182" s="41"/>
      <c r="L182" s="45"/>
      <c r="M182" s="221"/>
      <c r="N182" s="222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136</v>
      </c>
      <c r="AU182" s="18" t="s">
        <v>85</v>
      </c>
    </row>
    <row r="183" spans="1:51" s="13" customFormat="1" ht="12">
      <c r="A183" s="13"/>
      <c r="B183" s="223"/>
      <c r="C183" s="224"/>
      <c r="D183" s="225" t="s">
        <v>138</v>
      </c>
      <c r="E183" s="226" t="s">
        <v>19</v>
      </c>
      <c r="F183" s="227" t="s">
        <v>514</v>
      </c>
      <c r="G183" s="224"/>
      <c r="H183" s="228">
        <v>0.584</v>
      </c>
      <c r="I183" s="229"/>
      <c r="J183" s="224"/>
      <c r="K183" s="224"/>
      <c r="L183" s="230"/>
      <c r="M183" s="231"/>
      <c r="N183" s="232"/>
      <c r="O183" s="232"/>
      <c r="P183" s="232"/>
      <c r="Q183" s="232"/>
      <c r="R183" s="232"/>
      <c r="S183" s="232"/>
      <c r="T183" s="23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4" t="s">
        <v>138</v>
      </c>
      <c r="AU183" s="234" t="s">
        <v>85</v>
      </c>
      <c r="AV183" s="13" t="s">
        <v>85</v>
      </c>
      <c r="AW183" s="13" t="s">
        <v>36</v>
      </c>
      <c r="AX183" s="13" t="s">
        <v>75</v>
      </c>
      <c r="AY183" s="234" t="s">
        <v>126</v>
      </c>
    </row>
    <row r="184" spans="1:51" s="13" customFormat="1" ht="12">
      <c r="A184" s="13"/>
      <c r="B184" s="223"/>
      <c r="C184" s="224"/>
      <c r="D184" s="225" t="s">
        <v>138</v>
      </c>
      <c r="E184" s="226" t="s">
        <v>19</v>
      </c>
      <c r="F184" s="227" t="s">
        <v>515</v>
      </c>
      <c r="G184" s="224"/>
      <c r="H184" s="228">
        <v>0.352</v>
      </c>
      <c r="I184" s="229"/>
      <c r="J184" s="224"/>
      <c r="K184" s="224"/>
      <c r="L184" s="230"/>
      <c r="M184" s="231"/>
      <c r="N184" s="232"/>
      <c r="O184" s="232"/>
      <c r="P184" s="232"/>
      <c r="Q184" s="232"/>
      <c r="R184" s="232"/>
      <c r="S184" s="232"/>
      <c r="T184" s="23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4" t="s">
        <v>138</v>
      </c>
      <c r="AU184" s="234" t="s">
        <v>85</v>
      </c>
      <c r="AV184" s="13" t="s">
        <v>85</v>
      </c>
      <c r="AW184" s="13" t="s">
        <v>36</v>
      </c>
      <c r="AX184" s="13" t="s">
        <v>75</v>
      </c>
      <c r="AY184" s="234" t="s">
        <v>126</v>
      </c>
    </row>
    <row r="185" spans="1:51" s="13" customFormat="1" ht="12">
      <c r="A185" s="13"/>
      <c r="B185" s="223"/>
      <c r="C185" s="224"/>
      <c r="D185" s="225" t="s">
        <v>138</v>
      </c>
      <c r="E185" s="226" t="s">
        <v>19</v>
      </c>
      <c r="F185" s="227" t="s">
        <v>516</v>
      </c>
      <c r="G185" s="224"/>
      <c r="H185" s="228">
        <v>1.856</v>
      </c>
      <c r="I185" s="229"/>
      <c r="J185" s="224"/>
      <c r="K185" s="224"/>
      <c r="L185" s="230"/>
      <c r="M185" s="231"/>
      <c r="N185" s="232"/>
      <c r="O185" s="232"/>
      <c r="P185" s="232"/>
      <c r="Q185" s="232"/>
      <c r="R185" s="232"/>
      <c r="S185" s="232"/>
      <c r="T185" s="23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4" t="s">
        <v>138</v>
      </c>
      <c r="AU185" s="234" t="s">
        <v>85</v>
      </c>
      <c r="AV185" s="13" t="s">
        <v>85</v>
      </c>
      <c r="AW185" s="13" t="s">
        <v>36</v>
      </c>
      <c r="AX185" s="13" t="s">
        <v>75</v>
      </c>
      <c r="AY185" s="234" t="s">
        <v>126</v>
      </c>
    </row>
    <row r="186" spans="1:51" s="13" customFormat="1" ht="12">
      <c r="A186" s="13"/>
      <c r="B186" s="223"/>
      <c r="C186" s="224"/>
      <c r="D186" s="225" t="s">
        <v>138</v>
      </c>
      <c r="E186" s="226" t="s">
        <v>19</v>
      </c>
      <c r="F186" s="227" t="s">
        <v>517</v>
      </c>
      <c r="G186" s="224"/>
      <c r="H186" s="228">
        <v>4.088</v>
      </c>
      <c r="I186" s="229"/>
      <c r="J186" s="224"/>
      <c r="K186" s="224"/>
      <c r="L186" s="230"/>
      <c r="M186" s="231"/>
      <c r="N186" s="232"/>
      <c r="O186" s="232"/>
      <c r="P186" s="232"/>
      <c r="Q186" s="232"/>
      <c r="R186" s="232"/>
      <c r="S186" s="232"/>
      <c r="T186" s="23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4" t="s">
        <v>138</v>
      </c>
      <c r="AU186" s="234" t="s">
        <v>85</v>
      </c>
      <c r="AV186" s="13" t="s">
        <v>85</v>
      </c>
      <c r="AW186" s="13" t="s">
        <v>36</v>
      </c>
      <c r="AX186" s="13" t="s">
        <v>75</v>
      </c>
      <c r="AY186" s="234" t="s">
        <v>126</v>
      </c>
    </row>
    <row r="187" spans="1:51" s="15" customFormat="1" ht="12">
      <c r="A187" s="15"/>
      <c r="B187" s="246"/>
      <c r="C187" s="247"/>
      <c r="D187" s="225" t="s">
        <v>138</v>
      </c>
      <c r="E187" s="248" t="s">
        <v>19</v>
      </c>
      <c r="F187" s="249" t="s">
        <v>239</v>
      </c>
      <c r="G187" s="247"/>
      <c r="H187" s="250">
        <v>6.88</v>
      </c>
      <c r="I187" s="251"/>
      <c r="J187" s="247"/>
      <c r="K187" s="247"/>
      <c r="L187" s="252"/>
      <c r="M187" s="253"/>
      <c r="N187" s="254"/>
      <c r="O187" s="254"/>
      <c r="P187" s="254"/>
      <c r="Q187" s="254"/>
      <c r="R187" s="254"/>
      <c r="S187" s="254"/>
      <c r="T187" s="25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56" t="s">
        <v>138</v>
      </c>
      <c r="AU187" s="256" t="s">
        <v>85</v>
      </c>
      <c r="AV187" s="15" t="s">
        <v>134</v>
      </c>
      <c r="AW187" s="15" t="s">
        <v>36</v>
      </c>
      <c r="AX187" s="15" t="s">
        <v>83</v>
      </c>
      <c r="AY187" s="256" t="s">
        <v>126</v>
      </c>
    </row>
    <row r="188" spans="1:63" s="12" customFormat="1" ht="22.8" customHeight="1">
      <c r="A188" s="12"/>
      <c r="B188" s="189"/>
      <c r="C188" s="190"/>
      <c r="D188" s="191" t="s">
        <v>74</v>
      </c>
      <c r="E188" s="203" t="s">
        <v>304</v>
      </c>
      <c r="F188" s="203" t="s">
        <v>305</v>
      </c>
      <c r="G188" s="190"/>
      <c r="H188" s="190"/>
      <c r="I188" s="193"/>
      <c r="J188" s="204">
        <f>BK188</f>
        <v>0</v>
      </c>
      <c r="K188" s="190"/>
      <c r="L188" s="195"/>
      <c r="M188" s="196"/>
      <c r="N188" s="197"/>
      <c r="O188" s="197"/>
      <c r="P188" s="198">
        <f>SUM(P189:P197)</f>
        <v>0</v>
      </c>
      <c r="Q188" s="197"/>
      <c r="R188" s="198">
        <f>SUM(R189:R197)</f>
        <v>0</v>
      </c>
      <c r="S188" s="197"/>
      <c r="T188" s="199">
        <f>SUM(T189:T197)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0" t="s">
        <v>83</v>
      </c>
      <c r="AT188" s="201" t="s">
        <v>74</v>
      </c>
      <c r="AU188" s="201" t="s">
        <v>83</v>
      </c>
      <c r="AY188" s="200" t="s">
        <v>126</v>
      </c>
      <c r="BK188" s="202">
        <f>SUM(BK189:BK197)</f>
        <v>0</v>
      </c>
    </row>
    <row r="189" spans="1:65" s="2" customFormat="1" ht="24.15" customHeight="1">
      <c r="A189" s="39"/>
      <c r="B189" s="40"/>
      <c r="C189" s="205" t="s">
        <v>219</v>
      </c>
      <c r="D189" s="205" t="s">
        <v>129</v>
      </c>
      <c r="E189" s="206" t="s">
        <v>307</v>
      </c>
      <c r="F189" s="207" t="s">
        <v>308</v>
      </c>
      <c r="G189" s="208" t="s">
        <v>309</v>
      </c>
      <c r="H189" s="209">
        <v>6.218</v>
      </c>
      <c r="I189" s="210"/>
      <c r="J189" s="211">
        <f>ROUND(I189*H189,2)</f>
        <v>0</v>
      </c>
      <c r="K189" s="207" t="s">
        <v>133</v>
      </c>
      <c r="L189" s="45"/>
      <c r="M189" s="212" t="s">
        <v>19</v>
      </c>
      <c r="N189" s="213" t="s">
        <v>46</v>
      </c>
      <c r="O189" s="85"/>
      <c r="P189" s="214">
        <f>O189*H189</f>
        <v>0</v>
      </c>
      <c r="Q189" s="214">
        <v>0</v>
      </c>
      <c r="R189" s="214">
        <f>Q189*H189</f>
        <v>0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134</v>
      </c>
      <c r="AT189" s="216" t="s">
        <v>129</v>
      </c>
      <c r="AU189" s="216" t="s">
        <v>85</v>
      </c>
      <c r="AY189" s="18" t="s">
        <v>126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83</v>
      </c>
      <c r="BK189" s="217">
        <f>ROUND(I189*H189,2)</f>
        <v>0</v>
      </c>
      <c r="BL189" s="18" t="s">
        <v>134</v>
      </c>
      <c r="BM189" s="216" t="s">
        <v>518</v>
      </c>
    </row>
    <row r="190" spans="1:47" s="2" customFormat="1" ht="12">
      <c r="A190" s="39"/>
      <c r="B190" s="40"/>
      <c r="C190" s="41"/>
      <c r="D190" s="218" t="s">
        <v>136</v>
      </c>
      <c r="E190" s="41"/>
      <c r="F190" s="219" t="s">
        <v>311</v>
      </c>
      <c r="G190" s="41"/>
      <c r="H190" s="41"/>
      <c r="I190" s="220"/>
      <c r="J190" s="41"/>
      <c r="K190" s="41"/>
      <c r="L190" s="45"/>
      <c r="M190" s="221"/>
      <c r="N190" s="222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136</v>
      </c>
      <c r="AU190" s="18" t="s">
        <v>85</v>
      </c>
    </row>
    <row r="191" spans="1:65" s="2" customFormat="1" ht="21.75" customHeight="1">
      <c r="A191" s="39"/>
      <c r="B191" s="40"/>
      <c r="C191" s="205" t="s">
        <v>240</v>
      </c>
      <c r="D191" s="205" t="s">
        <v>129</v>
      </c>
      <c r="E191" s="206" t="s">
        <v>313</v>
      </c>
      <c r="F191" s="207" t="s">
        <v>314</v>
      </c>
      <c r="G191" s="208" t="s">
        <v>309</v>
      </c>
      <c r="H191" s="209">
        <v>6.218</v>
      </c>
      <c r="I191" s="210"/>
      <c r="J191" s="211">
        <f>ROUND(I191*H191,2)</f>
        <v>0</v>
      </c>
      <c r="K191" s="207" t="s">
        <v>133</v>
      </c>
      <c r="L191" s="45"/>
      <c r="M191" s="212" t="s">
        <v>19</v>
      </c>
      <c r="N191" s="213" t="s">
        <v>46</v>
      </c>
      <c r="O191" s="85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134</v>
      </c>
      <c r="AT191" s="216" t="s">
        <v>129</v>
      </c>
      <c r="AU191" s="216" t="s">
        <v>85</v>
      </c>
      <c r="AY191" s="18" t="s">
        <v>126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83</v>
      </c>
      <c r="BK191" s="217">
        <f>ROUND(I191*H191,2)</f>
        <v>0</v>
      </c>
      <c r="BL191" s="18" t="s">
        <v>134</v>
      </c>
      <c r="BM191" s="216" t="s">
        <v>519</v>
      </c>
    </row>
    <row r="192" spans="1:47" s="2" customFormat="1" ht="12">
      <c r="A192" s="39"/>
      <c r="B192" s="40"/>
      <c r="C192" s="41"/>
      <c r="D192" s="218" t="s">
        <v>136</v>
      </c>
      <c r="E192" s="41"/>
      <c r="F192" s="219" t="s">
        <v>316</v>
      </c>
      <c r="G192" s="41"/>
      <c r="H192" s="41"/>
      <c r="I192" s="220"/>
      <c r="J192" s="41"/>
      <c r="K192" s="41"/>
      <c r="L192" s="45"/>
      <c r="M192" s="221"/>
      <c r="N192" s="222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136</v>
      </c>
      <c r="AU192" s="18" t="s">
        <v>85</v>
      </c>
    </row>
    <row r="193" spans="1:65" s="2" customFormat="1" ht="24.15" customHeight="1">
      <c r="A193" s="39"/>
      <c r="B193" s="40"/>
      <c r="C193" s="205" t="s">
        <v>8</v>
      </c>
      <c r="D193" s="205" t="s">
        <v>129</v>
      </c>
      <c r="E193" s="206" t="s">
        <v>318</v>
      </c>
      <c r="F193" s="207" t="s">
        <v>319</v>
      </c>
      <c r="G193" s="208" t="s">
        <v>309</v>
      </c>
      <c r="H193" s="209">
        <v>87.052</v>
      </c>
      <c r="I193" s="210"/>
      <c r="J193" s="211">
        <f>ROUND(I193*H193,2)</f>
        <v>0</v>
      </c>
      <c r="K193" s="207" t="s">
        <v>133</v>
      </c>
      <c r="L193" s="45"/>
      <c r="M193" s="212" t="s">
        <v>19</v>
      </c>
      <c r="N193" s="213" t="s">
        <v>46</v>
      </c>
      <c r="O193" s="85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134</v>
      </c>
      <c r="AT193" s="216" t="s">
        <v>129</v>
      </c>
      <c r="AU193" s="216" t="s">
        <v>85</v>
      </c>
      <c r="AY193" s="18" t="s">
        <v>126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83</v>
      </c>
      <c r="BK193" s="217">
        <f>ROUND(I193*H193,2)</f>
        <v>0</v>
      </c>
      <c r="BL193" s="18" t="s">
        <v>134</v>
      </c>
      <c r="BM193" s="216" t="s">
        <v>520</v>
      </c>
    </row>
    <row r="194" spans="1:47" s="2" customFormat="1" ht="12">
      <c r="A194" s="39"/>
      <c r="B194" s="40"/>
      <c r="C194" s="41"/>
      <c r="D194" s="218" t="s">
        <v>136</v>
      </c>
      <c r="E194" s="41"/>
      <c r="F194" s="219" t="s">
        <v>321</v>
      </c>
      <c r="G194" s="41"/>
      <c r="H194" s="41"/>
      <c r="I194" s="220"/>
      <c r="J194" s="41"/>
      <c r="K194" s="41"/>
      <c r="L194" s="45"/>
      <c r="M194" s="221"/>
      <c r="N194" s="222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136</v>
      </c>
      <c r="AU194" s="18" t="s">
        <v>85</v>
      </c>
    </row>
    <row r="195" spans="1:51" s="13" customFormat="1" ht="12">
      <c r="A195" s="13"/>
      <c r="B195" s="223"/>
      <c r="C195" s="224"/>
      <c r="D195" s="225" t="s">
        <v>138</v>
      </c>
      <c r="E195" s="224"/>
      <c r="F195" s="227" t="s">
        <v>521</v>
      </c>
      <c r="G195" s="224"/>
      <c r="H195" s="228">
        <v>87.052</v>
      </c>
      <c r="I195" s="229"/>
      <c r="J195" s="224"/>
      <c r="K195" s="224"/>
      <c r="L195" s="230"/>
      <c r="M195" s="231"/>
      <c r="N195" s="232"/>
      <c r="O195" s="232"/>
      <c r="P195" s="232"/>
      <c r="Q195" s="232"/>
      <c r="R195" s="232"/>
      <c r="S195" s="232"/>
      <c r="T195" s="23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4" t="s">
        <v>138</v>
      </c>
      <c r="AU195" s="234" t="s">
        <v>85</v>
      </c>
      <c r="AV195" s="13" t="s">
        <v>85</v>
      </c>
      <c r="AW195" s="13" t="s">
        <v>4</v>
      </c>
      <c r="AX195" s="13" t="s">
        <v>83</v>
      </c>
      <c r="AY195" s="234" t="s">
        <v>126</v>
      </c>
    </row>
    <row r="196" spans="1:65" s="2" customFormat="1" ht="16.5" customHeight="1">
      <c r="A196" s="39"/>
      <c r="B196" s="40"/>
      <c r="C196" s="257" t="s">
        <v>260</v>
      </c>
      <c r="D196" s="257" t="s">
        <v>324</v>
      </c>
      <c r="E196" s="258" t="s">
        <v>325</v>
      </c>
      <c r="F196" s="259" t="s">
        <v>326</v>
      </c>
      <c r="G196" s="260" t="s">
        <v>309</v>
      </c>
      <c r="H196" s="261">
        <v>4.606</v>
      </c>
      <c r="I196" s="262"/>
      <c r="J196" s="263">
        <f>ROUND(I196*H196,2)</f>
        <v>0</v>
      </c>
      <c r="K196" s="259" t="s">
        <v>133</v>
      </c>
      <c r="L196" s="264"/>
      <c r="M196" s="265" t="s">
        <v>19</v>
      </c>
      <c r="N196" s="266" t="s">
        <v>46</v>
      </c>
      <c r="O196" s="85"/>
      <c r="P196" s="214">
        <f>O196*H196</f>
        <v>0</v>
      </c>
      <c r="Q196" s="214">
        <v>0</v>
      </c>
      <c r="R196" s="214">
        <f>Q196*H196</f>
        <v>0</v>
      </c>
      <c r="S196" s="214">
        <v>0</v>
      </c>
      <c r="T196" s="215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6" t="s">
        <v>187</v>
      </c>
      <c r="AT196" s="216" t="s">
        <v>324</v>
      </c>
      <c r="AU196" s="216" t="s">
        <v>85</v>
      </c>
      <c r="AY196" s="18" t="s">
        <v>126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8" t="s">
        <v>83</v>
      </c>
      <c r="BK196" s="217">
        <f>ROUND(I196*H196,2)</f>
        <v>0</v>
      </c>
      <c r="BL196" s="18" t="s">
        <v>134</v>
      </c>
      <c r="BM196" s="216" t="s">
        <v>522</v>
      </c>
    </row>
    <row r="197" spans="1:65" s="2" customFormat="1" ht="21.75" customHeight="1">
      <c r="A197" s="39"/>
      <c r="B197" s="40"/>
      <c r="C197" s="257" t="s">
        <v>267</v>
      </c>
      <c r="D197" s="257" t="s">
        <v>324</v>
      </c>
      <c r="E197" s="258" t="s">
        <v>523</v>
      </c>
      <c r="F197" s="259" t="s">
        <v>524</v>
      </c>
      <c r="G197" s="260" t="s">
        <v>309</v>
      </c>
      <c r="H197" s="261">
        <v>0.612</v>
      </c>
      <c r="I197" s="262"/>
      <c r="J197" s="263">
        <f>ROUND(I197*H197,2)</f>
        <v>0</v>
      </c>
      <c r="K197" s="259" t="s">
        <v>133</v>
      </c>
      <c r="L197" s="264"/>
      <c r="M197" s="265" t="s">
        <v>19</v>
      </c>
      <c r="N197" s="266" t="s">
        <v>46</v>
      </c>
      <c r="O197" s="85"/>
      <c r="P197" s="214">
        <f>O197*H197</f>
        <v>0</v>
      </c>
      <c r="Q197" s="214">
        <v>0</v>
      </c>
      <c r="R197" s="214">
        <f>Q197*H197</f>
        <v>0</v>
      </c>
      <c r="S197" s="214">
        <v>0</v>
      </c>
      <c r="T197" s="215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6" t="s">
        <v>187</v>
      </c>
      <c r="AT197" s="216" t="s">
        <v>324</v>
      </c>
      <c r="AU197" s="216" t="s">
        <v>85</v>
      </c>
      <c r="AY197" s="18" t="s">
        <v>126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8" t="s">
        <v>83</v>
      </c>
      <c r="BK197" s="217">
        <f>ROUND(I197*H197,2)</f>
        <v>0</v>
      </c>
      <c r="BL197" s="18" t="s">
        <v>134</v>
      </c>
      <c r="BM197" s="216" t="s">
        <v>525</v>
      </c>
    </row>
    <row r="198" spans="1:63" s="12" customFormat="1" ht="22.8" customHeight="1">
      <c r="A198" s="12"/>
      <c r="B198" s="189"/>
      <c r="C198" s="190"/>
      <c r="D198" s="191" t="s">
        <v>74</v>
      </c>
      <c r="E198" s="203" t="s">
        <v>332</v>
      </c>
      <c r="F198" s="203" t="s">
        <v>333</v>
      </c>
      <c r="G198" s="190"/>
      <c r="H198" s="190"/>
      <c r="I198" s="193"/>
      <c r="J198" s="204">
        <f>BK198</f>
        <v>0</v>
      </c>
      <c r="K198" s="190"/>
      <c r="L198" s="195"/>
      <c r="M198" s="196"/>
      <c r="N198" s="197"/>
      <c r="O198" s="197"/>
      <c r="P198" s="198">
        <f>SUM(P199:P200)</f>
        <v>0</v>
      </c>
      <c r="Q198" s="197"/>
      <c r="R198" s="198">
        <f>SUM(R199:R200)</f>
        <v>0</v>
      </c>
      <c r="S198" s="197"/>
      <c r="T198" s="199">
        <f>SUM(T199:T200)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0" t="s">
        <v>83</v>
      </c>
      <c r="AT198" s="201" t="s">
        <v>74</v>
      </c>
      <c r="AU198" s="201" t="s">
        <v>83</v>
      </c>
      <c r="AY198" s="200" t="s">
        <v>126</v>
      </c>
      <c r="BK198" s="202">
        <f>SUM(BK199:BK200)</f>
        <v>0</v>
      </c>
    </row>
    <row r="199" spans="1:65" s="2" customFormat="1" ht="33" customHeight="1">
      <c r="A199" s="39"/>
      <c r="B199" s="40"/>
      <c r="C199" s="205" t="s">
        <v>275</v>
      </c>
      <c r="D199" s="205" t="s">
        <v>129</v>
      </c>
      <c r="E199" s="206" t="s">
        <v>335</v>
      </c>
      <c r="F199" s="207" t="s">
        <v>336</v>
      </c>
      <c r="G199" s="208" t="s">
        <v>309</v>
      </c>
      <c r="H199" s="209">
        <v>1.697</v>
      </c>
      <c r="I199" s="210"/>
      <c r="J199" s="211">
        <f>ROUND(I199*H199,2)</f>
        <v>0</v>
      </c>
      <c r="K199" s="207" t="s">
        <v>133</v>
      </c>
      <c r="L199" s="45"/>
      <c r="M199" s="212" t="s">
        <v>19</v>
      </c>
      <c r="N199" s="213" t="s">
        <v>46</v>
      </c>
      <c r="O199" s="85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134</v>
      </c>
      <c r="AT199" s="216" t="s">
        <v>129</v>
      </c>
      <c r="AU199" s="216" t="s">
        <v>85</v>
      </c>
      <c r="AY199" s="18" t="s">
        <v>126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83</v>
      </c>
      <c r="BK199" s="217">
        <f>ROUND(I199*H199,2)</f>
        <v>0</v>
      </c>
      <c r="BL199" s="18" t="s">
        <v>134</v>
      </c>
      <c r="BM199" s="216" t="s">
        <v>526</v>
      </c>
    </row>
    <row r="200" spans="1:47" s="2" customFormat="1" ht="12">
      <c r="A200" s="39"/>
      <c r="B200" s="40"/>
      <c r="C200" s="41"/>
      <c r="D200" s="218" t="s">
        <v>136</v>
      </c>
      <c r="E200" s="41"/>
      <c r="F200" s="219" t="s">
        <v>338</v>
      </c>
      <c r="G200" s="41"/>
      <c r="H200" s="41"/>
      <c r="I200" s="220"/>
      <c r="J200" s="41"/>
      <c r="K200" s="41"/>
      <c r="L200" s="45"/>
      <c r="M200" s="221"/>
      <c r="N200" s="222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136</v>
      </c>
      <c r="AU200" s="18" t="s">
        <v>85</v>
      </c>
    </row>
    <row r="201" spans="1:63" s="12" customFormat="1" ht="25.9" customHeight="1">
      <c r="A201" s="12"/>
      <c r="B201" s="189"/>
      <c r="C201" s="190"/>
      <c r="D201" s="191" t="s">
        <v>74</v>
      </c>
      <c r="E201" s="192" t="s">
        <v>339</v>
      </c>
      <c r="F201" s="192" t="s">
        <v>340</v>
      </c>
      <c r="G201" s="190"/>
      <c r="H201" s="190"/>
      <c r="I201" s="193"/>
      <c r="J201" s="194">
        <f>BK201</f>
        <v>0</v>
      </c>
      <c r="K201" s="190"/>
      <c r="L201" s="195"/>
      <c r="M201" s="196"/>
      <c r="N201" s="197"/>
      <c r="O201" s="197"/>
      <c r="P201" s="198">
        <f>P202+P215+P292+P329</f>
        <v>0</v>
      </c>
      <c r="Q201" s="197"/>
      <c r="R201" s="198">
        <f>R202+R215+R292+R329</f>
        <v>4.10511744</v>
      </c>
      <c r="S201" s="197"/>
      <c r="T201" s="199">
        <f>T202+T215+T292+T329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0" t="s">
        <v>85</v>
      </c>
      <c r="AT201" s="201" t="s">
        <v>74</v>
      </c>
      <c r="AU201" s="201" t="s">
        <v>75</v>
      </c>
      <c r="AY201" s="200" t="s">
        <v>126</v>
      </c>
      <c r="BK201" s="202">
        <f>BK202+BK215+BK292+BK329</f>
        <v>0</v>
      </c>
    </row>
    <row r="202" spans="1:63" s="12" customFormat="1" ht="22.8" customHeight="1">
      <c r="A202" s="12"/>
      <c r="B202" s="189"/>
      <c r="C202" s="190"/>
      <c r="D202" s="191" t="s">
        <v>74</v>
      </c>
      <c r="E202" s="203" t="s">
        <v>341</v>
      </c>
      <c r="F202" s="203" t="s">
        <v>342</v>
      </c>
      <c r="G202" s="190"/>
      <c r="H202" s="190"/>
      <c r="I202" s="193"/>
      <c r="J202" s="204">
        <f>BK202</f>
        <v>0</v>
      </c>
      <c r="K202" s="190"/>
      <c r="L202" s="195"/>
      <c r="M202" s="196"/>
      <c r="N202" s="197"/>
      <c r="O202" s="197"/>
      <c r="P202" s="198">
        <f>SUM(P203:P214)</f>
        <v>0</v>
      </c>
      <c r="Q202" s="197"/>
      <c r="R202" s="198">
        <f>SUM(R203:R214)</f>
        <v>0.0656832</v>
      </c>
      <c r="S202" s="197"/>
      <c r="T202" s="199">
        <f>SUM(T203:T214)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0" t="s">
        <v>85</v>
      </c>
      <c r="AT202" s="201" t="s">
        <v>74</v>
      </c>
      <c r="AU202" s="201" t="s">
        <v>83</v>
      </c>
      <c r="AY202" s="200" t="s">
        <v>126</v>
      </c>
      <c r="BK202" s="202">
        <f>SUM(BK203:BK214)</f>
        <v>0</v>
      </c>
    </row>
    <row r="203" spans="1:65" s="2" customFormat="1" ht="24.15" customHeight="1">
      <c r="A203" s="39"/>
      <c r="B203" s="40"/>
      <c r="C203" s="205" t="s">
        <v>283</v>
      </c>
      <c r="D203" s="205" t="s">
        <v>129</v>
      </c>
      <c r="E203" s="206" t="s">
        <v>344</v>
      </c>
      <c r="F203" s="207" t="s">
        <v>345</v>
      </c>
      <c r="G203" s="208" t="s">
        <v>164</v>
      </c>
      <c r="H203" s="209">
        <v>18.66</v>
      </c>
      <c r="I203" s="210"/>
      <c r="J203" s="211">
        <f>ROUND(I203*H203,2)</f>
        <v>0</v>
      </c>
      <c r="K203" s="207" t="s">
        <v>133</v>
      </c>
      <c r="L203" s="45"/>
      <c r="M203" s="212" t="s">
        <v>19</v>
      </c>
      <c r="N203" s="213" t="s">
        <v>46</v>
      </c>
      <c r="O203" s="85"/>
      <c r="P203" s="214">
        <f>O203*H203</f>
        <v>0</v>
      </c>
      <c r="Q203" s="214">
        <v>0.00352</v>
      </c>
      <c r="R203" s="214">
        <f>Q203*H203</f>
        <v>0.0656832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260</v>
      </c>
      <c r="AT203" s="216" t="s">
        <v>129</v>
      </c>
      <c r="AU203" s="216" t="s">
        <v>85</v>
      </c>
      <c r="AY203" s="18" t="s">
        <v>126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83</v>
      </c>
      <c r="BK203" s="217">
        <f>ROUND(I203*H203,2)</f>
        <v>0</v>
      </c>
      <c r="BL203" s="18" t="s">
        <v>260</v>
      </c>
      <c r="BM203" s="216" t="s">
        <v>527</v>
      </c>
    </row>
    <row r="204" spans="1:47" s="2" customFormat="1" ht="12">
      <c r="A204" s="39"/>
      <c r="B204" s="40"/>
      <c r="C204" s="41"/>
      <c r="D204" s="218" t="s">
        <v>136</v>
      </c>
      <c r="E204" s="41"/>
      <c r="F204" s="219" t="s">
        <v>347</v>
      </c>
      <c r="G204" s="41"/>
      <c r="H204" s="41"/>
      <c r="I204" s="220"/>
      <c r="J204" s="41"/>
      <c r="K204" s="41"/>
      <c r="L204" s="45"/>
      <c r="M204" s="221"/>
      <c r="N204" s="222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136</v>
      </c>
      <c r="AU204" s="18" t="s">
        <v>85</v>
      </c>
    </row>
    <row r="205" spans="1:51" s="13" customFormat="1" ht="12">
      <c r="A205" s="13"/>
      <c r="B205" s="223"/>
      <c r="C205" s="224"/>
      <c r="D205" s="225" t="s">
        <v>138</v>
      </c>
      <c r="E205" s="226" t="s">
        <v>19</v>
      </c>
      <c r="F205" s="227" t="s">
        <v>477</v>
      </c>
      <c r="G205" s="224"/>
      <c r="H205" s="228">
        <v>0.54</v>
      </c>
      <c r="I205" s="229"/>
      <c r="J205" s="224"/>
      <c r="K205" s="224"/>
      <c r="L205" s="230"/>
      <c r="M205" s="231"/>
      <c r="N205" s="232"/>
      <c r="O205" s="232"/>
      <c r="P205" s="232"/>
      <c r="Q205" s="232"/>
      <c r="R205" s="232"/>
      <c r="S205" s="232"/>
      <c r="T205" s="23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4" t="s">
        <v>138</v>
      </c>
      <c r="AU205" s="234" t="s">
        <v>85</v>
      </c>
      <c r="AV205" s="13" t="s">
        <v>85</v>
      </c>
      <c r="AW205" s="13" t="s">
        <v>36</v>
      </c>
      <c r="AX205" s="13" t="s">
        <v>75</v>
      </c>
      <c r="AY205" s="234" t="s">
        <v>126</v>
      </c>
    </row>
    <row r="206" spans="1:51" s="14" customFormat="1" ht="12">
      <c r="A206" s="14"/>
      <c r="B206" s="235"/>
      <c r="C206" s="236"/>
      <c r="D206" s="225" t="s">
        <v>138</v>
      </c>
      <c r="E206" s="237" t="s">
        <v>19</v>
      </c>
      <c r="F206" s="238" t="s">
        <v>230</v>
      </c>
      <c r="G206" s="236"/>
      <c r="H206" s="239">
        <v>0.54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5" t="s">
        <v>138</v>
      </c>
      <c r="AU206" s="245" t="s">
        <v>85</v>
      </c>
      <c r="AV206" s="14" t="s">
        <v>127</v>
      </c>
      <c r="AW206" s="14" t="s">
        <v>36</v>
      </c>
      <c r="AX206" s="14" t="s">
        <v>75</v>
      </c>
      <c r="AY206" s="245" t="s">
        <v>126</v>
      </c>
    </row>
    <row r="207" spans="1:51" s="13" customFormat="1" ht="12">
      <c r="A207" s="13"/>
      <c r="B207" s="223"/>
      <c r="C207" s="224"/>
      <c r="D207" s="225" t="s">
        <v>138</v>
      </c>
      <c r="E207" s="226" t="s">
        <v>19</v>
      </c>
      <c r="F207" s="227" t="s">
        <v>478</v>
      </c>
      <c r="G207" s="224"/>
      <c r="H207" s="228">
        <v>4.52</v>
      </c>
      <c r="I207" s="229"/>
      <c r="J207" s="224"/>
      <c r="K207" s="224"/>
      <c r="L207" s="230"/>
      <c r="M207" s="231"/>
      <c r="N207" s="232"/>
      <c r="O207" s="232"/>
      <c r="P207" s="232"/>
      <c r="Q207" s="232"/>
      <c r="R207" s="232"/>
      <c r="S207" s="232"/>
      <c r="T207" s="23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4" t="s">
        <v>138</v>
      </c>
      <c r="AU207" s="234" t="s">
        <v>85</v>
      </c>
      <c r="AV207" s="13" t="s">
        <v>85</v>
      </c>
      <c r="AW207" s="13" t="s">
        <v>36</v>
      </c>
      <c r="AX207" s="13" t="s">
        <v>75</v>
      </c>
      <c r="AY207" s="234" t="s">
        <v>126</v>
      </c>
    </row>
    <row r="208" spans="1:51" s="14" customFormat="1" ht="12">
      <c r="A208" s="14"/>
      <c r="B208" s="235"/>
      <c r="C208" s="236"/>
      <c r="D208" s="225" t="s">
        <v>138</v>
      </c>
      <c r="E208" s="237" t="s">
        <v>19</v>
      </c>
      <c r="F208" s="238" t="s">
        <v>234</v>
      </c>
      <c r="G208" s="236"/>
      <c r="H208" s="239">
        <v>4.52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5" t="s">
        <v>138</v>
      </c>
      <c r="AU208" s="245" t="s">
        <v>85</v>
      </c>
      <c r="AV208" s="14" t="s">
        <v>127</v>
      </c>
      <c r="AW208" s="14" t="s">
        <v>36</v>
      </c>
      <c r="AX208" s="14" t="s">
        <v>75</v>
      </c>
      <c r="AY208" s="245" t="s">
        <v>126</v>
      </c>
    </row>
    <row r="209" spans="1:51" s="13" customFormat="1" ht="12">
      <c r="A209" s="13"/>
      <c r="B209" s="223"/>
      <c r="C209" s="224"/>
      <c r="D209" s="225" t="s">
        <v>138</v>
      </c>
      <c r="E209" s="226" t="s">
        <v>19</v>
      </c>
      <c r="F209" s="227" t="s">
        <v>479</v>
      </c>
      <c r="G209" s="224"/>
      <c r="H209" s="228">
        <v>8.88</v>
      </c>
      <c r="I209" s="229"/>
      <c r="J209" s="224"/>
      <c r="K209" s="224"/>
      <c r="L209" s="230"/>
      <c r="M209" s="231"/>
      <c r="N209" s="232"/>
      <c r="O209" s="232"/>
      <c r="P209" s="232"/>
      <c r="Q209" s="232"/>
      <c r="R209" s="232"/>
      <c r="S209" s="232"/>
      <c r="T209" s="23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4" t="s">
        <v>138</v>
      </c>
      <c r="AU209" s="234" t="s">
        <v>85</v>
      </c>
      <c r="AV209" s="13" t="s">
        <v>85</v>
      </c>
      <c r="AW209" s="13" t="s">
        <v>36</v>
      </c>
      <c r="AX209" s="13" t="s">
        <v>75</v>
      </c>
      <c r="AY209" s="234" t="s">
        <v>126</v>
      </c>
    </row>
    <row r="210" spans="1:51" s="13" customFormat="1" ht="12">
      <c r="A210" s="13"/>
      <c r="B210" s="223"/>
      <c r="C210" s="224"/>
      <c r="D210" s="225" t="s">
        <v>138</v>
      </c>
      <c r="E210" s="226" t="s">
        <v>19</v>
      </c>
      <c r="F210" s="227" t="s">
        <v>480</v>
      </c>
      <c r="G210" s="224"/>
      <c r="H210" s="228">
        <v>4.72</v>
      </c>
      <c r="I210" s="229"/>
      <c r="J210" s="224"/>
      <c r="K210" s="224"/>
      <c r="L210" s="230"/>
      <c r="M210" s="231"/>
      <c r="N210" s="232"/>
      <c r="O210" s="232"/>
      <c r="P210" s="232"/>
      <c r="Q210" s="232"/>
      <c r="R210" s="232"/>
      <c r="S210" s="232"/>
      <c r="T210" s="23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4" t="s">
        <v>138</v>
      </c>
      <c r="AU210" s="234" t="s">
        <v>85</v>
      </c>
      <c r="AV210" s="13" t="s">
        <v>85</v>
      </c>
      <c r="AW210" s="13" t="s">
        <v>36</v>
      </c>
      <c r="AX210" s="13" t="s">
        <v>75</v>
      </c>
      <c r="AY210" s="234" t="s">
        <v>126</v>
      </c>
    </row>
    <row r="211" spans="1:51" s="14" customFormat="1" ht="12">
      <c r="A211" s="14"/>
      <c r="B211" s="235"/>
      <c r="C211" s="236"/>
      <c r="D211" s="225" t="s">
        <v>138</v>
      </c>
      <c r="E211" s="237" t="s">
        <v>19</v>
      </c>
      <c r="F211" s="238" t="s">
        <v>238</v>
      </c>
      <c r="G211" s="236"/>
      <c r="H211" s="239">
        <v>13.600000000000001</v>
      </c>
      <c r="I211" s="240"/>
      <c r="J211" s="236"/>
      <c r="K211" s="236"/>
      <c r="L211" s="241"/>
      <c r="M211" s="242"/>
      <c r="N211" s="243"/>
      <c r="O211" s="243"/>
      <c r="P211" s="243"/>
      <c r="Q211" s="243"/>
      <c r="R211" s="243"/>
      <c r="S211" s="243"/>
      <c r="T211" s="24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5" t="s">
        <v>138</v>
      </c>
      <c r="AU211" s="245" t="s">
        <v>85</v>
      </c>
      <c r="AV211" s="14" t="s">
        <v>127</v>
      </c>
      <c r="AW211" s="14" t="s">
        <v>36</v>
      </c>
      <c r="AX211" s="14" t="s">
        <v>75</v>
      </c>
      <c r="AY211" s="245" t="s">
        <v>126</v>
      </c>
    </row>
    <row r="212" spans="1:51" s="15" customFormat="1" ht="12">
      <c r="A212" s="15"/>
      <c r="B212" s="246"/>
      <c r="C212" s="247"/>
      <c r="D212" s="225" t="s">
        <v>138</v>
      </c>
      <c r="E212" s="248" t="s">
        <v>19</v>
      </c>
      <c r="F212" s="249" t="s">
        <v>239</v>
      </c>
      <c r="G212" s="247"/>
      <c r="H212" s="250">
        <v>18.66</v>
      </c>
      <c r="I212" s="251"/>
      <c r="J212" s="247"/>
      <c r="K212" s="247"/>
      <c r="L212" s="252"/>
      <c r="M212" s="253"/>
      <c r="N212" s="254"/>
      <c r="O212" s="254"/>
      <c r="P212" s="254"/>
      <c r="Q212" s="254"/>
      <c r="R212" s="254"/>
      <c r="S212" s="254"/>
      <c r="T212" s="25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56" t="s">
        <v>138</v>
      </c>
      <c r="AU212" s="256" t="s">
        <v>85</v>
      </c>
      <c r="AV212" s="15" t="s">
        <v>134</v>
      </c>
      <c r="AW212" s="15" t="s">
        <v>36</v>
      </c>
      <c r="AX212" s="15" t="s">
        <v>83</v>
      </c>
      <c r="AY212" s="256" t="s">
        <v>126</v>
      </c>
    </row>
    <row r="213" spans="1:65" s="2" customFormat="1" ht="24.15" customHeight="1">
      <c r="A213" s="39"/>
      <c r="B213" s="40"/>
      <c r="C213" s="205" t="s">
        <v>291</v>
      </c>
      <c r="D213" s="205" t="s">
        <v>129</v>
      </c>
      <c r="E213" s="206" t="s">
        <v>349</v>
      </c>
      <c r="F213" s="207" t="s">
        <v>350</v>
      </c>
      <c r="G213" s="208" t="s">
        <v>309</v>
      </c>
      <c r="H213" s="209">
        <v>0.066</v>
      </c>
      <c r="I213" s="210"/>
      <c r="J213" s="211">
        <f>ROUND(I213*H213,2)</f>
        <v>0</v>
      </c>
      <c r="K213" s="207" t="s">
        <v>133</v>
      </c>
      <c r="L213" s="45"/>
      <c r="M213" s="212" t="s">
        <v>19</v>
      </c>
      <c r="N213" s="213" t="s">
        <v>46</v>
      </c>
      <c r="O213" s="85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260</v>
      </c>
      <c r="AT213" s="216" t="s">
        <v>129</v>
      </c>
      <c r="AU213" s="216" t="s">
        <v>85</v>
      </c>
      <c r="AY213" s="18" t="s">
        <v>126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83</v>
      </c>
      <c r="BK213" s="217">
        <f>ROUND(I213*H213,2)</f>
        <v>0</v>
      </c>
      <c r="BL213" s="18" t="s">
        <v>260</v>
      </c>
      <c r="BM213" s="216" t="s">
        <v>528</v>
      </c>
    </row>
    <row r="214" spans="1:47" s="2" customFormat="1" ht="12">
      <c r="A214" s="39"/>
      <c r="B214" s="40"/>
      <c r="C214" s="41"/>
      <c r="D214" s="218" t="s">
        <v>136</v>
      </c>
      <c r="E214" s="41"/>
      <c r="F214" s="219" t="s">
        <v>352</v>
      </c>
      <c r="G214" s="41"/>
      <c r="H214" s="41"/>
      <c r="I214" s="220"/>
      <c r="J214" s="41"/>
      <c r="K214" s="41"/>
      <c r="L214" s="45"/>
      <c r="M214" s="221"/>
      <c r="N214" s="222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136</v>
      </c>
      <c r="AU214" s="18" t="s">
        <v>85</v>
      </c>
    </row>
    <row r="215" spans="1:63" s="12" customFormat="1" ht="22.8" customHeight="1">
      <c r="A215" s="12"/>
      <c r="B215" s="189"/>
      <c r="C215" s="190"/>
      <c r="D215" s="191" t="s">
        <v>74</v>
      </c>
      <c r="E215" s="203" t="s">
        <v>353</v>
      </c>
      <c r="F215" s="203" t="s">
        <v>354</v>
      </c>
      <c r="G215" s="190"/>
      <c r="H215" s="190"/>
      <c r="I215" s="193"/>
      <c r="J215" s="204">
        <f>BK215</f>
        <v>0</v>
      </c>
      <c r="K215" s="190"/>
      <c r="L215" s="195"/>
      <c r="M215" s="196"/>
      <c r="N215" s="197"/>
      <c r="O215" s="197"/>
      <c r="P215" s="198">
        <f>SUM(P216:P291)</f>
        <v>0</v>
      </c>
      <c r="Q215" s="197"/>
      <c r="R215" s="198">
        <f>SUM(R216:R291)</f>
        <v>3.35120124</v>
      </c>
      <c r="S215" s="197"/>
      <c r="T215" s="199">
        <f>SUM(T216:T291)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0" t="s">
        <v>85</v>
      </c>
      <c r="AT215" s="201" t="s">
        <v>74</v>
      </c>
      <c r="AU215" s="201" t="s">
        <v>83</v>
      </c>
      <c r="AY215" s="200" t="s">
        <v>126</v>
      </c>
      <c r="BK215" s="202">
        <f>SUM(BK216:BK291)</f>
        <v>0</v>
      </c>
    </row>
    <row r="216" spans="1:65" s="2" customFormat="1" ht="24.15" customHeight="1">
      <c r="A216" s="39"/>
      <c r="B216" s="40"/>
      <c r="C216" s="205" t="s">
        <v>7</v>
      </c>
      <c r="D216" s="205" t="s">
        <v>129</v>
      </c>
      <c r="E216" s="206" t="s">
        <v>529</v>
      </c>
      <c r="F216" s="207" t="s">
        <v>357</v>
      </c>
      <c r="G216" s="208" t="s">
        <v>164</v>
      </c>
      <c r="H216" s="209">
        <v>243</v>
      </c>
      <c r="I216" s="210"/>
      <c r="J216" s="211">
        <f>ROUND(I216*H216,2)</f>
        <v>0</v>
      </c>
      <c r="K216" s="207" t="s">
        <v>133</v>
      </c>
      <c r="L216" s="45"/>
      <c r="M216" s="212" t="s">
        <v>19</v>
      </c>
      <c r="N216" s="213" t="s">
        <v>46</v>
      </c>
      <c r="O216" s="85"/>
      <c r="P216" s="214">
        <f>O216*H216</f>
        <v>0</v>
      </c>
      <c r="Q216" s="214">
        <v>0.00029</v>
      </c>
      <c r="R216" s="214">
        <f>Q216*H216</f>
        <v>0.07047</v>
      </c>
      <c r="S216" s="214">
        <v>0</v>
      </c>
      <c r="T216" s="21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6" t="s">
        <v>260</v>
      </c>
      <c r="AT216" s="216" t="s">
        <v>129</v>
      </c>
      <c r="AU216" s="216" t="s">
        <v>85</v>
      </c>
      <c r="AY216" s="18" t="s">
        <v>126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8" t="s">
        <v>83</v>
      </c>
      <c r="BK216" s="217">
        <f>ROUND(I216*H216,2)</f>
        <v>0</v>
      </c>
      <c r="BL216" s="18" t="s">
        <v>260</v>
      </c>
      <c r="BM216" s="216" t="s">
        <v>530</v>
      </c>
    </row>
    <row r="217" spans="1:47" s="2" customFormat="1" ht="12">
      <c r="A217" s="39"/>
      <c r="B217" s="40"/>
      <c r="C217" s="41"/>
      <c r="D217" s="218" t="s">
        <v>136</v>
      </c>
      <c r="E217" s="41"/>
      <c r="F217" s="219" t="s">
        <v>531</v>
      </c>
      <c r="G217" s="41"/>
      <c r="H217" s="41"/>
      <c r="I217" s="220"/>
      <c r="J217" s="41"/>
      <c r="K217" s="41"/>
      <c r="L217" s="45"/>
      <c r="M217" s="221"/>
      <c r="N217" s="222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136</v>
      </c>
      <c r="AU217" s="18" t="s">
        <v>85</v>
      </c>
    </row>
    <row r="218" spans="1:51" s="13" customFormat="1" ht="12">
      <c r="A218" s="13"/>
      <c r="B218" s="223"/>
      <c r="C218" s="224"/>
      <c r="D218" s="225" t="s">
        <v>138</v>
      </c>
      <c r="E218" s="226" t="s">
        <v>19</v>
      </c>
      <c r="F218" s="227" t="s">
        <v>532</v>
      </c>
      <c r="G218" s="224"/>
      <c r="H218" s="228">
        <v>3.4</v>
      </c>
      <c r="I218" s="229"/>
      <c r="J218" s="224"/>
      <c r="K218" s="224"/>
      <c r="L218" s="230"/>
      <c r="M218" s="231"/>
      <c r="N218" s="232"/>
      <c r="O218" s="232"/>
      <c r="P218" s="232"/>
      <c r="Q218" s="232"/>
      <c r="R218" s="232"/>
      <c r="S218" s="232"/>
      <c r="T218" s="23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4" t="s">
        <v>138</v>
      </c>
      <c r="AU218" s="234" t="s">
        <v>85</v>
      </c>
      <c r="AV218" s="13" t="s">
        <v>85</v>
      </c>
      <c r="AW218" s="13" t="s">
        <v>36</v>
      </c>
      <c r="AX218" s="13" t="s">
        <v>75</v>
      </c>
      <c r="AY218" s="234" t="s">
        <v>126</v>
      </c>
    </row>
    <row r="219" spans="1:51" s="14" customFormat="1" ht="12">
      <c r="A219" s="14"/>
      <c r="B219" s="235"/>
      <c r="C219" s="236"/>
      <c r="D219" s="225" t="s">
        <v>138</v>
      </c>
      <c r="E219" s="237" t="s">
        <v>19</v>
      </c>
      <c r="F219" s="238" t="s">
        <v>230</v>
      </c>
      <c r="G219" s="236"/>
      <c r="H219" s="239">
        <v>3.4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5" t="s">
        <v>138</v>
      </c>
      <c r="AU219" s="245" t="s">
        <v>85</v>
      </c>
      <c r="AV219" s="14" t="s">
        <v>127</v>
      </c>
      <c r="AW219" s="14" t="s">
        <v>36</v>
      </c>
      <c r="AX219" s="14" t="s">
        <v>75</v>
      </c>
      <c r="AY219" s="245" t="s">
        <v>126</v>
      </c>
    </row>
    <row r="220" spans="1:51" s="13" customFormat="1" ht="12">
      <c r="A220" s="13"/>
      <c r="B220" s="223"/>
      <c r="C220" s="224"/>
      <c r="D220" s="225" t="s">
        <v>138</v>
      </c>
      <c r="E220" s="226" t="s">
        <v>19</v>
      </c>
      <c r="F220" s="227" t="s">
        <v>533</v>
      </c>
      <c r="G220" s="224"/>
      <c r="H220" s="228">
        <v>18.56</v>
      </c>
      <c r="I220" s="229"/>
      <c r="J220" s="224"/>
      <c r="K220" s="224"/>
      <c r="L220" s="230"/>
      <c r="M220" s="231"/>
      <c r="N220" s="232"/>
      <c r="O220" s="232"/>
      <c r="P220" s="232"/>
      <c r="Q220" s="232"/>
      <c r="R220" s="232"/>
      <c r="S220" s="232"/>
      <c r="T220" s="23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4" t="s">
        <v>138</v>
      </c>
      <c r="AU220" s="234" t="s">
        <v>85</v>
      </c>
      <c r="AV220" s="13" t="s">
        <v>85</v>
      </c>
      <c r="AW220" s="13" t="s">
        <v>36</v>
      </c>
      <c r="AX220" s="13" t="s">
        <v>75</v>
      </c>
      <c r="AY220" s="234" t="s">
        <v>126</v>
      </c>
    </row>
    <row r="221" spans="1:51" s="13" customFormat="1" ht="12">
      <c r="A221" s="13"/>
      <c r="B221" s="223"/>
      <c r="C221" s="224"/>
      <c r="D221" s="225" t="s">
        <v>138</v>
      </c>
      <c r="E221" s="226" t="s">
        <v>19</v>
      </c>
      <c r="F221" s="227" t="s">
        <v>534</v>
      </c>
      <c r="G221" s="224"/>
      <c r="H221" s="228">
        <v>10.48</v>
      </c>
      <c r="I221" s="229"/>
      <c r="J221" s="224"/>
      <c r="K221" s="224"/>
      <c r="L221" s="230"/>
      <c r="M221" s="231"/>
      <c r="N221" s="232"/>
      <c r="O221" s="232"/>
      <c r="P221" s="232"/>
      <c r="Q221" s="232"/>
      <c r="R221" s="232"/>
      <c r="S221" s="232"/>
      <c r="T221" s="23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4" t="s">
        <v>138</v>
      </c>
      <c r="AU221" s="234" t="s">
        <v>85</v>
      </c>
      <c r="AV221" s="13" t="s">
        <v>85</v>
      </c>
      <c r="AW221" s="13" t="s">
        <v>36</v>
      </c>
      <c r="AX221" s="13" t="s">
        <v>75</v>
      </c>
      <c r="AY221" s="234" t="s">
        <v>126</v>
      </c>
    </row>
    <row r="222" spans="1:51" s="13" customFormat="1" ht="12">
      <c r="A222" s="13"/>
      <c r="B222" s="223"/>
      <c r="C222" s="224"/>
      <c r="D222" s="225" t="s">
        <v>138</v>
      </c>
      <c r="E222" s="226" t="s">
        <v>19</v>
      </c>
      <c r="F222" s="227" t="s">
        <v>535</v>
      </c>
      <c r="G222" s="224"/>
      <c r="H222" s="228">
        <v>10.64</v>
      </c>
      <c r="I222" s="229"/>
      <c r="J222" s="224"/>
      <c r="K222" s="224"/>
      <c r="L222" s="230"/>
      <c r="M222" s="231"/>
      <c r="N222" s="232"/>
      <c r="O222" s="232"/>
      <c r="P222" s="232"/>
      <c r="Q222" s="232"/>
      <c r="R222" s="232"/>
      <c r="S222" s="232"/>
      <c r="T222" s="23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4" t="s">
        <v>138</v>
      </c>
      <c r="AU222" s="234" t="s">
        <v>85</v>
      </c>
      <c r="AV222" s="13" t="s">
        <v>85</v>
      </c>
      <c r="AW222" s="13" t="s">
        <v>36</v>
      </c>
      <c r="AX222" s="13" t="s">
        <v>75</v>
      </c>
      <c r="AY222" s="234" t="s">
        <v>126</v>
      </c>
    </row>
    <row r="223" spans="1:51" s="14" customFormat="1" ht="12">
      <c r="A223" s="14"/>
      <c r="B223" s="235"/>
      <c r="C223" s="236"/>
      <c r="D223" s="225" t="s">
        <v>138</v>
      </c>
      <c r="E223" s="237" t="s">
        <v>19</v>
      </c>
      <c r="F223" s="238" t="s">
        <v>234</v>
      </c>
      <c r="G223" s="236"/>
      <c r="H223" s="239">
        <v>39.68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5" t="s">
        <v>138</v>
      </c>
      <c r="AU223" s="245" t="s">
        <v>85</v>
      </c>
      <c r="AV223" s="14" t="s">
        <v>127</v>
      </c>
      <c r="AW223" s="14" t="s">
        <v>36</v>
      </c>
      <c r="AX223" s="14" t="s">
        <v>75</v>
      </c>
      <c r="AY223" s="245" t="s">
        <v>126</v>
      </c>
    </row>
    <row r="224" spans="1:51" s="13" customFormat="1" ht="12">
      <c r="A224" s="13"/>
      <c r="B224" s="223"/>
      <c r="C224" s="224"/>
      <c r="D224" s="225" t="s">
        <v>138</v>
      </c>
      <c r="E224" s="226" t="s">
        <v>19</v>
      </c>
      <c r="F224" s="227" t="s">
        <v>536</v>
      </c>
      <c r="G224" s="224"/>
      <c r="H224" s="228">
        <v>46.56</v>
      </c>
      <c r="I224" s="229"/>
      <c r="J224" s="224"/>
      <c r="K224" s="224"/>
      <c r="L224" s="230"/>
      <c r="M224" s="231"/>
      <c r="N224" s="232"/>
      <c r="O224" s="232"/>
      <c r="P224" s="232"/>
      <c r="Q224" s="232"/>
      <c r="R224" s="232"/>
      <c r="S224" s="232"/>
      <c r="T224" s="23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4" t="s">
        <v>138</v>
      </c>
      <c r="AU224" s="234" t="s">
        <v>85</v>
      </c>
      <c r="AV224" s="13" t="s">
        <v>85</v>
      </c>
      <c r="AW224" s="13" t="s">
        <v>36</v>
      </c>
      <c r="AX224" s="13" t="s">
        <v>75</v>
      </c>
      <c r="AY224" s="234" t="s">
        <v>126</v>
      </c>
    </row>
    <row r="225" spans="1:51" s="13" customFormat="1" ht="12">
      <c r="A225" s="13"/>
      <c r="B225" s="223"/>
      <c r="C225" s="224"/>
      <c r="D225" s="225" t="s">
        <v>138</v>
      </c>
      <c r="E225" s="226" t="s">
        <v>19</v>
      </c>
      <c r="F225" s="227" t="s">
        <v>537</v>
      </c>
      <c r="G225" s="224"/>
      <c r="H225" s="228">
        <v>89.88</v>
      </c>
      <c r="I225" s="229"/>
      <c r="J225" s="224"/>
      <c r="K225" s="224"/>
      <c r="L225" s="230"/>
      <c r="M225" s="231"/>
      <c r="N225" s="232"/>
      <c r="O225" s="232"/>
      <c r="P225" s="232"/>
      <c r="Q225" s="232"/>
      <c r="R225" s="232"/>
      <c r="S225" s="232"/>
      <c r="T225" s="23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4" t="s">
        <v>138</v>
      </c>
      <c r="AU225" s="234" t="s">
        <v>85</v>
      </c>
      <c r="AV225" s="13" t="s">
        <v>85</v>
      </c>
      <c r="AW225" s="13" t="s">
        <v>36</v>
      </c>
      <c r="AX225" s="13" t="s">
        <v>75</v>
      </c>
      <c r="AY225" s="234" t="s">
        <v>126</v>
      </c>
    </row>
    <row r="226" spans="1:51" s="13" customFormat="1" ht="12">
      <c r="A226" s="13"/>
      <c r="B226" s="223"/>
      <c r="C226" s="224"/>
      <c r="D226" s="225" t="s">
        <v>138</v>
      </c>
      <c r="E226" s="226" t="s">
        <v>19</v>
      </c>
      <c r="F226" s="227" t="s">
        <v>538</v>
      </c>
      <c r="G226" s="224"/>
      <c r="H226" s="228">
        <v>37.56</v>
      </c>
      <c r="I226" s="229"/>
      <c r="J226" s="224"/>
      <c r="K226" s="224"/>
      <c r="L226" s="230"/>
      <c r="M226" s="231"/>
      <c r="N226" s="232"/>
      <c r="O226" s="232"/>
      <c r="P226" s="232"/>
      <c r="Q226" s="232"/>
      <c r="R226" s="232"/>
      <c r="S226" s="232"/>
      <c r="T226" s="23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4" t="s">
        <v>138</v>
      </c>
      <c r="AU226" s="234" t="s">
        <v>85</v>
      </c>
      <c r="AV226" s="13" t="s">
        <v>85</v>
      </c>
      <c r="AW226" s="13" t="s">
        <v>36</v>
      </c>
      <c r="AX226" s="13" t="s">
        <v>75</v>
      </c>
      <c r="AY226" s="234" t="s">
        <v>126</v>
      </c>
    </row>
    <row r="227" spans="1:51" s="13" customFormat="1" ht="12">
      <c r="A227" s="13"/>
      <c r="B227" s="223"/>
      <c r="C227" s="224"/>
      <c r="D227" s="225" t="s">
        <v>138</v>
      </c>
      <c r="E227" s="226" t="s">
        <v>19</v>
      </c>
      <c r="F227" s="227" t="s">
        <v>539</v>
      </c>
      <c r="G227" s="224"/>
      <c r="H227" s="228">
        <v>25.92</v>
      </c>
      <c r="I227" s="229"/>
      <c r="J227" s="224"/>
      <c r="K227" s="224"/>
      <c r="L227" s="230"/>
      <c r="M227" s="231"/>
      <c r="N227" s="232"/>
      <c r="O227" s="232"/>
      <c r="P227" s="232"/>
      <c r="Q227" s="232"/>
      <c r="R227" s="232"/>
      <c r="S227" s="232"/>
      <c r="T227" s="23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4" t="s">
        <v>138</v>
      </c>
      <c r="AU227" s="234" t="s">
        <v>85</v>
      </c>
      <c r="AV227" s="13" t="s">
        <v>85</v>
      </c>
      <c r="AW227" s="13" t="s">
        <v>36</v>
      </c>
      <c r="AX227" s="13" t="s">
        <v>75</v>
      </c>
      <c r="AY227" s="234" t="s">
        <v>126</v>
      </c>
    </row>
    <row r="228" spans="1:51" s="14" customFormat="1" ht="12">
      <c r="A228" s="14"/>
      <c r="B228" s="235"/>
      <c r="C228" s="236"/>
      <c r="D228" s="225" t="s">
        <v>138</v>
      </c>
      <c r="E228" s="237" t="s">
        <v>19</v>
      </c>
      <c r="F228" s="238" t="s">
        <v>238</v>
      </c>
      <c r="G228" s="236"/>
      <c r="H228" s="239">
        <v>199.92000000000002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5" t="s">
        <v>138</v>
      </c>
      <c r="AU228" s="245" t="s">
        <v>85</v>
      </c>
      <c r="AV228" s="14" t="s">
        <v>127</v>
      </c>
      <c r="AW228" s="14" t="s">
        <v>36</v>
      </c>
      <c r="AX228" s="14" t="s">
        <v>75</v>
      </c>
      <c r="AY228" s="245" t="s">
        <v>126</v>
      </c>
    </row>
    <row r="229" spans="1:51" s="15" customFormat="1" ht="12">
      <c r="A229" s="15"/>
      <c r="B229" s="246"/>
      <c r="C229" s="247"/>
      <c r="D229" s="225" t="s">
        <v>138</v>
      </c>
      <c r="E229" s="248" t="s">
        <v>19</v>
      </c>
      <c r="F229" s="249" t="s">
        <v>181</v>
      </c>
      <c r="G229" s="247"/>
      <c r="H229" s="250">
        <v>243</v>
      </c>
      <c r="I229" s="251"/>
      <c r="J229" s="247"/>
      <c r="K229" s="247"/>
      <c r="L229" s="252"/>
      <c r="M229" s="253"/>
      <c r="N229" s="254"/>
      <c r="O229" s="254"/>
      <c r="P229" s="254"/>
      <c r="Q229" s="254"/>
      <c r="R229" s="254"/>
      <c r="S229" s="254"/>
      <c r="T229" s="25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6" t="s">
        <v>138</v>
      </c>
      <c r="AU229" s="256" t="s">
        <v>85</v>
      </c>
      <c r="AV229" s="15" t="s">
        <v>134</v>
      </c>
      <c r="AW229" s="15" t="s">
        <v>36</v>
      </c>
      <c r="AX229" s="15" t="s">
        <v>83</v>
      </c>
      <c r="AY229" s="256" t="s">
        <v>126</v>
      </c>
    </row>
    <row r="230" spans="1:65" s="2" customFormat="1" ht="21.75" customHeight="1">
      <c r="A230" s="39"/>
      <c r="B230" s="40"/>
      <c r="C230" s="205" t="s">
        <v>306</v>
      </c>
      <c r="D230" s="205" t="s">
        <v>129</v>
      </c>
      <c r="E230" s="206" t="s">
        <v>540</v>
      </c>
      <c r="F230" s="207" t="s">
        <v>541</v>
      </c>
      <c r="G230" s="208" t="s">
        <v>144</v>
      </c>
      <c r="H230" s="209">
        <v>3.387</v>
      </c>
      <c r="I230" s="210"/>
      <c r="J230" s="211">
        <f>ROUND(I230*H230,2)</f>
        <v>0</v>
      </c>
      <c r="K230" s="207" t="s">
        <v>133</v>
      </c>
      <c r="L230" s="45"/>
      <c r="M230" s="212" t="s">
        <v>19</v>
      </c>
      <c r="N230" s="213" t="s">
        <v>46</v>
      </c>
      <c r="O230" s="85"/>
      <c r="P230" s="214">
        <f>O230*H230</f>
        <v>0</v>
      </c>
      <c r="Q230" s="214">
        <v>0.00026</v>
      </c>
      <c r="R230" s="214">
        <f>Q230*H230</f>
        <v>0.0008806199999999999</v>
      </c>
      <c r="S230" s="214">
        <v>0</v>
      </c>
      <c r="T230" s="215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6" t="s">
        <v>260</v>
      </c>
      <c r="AT230" s="216" t="s">
        <v>129</v>
      </c>
      <c r="AU230" s="216" t="s">
        <v>85</v>
      </c>
      <c r="AY230" s="18" t="s">
        <v>126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8" t="s">
        <v>83</v>
      </c>
      <c r="BK230" s="217">
        <f>ROUND(I230*H230,2)</f>
        <v>0</v>
      </c>
      <c r="BL230" s="18" t="s">
        <v>260</v>
      </c>
      <c r="BM230" s="216" t="s">
        <v>542</v>
      </c>
    </row>
    <row r="231" spans="1:47" s="2" customFormat="1" ht="12">
      <c r="A231" s="39"/>
      <c r="B231" s="40"/>
      <c r="C231" s="41"/>
      <c r="D231" s="218" t="s">
        <v>136</v>
      </c>
      <c r="E231" s="41"/>
      <c r="F231" s="219" t="s">
        <v>543</v>
      </c>
      <c r="G231" s="41"/>
      <c r="H231" s="41"/>
      <c r="I231" s="220"/>
      <c r="J231" s="41"/>
      <c r="K231" s="41"/>
      <c r="L231" s="45"/>
      <c r="M231" s="221"/>
      <c r="N231" s="222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136</v>
      </c>
      <c r="AU231" s="18" t="s">
        <v>85</v>
      </c>
    </row>
    <row r="232" spans="1:51" s="13" customFormat="1" ht="12">
      <c r="A232" s="13"/>
      <c r="B232" s="223"/>
      <c r="C232" s="224"/>
      <c r="D232" s="225" t="s">
        <v>138</v>
      </c>
      <c r="E232" s="226" t="s">
        <v>19</v>
      </c>
      <c r="F232" s="227" t="s">
        <v>495</v>
      </c>
      <c r="G232" s="224"/>
      <c r="H232" s="228">
        <v>3.387</v>
      </c>
      <c r="I232" s="229"/>
      <c r="J232" s="224"/>
      <c r="K232" s="224"/>
      <c r="L232" s="230"/>
      <c r="M232" s="231"/>
      <c r="N232" s="232"/>
      <c r="O232" s="232"/>
      <c r="P232" s="232"/>
      <c r="Q232" s="232"/>
      <c r="R232" s="232"/>
      <c r="S232" s="232"/>
      <c r="T232" s="23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4" t="s">
        <v>138</v>
      </c>
      <c r="AU232" s="234" t="s">
        <v>85</v>
      </c>
      <c r="AV232" s="13" t="s">
        <v>85</v>
      </c>
      <c r="AW232" s="13" t="s">
        <v>36</v>
      </c>
      <c r="AX232" s="13" t="s">
        <v>83</v>
      </c>
      <c r="AY232" s="234" t="s">
        <v>126</v>
      </c>
    </row>
    <row r="233" spans="1:65" s="2" customFormat="1" ht="16.5" customHeight="1">
      <c r="A233" s="39"/>
      <c r="B233" s="40"/>
      <c r="C233" s="257" t="s">
        <v>312</v>
      </c>
      <c r="D233" s="257" t="s">
        <v>324</v>
      </c>
      <c r="E233" s="258" t="s">
        <v>544</v>
      </c>
      <c r="F233" s="259" t="s">
        <v>545</v>
      </c>
      <c r="G233" s="260" t="s">
        <v>144</v>
      </c>
      <c r="H233" s="261">
        <v>3.387</v>
      </c>
      <c r="I233" s="262"/>
      <c r="J233" s="263">
        <f>ROUND(I233*H233,2)</f>
        <v>0</v>
      </c>
      <c r="K233" s="259" t="s">
        <v>133</v>
      </c>
      <c r="L233" s="264"/>
      <c r="M233" s="265" t="s">
        <v>19</v>
      </c>
      <c r="N233" s="266" t="s">
        <v>46</v>
      </c>
      <c r="O233" s="85"/>
      <c r="P233" s="214">
        <f>O233*H233</f>
        <v>0</v>
      </c>
      <c r="Q233" s="214">
        <v>0.02639</v>
      </c>
      <c r="R233" s="214">
        <f>Q233*H233</f>
        <v>0.08938293</v>
      </c>
      <c r="S233" s="214">
        <v>0</v>
      </c>
      <c r="T233" s="215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6" t="s">
        <v>377</v>
      </c>
      <c r="AT233" s="216" t="s">
        <v>324</v>
      </c>
      <c r="AU233" s="216" t="s">
        <v>85</v>
      </c>
      <c r="AY233" s="18" t="s">
        <v>126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8" t="s">
        <v>83</v>
      </c>
      <c r="BK233" s="217">
        <f>ROUND(I233*H233,2)</f>
        <v>0</v>
      </c>
      <c r="BL233" s="18" t="s">
        <v>260</v>
      </c>
      <c r="BM233" s="216" t="s">
        <v>546</v>
      </c>
    </row>
    <row r="234" spans="1:65" s="2" customFormat="1" ht="21.75" customHeight="1">
      <c r="A234" s="39"/>
      <c r="B234" s="40"/>
      <c r="C234" s="205" t="s">
        <v>317</v>
      </c>
      <c r="D234" s="205" t="s">
        <v>129</v>
      </c>
      <c r="E234" s="206" t="s">
        <v>371</v>
      </c>
      <c r="F234" s="207" t="s">
        <v>372</v>
      </c>
      <c r="G234" s="208" t="s">
        <v>144</v>
      </c>
      <c r="H234" s="209">
        <v>8.512</v>
      </c>
      <c r="I234" s="210"/>
      <c r="J234" s="211">
        <f>ROUND(I234*H234,2)</f>
        <v>0</v>
      </c>
      <c r="K234" s="207" t="s">
        <v>133</v>
      </c>
      <c r="L234" s="45"/>
      <c r="M234" s="212" t="s">
        <v>19</v>
      </c>
      <c r="N234" s="213" t="s">
        <v>46</v>
      </c>
      <c r="O234" s="85"/>
      <c r="P234" s="214">
        <f>O234*H234</f>
        <v>0</v>
      </c>
      <c r="Q234" s="214">
        <v>0.00027</v>
      </c>
      <c r="R234" s="214">
        <f>Q234*H234</f>
        <v>0.00229824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260</v>
      </c>
      <c r="AT234" s="216" t="s">
        <v>129</v>
      </c>
      <c r="AU234" s="216" t="s">
        <v>85</v>
      </c>
      <c r="AY234" s="18" t="s">
        <v>126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83</v>
      </c>
      <c r="BK234" s="217">
        <f>ROUND(I234*H234,2)</f>
        <v>0</v>
      </c>
      <c r="BL234" s="18" t="s">
        <v>260</v>
      </c>
      <c r="BM234" s="216" t="s">
        <v>547</v>
      </c>
    </row>
    <row r="235" spans="1:47" s="2" customFormat="1" ht="12">
      <c r="A235" s="39"/>
      <c r="B235" s="40"/>
      <c r="C235" s="41"/>
      <c r="D235" s="218" t="s">
        <v>136</v>
      </c>
      <c r="E235" s="41"/>
      <c r="F235" s="219" t="s">
        <v>374</v>
      </c>
      <c r="G235" s="41"/>
      <c r="H235" s="41"/>
      <c r="I235" s="220"/>
      <c r="J235" s="41"/>
      <c r="K235" s="41"/>
      <c r="L235" s="45"/>
      <c r="M235" s="221"/>
      <c r="N235" s="222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136</v>
      </c>
      <c r="AU235" s="18" t="s">
        <v>85</v>
      </c>
    </row>
    <row r="236" spans="1:47" s="2" customFormat="1" ht="12">
      <c r="A236" s="39"/>
      <c r="B236" s="40"/>
      <c r="C236" s="41"/>
      <c r="D236" s="225" t="s">
        <v>375</v>
      </c>
      <c r="E236" s="41"/>
      <c r="F236" s="267" t="s">
        <v>376</v>
      </c>
      <c r="G236" s="41"/>
      <c r="H236" s="41"/>
      <c r="I236" s="220"/>
      <c r="J236" s="41"/>
      <c r="K236" s="41"/>
      <c r="L236" s="45"/>
      <c r="M236" s="221"/>
      <c r="N236" s="222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375</v>
      </c>
      <c r="AU236" s="18" t="s">
        <v>85</v>
      </c>
    </row>
    <row r="237" spans="1:51" s="13" customFormat="1" ht="12">
      <c r="A237" s="13"/>
      <c r="B237" s="223"/>
      <c r="C237" s="224"/>
      <c r="D237" s="225" t="s">
        <v>138</v>
      </c>
      <c r="E237" s="226" t="s">
        <v>19</v>
      </c>
      <c r="F237" s="227" t="s">
        <v>494</v>
      </c>
      <c r="G237" s="224"/>
      <c r="H237" s="228">
        <v>5.379</v>
      </c>
      <c r="I237" s="229"/>
      <c r="J237" s="224"/>
      <c r="K237" s="224"/>
      <c r="L237" s="230"/>
      <c r="M237" s="231"/>
      <c r="N237" s="232"/>
      <c r="O237" s="232"/>
      <c r="P237" s="232"/>
      <c r="Q237" s="232"/>
      <c r="R237" s="232"/>
      <c r="S237" s="232"/>
      <c r="T237" s="23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4" t="s">
        <v>138</v>
      </c>
      <c r="AU237" s="234" t="s">
        <v>85</v>
      </c>
      <c r="AV237" s="13" t="s">
        <v>85</v>
      </c>
      <c r="AW237" s="13" t="s">
        <v>36</v>
      </c>
      <c r="AX237" s="13" t="s">
        <v>75</v>
      </c>
      <c r="AY237" s="234" t="s">
        <v>126</v>
      </c>
    </row>
    <row r="238" spans="1:51" s="13" customFormat="1" ht="12">
      <c r="A238" s="13"/>
      <c r="B238" s="223"/>
      <c r="C238" s="224"/>
      <c r="D238" s="225" t="s">
        <v>138</v>
      </c>
      <c r="E238" s="226" t="s">
        <v>19</v>
      </c>
      <c r="F238" s="227" t="s">
        <v>496</v>
      </c>
      <c r="G238" s="224"/>
      <c r="H238" s="228">
        <v>3.133</v>
      </c>
      <c r="I238" s="229"/>
      <c r="J238" s="224"/>
      <c r="K238" s="224"/>
      <c r="L238" s="230"/>
      <c r="M238" s="231"/>
      <c r="N238" s="232"/>
      <c r="O238" s="232"/>
      <c r="P238" s="232"/>
      <c r="Q238" s="232"/>
      <c r="R238" s="232"/>
      <c r="S238" s="232"/>
      <c r="T238" s="23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4" t="s">
        <v>138</v>
      </c>
      <c r="AU238" s="234" t="s">
        <v>85</v>
      </c>
      <c r="AV238" s="13" t="s">
        <v>85</v>
      </c>
      <c r="AW238" s="13" t="s">
        <v>36</v>
      </c>
      <c r="AX238" s="13" t="s">
        <v>75</v>
      </c>
      <c r="AY238" s="234" t="s">
        <v>126</v>
      </c>
    </row>
    <row r="239" spans="1:51" s="15" customFormat="1" ht="12">
      <c r="A239" s="15"/>
      <c r="B239" s="246"/>
      <c r="C239" s="247"/>
      <c r="D239" s="225" t="s">
        <v>138</v>
      </c>
      <c r="E239" s="248" t="s">
        <v>19</v>
      </c>
      <c r="F239" s="249" t="s">
        <v>239</v>
      </c>
      <c r="G239" s="247"/>
      <c r="H239" s="250">
        <v>8.512</v>
      </c>
      <c r="I239" s="251"/>
      <c r="J239" s="247"/>
      <c r="K239" s="247"/>
      <c r="L239" s="252"/>
      <c r="M239" s="253"/>
      <c r="N239" s="254"/>
      <c r="O239" s="254"/>
      <c r="P239" s="254"/>
      <c r="Q239" s="254"/>
      <c r="R239" s="254"/>
      <c r="S239" s="254"/>
      <c r="T239" s="25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56" t="s">
        <v>138</v>
      </c>
      <c r="AU239" s="256" t="s">
        <v>85</v>
      </c>
      <c r="AV239" s="15" t="s">
        <v>134</v>
      </c>
      <c r="AW239" s="15" t="s">
        <v>36</v>
      </c>
      <c r="AX239" s="15" t="s">
        <v>83</v>
      </c>
      <c r="AY239" s="256" t="s">
        <v>126</v>
      </c>
    </row>
    <row r="240" spans="1:65" s="2" customFormat="1" ht="16.5" customHeight="1">
      <c r="A240" s="39"/>
      <c r="B240" s="40"/>
      <c r="C240" s="257" t="s">
        <v>323</v>
      </c>
      <c r="D240" s="257" t="s">
        <v>324</v>
      </c>
      <c r="E240" s="258" t="s">
        <v>378</v>
      </c>
      <c r="F240" s="259" t="s">
        <v>379</v>
      </c>
      <c r="G240" s="260" t="s">
        <v>144</v>
      </c>
      <c r="H240" s="261">
        <v>8.512</v>
      </c>
      <c r="I240" s="262"/>
      <c r="J240" s="263">
        <f>ROUND(I240*H240,2)</f>
        <v>0</v>
      </c>
      <c r="K240" s="259" t="s">
        <v>133</v>
      </c>
      <c r="L240" s="264"/>
      <c r="M240" s="265" t="s">
        <v>19</v>
      </c>
      <c r="N240" s="266" t="s">
        <v>46</v>
      </c>
      <c r="O240" s="85"/>
      <c r="P240" s="214">
        <f>O240*H240</f>
        <v>0</v>
      </c>
      <c r="Q240" s="214">
        <v>0.03681</v>
      </c>
      <c r="R240" s="214">
        <f>Q240*H240</f>
        <v>0.31332672000000006</v>
      </c>
      <c r="S240" s="214">
        <v>0</v>
      </c>
      <c r="T240" s="215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6" t="s">
        <v>377</v>
      </c>
      <c r="AT240" s="216" t="s">
        <v>324</v>
      </c>
      <c r="AU240" s="216" t="s">
        <v>85</v>
      </c>
      <c r="AY240" s="18" t="s">
        <v>126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8" t="s">
        <v>83</v>
      </c>
      <c r="BK240" s="217">
        <f>ROUND(I240*H240,2)</f>
        <v>0</v>
      </c>
      <c r="BL240" s="18" t="s">
        <v>260</v>
      </c>
      <c r="BM240" s="216" t="s">
        <v>548</v>
      </c>
    </row>
    <row r="241" spans="1:65" s="2" customFormat="1" ht="21.75" customHeight="1">
      <c r="A241" s="39"/>
      <c r="B241" s="40"/>
      <c r="C241" s="205" t="s">
        <v>328</v>
      </c>
      <c r="D241" s="205" t="s">
        <v>129</v>
      </c>
      <c r="E241" s="206" t="s">
        <v>382</v>
      </c>
      <c r="F241" s="207" t="s">
        <v>383</v>
      </c>
      <c r="G241" s="208" t="s">
        <v>144</v>
      </c>
      <c r="H241" s="209">
        <v>76.385</v>
      </c>
      <c r="I241" s="210"/>
      <c r="J241" s="211">
        <f>ROUND(I241*H241,2)</f>
        <v>0</v>
      </c>
      <c r="K241" s="207" t="s">
        <v>133</v>
      </c>
      <c r="L241" s="45"/>
      <c r="M241" s="212" t="s">
        <v>19</v>
      </c>
      <c r="N241" s="213" t="s">
        <v>46</v>
      </c>
      <c r="O241" s="85"/>
      <c r="P241" s="214">
        <f>O241*H241</f>
        <v>0</v>
      </c>
      <c r="Q241" s="214">
        <v>0.00026</v>
      </c>
      <c r="R241" s="214">
        <f>Q241*H241</f>
        <v>0.0198601</v>
      </c>
      <c r="S241" s="214">
        <v>0</v>
      </c>
      <c r="T241" s="215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6" t="s">
        <v>260</v>
      </c>
      <c r="AT241" s="216" t="s">
        <v>129</v>
      </c>
      <c r="AU241" s="216" t="s">
        <v>85</v>
      </c>
      <c r="AY241" s="18" t="s">
        <v>126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8" t="s">
        <v>83</v>
      </c>
      <c r="BK241" s="217">
        <f>ROUND(I241*H241,2)</f>
        <v>0</v>
      </c>
      <c r="BL241" s="18" t="s">
        <v>260</v>
      </c>
      <c r="BM241" s="216" t="s">
        <v>549</v>
      </c>
    </row>
    <row r="242" spans="1:47" s="2" customFormat="1" ht="12">
      <c r="A242" s="39"/>
      <c r="B242" s="40"/>
      <c r="C242" s="41"/>
      <c r="D242" s="218" t="s">
        <v>136</v>
      </c>
      <c r="E242" s="41"/>
      <c r="F242" s="219" t="s">
        <v>385</v>
      </c>
      <c r="G242" s="41"/>
      <c r="H242" s="41"/>
      <c r="I242" s="220"/>
      <c r="J242" s="41"/>
      <c r="K242" s="41"/>
      <c r="L242" s="45"/>
      <c r="M242" s="221"/>
      <c r="N242" s="222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136</v>
      </c>
      <c r="AU242" s="18" t="s">
        <v>85</v>
      </c>
    </row>
    <row r="243" spans="1:47" s="2" customFormat="1" ht="12">
      <c r="A243" s="39"/>
      <c r="B243" s="40"/>
      <c r="C243" s="41"/>
      <c r="D243" s="225" t="s">
        <v>375</v>
      </c>
      <c r="E243" s="41"/>
      <c r="F243" s="267" t="s">
        <v>376</v>
      </c>
      <c r="G243" s="41"/>
      <c r="H243" s="41"/>
      <c r="I243" s="220"/>
      <c r="J243" s="41"/>
      <c r="K243" s="41"/>
      <c r="L243" s="45"/>
      <c r="M243" s="221"/>
      <c r="N243" s="222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375</v>
      </c>
      <c r="AU243" s="18" t="s">
        <v>85</v>
      </c>
    </row>
    <row r="244" spans="1:51" s="13" customFormat="1" ht="12">
      <c r="A244" s="13"/>
      <c r="B244" s="223"/>
      <c r="C244" s="224"/>
      <c r="D244" s="225" t="s">
        <v>138</v>
      </c>
      <c r="E244" s="226" t="s">
        <v>19</v>
      </c>
      <c r="F244" s="227" t="s">
        <v>498</v>
      </c>
      <c r="G244" s="224"/>
      <c r="H244" s="228">
        <v>16.24</v>
      </c>
      <c r="I244" s="229"/>
      <c r="J244" s="224"/>
      <c r="K244" s="224"/>
      <c r="L244" s="230"/>
      <c r="M244" s="231"/>
      <c r="N244" s="232"/>
      <c r="O244" s="232"/>
      <c r="P244" s="232"/>
      <c r="Q244" s="232"/>
      <c r="R244" s="232"/>
      <c r="S244" s="232"/>
      <c r="T244" s="23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4" t="s">
        <v>138</v>
      </c>
      <c r="AU244" s="234" t="s">
        <v>85</v>
      </c>
      <c r="AV244" s="13" t="s">
        <v>85</v>
      </c>
      <c r="AW244" s="13" t="s">
        <v>36</v>
      </c>
      <c r="AX244" s="13" t="s">
        <v>75</v>
      </c>
      <c r="AY244" s="234" t="s">
        <v>126</v>
      </c>
    </row>
    <row r="245" spans="1:51" s="13" customFormat="1" ht="12">
      <c r="A245" s="13"/>
      <c r="B245" s="223"/>
      <c r="C245" s="224"/>
      <c r="D245" s="225" t="s">
        <v>138</v>
      </c>
      <c r="E245" s="226" t="s">
        <v>19</v>
      </c>
      <c r="F245" s="227" t="s">
        <v>499</v>
      </c>
      <c r="G245" s="224"/>
      <c r="H245" s="228">
        <v>35.77</v>
      </c>
      <c r="I245" s="229"/>
      <c r="J245" s="224"/>
      <c r="K245" s="224"/>
      <c r="L245" s="230"/>
      <c r="M245" s="231"/>
      <c r="N245" s="232"/>
      <c r="O245" s="232"/>
      <c r="P245" s="232"/>
      <c r="Q245" s="232"/>
      <c r="R245" s="232"/>
      <c r="S245" s="232"/>
      <c r="T245" s="23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4" t="s">
        <v>138</v>
      </c>
      <c r="AU245" s="234" t="s">
        <v>85</v>
      </c>
      <c r="AV245" s="13" t="s">
        <v>85</v>
      </c>
      <c r="AW245" s="13" t="s">
        <v>36</v>
      </c>
      <c r="AX245" s="13" t="s">
        <v>75</v>
      </c>
      <c r="AY245" s="234" t="s">
        <v>126</v>
      </c>
    </row>
    <row r="246" spans="1:51" s="13" customFormat="1" ht="12">
      <c r="A246" s="13"/>
      <c r="B246" s="223"/>
      <c r="C246" s="224"/>
      <c r="D246" s="225" t="s">
        <v>138</v>
      </c>
      <c r="E246" s="226" t="s">
        <v>19</v>
      </c>
      <c r="F246" s="227" t="s">
        <v>500</v>
      </c>
      <c r="G246" s="224"/>
      <c r="H246" s="228">
        <v>14.652</v>
      </c>
      <c r="I246" s="229"/>
      <c r="J246" s="224"/>
      <c r="K246" s="224"/>
      <c r="L246" s="230"/>
      <c r="M246" s="231"/>
      <c r="N246" s="232"/>
      <c r="O246" s="232"/>
      <c r="P246" s="232"/>
      <c r="Q246" s="232"/>
      <c r="R246" s="232"/>
      <c r="S246" s="232"/>
      <c r="T246" s="23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4" t="s">
        <v>138</v>
      </c>
      <c r="AU246" s="234" t="s">
        <v>85</v>
      </c>
      <c r="AV246" s="13" t="s">
        <v>85</v>
      </c>
      <c r="AW246" s="13" t="s">
        <v>36</v>
      </c>
      <c r="AX246" s="13" t="s">
        <v>75</v>
      </c>
      <c r="AY246" s="234" t="s">
        <v>126</v>
      </c>
    </row>
    <row r="247" spans="1:51" s="13" customFormat="1" ht="12">
      <c r="A247" s="13"/>
      <c r="B247" s="223"/>
      <c r="C247" s="224"/>
      <c r="D247" s="225" t="s">
        <v>138</v>
      </c>
      <c r="E247" s="226" t="s">
        <v>19</v>
      </c>
      <c r="F247" s="227" t="s">
        <v>501</v>
      </c>
      <c r="G247" s="224"/>
      <c r="H247" s="228">
        <v>9.723</v>
      </c>
      <c r="I247" s="229"/>
      <c r="J247" s="224"/>
      <c r="K247" s="224"/>
      <c r="L247" s="230"/>
      <c r="M247" s="231"/>
      <c r="N247" s="232"/>
      <c r="O247" s="232"/>
      <c r="P247" s="232"/>
      <c r="Q247" s="232"/>
      <c r="R247" s="232"/>
      <c r="S247" s="232"/>
      <c r="T247" s="23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4" t="s">
        <v>138</v>
      </c>
      <c r="AU247" s="234" t="s">
        <v>85</v>
      </c>
      <c r="AV247" s="13" t="s">
        <v>85</v>
      </c>
      <c r="AW247" s="13" t="s">
        <v>36</v>
      </c>
      <c r="AX247" s="13" t="s">
        <v>75</v>
      </c>
      <c r="AY247" s="234" t="s">
        <v>126</v>
      </c>
    </row>
    <row r="248" spans="1:51" s="15" customFormat="1" ht="12">
      <c r="A248" s="15"/>
      <c r="B248" s="246"/>
      <c r="C248" s="247"/>
      <c r="D248" s="225" t="s">
        <v>138</v>
      </c>
      <c r="E248" s="248" t="s">
        <v>19</v>
      </c>
      <c r="F248" s="249" t="s">
        <v>239</v>
      </c>
      <c r="G248" s="247"/>
      <c r="H248" s="250">
        <v>76.385</v>
      </c>
      <c r="I248" s="251"/>
      <c r="J248" s="247"/>
      <c r="K248" s="247"/>
      <c r="L248" s="252"/>
      <c r="M248" s="253"/>
      <c r="N248" s="254"/>
      <c r="O248" s="254"/>
      <c r="P248" s="254"/>
      <c r="Q248" s="254"/>
      <c r="R248" s="254"/>
      <c r="S248" s="254"/>
      <c r="T248" s="25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56" t="s">
        <v>138</v>
      </c>
      <c r="AU248" s="256" t="s">
        <v>85</v>
      </c>
      <c r="AV248" s="15" t="s">
        <v>134</v>
      </c>
      <c r="AW248" s="15" t="s">
        <v>36</v>
      </c>
      <c r="AX248" s="15" t="s">
        <v>83</v>
      </c>
      <c r="AY248" s="256" t="s">
        <v>126</v>
      </c>
    </row>
    <row r="249" spans="1:65" s="2" customFormat="1" ht="16.5" customHeight="1">
      <c r="A249" s="39"/>
      <c r="B249" s="40"/>
      <c r="C249" s="257" t="s">
        <v>334</v>
      </c>
      <c r="D249" s="257" t="s">
        <v>324</v>
      </c>
      <c r="E249" s="258" t="s">
        <v>388</v>
      </c>
      <c r="F249" s="259" t="s">
        <v>389</v>
      </c>
      <c r="G249" s="260" t="s">
        <v>144</v>
      </c>
      <c r="H249" s="261">
        <v>76.385</v>
      </c>
      <c r="I249" s="262"/>
      <c r="J249" s="263">
        <f>ROUND(I249*H249,2)</f>
        <v>0</v>
      </c>
      <c r="K249" s="259" t="s">
        <v>133</v>
      </c>
      <c r="L249" s="264"/>
      <c r="M249" s="265" t="s">
        <v>19</v>
      </c>
      <c r="N249" s="266" t="s">
        <v>46</v>
      </c>
      <c r="O249" s="85"/>
      <c r="P249" s="214">
        <f>O249*H249</f>
        <v>0</v>
      </c>
      <c r="Q249" s="214">
        <v>0.03611</v>
      </c>
      <c r="R249" s="214">
        <f>Q249*H249</f>
        <v>2.7582623500000003</v>
      </c>
      <c r="S249" s="214">
        <v>0</v>
      </c>
      <c r="T249" s="215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6" t="s">
        <v>377</v>
      </c>
      <c r="AT249" s="216" t="s">
        <v>324</v>
      </c>
      <c r="AU249" s="216" t="s">
        <v>85</v>
      </c>
      <c r="AY249" s="18" t="s">
        <v>126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8" t="s">
        <v>83</v>
      </c>
      <c r="BK249" s="217">
        <f>ROUND(I249*H249,2)</f>
        <v>0</v>
      </c>
      <c r="BL249" s="18" t="s">
        <v>260</v>
      </c>
      <c r="BM249" s="216" t="s">
        <v>550</v>
      </c>
    </row>
    <row r="250" spans="1:65" s="2" customFormat="1" ht="16.5" customHeight="1">
      <c r="A250" s="39"/>
      <c r="B250" s="40"/>
      <c r="C250" s="205" t="s">
        <v>343</v>
      </c>
      <c r="D250" s="205" t="s">
        <v>129</v>
      </c>
      <c r="E250" s="206" t="s">
        <v>392</v>
      </c>
      <c r="F250" s="207" t="s">
        <v>393</v>
      </c>
      <c r="G250" s="208" t="s">
        <v>159</v>
      </c>
      <c r="H250" s="209">
        <v>1</v>
      </c>
      <c r="I250" s="210"/>
      <c r="J250" s="211">
        <f>ROUND(I250*H250,2)</f>
        <v>0</v>
      </c>
      <c r="K250" s="207" t="s">
        <v>133</v>
      </c>
      <c r="L250" s="45"/>
      <c r="M250" s="212" t="s">
        <v>19</v>
      </c>
      <c r="N250" s="213" t="s">
        <v>46</v>
      </c>
      <c r="O250" s="85"/>
      <c r="P250" s="214">
        <f>O250*H250</f>
        <v>0</v>
      </c>
      <c r="Q250" s="214">
        <v>0.00027</v>
      </c>
      <c r="R250" s="214">
        <f>Q250*H250</f>
        <v>0.00027</v>
      </c>
      <c r="S250" s="214">
        <v>0</v>
      </c>
      <c r="T250" s="215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16" t="s">
        <v>260</v>
      </c>
      <c r="AT250" s="216" t="s">
        <v>129</v>
      </c>
      <c r="AU250" s="216" t="s">
        <v>85</v>
      </c>
      <c r="AY250" s="18" t="s">
        <v>126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18" t="s">
        <v>83</v>
      </c>
      <c r="BK250" s="217">
        <f>ROUND(I250*H250,2)</f>
        <v>0</v>
      </c>
      <c r="BL250" s="18" t="s">
        <v>260</v>
      </c>
      <c r="BM250" s="216" t="s">
        <v>551</v>
      </c>
    </row>
    <row r="251" spans="1:47" s="2" customFormat="1" ht="12">
      <c r="A251" s="39"/>
      <c r="B251" s="40"/>
      <c r="C251" s="41"/>
      <c r="D251" s="218" t="s">
        <v>136</v>
      </c>
      <c r="E251" s="41"/>
      <c r="F251" s="219" t="s">
        <v>395</v>
      </c>
      <c r="G251" s="41"/>
      <c r="H251" s="41"/>
      <c r="I251" s="220"/>
      <c r="J251" s="41"/>
      <c r="K251" s="41"/>
      <c r="L251" s="45"/>
      <c r="M251" s="221"/>
      <c r="N251" s="222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136</v>
      </c>
      <c r="AU251" s="18" t="s">
        <v>85</v>
      </c>
    </row>
    <row r="252" spans="1:47" s="2" customFormat="1" ht="12">
      <c r="A252" s="39"/>
      <c r="B252" s="40"/>
      <c r="C252" s="41"/>
      <c r="D252" s="225" t="s">
        <v>375</v>
      </c>
      <c r="E252" s="41"/>
      <c r="F252" s="267" t="s">
        <v>376</v>
      </c>
      <c r="G252" s="41"/>
      <c r="H252" s="41"/>
      <c r="I252" s="220"/>
      <c r="J252" s="41"/>
      <c r="K252" s="41"/>
      <c r="L252" s="45"/>
      <c r="M252" s="221"/>
      <c r="N252" s="222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375</v>
      </c>
      <c r="AU252" s="18" t="s">
        <v>85</v>
      </c>
    </row>
    <row r="253" spans="1:51" s="13" customFormat="1" ht="12">
      <c r="A253" s="13"/>
      <c r="B253" s="223"/>
      <c r="C253" s="224"/>
      <c r="D253" s="225" t="s">
        <v>138</v>
      </c>
      <c r="E253" s="226" t="s">
        <v>19</v>
      </c>
      <c r="F253" s="227" t="s">
        <v>482</v>
      </c>
      <c r="G253" s="224"/>
      <c r="H253" s="228">
        <v>1</v>
      </c>
      <c r="I253" s="229"/>
      <c r="J253" s="224"/>
      <c r="K253" s="224"/>
      <c r="L253" s="230"/>
      <c r="M253" s="231"/>
      <c r="N253" s="232"/>
      <c r="O253" s="232"/>
      <c r="P253" s="232"/>
      <c r="Q253" s="232"/>
      <c r="R253" s="232"/>
      <c r="S253" s="232"/>
      <c r="T253" s="23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4" t="s">
        <v>138</v>
      </c>
      <c r="AU253" s="234" t="s">
        <v>85</v>
      </c>
      <c r="AV253" s="13" t="s">
        <v>85</v>
      </c>
      <c r="AW253" s="13" t="s">
        <v>36</v>
      </c>
      <c r="AX253" s="13" t="s">
        <v>83</v>
      </c>
      <c r="AY253" s="234" t="s">
        <v>126</v>
      </c>
    </row>
    <row r="254" spans="1:65" s="2" customFormat="1" ht="16.5" customHeight="1">
      <c r="A254" s="39"/>
      <c r="B254" s="40"/>
      <c r="C254" s="257" t="s">
        <v>348</v>
      </c>
      <c r="D254" s="257" t="s">
        <v>324</v>
      </c>
      <c r="E254" s="258" t="s">
        <v>397</v>
      </c>
      <c r="F254" s="259" t="s">
        <v>398</v>
      </c>
      <c r="G254" s="260" t="s">
        <v>144</v>
      </c>
      <c r="H254" s="261">
        <v>0.626</v>
      </c>
      <c r="I254" s="262"/>
      <c r="J254" s="263">
        <f>ROUND(I254*H254,2)</f>
        <v>0</v>
      </c>
      <c r="K254" s="259" t="s">
        <v>133</v>
      </c>
      <c r="L254" s="264"/>
      <c r="M254" s="265" t="s">
        <v>19</v>
      </c>
      <c r="N254" s="266" t="s">
        <v>46</v>
      </c>
      <c r="O254" s="85"/>
      <c r="P254" s="214">
        <f>O254*H254</f>
        <v>0</v>
      </c>
      <c r="Q254" s="214">
        <v>0.04028</v>
      </c>
      <c r="R254" s="214">
        <f>Q254*H254</f>
        <v>0.025215280000000003</v>
      </c>
      <c r="S254" s="214">
        <v>0</v>
      </c>
      <c r="T254" s="215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16" t="s">
        <v>377</v>
      </c>
      <c r="AT254" s="216" t="s">
        <v>324</v>
      </c>
      <c r="AU254" s="216" t="s">
        <v>85</v>
      </c>
      <c r="AY254" s="18" t="s">
        <v>126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8" t="s">
        <v>83</v>
      </c>
      <c r="BK254" s="217">
        <f>ROUND(I254*H254,2)</f>
        <v>0</v>
      </c>
      <c r="BL254" s="18" t="s">
        <v>260</v>
      </c>
      <c r="BM254" s="216" t="s">
        <v>552</v>
      </c>
    </row>
    <row r="255" spans="1:51" s="13" customFormat="1" ht="12">
      <c r="A255" s="13"/>
      <c r="B255" s="223"/>
      <c r="C255" s="224"/>
      <c r="D255" s="225" t="s">
        <v>138</v>
      </c>
      <c r="E255" s="226" t="s">
        <v>19</v>
      </c>
      <c r="F255" s="227" t="s">
        <v>492</v>
      </c>
      <c r="G255" s="224"/>
      <c r="H255" s="228">
        <v>0.626</v>
      </c>
      <c r="I255" s="229"/>
      <c r="J255" s="224"/>
      <c r="K255" s="224"/>
      <c r="L255" s="230"/>
      <c r="M255" s="231"/>
      <c r="N255" s="232"/>
      <c r="O255" s="232"/>
      <c r="P255" s="232"/>
      <c r="Q255" s="232"/>
      <c r="R255" s="232"/>
      <c r="S255" s="232"/>
      <c r="T255" s="23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4" t="s">
        <v>138</v>
      </c>
      <c r="AU255" s="234" t="s">
        <v>85</v>
      </c>
      <c r="AV255" s="13" t="s">
        <v>85</v>
      </c>
      <c r="AW255" s="13" t="s">
        <v>36</v>
      </c>
      <c r="AX255" s="13" t="s">
        <v>83</v>
      </c>
      <c r="AY255" s="234" t="s">
        <v>126</v>
      </c>
    </row>
    <row r="256" spans="1:65" s="2" customFormat="1" ht="24.15" customHeight="1">
      <c r="A256" s="39"/>
      <c r="B256" s="40"/>
      <c r="C256" s="205" t="s">
        <v>355</v>
      </c>
      <c r="D256" s="205" t="s">
        <v>129</v>
      </c>
      <c r="E256" s="206" t="s">
        <v>401</v>
      </c>
      <c r="F256" s="207" t="s">
        <v>402</v>
      </c>
      <c r="G256" s="208" t="s">
        <v>159</v>
      </c>
      <c r="H256" s="209">
        <v>2.29</v>
      </c>
      <c r="I256" s="210"/>
      <c r="J256" s="211">
        <f>ROUND(I256*H256,2)</f>
        <v>0</v>
      </c>
      <c r="K256" s="207" t="s">
        <v>133</v>
      </c>
      <c r="L256" s="45"/>
      <c r="M256" s="212" t="s">
        <v>19</v>
      </c>
      <c r="N256" s="213" t="s">
        <v>46</v>
      </c>
      <c r="O256" s="85"/>
      <c r="P256" s="214">
        <f>O256*H256</f>
        <v>0</v>
      </c>
      <c r="Q256" s="214">
        <v>0</v>
      </c>
      <c r="R256" s="214">
        <f>Q256*H256</f>
        <v>0</v>
      </c>
      <c r="S256" s="214">
        <v>0</v>
      </c>
      <c r="T256" s="215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6" t="s">
        <v>260</v>
      </c>
      <c r="AT256" s="216" t="s">
        <v>129</v>
      </c>
      <c r="AU256" s="216" t="s">
        <v>85</v>
      </c>
      <c r="AY256" s="18" t="s">
        <v>126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8" t="s">
        <v>83</v>
      </c>
      <c r="BK256" s="217">
        <f>ROUND(I256*H256,2)</f>
        <v>0</v>
      </c>
      <c r="BL256" s="18" t="s">
        <v>260</v>
      </c>
      <c r="BM256" s="216" t="s">
        <v>553</v>
      </c>
    </row>
    <row r="257" spans="1:47" s="2" customFormat="1" ht="12">
      <c r="A257" s="39"/>
      <c r="B257" s="40"/>
      <c r="C257" s="41"/>
      <c r="D257" s="218" t="s">
        <v>136</v>
      </c>
      <c r="E257" s="41"/>
      <c r="F257" s="219" t="s">
        <v>404</v>
      </c>
      <c r="G257" s="41"/>
      <c r="H257" s="41"/>
      <c r="I257" s="220"/>
      <c r="J257" s="41"/>
      <c r="K257" s="41"/>
      <c r="L257" s="45"/>
      <c r="M257" s="221"/>
      <c r="N257" s="222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136</v>
      </c>
      <c r="AU257" s="18" t="s">
        <v>85</v>
      </c>
    </row>
    <row r="258" spans="1:51" s="13" customFormat="1" ht="12">
      <c r="A258" s="13"/>
      <c r="B258" s="223"/>
      <c r="C258" s="224"/>
      <c r="D258" s="225" t="s">
        <v>138</v>
      </c>
      <c r="E258" s="226" t="s">
        <v>19</v>
      </c>
      <c r="F258" s="227" t="s">
        <v>554</v>
      </c>
      <c r="G258" s="224"/>
      <c r="H258" s="228">
        <v>0.53</v>
      </c>
      <c r="I258" s="229"/>
      <c r="J258" s="224"/>
      <c r="K258" s="224"/>
      <c r="L258" s="230"/>
      <c r="M258" s="231"/>
      <c r="N258" s="232"/>
      <c r="O258" s="232"/>
      <c r="P258" s="232"/>
      <c r="Q258" s="232"/>
      <c r="R258" s="232"/>
      <c r="S258" s="232"/>
      <c r="T258" s="23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4" t="s">
        <v>138</v>
      </c>
      <c r="AU258" s="234" t="s">
        <v>85</v>
      </c>
      <c r="AV258" s="13" t="s">
        <v>85</v>
      </c>
      <c r="AW258" s="13" t="s">
        <v>36</v>
      </c>
      <c r="AX258" s="13" t="s">
        <v>75</v>
      </c>
      <c r="AY258" s="234" t="s">
        <v>126</v>
      </c>
    </row>
    <row r="259" spans="1:51" s="13" customFormat="1" ht="12">
      <c r="A259" s="13"/>
      <c r="B259" s="223"/>
      <c r="C259" s="224"/>
      <c r="D259" s="225" t="s">
        <v>138</v>
      </c>
      <c r="E259" s="226" t="s">
        <v>19</v>
      </c>
      <c r="F259" s="227" t="s">
        <v>471</v>
      </c>
      <c r="G259" s="224"/>
      <c r="H259" s="228">
        <v>1.76</v>
      </c>
      <c r="I259" s="229"/>
      <c r="J259" s="224"/>
      <c r="K259" s="224"/>
      <c r="L259" s="230"/>
      <c r="M259" s="231"/>
      <c r="N259" s="232"/>
      <c r="O259" s="232"/>
      <c r="P259" s="232"/>
      <c r="Q259" s="232"/>
      <c r="R259" s="232"/>
      <c r="S259" s="232"/>
      <c r="T259" s="23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4" t="s">
        <v>138</v>
      </c>
      <c r="AU259" s="234" t="s">
        <v>85</v>
      </c>
      <c r="AV259" s="13" t="s">
        <v>85</v>
      </c>
      <c r="AW259" s="13" t="s">
        <v>36</v>
      </c>
      <c r="AX259" s="13" t="s">
        <v>75</v>
      </c>
      <c r="AY259" s="234" t="s">
        <v>126</v>
      </c>
    </row>
    <row r="260" spans="1:51" s="15" customFormat="1" ht="12">
      <c r="A260" s="15"/>
      <c r="B260" s="246"/>
      <c r="C260" s="247"/>
      <c r="D260" s="225" t="s">
        <v>138</v>
      </c>
      <c r="E260" s="248" t="s">
        <v>19</v>
      </c>
      <c r="F260" s="249" t="s">
        <v>239</v>
      </c>
      <c r="G260" s="247"/>
      <c r="H260" s="250">
        <v>2.29</v>
      </c>
      <c r="I260" s="251"/>
      <c r="J260" s="247"/>
      <c r="K260" s="247"/>
      <c r="L260" s="252"/>
      <c r="M260" s="253"/>
      <c r="N260" s="254"/>
      <c r="O260" s="254"/>
      <c r="P260" s="254"/>
      <c r="Q260" s="254"/>
      <c r="R260" s="254"/>
      <c r="S260" s="254"/>
      <c r="T260" s="25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56" t="s">
        <v>138</v>
      </c>
      <c r="AU260" s="256" t="s">
        <v>85</v>
      </c>
      <c r="AV260" s="15" t="s">
        <v>134</v>
      </c>
      <c r="AW260" s="15" t="s">
        <v>36</v>
      </c>
      <c r="AX260" s="15" t="s">
        <v>83</v>
      </c>
      <c r="AY260" s="256" t="s">
        <v>126</v>
      </c>
    </row>
    <row r="261" spans="1:65" s="2" customFormat="1" ht="24.15" customHeight="1">
      <c r="A261" s="39"/>
      <c r="B261" s="40"/>
      <c r="C261" s="205" t="s">
        <v>370</v>
      </c>
      <c r="D261" s="205" t="s">
        <v>129</v>
      </c>
      <c r="E261" s="206" t="s">
        <v>406</v>
      </c>
      <c r="F261" s="207" t="s">
        <v>407</v>
      </c>
      <c r="G261" s="208" t="s">
        <v>159</v>
      </c>
      <c r="H261" s="209">
        <v>43.8</v>
      </c>
      <c r="I261" s="210"/>
      <c r="J261" s="211">
        <f>ROUND(I261*H261,2)</f>
        <v>0</v>
      </c>
      <c r="K261" s="207" t="s">
        <v>133</v>
      </c>
      <c r="L261" s="45"/>
      <c r="M261" s="212" t="s">
        <v>19</v>
      </c>
      <c r="N261" s="213" t="s">
        <v>46</v>
      </c>
      <c r="O261" s="85"/>
      <c r="P261" s="214">
        <f>O261*H261</f>
        <v>0</v>
      </c>
      <c r="Q261" s="214">
        <v>0</v>
      </c>
      <c r="R261" s="214">
        <f>Q261*H261</f>
        <v>0</v>
      </c>
      <c r="S261" s="214">
        <v>0</v>
      </c>
      <c r="T261" s="215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6" t="s">
        <v>260</v>
      </c>
      <c r="AT261" s="216" t="s">
        <v>129</v>
      </c>
      <c r="AU261" s="216" t="s">
        <v>85</v>
      </c>
      <c r="AY261" s="18" t="s">
        <v>126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8" t="s">
        <v>83</v>
      </c>
      <c r="BK261" s="217">
        <f>ROUND(I261*H261,2)</f>
        <v>0</v>
      </c>
      <c r="BL261" s="18" t="s">
        <v>260</v>
      </c>
      <c r="BM261" s="216" t="s">
        <v>555</v>
      </c>
    </row>
    <row r="262" spans="1:47" s="2" customFormat="1" ht="12">
      <c r="A262" s="39"/>
      <c r="B262" s="40"/>
      <c r="C262" s="41"/>
      <c r="D262" s="218" t="s">
        <v>136</v>
      </c>
      <c r="E262" s="41"/>
      <c r="F262" s="219" t="s">
        <v>409</v>
      </c>
      <c r="G262" s="41"/>
      <c r="H262" s="41"/>
      <c r="I262" s="220"/>
      <c r="J262" s="41"/>
      <c r="K262" s="41"/>
      <c r="L262" s="45"/>
      <c r="M262" s="221"/>
      <c r="N262" s="222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136</v>
      </c>
      <c r="AU262" s="18" t="s">
        <v>85</v>
      </c>
    </row>
    <row r="263" spans="1:51" s="13" customFormat="1" ht="12">
      <c r="A263" s="13"/>
      <c r="B263" s="223"/>
      <c r="C263" s="224"/>
      <c r="D263" s="225" t="s">
        <v>138</v>
      </c>
      <c r="E263" s="226" t="s">
        <v>19</v>
      </c>
      <c r="F263" s="227" t="s">
        <v>478</v>
      </c>
      <c r="G263" s="224"/>
      <c r="H263" s="228">
        <v>4.52</v>
      </c>
      <c r="I263" s="229"/>
      <c r="J263" s="224"/>
      <c r="K263" s="224"/>
      <c r="L263" s="230"/>
      <c r="M263" s="231"/>
      <c r="N263" s="232"/>
      <c r="O263" s="232"/>
      <c r="P263" s="232"/>
      <c r="Q263" s="232"/>
      <c r="R263" s="232"/>
      <c r="S263" s="232"/>
      <c r="T263" s="23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4" t="s">
        <v>138</v>
      </c>
      <c r="AU263" s="234" t="s">
        <v>85</v>
      </c>
      <c r="AV263" s="13" t="s">
        <v>85</v>
      </c>
      <c r="AW263" s="13" t="s">
        <v>36</v>
      </c>
      <c r="AX263" s="13" t="s">
        <v>75</v>
      </c>
      <c r="AY263" s="234" t="s">
        <v>126</v>
      </c>
    </row>
    <row r="264" spans="1:51" s="13" customFormat="1" ht="12">
      <c r="A264" s="13"/>
      <c r="B264" s="223"/>
      <c r="C264" s="224"/>
      <c r="D264" s="225" t="s">
        <v>138</v>
      </c>
      <c r="E264" s="226" t="s">
        <v>19</v>
      </c>
      <c r="F264" s="227" t="s">
        <v>470</v>
      </c>
      <c r="G264" s="224"/>
      <c r="H264" s="228">
        <v>2.92</v>
      </c>
      <c r="I264" s="229"/>
      <c r="J264" s="224"/>
      <c r="K264" s="224"/>
      <c r="L264" s="230"/>
      <c r="M264" s="231"/>
      <c r="N264" s="232"/>
      <c r="O264" s="232"/>
      <c r="P264" s="232"/>
      <c r="Q264" s="232"/>
      <c r="R264" s="232"/>
      <c r="S264" s="232"/>
      <c r="T264" s="23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4" t="s">
        <v>138</v>
      </c>
      <c r="AU264" s="234" t="s">
        <v>85</v>
      </c>
      <c r="AV264" s="13" t="s">
        <v>85</v>
      </c>
      <c r="AW264" s="13" t="s">
        <v>36</v>
      </c>
      <c r="AX264" s="13" t="s">
        <v>75</v>
      </c>
      <c r="AY264" s="234" t="s">
        <v>126</v>
      </c>
    </row>
    <row r="265" spans="1:51" s="13" customFormat="1" ht="12">
      <c r="A265" s="13"/>
      <c r="B265" s="223"/>
      <c r="C265" s="224"/>
      <c r="D265" s="225" t="s">
        <v>138</v>
      </c>
      <c r="E265" s="226" t="s">
        <v>19</v>
      </c>
      <c r="F265" s="227" t="s">
        <v>556</v>
      </c>
      <c r="G265" s="224"/>
      <c r="H265" s="228">
        <v>2.32</v>
      </c>
      <c r="I265" s="229"/>
      <c r="J265" s="224"/>
      <c r="K265" s="224"/>
      <c r="L265" s="230"/>
      <c r="M265" s="231"/>
      <c r="N265" s="232"/>
      <c r="O265" s="232"/>
      <c r="P265" s="232"/>
      <c r="Q265" s="232"/>
      <c r="R265" s="232"/>
      <c r="S265" s="232"/>
      <c r="T265" s="23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4" t="s">
        <v>138</v>
      </c>
      <c r="AU265" s="234" t="s">
        <v>85</v>
      </c>
      <c r="AV265" s="13" t="s">
        <v>85</v>
      </c>
      <c r="AW265" s="13" t="s">
        <v>36</v>
      </c>
      <c r="AX265" s="13" t="s">
        <v>75</v>
      </c>
      <c r="AY265" s="234" t="s">
        <v>126</v>
      </c>
    </row>
    <row r="266" spans="1:51" s="13" customFormat="1" ht="12">
      <c r="A266" s="13"/>
      <c r="B266" s="223"/>
      <c r="C266" s="224"/>
      <c r="D266" s="225" t="s">
        <v>138</v>
      </c>
      <c r="E266" s="226" t="s">
        <v>19</v>
      </c>
      <c r="F266" s="227" t="s">
        <v>473</v>
      </c>
      <c r="G266" s="224"/>
      <c r="H266" s="228">
        <v>20.44</v>
      </c>
      <c r="I266" s="229"/>
      <c r="J266" s="224"/>
      <c r="K266" s="224"/>
      <c r="L266" s="230"/>
      <c r="M266" s="231"/>
      <c r="N266" s="232"/>
      <c r="O266" s="232"/>
      <c r="P266" s="232"/>
      <c r="Q266" s="232"/>
      <c r="R266" s="232"/>
      <c r="S266" s="232"/>
      <c r="T266" s="23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4" t="s">
        <v>138</v>
      </c>
      <c r="AU266" s="234" t="s">
        <v>85</v>
      </c>
      <c r="AV266" s="13" t="s">
        <v>85</v>
      </c>
      <c r="AW266" s="13" t="s">
        <v>36</v>
      </c>
      <c r="AX266" s="13" t="s">
        <v>75</v>
      </c>
      <c r="AY266" s="234" t="s">
        <v>126</v>
      </c>
    </row>
    <row r="267" spans="1:51" s="13" customFormat="1" ht="12">
      <c r="A267" s="13"/>
      <c r="B267" s="223"/>
      <c r="C267" s="224"/>
      <c r="D267" s="225" t="s">
        <v>138</v>
      </c>
      <c r="E267" s="226" t="s">
        <v>19</v>
      </c>
      <c r="F267" s="227" t="s">
        <v>479</v>
      </c>
      <c r="G267" s="224"/>
      <c r="H267" s="228">
        <v>8.88</v>
      </c>
      <c r="I267" s="229"/>
      <c r="J267" s="224"/>
      <c r="K267" s="224"/>
      <c r="L267" s="230"/>
      <c r="M267" s="231"/>
      <c r="N267" s="232"/>
      <c r="O267" s="232"/>
      <c r="P267" s="232"/>
      <c r="Q267" s="232"/>
      <c r="R267" s="232"/>
      <c r="S267" s="232"/>
      <c r="T267" s="23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4" t="s">
        <v>138</v>
      </c>
      <c r="AU267" s="234" t="s">
        <v>85</v>
      </c>
      <c r="AV267" s="13" t="s">
        <v>85</v>
      </c>
      <c r="AW267" s="13" t="s">
        <v>36</v>
      </c>
      <c r="AX267" s="13" t="s">
        <v>75</v>
      </c>
      <c r="AY267" s="234" t="s">
        <v>126</v>
      </c>
    </row>
    <row r="268" spans="1:51" s="13" customFormat="1" ht="12">
      <c r="A268" s="13"/>
      <c r="B268" s="223"/>
      <c r="C268" s="224"/>
      <c r="D268" s="225" t="s">
        <v>138</v>
      </c>
      <c r="E268" s="226" t="s">
        <v>19</v>
      </c>
      <c r="F268" s="227" t="s">
        <v>480</v>
      </c>
      <c r="G268" s="224"/>
      <c r="H268" s="228">
        <v>4.72</v>
      </c>
      <c r="I268" s="229"/>
      <c r="J268" s="224"/>
      <c r="K268" s="224"/>
      <c r="L268" s="230"/>
      <c r="M268" s="231"/>
      <c r="N268" s="232"/>
      <c r="O268" s="232"/>
      <c r="P268" s="232"/>
      <c r="Q268" s="232"/>
      <c r="R268" s="232"/>
      <c r="S268" s="232"/>
      <c r="T268" s="23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4" t="s">
        <v>138</v>
      </c>
      <c r="AU268" s="234" t="s">
        <v>85</v>
      </c>
      <c r="AV268" s="13" t="s">
        <v>85</v>
      </c>
      <c r="AW268" s="13" t="s">
        <v>36</v>
      </c>
      <c r="AX268" s="13" t="s">
        <v>75</v>
      </c>
      <c r="AY268" s="234" t="s">
        <v>126</v>
      </c>
    </row>
    <row r="269" spans="1:51" s="15" customFormat="1" ht="12">
      <c r="A269" s="15"/>
      <c r="B269" s="246"/>
      <c r="C269" s="247"/>
      <c r="D269" s="225" t="s">
        <v>138</v>
      </c>
      <c r="E269" s="248" t="s">
        <v>19</v>
      </c>
      <c r="F269" s="249" t="s">
        <v>239</v>
      </c>
      <c r="G269" s="247"/>
      <c r="H269" s="250">
        <v>43.800000000000004</v>
      </c>
      <c r="I269" s="251"/>
      <c r="J269" s="247"/>
      <c r="K269" s="247"/>
      <c r="L269" s="252"/>
      <c r="M269" s="253"/>
      <c r="N269" s="254"/>
      <c r="O269" s="254"/>
      <c r="P269" s="254"/>
      <c r="Q269" s="254"/>
      <c r="R269" s="254"/>
      <c r="S269" s="254"/>
      <c r="T269" s="25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56" t="s">
        <v>138</v>
      </c>
      <c r="AU269" s="256" t="s">
        <v>85</v>
      </c>
      <c r="AV269" s="15" t="s">
        <v>134</v>
      </c>
      <c r="AW269" s="15" t="s">
        <v>36</v>
      </c>
      <c r="AX269" s="15" t="s">
        <v>83</v>
      </c>
      <c r="AY269" s="256" t="s">
        <v>126</v>
      </c>
    </row>
    <row r="270" spans="1:65" s="2" customFormat="1" ht="16.5" customHeight="1">
      <c r="A270" s="39"/>
      <c r="B270" s="40"/>
      <c r="C270" s="257" t="s">
        <v>377</v>
      </c>
      <c r="D270" s="257" t="s">
        <v>324</v>
      </c>
      <c r="E270" s="258" t="s">
        <v>411</v>
      </c>
      <c r="F270" s="259" t="s">
        <v>412</v>
      </c>
      <c r="G270" s="260" t="s">
        <v>164</v>
      </c>
      <c r="H270" s="261">
        <v>46.09</v>
      </c>
      <c r="I270" s="262"/>
      <c r="J270" s="263">
        <f>ROUND(I270*H270,2)</f>
        <v>0</v>
      </c>
      <c r="K270" s="259" t="s">
        <v>133</v>
      </c>
      <c r="L270" s="264"/>
      <c r="M270" s="265" t="s">
        <v>19</v>
      </c>
      <c r="N270" s="266" t="s">
        <v>46</v>
      </c>
      <c r="O270" s="85"/>
      <c r="P270" s="214">
        <f>O270*H270</f>
        <v>0</v>
      </c>
      <c r="Q270" s="214">
        <v>0.0015</v>
      </c>
      <c r="R270" s="214">
        <f>Q270*H270</f>
        <v>0.069135</v>
      </c>
      <c r="S270" s="214">
        <v>0</v>
      </c>
      <c r="T270" s="215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16" t="s">
        <v>377</v>
      </c>
      <c r="AT270" s="216" t="s">
        <v>324</v>
      </c>
      <c r="AU270" s="216" t="s">
        <v>85</v>
      </c>
      <c r="AY270" s="18" t="s">
        <v>126</v>
      </c>
      <c r="BE270" s="217">
        <f>IF(N270="základní",J270,0)</f>
        <v>0</v>
      </c>
      <c r="BF270" s="217">
        <f>IF(N270="snížená",J270,0)</f>
        <v>0</v>
      </c>
      <c r="BG270" s="217">
        <f>IF(N270="zákl. přenesená",J270,0)</f>
        <v>0</v>
      </c>
      <c r="BH270" s="217">
        <f>IF(N270="sníž. přenesená",J270,0)</f>
        <v>0</v>
      </c>
      <c r="BI270" s="217">
        <f>IF(N270="nulová",J270,0)</f>
        <v>0</v>
      </c>
      <c r="BJ270" s="18" t="s">
        <v>83</v>
      </c>
      <c r="BK270" s="217">
        <f>ROUND(I270*H270,2)</f>
        <v>0</v>
      </c>
      <c r="BL270" s="18" t="s">
        <v>260</v>
      </c>
      <c r="BM270" s="216" t="s">
        <v>557</v>
      </c>
    </row>
    <row r="271" spans="1:51" s="13" customFormat="1" ht="12">
      <c r="A271" s="13"/>
      <c r="B271" s="223"/>
      <c r="C271" s="224"/>
      <c r="D271" s="225" t="s">
        <v>138</v>
      </c>
      <c r="E271" s="226" t="s">
        <v>19</v>
      </c>
      <c r="F271" s="227" t="s">
        <v>478</v>
      </c>
      <c r="G271" s="224"/>
      <c r="H271" s="228">
        <v>4.52</v>
      </c>
      <c r="I271" s="229"/>
      <c r="J271" s="224"/>
      <c r="K271" s="224"/>
      <c r="L271" s="230"/>
      <c r="M271" s="231"/>
      <c r="N271" s="232"/>
      <c r="O271" s="232"/>
      <c r="P271" s="232"/>
      <c r="Q271" s="232"/>
      <c r="R271" s="232"/>
      <c r="S271" s="232"/>
      <c r="T271" s="23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4" t="s">
        <v>138</v>
      </c>
      <c r="AU271" s="234" t="s">
        <v>85</v>
      </c>
      <c r="AV271" s="13" t="s">
        <v>85</v>
      </c>
      <c r="AW271" s="13" t="s">
        <v>36</v>
      </c>
      <c r="AX271" s="13" t="s">
        <v>75</v>
      </c>
      <c r="AY271" s="234" t="s">
        <v>126</v>
      </c>
    </row>
    <row r="272" spans="1:51" s="13" customFormat="1" ht="12">
      <c r="A272" s="13"/>
      <c r="B272" s="223"/>
      <c r="C272" s="224"/>
      <c r="D272" s="225" t="s">
        <v>138</v>
      </c>
      <c r="E272" s="226" t="s">
        <v>19</v>
      </c>
      <c r="F272" s="227" t="s">
        <v>554</v>
      </c>
      <c r="G272" s="224"/>
      <c r="H272" s="228">
        <v>0.53</v>
      </c>
      <c r="I272" s="229"/>
      <c r="J272" s="224"/>
      <c r="K272" s="224"/>
      <c r="L272" s="230"/>
      <c r="M272" s="231"/>
      <c r="N272" s="232"/>
      <c r="O272" s="232"/>
      <c r="P272" s="232"/>
      <c r="Q272" s="232"/>
      <c r="R272" s="232"/>
      <c r="S272" s="232"/>
      <c r="T272" s="23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4" t="s">
        <v>138</v>
      </c>
      <c r="AU272" s="234" t="s">
        <v>85</v>
      </c>
      <c r="AV272" s="13" t="s">
        <v>85</v>
      </c>
      <c r="AW272" s="13" t="s">
        <v>36</v>
      </c>
      <c r="AX272" s="13" t="s">
        <v>75</v>
      </c>
      <c r="AY272" s="234" t="s">
        <v>126</v>
      </c>
    </row>
    <row r="273" spans="1:51" s="13" customFormat="1" ht="12">
      <c r="A273" s="13"/>
      <c r="B273" s="223"/>
      <c r="C273" s="224"/>
      <c r="D273" s="225" t="s">
        <v>138</v>
      </c>
      <c r="E273" s="226" t="s">
        <v>19</v>
      </c>
      <c r="F273" s="227" t="s">
        <v>470</v>
      </c>
      <c r="G273" s="224"/>
      <c r="H273" s="228">
        <v>2.92</v>
      </c>
      <c r="I273" s="229"/>
      <c r="J273" s="224"/>
      <c r="K273" s="224"/>
      <c r="L273" s="230"/>
      <c r="M273" s="231"/>
      <c r="N273" s="232"/>
      <c r="O273" s="232"/>
      <c r="P273" s="232"/>
      <c r="Q273" s="232"/>
      <c r="R273" s="232"/>
      <c r="S273" s="232"/>
      <c r="T273" s="23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4" t="s">
        <v>138</v>
      </c>
      <c r="AU273" s="234" t="s">
        <v>85</v>
      </c>
      <c r="AV273" s="13" t="s">
        <v>85</v>
      </c>
      <c r="AW273" s="13" t="s">
        <v>36</v>
      </c>
      <c r="AX273" s="13" t="s">
        <v>75</v>
      </c>
      <c r="AY273" s="234" t="s">
        <v>126</v>
      </c>
    </row>
    <row r="274" spans="1:51" s="13" customFormat="1" ht="12">
      <c r="A274" s="13"/>
      <c r="B274" s="223"/>
      <c r="C274" s="224"/>
      <c r="D274" s="225" t="s">
        <v>138</v>
      </c>
      <c r="E274" s="226" t="s">
        <v>19</v>
      </c>
      <c r="F274" s="227" t="s">
        <v>556</v>
      </c>
      <c r="G274" s="224"/>
      <c r="H274" s="228">
        <v>2.32</v>
      </c>
      <c r="I274" s="229"/>
      <c r="J274" s="224"/>
      <c r="K274" s="224"/>
      <c r="L274" s="230"/>
      <c r="M274" s="231"/>
      <c r="N274" s="232"/>
      <c r="O274" s="232"/>
      <c r="P274" s="232"/>
      <c r="Q274" s="232"/>
      <c r="R274" s="232"/>
      <c r="S274" s="232"/>
      <c r="T274" s="23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4" t="s">
        <v>138</v>
      </c>
      <c r="AU274" s="234" t="s">
        <v>85</v>
      </c>
      <c r="AV274" s="13" t="s">
        <v>85</v>
      </c>
      <c r="AW274" s="13" t="s">
        <v>36</v>
      </c>
      <c r="AX274" s="13" t="s">
        <v>75</v>
      </c>
      <c r="AY274" s="234" t="s">
        <v>126</v>
      </c>
    </row>
    <row r="275" spans="1:51" s="13" customFormat="1" ht="12">
      <c r="A275" s="13"/>
      <c r="B275" s="223"/>
      <c r="C275" s="224"/>
      <c r="D275" s="225" t="s">
        <v>138</v>
      </c>
      <c r="E275" s="226" t="s">
        <v>19</v>
      </c>
      <c r="F275" s="227" t="s">
        <v>473</v>
      </c>
      <c r="G275" s="224"/>
      <c r="H275" s="228">
        <v>20.44</v>
      </c>
      <c r="I275" s="229"/>
      <c r="J275" s="224"/>
      <c r="K275" s="224"/>
      <c r="L275" s="230"/>
      <c r="M275" s="231"/>
      <c r="N275" s="232"/>
      <c r="O275" s="232"/>
      <c r="P275" s="232"/>
      <c r="Q275" s="232"/>
      <c r="R275" s="232"/>
      <c r="S275" s="232"/>
      <c r="T275" s="23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4" t="s">
        <v>138</v>
      </c>
      <c r="AU275" s="234" t="s">
        <v>85</v>
      </c>
      <c r="AV275" s="13" t="s">
        <v>85</v>
      </c>
      <c r="AW275" s="13" t="s">
        <v>36</v>
      </c>
      <c r="AX275" s="13" t="s">
        <v>75</v>
      </c>
      <c r="AY275" s="234" t="s">
        <v>126</v>
      </c>
    </row>
    <row r="276" spans="1:51" s="13" customFormat="1" ht="12">
      <c r="A276" s="13"/>
      <c r="B276" s="223"/>
      <c r="C276" s="224"/>
      <c r="D276" s="225" t="s">
        <v>138</v>
      </c>
      <c r="E276" s="226" t="s">
        <v>19</v>
      </c>
      <c r="F276" s="227" t="s">
        <v>479</v>
      </c>
      <c r="G276" s="224"/>
      <c r="H276" s="228">
        <v>8.88</v>
      </c>
      <c r="I276" s="229"/>
      <c r="J276" s="224"/>
      <c r="K276" s="224"/>
      <c r="L276" s="230"/>
      <c r="M276" s="231"/>
      <c r="N276" s="232"/>
      <c r="O276" s="232"/>
      <c r="P276" s="232"/>
      <c r="Q276" s="232"/>
      <c r="R276" s="232"/>
      <c r="S276" s="232"/>
      <c r="T276" s="23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4" t="s">
        <v>138</v>
      </c>
      <c r="AU276" s="234" t="s">
        <v>85</v>
      </c>
      <c r="AV276" s="13" t="s">
        <v>85</v>
      </c>
      <c r="AW276" s="13" t="s">
        <v>36</v>
      </c>
      <c r="AX276" s="13" t="s">
        <v>75</v>
      </c>
      <c r="AY276" s="234" t="s">
        <v>126</v>
      </c>
    </row>
    <row r="277" spans="1:51" s="13" customFormat="1" ht="12">
      <c r="A277" s="13"/>
      <c r="B277" s="223"/>
      <c r="C277" s="224"/>
      <c r="D277" s="225" t="s">
        <v>138</v>
      </c>
      <c r="E277" s="226" t="s">
        <v>19</v>
      </c>
      <c r="F277" s="227" t="s">
        <v>480</v>
      </c>
      <c r="G277" s="224"/>
      <c r="H277" s="228">
        <v>4.72</v>
      </c>
      <c r="I277" s="229"/>
      <c r="J277" s="224"/>
      <c r="K277" s="224"/>
      <c r="L277" s="230"/>
      <c r="M277" s="231"/>
      <c r="N277" s="232"/>
      <c r="O277" s="232"/>
      <c r="P277" s="232"/>
      <c r="Q277" s="232"/>
      <c r="R277" s="232"/>
      <c r="S277" s="232"/>
      <c r="T277" s="23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4" t="s">
        <v>138</v>
      </c>
      <c r="AU277" s="234" t="s">
        <v>85</v>
      </c>
      <c r="AV277" s="13" t="s">
        <v>85</v>
      </c>
      <c r="AW277" s="13" t="s">
        <v>36</v>
      </c>
      <c r="AX277" s="13" t="s">
        <v>75</v>
      </c>
      <c r="AY277" s="234" t="s">
        <v>126</v>
      </c>
    </row>
    <row r="278" spans="1:51" s="13" customFormat="1" ht="12">
      <c r="A278" s="13"/>
      <c r="B278" s="223"/>
      <c r="C278" s="224"/>
      <c r="D278" s="225" t="s">
        <v>138</v>
      </c>
      <c r="E278" s="226" t="s">
        <v>19</v>
      </c>
      <c r="F278" s="227" t="s">
        <v>471</v>
      </c>
      <c r="G278" s="224"/>
      <c r="H278" s="228">
        <v>1.76</v>
      </c>
      <c r="I278" s="229"/>
      <c r="J278" s="224"/>
      <c r="K278" s="224"/>
      <c r="L278" s="230"/>
      <c r="M278" s="231"/>
      <c r="N278" s="232"/>
      <c r="O278" s="232"/>
      <c r="P278" s="232"/>
      <c r="Q278" s="232"/>
      <c r="R278" s="232"/>
      <c r="S278" s="232"/>
      <c r="T278" s="23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4" t="s">
        <v>138</v>
      </c>
      <c r="AU278" s="234" t="s">
        <v>85</v>
      </c>
      <c r="AV278" s="13" t="s">
        <v>85</v>
      </c>
      <c r="AW278" s="13" t="s">
        <v>36</v>
      </c>
      <c r="AX278" s="13" t="s">
        <v>75</v>
      </c>
      <c r="AY278" s="234" t="s">
        <v>126</v>
      </c>
    </row>
    <row r="279" spans="1:51" s="15" customFormat="1" ht="12">
      <c r="A279" s="15"/>
      <c r="B279" s="246"/>
      <c r="C279" s="247"/>
      <c r="D279" s="225" t="s">
        <v>138</v>
      </c>
      <c r="E279" s="248" t="s">
        <v>19</v>
      </c>
      <c r="F279" s="249" t="s">
        <v>239</v>
      </c>
      <c r="G279" s="247"/>
      <c r="H279" s="250">
        <v>46.089999999999996</v>
      </c>
      <c r="I279" s="251"/>
      <c r="J279" s="247"/>
      <c r="K279" s="247"/>
      <c r="L279" s="252"/>
      <c r="M279" s="253"/>
      <c r="N279" s="254"/>
      <c r="O279" s="254"/>
      <c r="P279" s="254"/>
      <c r="Q279" s="254"/>
      <c r="R279" s="254"/>
      <c r="S279" s="254"/>
      <c r="T279" s="25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56" t="s">
        <v>138</v>
      </c>
      <c r="AU279" s="256" t="s">
        <v>85</v>
      </c>
      <c r="AV279" s="15" t="s">
        <v>134</v>
      </c>
      <c r="AW279" s="15" t="s">
        <v>36</v>
      </c>
      <c r="AX279" s="15" t="s">
        <v>83</v>
      </c>
      <c r="AY279" s="256" t="s">
        <v>126</v>
      </c>
    </row>
    <row r="280" spans="1:65" s="2" customFormat="1" ht="16.5" customHeight="1">
      <c r="A280" s="39"/>
      <c r="B280" s="40"/>
      <c r="C280" s="257" t="s">
        <v>381</v>
      </c>
      <c r="D280" s="257" t="s">
        <v>324</v>
      </c>
      <c r="E280" s="258" t="s">
        <v>415</v>
      </c>
      <c r="F280" s="259" t="s">
        <v>416</v>
      </c>
      <c r="G280" s="260" t="s">
        <v>159</v>
      </c>
      <c r="H280" s="261">
        <v>35</v>
      </c>
      <c r="I280" s="262"/>
      <c r="J280" s="263">
        <f>ROUND(I280*H280,2)</f>
        <v>0</v>
      </c>
      <c r="K280" s="259" t="s">
        <v>133</v>
      </c>
      <c r="L280" s="264"/>
      <c r="M280" s="265" t="s">
        <v>19</v>
      </c>
      <c r="N280" s="266" t="s">
        <v>46</v>
      </c>
      <c r="O280" s="85"/>
      <c r="P280" s="214">
        <f>O280*H280</f>
        <v>0</v>
      </c>
      <c r="Q280" s="214">
        <v>6E-05</v>
      </c>
      <c r="R280" s="214">
        <f>Q280*H280</f>
        <v>0.0021</v>
      </c>
      <c r="S280" s="214">
        <v>0</v>
      </c>
      <c r="T280" s="215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6" t="s">
        <v>377</v>
      </c>
      <c r="AT280" s="216" t="s">
        <v>324</v>
      </c>
      <c r="AU280" s="216" t="s">
        <v>85</v>
      </c>
      <c r="AY280" s="18" t="s">
        <v>126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8" t="s">
        <v>83</v>
      </c>
      <c r="BK280" s="217">
        <f>ROUND(I280*H280,2)</f>
        <v>0</v>
      </c>
      <c r="BL280" s="18" t="s">
        <v>260</v>
      </c>
      <c r="BM280" s="216" t="s">
        <v>558</v>
      </c>
    </row>
    <row r="281" spans="1:51" s="13" customFormat="1" ht="12">
      <c r="A281" s="13"/>
      <c r="B281" s="223"/>
      <c r="C281" s="224"/>
      <c r="D281" s="225" t="s">
        <v>138</v>
      </c>
      <c r="E281" s="226" t="s">
        <v>19</v>
      </c>
      <c r="F281" s="227" t="s">
        <v>485</v>
      </c>
      <c r="G281" s="224"/>
      <c r="H281" s="228">
        <v>4</v>
      </c>
      <c r="I281" s="229"/>
      <c r="J281" s="224"/>
      <c r="K281" s="224"/>
      <c r="L281" s="230"/>
      <c r="M281" s="231"/>
      <c r="N281" s="232"/>
      <c r="O281" s="232"/>
      <c r="P281" s="232"/>
      <c r="Q281" s="232"/>
      <c r="R281" s="232"/>
      <c r="S281" s="232"/>
      <c r="T281" s="23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4" t="s">
        <v>138</v>
      </c>
      <c r="AU281" s="234" t="s">
        <v>85</v>
      </c>
      <c r="AV281" s="13" t="s">
        <v>85</v>
      </c>
      <c r="AW281" s="13" t="s">
        <v>36</v>
      </c>
      <c r="AX281" s="13" t="s">
        <v>75</v>
      </c>
      <c r="AY281" s="234" t="s">
        <v>126</v>
      </c>
    </row>
    <row r="282" spans="1:51" s="13" customFormat="1" ht="12">
      <c r="A282" s="13"/>
      <c r="B282" s="223"/>
      <c r="C282" s="224"/>
      <c r="D282" s="225" t="s">
        <v>138</v>
      </c>
      <c r="E282" s="226" t="s">
        <v>19</v>
      </c>
      <c r="F282" s="227" t="s">
        <v>482</v>
      </c>
      <c r="G282" s="224"/>
      <c r="H282" s="228">
        <v>1</v>
      </c>
      <c r="I282" s="229"/>
      <c r="J282" s="224"/>
      <c r="K282" s="224"/>
      <c r="L282" s="230"/>
      <c r="M282" s="231"/>
      <c r="N282" s="232"/>
      <c r="O282" s="232"/>
      <c r="P282" s="232"/>
      <c r="Q282" s="232"/>
      <c r="R282" s="232"/>
      <c r="S282" s="232"/>
      <c r="T282" s="23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4" t="s">
        <v>138</v>
      </c>
      <c r="AU282" s="234" t="s">
        <v>85</v>
      </c>
      <c r="AV282" s="13" t="s">
        <v>85</v>
      </c>
      <c r="AW282" s="13" t="s">
        <v>36</v>
      </c>
      <c r="AX282" s="13" t="s">
        <v>75</v>
      </c>
      <c r="AY282" s="234" t="s">
        <v>126</v>
      </c>
    </row>
    <row r="283" spans="1:51" s="13" customFormat="1" ht="12">
      <c r="A283" s="13"/>
      <c r="B283" s="223"/>
      <c r="C283" s="224"/>
      <c r="D283" s="225" t="s">
        <v>138</v>
      </c>
      <c r="E283" s="226" t="s">
        <v>19</v>
      </c>
      <c r="F283" s="227" t="s">
        <v>486</v>
      </c>
      <c r="G283" s="224"/>
      <c r="H283" s="228">
        <v>2</v>
      </c>
      <c r="I283" s="229"/>
      <c r="J283" s="224"/>
      <c r="K283" s="224"/>
      <c r="L283" s="230"/>
      <c r="M283" s="231"/>
      <c r="N283" s="232"/>
      <c r="O283" s="232"/>
      <c r="P283" s="232"/>
      <c r="Q283" s="232"/>
      <c r="R283" s="232"/>
      <c r="S283" s="232"/>
      <c r="T283" s="23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4" t="s">
        <v>138</v>
      </c>
      <c r="AU283" s="234" t="s">
        <v>85</v>
      </c>
      <c r="AV283" s="13" t="s">
        <v>85</v>
      </c>
      <c r="AW283" s="13" t="s">
        <v>36</v>
      </c>
      <c r="AX283" s="13" t="s">
        <v>75</v>
      </c>
      <c r="AY283" s="234" t="s">
        <v>126</v>
      </c>
    </row>
    <row r="284" spans="1:51" s="13" customFormat="1" ht="12">
      <c r="A284" s="13"/>
      <c r="B284" s="223"/>
      <c r="C284" s="224"/>
      <c r="D284" s="225" t="s">
        <v>138</v>
      </c>
      <c r="E284" s="226" t="s">
        <v>19</v>
      </c>
      <c r="F284" s="227" t="s">
        <v>559</v>
      </c>
      <c r="G284" s="224"/>
      <c r="H284" s="228">
        <v>2</v>
      </c>
      <c r="I284" s="229"/>
      <c r="J284" s="224"/>
      <c r="K284" s="224"/>
      <c r="L284" s="230"/>
      <c r="M284" s="231"/>
      <c r="N284" s="232"/>
      <c r="O284" s="232"/>
      <c r="P284" s="232"/>
      <c r="Q284" s="232"/>
      <c r="R284" s="232"/>
      <c r="S284" s="232"/>
      <c r="T284" s="23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4" t="s">
        <v>138</v>
      </c>
      <c r="AU284" s="234" t="s">
        <v>85</v>
      </c>
      <c r="AV284" s="13" t="s">
        <v>85</v>
      </c>
      <c r="AW284" s="13" t="s">
        <v>36</v>
      </c>
      <c r="AX284" s="13" t="s">
        <v>75</v>
      </c>
      <c r="AY284" s="234" t="s">
        <v>126</v>
      </c>
    </row>
    <row r="285" spans="1:51" s="13" customFormat="1" ht="12">
      <c r="A285" s="13"/>
      <c r="B285" s="223"/>
      <c r="C285" s="224"/>
      <c r="D285" s="225" t="s">
        <v>138</v>
      </c>
      <c r="E285" s="226" t="s">
        <v>19</v>
      </c>
      <c r="F285" s="227" t="s">
        <v>488</v>
      </c>
      <c r="G285" s="224"/>
      <c r="H285" s="228">
        <v>14</v>
      </c>
      <c r="I285" s="229"/>
      <c r="J285" s="224"/>
      <c r="K285" s="224"/>
      <c r="L285" s="230"/>
      <c r="M285" s="231"/>
      <c r="N285" s="232"/>
      <c r="O285" s="232"/>
      <c r="P285" s="232"/>
      <c r="Q285" s="232"/>
      <c r="R285" s="232"/>
      <c r="S285" s="232"/>
      <c r="T285" s="23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4" t="s">
        <v>138</v>
      </c>
      <c r="AU285" s="234" t="s">
        <v>85</v>
      </c>
      <c r="AV285" s="13" t="s">
        <v>85</v>
      </c>
      <c r="AW285" s="13" t="s">
        <v>36</v>
      </c>
      <c r="AX285" s="13" t="s">
        <v>75</v>
      </c>
      <c r="AY285" s="234" t="s">
        <v>126</v>
      </c>
    </row>
    <row r="286" spans="1:51" s="13" customFormat="1" ht="12">
      <c r="A286" s="13"/>
      <c r="B286" s="223"/>
      <c r="C286" s="224"/>
      <c r="D286" s="225" t="s">
        <v>138</v>
      </c>
      <c r="E286" s="226" t="s">
        <v>19</v>
      </c>
      <c r="F286" s="227" t="s">
        <v>489</v>
      </c>
      <c r="G286" s="224"/>
      <c r="H286" s="228">
        <v>6</v>
      </c>
      <c r="I286" s="229"/>
      <c r="J286" s="224"/>
      <c r="K286" s="224"/>
      <c r="L286" s="230"/>
      <c r="M286" s="231"/>
      <c r="N286" s="232"/>
      <c r="O286" s="232"/>
      <c r="P286" s="232"/>
      <c r="Q286" s="232"/>
      <c r="R286" s="232"/>
      <c r="S286" s="232"/>
      <c r="T286" s="23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4" t="s">
        <v>138</v>
      </c>
      <c r="AU286" s="234" t="s">
        <v>85</v>
      </c>
      <c r="AV286" s="13" t="s">
        <v>85</v>
      </c>
      <c r="AW286" s="13" t="s">
        <v>36</v>
      </c>
      <c r="AX286" s="13" t="s">
        <v>75</v>
      </c>
      <c r="AY286" s="234" t="s">
        <v>126</v>
      </c>
    </row>
    <row r="287" spans="1:51" s="13" customFormat="1" ht="12">
      <c r="A287" s="13"/>
      <c r="B287" s="223"/>
      <c r="C287" s="224"/>
      <c r="D287" s="225" t="s">
        <v>138</v>
      </c>
      <c r="E287" s="226" t="s">
        <v>19</v>
      </c>
      <c r="F287" s="227" t="s">
        <v>490</v>
      </c>
      <c r="G287" s="224"/>
      <c r="H287" s="228">
        <v>4</v>
      </c>
      <c r="I287" s="229"/>
      <c r="J287" s="224"/>
      <c r="K287" s="224"/>
      <c r="L287" s="230"/>
      <c r="M287" s="231"/>
      <c r="N287" s="232"/>
      <c r="O287" s="232"/>
      <c r="P287" s="232"/>
      <c r="Q287" s="232"/>
      <c r="R287" s="232"/>
      <c r="S287" s="232"/>
      <c r="T287" s="23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4" t="s">
        <v>138</v>
      </c>
      <c r="AU287" s="234" t="s">
        <v>85</v>
      </c>
      <c r="AV287" s="13" t="s">
        <v>85</v>
      </c>
      <c r="AW287" s="13" t="s">
        <v>36</v>
      </c>
      <c r="AX287" s="13" t="s">
        <v>75</v>
      </c>
      <c r="AY287" s="234" t="s">
        <v>126</v>
      </c>
    </row>
    <row r="288" spans="1:51" s="13" customFormat="1" ht="12">
      <c r="A288" s="13"/>
      <c r="B288" s="223"/>
      <c r="C288" s="224"/>
      <c r="D288" s="225" t="s">
        <v>138</v>
      </c>
      <c r="E288" s="226" t="s">
        <v>19</v>
      </c>
      <c r="F288" s="227" t="s">
        <v>483</v>
      </c>
      <c r="G288" s="224"/>
      <c r="H288" s="228">
        <v>2</v>
      </c>
      <c r="I288" s="229"/>
      <c r="J288" s="224"/>
      <c r="K288" s="224"/>
      <c r="L288" s="230"/>
      <c r="M288" s="231"/>
      <c r="N288" s="232"/>
      <c r="O288" s="232"/>
      <c r="P288" s="232"/>
      <c r="Q288" s="232"/>
      <c r="R288" s="232"/>
      <c r="S288" s="232"/>
      <c r="T288" s="23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4" t="s">
        <v>138</v>
      </c>
      <c r="AU288" s="234" t="s">
        <v>85</v>
      </c>
      <c r="AV288" s="13" t="s">
        <v>85</v>
      </c>
      <c r="AW288" s="13" t="s">
        <v>36</v>
      </c>
      <c r="AX288" s="13" t="s">
        <v>75</v>
      </c>
      <c r="AY288" s="234" t="s">
        <v>126</v>
      </c>
    </row>
    <row r="289" spans="1:51" s="15" customFormat="1" ht="12">
      <c r="A289" s="15"/>
      <c r="B289" s="246"/>
      <c r="C289" s="247"/>
      <c r="D289" s="225" t="s">
        <v>138</v>
      </c>
      <c r="E289" s="248" t="s">
        <v>19</v>
      </c>
      <c r="F289" s="249" t="s">
        <v>239</v>
      </c>
      <c r="G289" s="247"/>
      <c r="H289" s="250">
        <v>35</v>
      </c>
      <c r="I289" s="251"/>
      <c r="J289" s="247"/>
      <c r="K289" s="247"/>
      <c r="L289" s="252"/>
      <c r="M289" s="253"/>
      <c r="N289" s="254"/>
      <c r="O289" s="254"/>
      <c r="P289" s="254"/>
      <c r="Q289" s="254"/>
      <c r="R289" s="254"/>
      <c r="S289" s="254"/>
      <c r="T289" s="25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56" t="s">
        <v>138</v>
      </c>
      <c r="AU289" s="256" t="s">
        <v>85</v>
      </c>
      <c r="AV289" s="15" t="s">
        <v>134</v>
      </c>
      <c r="AW289" s="15" t="s">
        <v>36</v>
      </c>
      <c r="AX289" s="15" t="s">
        <v>83</v>
      </c>
      <c r="AY289" s="256" t="s">
        <v>126</v>
      </c>
    </row>
    <row r="290" spans="1:65" s="2" customFormat="1" ht="24.15" customHeight="1">
      <c r="A290" s="39"/>
      <c r="B290" s="40"/>
      <c r="C290" s="205" t="s">
        <v>387</v>
      </c>
      <c r="D290" s="205" t="s">
        <v>129</v>
      </c>
      <c r="E290" s="206" t="s">
        <v>419</v>
      </c>
      <c r="F290" s="207" t="s">
        <v>420</v>
      </c>
      <c r="G290" s="208" t="s">
        <v>309</v>
      </c>
      <c r="H290" s="209">
        <v>3.351</v>
      </c>
      <c r="I290" s="210"/>
      <c r="J290" s="211">
        <f>ROUND(I290*H290,2)</f>
        <v>0</v>
      </c>
      <c r="K290" s="207" t="s">
        <v>133</v>
      </c>
      <c r="L290" s="45"/>
      <c r="M290" s="212" t="s">
        <v>19</v>
      </c>
      <c r="N290" s="213" t="s">
        <v>46</v>
      </c>
      <c r="O290" s="85"/>
      <c r="P290" s="214">
        <f>O290*H290</f>
        <v>0</v>
      </c>
      <c r="Q290" s="214">
        <v>0</v>
      </c>
      <c r="R290" s="214">
        <f>Q290*H290</f>
        <v>0</v>
      </c>
      <c r="S290" s="214">
        <v>0</v>
      </c>
      <c r="T290" s="215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16" t="s">
        <v>260</v>
      </c>
      <c r="AT290" s="216" t="s">
        <v>129</v>
      </c>
      <c r="AU290" s="216" t="s">
        <v>85</v>
      </c>
      <c r="AY290" s="18" t="s">
        <v>126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18" t="s">
        <v>83</v>
      </c>
      <c r="BK290" s="217">
        <f>ROUND(I290*H290,2)</f>
        <v>0</v>
      </c>
      <c r="BL290" s="18" t="s">
        <v>260</v>
      </c>
      <c r="BM290" s="216" t="s">
        <v>560</v>
      </c>
    </row>
    <row r="291" spans="1:47" s="2" customFormat="1" ht="12">
      <c r="A291" s="39"/>
      <c r="B291" s="40"/>
      <c r="C291" s="41"/>
      <c r="D291" s="218" t="s">
        <v>136</v>
      </c>
      <c r="E291" s="41"/>
      <c r="F291" s="219" t="s">
        <v>422</v>
      </c>
      <c r="G291" s="41"/>
      <c r="H291" s="41"/>
      <c r="I291" s="220"/>
      <c r="J291" s="41"/>
      <c r="K291" s="41"/>
      <c r="L291" s="45"/>
      <c r="M291" s="221"/>
      <c r="N291" s="222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136</v>
      </c>
      <c r="AU291" s="18" t="s">
        <v>85</v>
      </c>
    </row>
    <row r="292" spans="1:63" s="12" customFormat="1" ht="22.8" customHeight="1">
      <c r="A292" s="12"/>
      <c r="B292" s="189"/>
      <c r="C292" s="190"/>
      <c r="D292" s="191" t="s">
        <v>74</v>
      </c>
      <c r="E292" s="203" t="s">
        <v>423</v>
      </c>
      <c r="F292" s="203" t="s">
        <v>424</v>
      </c>
      <c r="G292" s="190"/>
      <c r="H292" s="190"/>
      <c r="I292" s="193"/>
      <c r="J292" s="204">
        <f>BK292</f>
        <v>0</v>
      </c>
      <c r="K292" s="190"/>
      <c r="L292" s="195"/>
      <c r="M292" s="196"/>
      <c r="N292" s="197"/>
      <c r="O292" s="197"/>
      <c r="P292" s="198">
        <f>SUM(P293:P328)</f>
        <v>0</v>
      </c>
      <c r="Q292" s="197"/>
      <c r="R292" s="198">
        <f>SUM(R293:R328)</f>
        <v>0.5591642</v>
      </c>
      <c r="S292" s="197"/>
      <c r="T292" s="199">
        <f>SUM(T293:T328)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00" t="s">
        <v>85</v>
      </c>
      <c r="AT292" s="201" t="s">
        <v>74</v>
      </c>
      <c r="AU292" s="201" t="s">
        <v>83</v>
      </c>
      <c r="AY292" s="200" t="s">
        <v>126</v>
      </c>
      <c r="BK292" s="202">
        <f>SUM(BK293:BK328)</f>
        <v>0</v>
      </c>
    </row>
    <row r="293" spans="1:65" s="2" customFormat="1" ht="24.15" customHeight="1">
      <c r="A293" s="39"/>
      <c r="B293" s="40"/>
      <c r="C293" s="205" t="s">
        <v>391</v>
      </c>
      <c r="D293" s="205" t="s">
        <v>129</v>
      </c>
      <c r="E293" s="206" t="s">
        <v>356</v>
      </c>
      <c r="F293" s="207" t="s">
        <v>357</v>
      </c>
      <c r="G293" s="208" t="s">
        <v>164</v>
      </c>
      <c r="H293" s="209">
        <v>101.98</v>
      </c>
      <c r="I293" s="210"/>
      <c r="J293" s="211">
        <f>ROUND(I293*H293,2)</f>
        <v>0</v>
      </c>
      <c r="K293" s="207" t="s">
        <v>133</v>
      </c>
      <c r="L293" s="45"/>
      <c r="M293" s="212" t="s">
        <v>19</v>
      </c>
      <c r="N293" s="213" t="s">
        <v>46</v>
      </c>
      <c r="O293" s="85"/>
      <c r="P293" s="214">
        <f>O293*H293</f>
        <v>0</v>
      </c>
      <c r="Q293" s="214">
        <v>0.00029</v>
      </c>
      <c r="R293" s="214">
        <f>Q293*H293</f>
        <v>0.029574200000000002</v>
      </c>
      <c r="S293" s="214">
        <v>0</v>
      </c>
      <c r="T293" s="215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6" t="s">
        <v>260</v>
      </c>
      <c r="AT293" s="216" t="s">
        <v>129</v>
      </c>
      <c r="AU293" s="216" t="s">
        <v>85</v>
      </c>
      <c r="AY293" s="18" t="s">
        <v>126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18" t="s">
        <v>83</v>
      </c>
      <c r="BK293" s="217">
        <f>ROUND(I293*H293,2)</f>
        <v>0</v>
      </c>
      <c r="BL293" s="18" t="s">
        <v>260</v>
      </c>
      <c r="BM293" s="216" t="s">
        <v>561</v>
      </c>
    </row>
    <row r="294" spans="1:47" s="2" customFormat="1" ht="12">
      <c r="A294" s="39"/>
      <c r="B294" s="40"/>
      <c r="C294" s="41"/>
      <c r="D294" s="218" t="s">
        <v>136</v>
      </c>
      <c r="E294" s="41"/>
      <c r="F294" s="219" t="s">
        <v>359</v>
      </c>
      <c r="G294" s="41"/>
      <c r="H294" s="41"/>
      <c r="I294" s="220"/>
      <c r="J294" s="41"/>
      <c r="K294" s="41"/>
      <c r="L294" s="45"/>
      <c r="M294" s="221"/>
      <c r="N294" s="222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136</v>
      </c>
      <c r="AU294" s="18" t="s">
        <v>85</v>
      </c>
    </row>
    <row r="295" spans="1:51" s="13" customFormat="1" ht="12">
      <c r="A295" s="13"/>
      <c r="B295" s="223"/>
      <c r="C295" s="224"/>
      <c r="D295" s="225" t="s">
        <v>138</v>
      </c>
      <c r="E295" s="226" t="s">
        <v>19</v>
      </c>
      <c r="F295" s="227" t="s">
        <v>562</v>
      </c>
      <c r="G295" s="224"/>
      <c r="H295" s="228">
        <v>14.4</v>
      </c>
      <c r="I295" s="229"/>
      <c r="J295" s="224"/>
      <c r="K295" s="224"/>
      <c r="L295" s="230"/>
      <c r="M295" s="231"/>
      <c r="N295" s="232"/>
      <c r="O295" s="232"/>
      <c r="P295" s="232"/>
      <c r="Q295" s="232"/>
      <c r="R295" s="232"/>
      <c r="S295" s="232"/>
      <c r="T295" s="23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4" t="s">
        <v>138</v>
      </c>
      <c r="AU295" s="234" t="s">
        <v>85</v>
      </c>
      <c r="AV295" s="13" t="s">
        <v>85</v>
      </c>
      <c r="AW295" s="13" t="s">
        <v>36</v>
      </c>
      <c r="AX295" s="13" t="s">
        <v>75</v>
      </c>
      <c r="AY295" s="234" t="s">
        <v>126</v>
      </c>
    </row>
    <row r="296" spans="1:51" s="13" customFormat="1" ht="12">
      <c r="A296" s="13"/>
      <c r="B296" s="223"/>
      <c r="C296" s="224"/>
      <c r="D296" s="225" t="s">
        <v>138</v>
      </c>
      <c r="E296" s="226" t="s">
        <v>19</v>
      </c>
      <c r="F296" s="227" t="s">
        <v>563</v>
      </c>
      <c r="G296" s="224"/>
      <c r="H296" s="228">
        <v>19.2</v>
      </c>
      <c r="I296" s="229"/>
      <c r="J296" s="224"/>
      <c r="K296" s="224"/>
      <c r="L296" s="230"/>
      <c r="M296" s="231"/>
      <c r="N296" s="232"/>
      <c r="O296" s="232"/>
      <c r="P296" s="232"/>
      <c r="Q296" s="232"/>
      <c r="R296" s="232"/>
      <c r="S296" s="232"/>
      <c r="T296" s="23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4" t="s">
        <v>138</v>
      </c>
      <c r="AU296" s="234" t="s">
        <v>85</v>
      </c>
      <c r="AV296" s="13" t="s">
        <v>85</v>
      </c>
      <c r="AW296" s="13" t="s">
        <v>36</v>
      </c>
      <c r="AX296" s="13" t="s">
        <v>75</v>
      </c>
      <c r="AY296" s="234" t="s">
        <v>126</v>
      </c>
    </row>
    <row r="297" spans="1:51" s="13" customFormat="1" ht="12">
      <c r="A297" s="13"/>
      <c r="B297" s="223"/>
      <c r="C297" s="224"/>
      <c r="D297" s="225" t="s">
        <v>138</v>
      </c>
      <c r="E297" s="226" t="s">
        <v>19</v>
      </c>
      <c r="F297" s="227" t="s">
        <v>564</v>
      </c>
      <c r="G297" s="224"/>
      <c r="H297" s="228">
        <v>27.2</v>
      </c>
      <c r="I297" s="229"/>
      <c r="J297" s="224"/>
      <c r="K297" s="224"/>
      <c r="L297" s="230"/>
      <c r="M297" s="231"/>
      <c r="N297" s="232"/>
      <c r="O297" s="232"/>
      <c r="P297" s="232"/>
      <c r="Q297" s="232"/>
      <c r="R297" s="232"/>
      <c r="S297" s="232"/>
      <c r="T297" s="23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4" t="s">
        <v>138</v>
      </c>
      <c r="AU297" s="234" t="s">
        <v>85</v>
      </c>
      <c r="AV297" s="13" t="s">
        <v>85</v>
      </c>
      <c r="AW297" s="13" t="s">
        <v>36</v>
      </c>
      <c r="AX297" s="13" t="s">
        <v>75</v>
      </c>
      <c r="AY297" s="234" t="s">
        <v>126</v>
      </c>
    </row>
    <row r="298" spans="1:51" s="13" customFormat="1" ht="12">
      <c r="A298" s="13"/>
      <c r="B298" s="223"/>
      <c r="C298" s="224"/>
      <c r="D298" s="225" t="s">
        <v>138</v>
      </c>
      <c r="E298" s="226" t="s">
        <v>19</v>
      </c>
      <c r="F298" s="227" t="s">
        <v>565</v>
      </c>
      <c r="G298" s="224"/>
      <c r="H298" s="228">
        <v>25.2</v>
      </c>
      <c r="I298" s="229"/>
      <c r="J298" s="224"/>
      <c r="K298" s="224"/>
      <c r="L298" s="230"/>
      <c r="M298" s="231"/>
      <c r="N298" s="232"/>
      <c r="O298" s="232"/>
      <c r="P298" s="232"/>
      <c r="Q298" s="232"/>
      <c r="R298" s="232"/>
      <c r="S298" s="232"/>
      <c r="T298" s="23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4" t="s">
        <v>138</v>
      </c>
      <c r="AU298" s="234" t="s">
        <v>85</v>
      </c>
      <c r="AV298" s="13" t="s">
        <v>85</v>
      </c>
      <c r="AW298" s="13" t="s">
        <v>36</v>
      </c>
      <c r="AX298" s="13" t="s">
        <v>75</v>
      </c>
      <c r="AY298" s="234" t="s">
        <v>126</v>
      </c>
    </row>
    <row r="299" spans="1:51" s="13" customFormat="1" ht="12">
      <c r="A299" s="13"/>
      <c r="B299" s="223"/>
      <c r="C299" s="224"/>
      <c r="D299" s="225" t="s">
        <v>138</v>
      </c>
      <c r="E299" s="226" t="s">
        <v>19</v>
      </c>
      <c r="F299" s="227" t="s">
        <v>566</v>
      </c>
      <c r="G299" s="224"/>
      <c r="H299" s="228">
        <v>6.3</v>
      </c>
      <c r="I299" s="229"/>
      <c r="J299" s="224"/>
      <c r="K299" s="224"/>
      <c r="L299" s="230"/>
      <c r="M299" s="231"/>
      <c r="N299" s="232"/>
      <c r="O299" s="232"/>
      <c r="P299" s="232"/>
      <c r="Q299" s="232"/>
      <c r="R299" s="232"/>
      <c r="S299" s="232"/>
      <c r="T299" s="23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4" t="s">
        <v>138</v>
      </c>
      <c r="AU299" s="234" t="s">
        <v>85</v>
      </c>
      <c r="AV299" s="13" t="s">
        <v>85</v>
      </c>
      <c r="AW299" s="13" t="s">
        <v>36</v>
      </c>
      <c r="AX299" s="13" t="s">
        <v>75</v>
      </c>
      <c r="AY299" s="234" t="s">
        <v>126</v>
      </c>
    </row>
    <row r="300" spans="1:51" s="13" customFormat="1" ht="12">
      <c r="A300" s="13"/>
      <c r="B300" s="223"/>
      <c r="C300" s="224"/>
      <c r="D300" s="225" t="s">
        <v>138</v>
      </c>
      <c r="E300" s="226" t="s">
        <v>19</v>
      </c>
      <c r="F300" s="227" t="s">
        <v>567</v>
      </c>
      <c r="G300" s="224"/>
      <c r="H300" s="228">
        <v>4.84</v>
      </c>
      <c r="I300" s="229"/>
      <c r="J300" s="224"/>
      <c r="K300" s="224"/>
      <c r="L300" s="230"/>
      <c r="M300" s="231"/>
      <c r="N300" s="232"/>
      <c r="O300" s="232"/>
      <c r="P300" s="232"/>
      <c r="Q300" s="232"/>
      <c r="R300" s="232"/>
      <c r="S300" s="232"/>
      <c r="T300" s="23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4" t="s">
        <v>138</v>
      </c>
      <c r="AU300" s="234" t="s">
        <v>85</v>
      </c>
      <c r="AV300" s="13" t="s">
        <v>85</v>
      </c>
      <c r="AW300" s="13" t="s">
        <v>36</v>
      </c>
      <c r="AX300" s="13" t="s">
        <v>75</v>
      </c>
      <c r="AY300" s="234" t="s">
        <v>126</v>
      </c>
    </row>
    <row r="301" spans="1:51" s="13" customFormat="1" ht="12">
      <c r="A301" s="13"/>
      <c r="B301" s="223"/>
      <c r="C301" s="224"/>
      <c r="D301" s="225" t="s">
        <v>138</v>
      </c>
      <c r="E301" s="226" t="s">
        <v>19</v>
      </c>
      <c r="F301" s="227" t="s">
        <v>568</v>
      </c>
      <c r="G301" s="224"/>
      <c r="H301" s="228">
        <v>4.84</v>
      </c>
      <c r="I301" s="229"/>
      <c r="J301" s="224"/>
      <c r="K301" s="224"/>
      <c r="L301" s="230"/>
      <c r="M301" s="231"/>
      <c r="N301" s="232"/>
      <c r="O301" s="232"/>
      <c r="P301" s="232"/>
      <c r="Q301" s="232"/>
      <c r="R301" s="232"/>
      <c r="S301" s="232"/>
      <c r="T301" s="23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4" t="s">
        <v>138</v>
      </c>
      <c r="AU301" s="234" t="s">
        <v>85</v>
      </c>
      <c r="AV301" s="13" t="s">
        <v>85</v>
      </c>
      <c r="AW301" s="13" t="s">
        <v>36</v>
      </c>
      <c r="AX301" s="13" t="s">
        <v>75</v>
      </c>
      <c r="AY301" s="234" t="s">
        <v>126</v>
      </c>
    </row>
    <row r="302" spans="1:51" s="15" customFormat="1" ht="12">
      <c r="A302" s="15"/>
      <c r="B302" s="246"/>
      <c r="C302" s="247"/>
      <c r="D302" s="225" t="s">
        <v>138</v>
      </c>
      <c r="E302" s="248" t="s">
        <v>19</v>
      </c>
      <c r="F302" s="249" t="s">
        <v>239</v>
      </c>
      <c r="G302" s="247"/>
      <c r="H302" s="250">
        <v>101.98</v>
      </c>
      <c r="I302" s="251"/>
      <c r="J302" s="247"/>
      <c r="K302" s="247"/>
      <c r="L302" s="252"/>
      <c r="M302" s="253"/>
      <c r="N302" s="254"/>
      <c r="O302" s="254"/>
      <c r="P302" s="254"/>
      <c r="Q302" s="254"/>
      <c r="R302" s="254"/>
      <c r="S302" s="254"/>
      <c r="T302" s="25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56" t="s">
        <v>138</v>
      </c>
      <c r="AU302" s="256" t="s">
        <v>85</v>
      </c>
      <c r="AV302" s="15" t="s">
        <v>134</v>
      </c>
      <c r="AW302" s="15" t="s">
        <v>36</v>
      </c>
      <c r="AX302" s="15" t="s">
        <v>83</v>
      </c>
      <c r="AY302" s="256" t="s">
        <v>126</v>
      </c>
    </row>
    <row r="303" spans="1:65" s="2" customFormat="1" ht="16.5" customHeight="1">
      <c r="A303" s="39"/>
      <c r="B303" s="40"/>
      <c r="C303" s="205" t="s">
        <v>396</v>
      </c>
      <c r="D303" s="205" t="s">
        <v>129</v>
      </c>
      <c r="E303" s="206" t="s">
        <v>569</v>
      </c>
      <c r="F303" s="207" t="s">
        <v>570</v>
      </c>
      <c r="G303" s="208" t="s">
        <v>159</v>
      </c>
      <c r="H303" s="209">
        <v>9</v>
      </c>
      <c r="I303" s="210"/>
      <c r="J303" s="211">
        <f>ROUND(I303*H303,2)</f>
        <v>0</v>
      </c>
      <c r="K303" s="207" t="s">
        <v>133</v>
      </c>
      <c r="L303" s="45"/>
      <c r="M303" s="212" t="s">
        <v>19</v>
      </c>
      <c r="N303" s="213" t="s">
        <v>46</v>
      </c>
      <c r="O303" s="85"/>
      <c r="P303" s="214">
        <f>O303*H303</f>
        <v>0</v>
      </c>
      <c r="Q303" s="214">
        <v>0</v>
      </c>
      <c r="R303" s="214">
        <f>Q303*H303</f>
        <v>0</v>
      </c>
      <c r="S303" s="214">
        <v>0</v>
      </c>
      <c r="T303" s="215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16" t="s">
        <v>260</v>
      </c>
      <c r="AT303" s="216" t="s">
        <v>129</v>
      </c>
      <c r="AU303" s="216" t="s">
        <v>85</v>
      </c>
      <c r="AY303" s="18" t="s">
        <v>126</v>
      </c>
      <c r="BE303" s="217">
        <f>IF(N303="základní",J303,0)</f>
        <v>0</v>
      </c>
      <c r="BF303" s="217">
        <f>IF(N303="snížená",J303,0)</f>
        <v>0</v>
      </c>
      <c r="BG303" s="217">
        <f>IF(N303="zákl. přenesená",J303,0)</f>
        <v>0</v>
      </c>
      <c r="BH303" s="217">
        <f>IF(N303="sníž. přenesená",J303,0)</f>
        <v>0</v>
      </c>
      <c r="BI303" s="217">
        <f>IF(N303="nulová",J303,0)</f>
        <v>0</v>
      </c>
      <c r="BJ303" s="18" t="s">
        <v>83</v>
      </c>
      <c r="BK303" s="217">
        <f>ROUND(I303*H303,2)</f>
        <v>0</v>
      </c>
      <c r="BL303" s="18" t="s">
        <v>260</v>
      </c>
      <c r="BM303" s="216" t="s">
        <v>571</v>
      </c>
    </row>
    <row r="304" spans="1:47" s="2" customFormat="1" ht="12">
      <c r="A304" s="39"/>
      <c r="B304" s="40"/>
      <c r="C304" s="41"/>
      <c r="D304" s="218" t="s">
        <v>136</v>
      </c>
      <c r="E304" s="41"/>
      <c r="F304" s="219" t="s">
        <v>572</v>
      </c>
      <c r="G304" s="41"/>
      <c r="H304" s="41"/>
      <c r="I304" s="220"/>
      <c r="J304" s="41"/>
      <c r="K304" s="41"/>
      <c r="L304" s="45"/>
      <c r="M304" s="221"/>
      <c r="N304" s="222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136</v>
      </c>
      <c r="AU304" s="18" t="s">
        <v>85</v>
      </c>
    </row>
    <row r="305" spans="1:51" s="13" customFormat="1" ht="12">
      <c r="A305" s="13"/>
      <c r="B305" s="223"/>
      <c r="C305" s="224"/>
      <c r="D305" s="225" t="s">
        <v>138</v>
      </c>
      <c r="E305" s="226" t="s">
        <v>19</v>
      </c>
      <c r="F305" s="227" t="s">
        <v>573</v>
      </c>
      <c r="G305" s="224"/>
      <c r="H305" s="228">
        <v>3</v>
      </c>
      <c r="I305" s="229"/>
      <c r="J305" s="224"/>
      <c r="K305" s="224"/>
      <c r="L305" s="230"/>
      <c r="M305" s="231"/>
      <c r="N305" s="232"/>
      <c r="O305" s="232"/>
      <c r="P305" s="232"/>
      <c r="Q305" s="232"/>
      <c r="R305" s="232"/>
      <c r="S305" s="232"/>
      <c r="T305" s="23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4" t="s">
        <v>138</v>
      </c>
      <c r="AU305" s="234" t="s">
        <v>85</v>
      </c>
      <c r="AV305" s="13" t="s">
        <v>85</v>
      </c>
      <c r="AW305" s="13" t="s">
        <v>36</v>
      </c>
      <c r="AX305" s="13" t="s">
        <v>75</v>
      </c>
      <c r="AY305" s="234" t="s">
        <v>126</v>
      </c>
    </row>
    <row r="306" spans="1:51" s="13" customFormat="1" ht="12">
      <c r="A306" s="13"/>
      <c r="B306" s="223"/>
      <c r="C306" s="224"/>
      <c r="D306" s="225" t="s">
        <v>138</v>
      </c>
      <c r="E306" s="226" t="s">
        <v>19</v>
      </c>
      <c r="F306" s="227" t="s">
        <v>574</v>
      </c>
      <c r="G306" s="224"/>
      <c r="H306" s="228">
        <v>4</v>
      </c>
      <c r="I306" s="229"/>
      <c r="J306" s="224"/>
      <c r="K306" s="224"/>
      <c r="L306" s="230"/>
      <c r="M306" s="231"/>
      <c r="N306" s="232"/>
      <c r="O306" s="232"/>
      <c r="P306" s="232"/>
      <c r="Q306" s="232"/>
      <c r="R306" s="232"/>
      <c r="S306" s="232"/>
      <c r="T306" s="23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4" t="s">
        <v>138</v>
      </c>
      <c r="AU306" s="234" t="s">
        <v>85</v>
      </c>
      <c r="AV306" s="13" t="s">
        <v>85</v>
      </c>
      <c r="AW306" s="13" t="s">
        <v>36</v>
      </c>
      <c r="AX306" s="13" t="s">
        <v>75</v>
      </c>
      <c r="AY306" s="234" t="s">
        <v>126</v>
      </c>
    </row>
    <row r="307" spans="1:51" s="13" customFormat="1" ht="12">
      <c r="A307" s="13"/>
      <c r="B307" s="223"/>
      <c r="C307" s="224"/>
      <c r="D307" s="225" t="s">
        <v>138</v>
      </c>
      <c r="E307" s="226" t="s">
        <v>19</v>
      </c>
      <c r="F307" s="227" t="s">
        <v>575</v>
      </c>
      <c r="G307" s="224"/>
      <c r="H307" s="228">
        <v>1</v>
      </c>
      <c r="I307" s="229"/>
      <c r="J307" s="224"/>
      <c r="K307" s="224"/>
      <c r="L307" s="230"/>
      <c r="M307" s="231"/>
      <c r="N307" s="232"/>
      <c r="O307" s="232"/>
      <c r="P307" s="232"/>
      <c r="Q307" s="232"/>
      <c r="R307" s="232"/>
      <c r="S307" s="232"/>
      <c r="T307" s="23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4" t="s">
        <v>138</v>
      </c>
      <c r="AU307" s="234" t="s">
        <v>85</v>
      </c>
      <c r="AV307" s="13" t="s">
        <v>85</v>
      </c>
      <c r="AW307" s="13" t="s">
        <v>36</v>
      </c>
      <c r="AX307" s="13" t="s">
        <v>75</v>
      </c>
      <c r="AY307" s="234" t="s">
        <v>126</v>
      </c>
    </row>
    <row r="308" spans="1:51" s="13" customFormat="1" ht="12">
      <c r="A308" s="13"/>
      <c r="B308" s="223"/>
      <c r="C308" s="224"/>
      <c r="D308" s="225" t="s">
        <v>138</v>
      </c>
      <c r="E308" s="226" t="s">
        <v>19</v>
      </c>
      <c r="F308" s="227" t="s">
        <v>576</v>
      </c>
      <c r="G308" s="224"/>
      <c r="H308" s="228">
        <v>1</v>
      </c>
      <c r="I308" s="229"/>
      <c r="J308" s="224"/>
      <c r="K308" s="224"/>
      <c r="L308" s="230"/>
      <c r="M308" s="231"/>
      <c r="N308" s="232"/>
      <c r="O308" s="232"/>
      <c r="P308" s="232"/>
      <c r="Q308" s="232"/>
      <c r="R308" s="232"/>
      <c r="S308" s="232"/>
      <c r="T308" s="23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4" t="s">
        <v>138</v>
      </c>
      <c r="AU308" s="234" t="s">
        <v>85</v>
      </c>
      <c r="AV308" s="13" t="s">
        <v>85</v>
      </c>
      <c r="AW308" s="13" t="s">
        <v>36</v>
      </c>
      <c r="AX308" s="13" t="s">
        <v>75</v>
      </c>
      <c r="AY308" s="234" t="s">
        <v>126</v>
      </c>
    </row>
    <row r="309" spans="1:51" s="15" customFormat="1" ht="12">
      <c r="A309" s="15"/>
      <c r="B309" s="246"/>
      <c r="C309" s="247"/>
      <c r="D309" s="225" t="s">
        <v>138</v>
      </c>
      <c r="E309" s="248" t="s">
        <v>19</v>
      </c>
      <c r="F309" s="249" t="s">
        <v>239</v>
      </c>
      <c r="G309" s="247"/>
      <c r="H309" s="250">
        <v>9</v>
      </c>
      <c r="I309" s="251"/>
      <c r="J309" s="247"/>
      <c r="K309" s="247"/>
      <c r="L309" s="252"/>
      <c r="M309" s="253"/>
      <c r="N309" s="254"/>
      <c r="O309" s="254"/>
      <c r="P309" s="254"/>
      <c r="Q309" s="254"/>
      <c r="R309" s="254"/>
      <c r="S309" s="254"/>
      <c r="T309" s="25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56" t="s">
        <v>138</v>
      </c>
      <c r="AU309" s="256" t="s">
        <v>85</v>
      </c>
      <c r="AV309" s="15" t="s">
        <v>134</v>
      </c>
      <c r="AW309" s="15" t="s">
        <v>36</v>
      </c>
      <c r="AX309" s="15" t="s">
        <v>83</v>
      </c>
      <c r="AY309" s="256" t="s">
        <v>126</v>
      </c>
    </row>
    <row r="310" spans="1:65" s="2" customFormat="1" ht="16.5" customHeight="1">
      <c r="A310" s="39"/>
      <c r="B310" s="40"/>
      <c r="C310" s="257" t="s">
        <v>400</v>
      </c>
      <c r="D310" s="257" t="s">
        <v>324</v>
      </c>
      <c r="E310" s="258" t="s">
        <v>577</v>
      </c>
      <c r="F310" s="259" t="s">
        <v>578</v>
      </c>
      <c r="G310" s="260" t="s">
        <v>144</v>
      </c>
      <c r="H310" s="261">
        <v>2</v>
      </c>
      <c r="I310" s="262"/>
      <c r="J310" s="263">
        <f>ROUND(I310*H310,2)</f>
        <v>0</v>
      </c>
      <c r="K310" s="259" t="s">
        <v>133</v>
      </c>
      <c r="L310" s="264"/>
      <c r="M310" s="265" t="s">
        <v>19</v>
      </c>
      <c r="N310" s="266" t="s">
        <v>46</v>
      </c>
      <c r="O310" s="85"/>
      <c r="P310" s="214">
        <f>O310*H310</f>
        <v>0</v>
      </c>
      <c r="Q310" s="214">
        <v>0.02423</v>
      </c>
      <c r="R310" s="214">
        <f>Q310*H310</f>
        <v>0.04846</v>
      </c>
      <c r="S310" s="214">
        <v>0</v>
      </c>
      <c r="T310" s="215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16" t="s">
        <v>377</v>
      </c>
      <c r="AT310" s="216" t="s">
        <v>324</v>
      </c>
      <c r="AU310" s="216" t="s">
        <v>85</v>
      </c>
      <c r="AY310" s="18" t="s">
        <v>126</v>
      </c>
      <c r="BE310" s="217">
        <f>IF(N310="základní",J310,0)</f>
        <v>0</v>
      </c>
      <c r="BF310" s="217">
        <f>IF(N310="snížená",J310,0)</f>
        <v>0</v>
      </c>
      <c r="BG310" s="217">
        <f>IF(N310="zákl. přenesená",J310,0)</f>
        <v>0</v>
      </c>
      <c r="BH310" s="217">
        <f>IF(N310="sníž. přenesená",J310,0)</f>
        <v>0</v>
      </c>
      <c r="BI310" s="217">
        <f>IF(N310="nulová",J310,0)</f>
        <v>0</v>
      </c>
      <c r="BJ310" s="18" t="s">
        <v>83</v>
      </c>
      <c r="BK310" s="217">
        <f>ROUND(I310*H310,2)</f>
        <v>0</v>
      </c>
      <c r="BL310" s="18" t="s">
        <v>260</v>
      </c>
      <c r="BM310" s="216" t="s">
        <v>579</v>
      </c>
    </row>
    <row r="311" spans="1:51" s="13" customFormat="1" ht="12">
      <c r="A311" s="13"/>
      <c r="B311" s="223"/>
      <c r="C311" s="224"/>
      <c r="D311" s="225" t="s">
        <v>138</v>
      </c>
      <c r="E311" s="226" t="s">
        <v>19</v>
      </c>
      <c r="F311" s="227" t="s">
        <v>575</v>
      </c>
      <c r="G311" s="224"/>
      <c r="H311" s="228">
        <v>1</v>
      </c>
      <c r="I311" s="229"/>
      <c r="J311" s="224"/>
      <c r="K311" s="224"/>
      <c r="L311" s="230"/>
      <c r="M311" s="231"/>
      <c r="N311" s="232"/>
      <c r="O311" s="232"/>
      <c r="P311" s="232"/>
      <c r="Q311" s="232"/>
      <c r="R311" s="232"/>
      <c r="S311" s="232"/>
      <c r="T311" s="23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4" t="s">
        <v>138</v>
      </c>
      <c r="AU311" s="234" t="s">
        <v>85</v>
      </c>
      <c r="AV311" s="13" t="s">
        <v>85</v>
      </c>
      <c r="AW311" s="13" t="s">
        <v>36</v>
      </c>
      <c r="AX311" s="13" t="s">
        <v>75</v>
      </c>
      <c r="AY311" s="234" t="s">
        <v>126</v>
      </c>
    </row>
    <row r="312" spans="1:51" s="13" customFormat="1" ht="12">
      <c r="A312" s="13"/>
      <c r="B312" s="223"/>
      <c r="C312" s="224"/>
      <c r="D312" s="225" t="s">
        <v>138</v>
      </c>
      <c r="E312" s="226" t="s">
        <v>19</v>
      </c>
      <c r="F312" s="227" t="s">
        <v>576</v>
      </c>
      <c r="G312" s="224"/>
      <c r="H312" s="228">
        <v>1</v>
      </c>
      <c r="I312" s="229"/>
      <c r="J312" s="224"/>
      <c r="K312" s="224"/>
      <c r="L312" s="230"/>
      <c r="M312" s="231"/>
      <c r="N312" s="232"/>
      <c r="O312" s="232"/>
      <c r="P312" s="232"/>
      <c r="Q312" s="232"/>
      <c r="R312" s="232"/>
      <c r="S312" s="232"/>
      <c r="T312" s="23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4" t="s">
        <v>138</v>
      </c>
      <c r="AU312" s="234" t="s">
        <v>85</v>
      </c>
      <c r="AV312" s="13" t="s">
        <v>85</v>
      </c>
      <c r="AW312" s="13" t="s">
        <v>36</v>
      </c>
      <c r="AX312" s="13" t="s">
        <v>75</v>
      </c>
      <c r="AY312" s="234" t="s">
        <v>126</v>
      </c>
    </row>
    <row r="313" spans="1:51" s="15" customFormat="1" ht="12">
      <c r="A313" s="15"/>
      <c r="B313" s="246"/>
      <c r="C313" s="247"/>
      <c r="D313" s="225" t="s">
        <v>138</v>
      </c>
      <c r="E313" s="248" t="s">
        <v>19</v>
      </c>
      <c r="F313" s="249" t="s">
        <v>239</v>
      </c>
      <c r="G313" s="247"/>
      <c r="H313" s="250">
        <v>2</v>
      </c>
      <c r="I313" s="251"/>
      <c r="J313" s="247"/>
      <c r="K313" s="247"/>
      <c r="L313" s="252"/>
      <c r="M313" s="253"/>
      <c r="N313" s="254"/>
      <c r="O313" s="254"/>
      <c r="P313" s="254"/>
      <c r="Q313" s="254"/>
      <c r="R313" s="254"/>
      <c r="S313" s="254"/>
      <c r="T313" s="25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56" t="s">
        <v>138</v>
      </c>
      <c r="AU313" s="256" t="s">
        <v>85</v>
      </c>
      <c r="AV313" s="15" t="s">
        <v>134</v>
      </c>
      <c r="AW313" s="15" t="s">
        <v>36</v>
      </c>
      <c r="AX313" s="15" t="s">
        <v>83</v>
      </c>
      <c r="AY313" s="256" t="s">
        <v>126</v>
      </c>
    </row>
    <row r="314" spans="1:65" s="2" customFormat="1" ht="16.5" customHeight="1">
      <c r="A314" s="39"/>
      <c r="B314" s="40"/>
      <c r="C314" s="257" t="s">
        <v>405</v>
      </c>
      <c r="D314" s="257" t="s">
        <v>324</v>
      </c>
      <c r="E314" s="258" t="s">
        <v>580</v>
      </c>
      <c r="F314" s="259" t="s">
        <v>581</v>
      </c>
      <c r="G314" s="260" t="s">
        <v>144</v>
      </c>
      <c r="H314" s="261">
        <v>7</v>
      </c>
      <c r="I314" s="262"/>
      <c r="J314" s="263">
        <f>ROUND(I314*H314,2)</f>
        <v>0</v>
      </c>
      <c r="K314" s="259" t="s">
        <v>133</v>
      </c>
      <c r="L314" s="264"/>
      <c r="M314" s="265" t="s">
        <v>19</v>
      </c>
      <c r="N314" s="266" t="s">
        <v>46</v>
      </c>
      <c r="O314" s="85"/>
      <c r="P314" s="214">
        <f>O314*H314</f>
        <v>0</v>
      </c>
      <c r="Q314" s="214">
        <v>0.03829</v>
      </c>
      <c r="R314" s="214">
        <f>Q314*H314</f>
        <v>0.26803</v>
      </c>
      <c r="S314" s="214">
        <v>0</v>
      </c>
      <c r="T314" s="215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16" t="s">
        <v>377</v>
      </c>
      <c r="AT314" s="216" t="s">
        <v>324</v>
      </c>
      <c r="AU314" s="216" t="s">
        <v>85</v>
      </c>
      <c r="AY314" s="18" t="s">
        <v>126</v>
      </c>
      <c r="BE314" s="217">
        <f>IF(N314="základní",J314,0)</f>
        <v>0</v>
      </c>
      <c r="BF314" s="217">
        <f>IF(N314="snížená",J314,0)</f>
        <v>0</v>
      </c>
      <c r="BG314" s="217">
        <f>IF(N314="zákl. přenesená",J314,0)</f>
        <v>0</v>
      </c>
      <c r="BH314" s="217">
        <f>IF(N314="sníž. přenesená",J314,0)</f>
        <v>0</v>
      </c>
      <c r="BI314" s="217">
        <f>IF(N314="nulová",J314,0)</f>
        <v>0</v>
      </c>
      <c r="BJ314" s="18" t="s">
        <v>83</v>
      </c>
      <c r="BK314" s="217">
        <f>ROUND(I314*H314,2)</f>
        <v>0</v>
      </c>
      <c r="BL314" s="18" t="s">
        <v>260</v>
      </c>
      <c r="BM314" s="216" t="s">
        <v>582</v>
      </c>
    </row>
    <row r="315" spans="1:51" s="13" customFormat="1" ht="12">
      <c r="A315" s="13"/>
      <c r="B315" s="223"/>
      <c r="C315" s="224"/>
      <c r="D315" s="225" t="s">
        <v>138</v>
      </c>
      <c r="E315" s="226" t="s">
        <v>19</v>
      </c>
      <c r="F315" s="227" t="s">
        <v>573</v>
      </c>
      <c r="G315" s="224"/>
      <c r="H315" s="228">
        <v>3</v>
      </c>
      <c r="I315" s="229"/>
      <c r="J315" s="224"/>
      <c r="K315" s="224"/>
      <c r="L315" s="230"/>
      <c r="M315" s="231"/>
      <c r="N315" s="232"/>
      <c r="O315" s="232"/>
      <c r="P315" s="232"/>
      <c r="Q315" s="232"/>
      <c r="R315" s="232"/>
      <c r="S315" s="232"/>
      <c r="T315" s="23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4" t="s">
        <v>138</v>
      </c>
      <c r="AU315" s="234" t="s">
        <v>85</v>
      </c>
      <c r="AV315" s="13" t="s">
        <v>85</v>
      </c>
      <c r="AW315" s="13" t="s">
        <v>36</v>
      </c>
      <c r="AX315" s="13" t="s">
        <v>75</v>
      </c>
      <c r="AY315" s="234" t="s">
        <v>126</v>
      </c>
    </row>
    <row r="316" spans="1:51" s="13" customFormat="1" ht="12">
      <c r="A316" s="13"/>
      <c r="B316" s="223"/>
      <c r="C316" s="224"/>
      <c r="D316" s="225" t="s">
        <v>138</v>
      </c>
      <c r="E316" s="226" t="s">
        <v>19</v>
      </c>
      <c r="F316" s="227" t="s">
        <v>574</v>
      </c>
      <c r="G316" s="224"/>
      <c r="H316" s="228">
        <v>4</v>
      </c>
      <c r="I316" s="229"/>
      <c r="J316" s="224"/>
      <c r="K316" s="224"/>
      <c r="L316" s="230"/>
      <c r="M316" s="231"/>
      <c r="N316" s="232"/>
      <c r="O316" s="232"/>
      <c r="P316" s="232"/>
      <c r="Q316" s="232"/>
      <c r="R316" s="232"/>
      <c r="S316" s="232"/>
      <c r="T316" s="23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4" t="s">
        <v>138</v>
      </c>
      <c r="AU316" s="234" t="s">
        <v>85</v>
      </c>
      <c r="AV316" s="13" t="s">
        <v>85</v>
      </c>
      <c r="AW316" s="13" t="s">
        <v>36</v>
      </c>
      <c r="AX316" s="13" t="s">
        <v>75</v>
      </c>
      <c r="AY316" s="234" t="s">
        <v>126</v>
      </c>
    </row>
    <row r="317" spans="1:51" s="15" customFormat="1" ht="12">
      <c r="A317" s="15"/>
      <c r="B317" s="246"/>
      <c r="C317" s="247"/>
      <c r="D317" s="225" t="s">
        <v>138</v>
      </c>
      <c r="E317" s="248" t="s">
        <v>19</v>
      </c>
      <c r="F317" s="249" t="s">
        <v>239</v>
      </c>
      <c r="G317" s="247"/>
      <c r="H317" s="250">
        <v>7</v>
      </c>
      <c r="I317" s="251"/>
      <c r="J317" s="247"/>
      <c r="K317" s="247"/>
      <c r="L317" s="252"/>
      <c r="M317" s="253"/>
      <c r="N317" s="254"/>
      <c r="O317" s="254"/>
      <c r="P317" s="254"/>
      <c r="Q317" s="254"/>
      <c r="R317" s="254"/>
      <c r="S317" s="254"/>
      <c r="T317" s="25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56" t="s">
        <v>138</v>
      </c>
      <c r="AU317" s="256" t="s">
        <v>85</v>
      </c>
      <c r="AV317" s="15" t="s">
        <v>134</v>
      </c>
      <c r="AW317" s="15" t="s">
        <v>36</v>
      </c>
      <c r="AX317" s="15" t="s">
        <v>83</v>
      </c>
      <c r="AY317" s="256" t="s">
        <v>126</v>
      </c>
    </row>
    <row r="318" spans="1:65" s="2" customFormat="1" ht="16.5" customHeight="1">
      <c r="A318" s="39"/>
      <c r="B318" s="40"/>
      <c r="C318" s="205" t="s">
        <v>410</v>
      </c>
      <c r="D318" s="205" t="s">
        <v>129</v>
      </c>
      <c r="E318" s="206" t="s">
        <v>431</v>
      </c>
      <c r="F318" s="207" t="s">
        <v>432</v>
      </c>
      <c r="G318" s="208" t="s">
        <v>159</v>
      </c>
      <c r="H318" s="209">
        <v>2</v>
      </c>
      <c r="I318" s="210"/>
      <c r="J318" s="211">
        <f>ROUND(I318*H318,2)</f>
        <v>0</v>
      </c>
      <c r="K318" s="207" t="s">
        <v>133</v>
      </c>
      <c r="L318" s="45"/>
      <c r="M318" s="212" t="s">
        <v>19</v>
      </c>
      <c r="N318" s="213" t="s">
        <v>46</v>
      </c>
      <c r="O318" s="85"/>
      <c r="P318" s="214">
        <f>O318*H318</f>
        <v>0</v>
      </c>
      <c r="Q318" s="214">
        <v>0</v>
      </c>
      <c r="R318" s="214">
        <f>Q318*H318</f>
        <v>0</v>
      </c>
      <c r="S318" s="214">
        <v>0</v>
      </c>
      <c r="T318" s="215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16" t="s">
        <v>260</v>
      </c>
      <c r="AT318" s="216" t="s">
        <v>129</v>
      </c>
      <c r="AU318" s="216" t="s">
        <v>85</v>
      </c>
      <c r="AY318" s="18" t="s">
        <v>126</v>
      </c>
      <c r="BE318" s="217">
        <f>IF(N318="základní",J318,0)</f>
        <v>0</v>
      </c>
      <c r="BF318" s="217">
        <f>IF(N318="snížená",J318,0)</f>
        <v>0</v>
      </c>
      <c r="BG318" s="217">
        <f>IF(N318="zákl. přenesená",J318,0)</f>
        <v>0</v>
      </c>
      <c r="BH318" s="217">
        <f>IF(N318="sníž. přenesená",J318,0)</f>
        <v>0</v>
      </c>
      <c r="BI318" s="217">
        <f>IF(N318="nulová",J318,0)</f>
        <v>0</v>
      </c>
      <c r="BJ318" s="18" t="s">
        <v>83</v>
      </c>
      <c r="BK318" s="217">
        <f>ROUND(I318*H318,2)</f>
        <v>0</v>
      </c>
      <c r="BL318" s="18" t="s">
        <v>260</v>
      </c>
      <c r="BM318" s="216" t="s">
        <v>583</v>
      </c>
    </row>
    <row r="319" spans="1:47" s="2" customFormat="1" ht="12">
      <c r="A319" s="39"/>
      <c r="B319" s="40"/>
      <c r="C319" s="41"/>
      <c r="D319" s="218" t="s">
        <v>136</v>
      </c>
      <c r="E319" s="41"/>
      <c r="F319" s="219" t="s">
        <v>434</v>
      </c>
      <c r="G319" s="41"/>
      <c r="H319" s="41"/>
      <c r="I319" s="220"/>
      <c r="J319" s="41"/>
      <c r="K319" s="41"/>
      <c r="L319" s="45"/>
      <c r="M319" s="221"/>
      <c r="N319" s="222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136</v>
      </c>
      <c r="AU319" s="18" t="s">
        <v>85</v>
      </c>
    </row>
    <row r="320" spans="1:51" s="13" customFormat="1" ht="12">
      <c r="A320" s="13"/>
      <c r="B320" s="223"/>
      <c r="C320" s="224"/>
      <c r="D320" s="225" t="s">
        <v>138</v>
      </c>
      <c r="E320" s="226" t="s">
        <v>19</v>
      </c>
      <c r="F320" s="227" t="s">
        <v>584</v>
      </c>
      <c r="G320" s="224"/>
      <c r="H320" s="228">
        <v>1</v>
      </c>
      <c r="I320" s="229"/>
      <c r="J320" s="224"/>
      <c r="K320" s="224"/>
      <c r="L320" s="230"/>
      <c r="M320" s="231"/>
      <c r="N320" s="232"/>
      <c r="O320" s="232"/>
      <c r="P320" s="232"/>
      <c r="Q320" s="232"/>
      <c r="R320" s="232"/>
      <c r="S320" s="232"/>
      <c r="T320" s="23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4" t="s">
        <v>138</v>
      </c>
      <c r="AU320" s="234" t="s">
        <v>85</v>
      </c>
      <c r="AV320" s="13" t="s">
        <v>85</v>
      </c>
      <c r="AW320" s="13" t="s">
        <v>36</v>
      </c>
      <c r="AX320" s="13" t="s">
        <v>75</v>
      </c>
      <c r="AY320" s="234" t="s">
        <v>126</v>
      </c>
    </row>
    <row r="321" spans="1:51" s="13" customFormat="1" ht="12">
      <c r="A321" s="13"/>
      <c r="B321" s="223"/>
      <c r="C321" s="224"/>
      <c r="D321" s="225" t="s">
        <v>138</v>
      </c>
      <c r="E321" s="226" t="s">
        <v>19</v>
      </c>
      <c r="F321" s="227" t="s">
        <v>585</v>
      </c>
      <c r="G321" s="224"/>
      <c r="H321" s="228">
        <v>1</v>
      </c>
      <c r="I321" s="229"/>
      <c r="J321" s="224"/>
      <c r="K321" s="224"/>
      <c r="L321" s="230"/>
      <c r="M321" s="231"/>
      <c r="N321" s="232"/>
      <c r="O321" s="232"/>
      <c r="P321" s="232"/>
      <c r="Q321" s="232"/>
      <c r="R321" s="232"/>
      <c r="S321" s="232"/>
      <c r="T321" s="23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4" t="s">
        <v>138</v>
      </c>
      <c r="AU321" s="234" t="s">
        <v>85</v>
      </c>
      <c r="AV321" s="13" t="s">
        <v>85</v>
      </c>
      <c r="AW321" s="13" t="s">
        <v>36</v>
      </c>
      <c r="AX321" s="13" t="s">
        <v>75</v>
      </c>
      <c r="AY321" s="234" t="s">
        <v>126</v>
      </c>
    </row>
    <row r="322" spans="1:51" s="15" customFormat="1" ht="12">
      <c r="A322" s="15"/>
      <c r="B322" s="246"/>
      <c r="C322" s="247"/>
      <c r="D322" s="225" t="s">
        <v>138</v>
      </c>
      <c r="E322" s="248" t="s">
        <v>19</v>
      </c>
      <c r="F322" s="249" t="s">
        <v>239</v>
      </c>
      <c r="G322" s="247"/>
      <c r="H322" s="250">
        <v>2</v>
      </c>
      <c r="I322" s="251"/>
      <c r="J322" s="247"/>
      <c r="K322" s="247"/>
      <c r="L322" s="252"/>
      <c r="M322" s="253"/>
      <c r="N322" s="254"/>
      <c r="O322" s="254"/>
      <c r="P322" s="254"/>
      <c r="Q322" s="254"/>
      <c r="R322" s="254"/>
      <c r="S322" s="254"/>
      <c r="T322" s="25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56" t="s">
        <v>138</v>
      </c>
      <c r="AU322" s="256" t="s">
        <v>85</v>
      </c>
      <c r="AV322" s="15" t="s">
        <v>134</v>
      </c>
      <c r="AW322" s="15" t="s">
        <v>36</v>
      </c>
      <c r="AX322" s="15" t="s">
        <v>83</v>
      </c>
      <c r="AY322" s="256" t="s">
        <v>126</v>
      </c>
    </row>
    <row r="323" spans="1:65" s="2" customFormat="1" ht="16.5" customHeight="1">
      <c r="A323" s="39"/>
      <c r="B323" s="40"/>
      <c r="C323" s="257" t="s">
        <v>414</v>
      </c>
      <c r="D323" s="257" t="s">
        <v>324</v>
      </c>
      <c r="E323" s="258" t="s">
        <v>439</v>
      </c>
      <c r="F323" s="259" t="s">
        <v>440</v>
      </c>
      <c r="G323" s="260" t="s">
        <v>144</v>
      </c>
      <c r="H323" s="261">
        <v>2</v>
      </c>
      <c r="I323" s="262"/>
      <c r="J323" s="263">
        <f>ROUND(I323*H323,2)</f>
        <v>0</v>
      </c>
      <c r="K323" s="259" t="s">
        <v>133</v>
      </c>
      <c r="L323" s="264"/>
      <c r="M323" s="265" t="s">
        <v>19</v>
      </c>
      <c r="N323" s="266" t="s">
        <v>46</v>
      </c>
      <c r="O323" s="85"/>
      <c r="P323" s="214">
        <f>O323*H323</f>
        <v>0</v>
      </c>
      <c r="Q323" s="214">
        <v>0.02997</v>
      </c>
      <c r="R323" s="214">
        <f>Q323*H323</f>
        <v>0.05994</v>
      </c>
      <c r="S323" s="214">
        <v>0</v>
      </c>
      <c r="T323" s="215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16" t="s">
        <v>377</v>
      </c>
      <c r="AT323" s="216" t="s">
        <v>324</v>
      </c>
      <c r="AU323" s="216" t="s">
        <v>85</v>
      </c>
      <c r="AY323" s="18" t="s">
        <v>126</v>
      </c>
      <c r="BE323" s="217">
        <f>IF(N323="základní",J323,0)</f>
        <v>0</v>
      </c>
      <c r="BF323" s="217">
        <f>IF(N323="snížená",J323,0)</f>
        <v>0</v>
      </c>
      <c r="BG323" s="217">
        <f>IF(N323="zákl. přenesená",J323,0)</f>
        <v>0</v>
      </c>
      <c r="BH323" s="217">
        <f>IF(N323="sníž. přenesená",J323,0)</f>
        <v>0</v>
      </c>
      <c r="BI323" s="217">
        <f>IF(N323="nulová",J323,0)</f>
        <v>0</v>
      </c>
      <c r="BJ323" s="18" t="s">
        <v>83</v>
      </c>
      <c r="BK323" s="217">
        <f>ROUND(I323*H323,2)</f>
        <v>0</v>
      </c>
      <c r="BL323" s="18" t="s">
        <v>260</v>
      </c>
      <c r="BM323" s="216" t="s">
        <v>586</v>
      </c>
    </row>
    <row r="324" spans="1:65" s="2" customFormat="1" ht="16.5" customHeight="1">
      <c r="A324" s="39"/>
      <c r="B324" s="40"/>
      <c r="C324" s="205" t="s">
        <v>418</v>
      </c>
      <c r="D324" s="205" t="s">
        <v>129</v>
      </c>
      <c r="E324" s="206" t="s">
        <v>587</v>
      </c>
      <c r="F324" s="207" t="s">
        <v>588</v>
      </c>
      <c r="G324" s="208" t="s">
        <v>159</v>
      </c>
      <c r="H324" s="209">
        <v>4</v>
      </c>
      <c r="I324" s="210"/>
      <c r="J324" s="211">
        <f>ROUND(I324*H324,2)</f>
        <v>0</v>
      </c>
      <c r="K324" s="207" t="s">
        <v>133</v>
      </c>
      <c r="L324" s="45"/>
      <c r="M324" s="212" t="s">
        <v>19</v>
      </c>
      <c r="N324" s="213" t="s">
        <v>46</v>
      </c>
      <c r="O324" s="85"/>
      <c r="P324" s="214">
        <f>O324*H324</f>
        <v>0</v>
      </c>
      <c r="Q324" s="214">
        <v>0</v>
      </c>
      <c r="R324" s="214">
        <f>Q324*H324</f>
        <v>0</v>
      </c>
      <c r="S324" s="214">
        <v>0</v>
      </c>
      <c r="T324" s="215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16" t="s">
        <v>260</v>
      </c>
      <c r="AT324" s="216" t="s">
        <v>129</v>
      </c>
      <c r="AU324" s="216" t="s">
        <v>85</v>
      </c>
      <c r="AY324" s="18" t="s">
        <v>126</v>
      </c>
      <c r="BE324" s="217">
        <f>IF(N324="základní",J324,0)</f>
        <v>0</v>
      </c>
      <c r="BF324" s="217">
        <f>IF(N324="snížená",J324,0)</f>
        <v>0</v>
      </c>
      <c r="BG324" s="217">
        <f>IF(N324="zákl. přenesená",J324,0)</f>
        <v>0</v>
      </c>
      <c r="BH324" s="217">
        <f>IF(N324="sníž. přenesená",J324,0)</f>
        <v>0</v>
      </c>
      <c r="BI324" s="217">
        <f>IF(N324="nulová",J324,0)</f>
        <v>0</v>
      </c>
      <c r="BJ324" s="18" t="s">
        <v>83</v>
      </c>
      <c r="BK324" s="217">
        <f>ROUND(I324*H324,2)</f>
        <v>0</v>
      </c>
      <c r="BL324" s="18" t="s">
        <v>260</v>
      </c>
      <c r="BM324" s="216" t="s">
        <v>589</v>
      </c>
    </row>
    <row r="325" spans="1:47" s="2" customFormat="1" ht="12">
      <c r="A325" s="39"/>
      <c r="B325" s="40"/>
      <c r="C325" s="41"/>
      <c r="D325" s="218" t="s">
        <v>136</v>
      </c>
      <c r="E325" s="41"/>
      <c r="F325" s="219" t="s">
        <v>590</v>
      </c>
      <c r="G325" s="41"/>
      <c r="H325" s="41"/>
      <c r="I325" s="220"/>
      <c r="J325" s="41"/>
      <c r="K325" s="41"/>
      <c r="L325" s="45"/>
      <c r="M325" s="221"/>
      <c r="N325" s="222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136</v>
      </c>
      <c r="AU325" s="18" t="s">
        <v>85</v>
      </c>
    </row>
    <row r="326" spans="1:65" s="2" customFormat="1" ht="16.5" customHeight="1">
      <c r="A326" s="39"/>
      <c r="B326" s="40"/>
      <c r="C326" s="257" t="s">
        <v>425</v>
      </c>
      <c r="D326" s="257" t="s">
        <v>324</v>
      </c>
      <c r="E326" s="258" t="s">
        <v>591</v>
      </c>
      <c r="F326" s="259" t="s">
        <v>592</v>
      </c>
      <c r="G326" s="260" t="s">
        <v>144</v>
      </c>
      <c r="H326" s="261">
        <v>4</v>
      </c>
      <c r="I326" s="262"/>
      <c r="J326" s="263">
        <f>ROUND(I326*H326,2)</f>
        <v>0</v>
      </c>
      <c r="K326" s="259" t="s">
        <v>133</v>
      </c>
      <c r="L326" s="264"/>
      <c r="M326" s="265" t="s">
        <v>19</v>
      </c>
      <c r="N326" s="266" t="s">
        <v>46</v>
      </c>
      <c r="O326" s="85"/>
      <c r="P326" s="214">
        <f>O326*H326</f>
        <v>0</v>
      </c>
      <c r="Q326" s="214">
        <v>0.03829</v>
      </c>
      <c r="R326" s="214">
        <f>Q326*H326</f>
        <v>0.15316</v>
      </c>
      <c r="S326" s="214">
        <v>0</v>
      </c>
      <c r="T326" s="215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16" t="s">
        <v>377</v>
      </c>
      <c r="AT326" s="216" t="s">
        <v>324</v>
      </c>
      <c r="AU326" s="216" t="s">
        <v>85</v>
      </c>
      <c r="AY326" s="18" t="s">
        <v>126</v>
      </c>
      <c r="BE326" s="217">
        <f>IF(N326="základní",J326,0)</f>
        <v>0</v>
      </c>
      <c r="BF326" s="217">
        <f>IF(N326="snížená",J326,0)</f>
        <v>0</v>
      </c>
      <c r="BG326" s="217">
        <f>IF(N326="zákl. přenesená",J326,0)</f>
        <v>0</v>
      </c>
      <c r="BH326" s="217">
        <f>IF(N326="sníž. přenesená",J326,0)</f>
        <v>0</v>
      </c>
      <c r="BI326" s="217">
        <f>IF(N326="nulová",J326,0)</f>
        <v>0</v>
      </c>
      <c r="BJ326" s="18" t="s">
        <v>83</v>
      </c>
      <c r="BK326" s="217">
        <f>ROUND(I326*H326,2)</f>
        <v>0</v>
      </c>
      <c r="BL326" s="18" t="s">
        <v>260</v>
      </c>
      <c r="BM326" s="216" t="s">
        <v>593</v>
      </c>
    </row>
    <row r="327" spans="1:65" s="2" customFormat="1" ht="24.15" customHeight="1">
      <c r="A327" s="39"/>
      <c r="B327" s="40"/>
      <c r="C327" s="205" t="s">
        <v>430</v>
      </c>
      <c r="D327" s="205" t="s">
        <v>129</v>
      </c>
      <c r="E327" s="206" t="s">
        <v>443</v>
      </c>
      <c r="F327" s="207" t="s">
        <v>444</v>
      </c>
      <c r="G327" s="208" t="s">
        <v>309</v>
      </c>
      <c r="H327" s="209">
        <v>0.559</v>
      </c>
      <c r="I327" s="210"/>
      <c r="J327" s="211">
        <f>ROUND(I327*H327,2)</f>
        <v>0</v>
      </c>
      <c r="K327" s="207" t="s">
        <v>133</v>
      </c>
      <c r="L327" s="45"/>
      <c r="M327" s="212" t="s">
        <v>19</v>
      </c>
      <c r="N327" s="213" t="s">
        <v>46</v>
      </c>
      <c r="O327" s="85"/>
      <c r="P327" s="214">
        <f>O327*H327</f>
        <v>0</v>
      </c>
      <c r="Q327" s="214">
        <v>0</v>
      </c>
      <c r="R327" s="214">
        <f>Q327*H327</f>
        <v>0</v>
      </c>
      <c r="S327" s="214">
        <v>0</v>
      </c>
      <c r="T327" s="215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16" t="s">
        <v>260</v>
      </c>
      <c r="AT327" s="216" t="s">
        <v>129</v>
      </c>
      <c r="AU327" s="216" t="s">
        <v>85</v>
      </c>
      <c r="AY327" s="18" t="s">
        <v>126</v>
      </c>
      <c r="BE327" s="217">
        <f>IF(N327="základní",J327,0)</f>
        <v>0</v>
      </c>
      <c r="BF327" s="217">
        <f>IF(N327="snížená",J327,0)</f>
        <v>0</v>
      </c>
      <c r="BG327" s="217">
        <f>IF(N327="zákl. přenesená",J327,0)</f>
        <v>0</v>
      </c>
      <c r="BH327" s="217">
        <f>IF(N327="sníž. přenesená",J327,0)</f>
        <v>0</v>
      </c>
      <c r="BI327" s="217">
        <f>IF(N327="nulová",J327,0)</f>
        <v>0</v>
      </c>
      <c r="BJ327" s="18" t="s">
        <v>83</v>
      </c>
      <c r="BK327" s="217">
        <f>ROUND(I327*H327,2)</f>
        <v>0</v>
      </c>
      <c r="BL327" s="18" t="s">
        <v>260</v>
      </c>
      <c r="BM327" s="216" t="s">
        <v>594</v>
      </c>
    </row>
    <row r="328" spans="1:47" s="2" customFormat="1" ht="12">
      <c r="A328" s="39"/>
      <c r="B328" s="40"/>
      <c r="C328" s="41"/>
      <c r="D328" s="218" t="s">
        <v>136</v>
      </c>
      <c r="E328" s="41"/>
      <c r="F328" s="219" t="s">
        <v>446</v>
      </c>
      <c r="G328" s="41"/>
      <c r="H328" s="41"/>
      <c r="I328" s="220"/>
      <c r="J328" s="41"/>
      <c r="K328" s="41"/>
      <c r="L328" s="45"/>
      <c r="M328" s="221"/>
      <c r="N328" s="222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136</v>
      </c>
      <c r="AU328" s="18" t="s">
        <v>85</v>
      </c>
    </row>
    <row r="329" spans="1:63" s="12" customFormat="1" ht="22.8" customHeight="1">
      <c r="A329" s="12"/>
      <c r="B329" s="189"/>
      <c r="C329" s="190"/>
      <c r="D329" s="191" t="s">
        <v>74</v>
      </c>
      <c r="E329" s="203" t="s">
        <v>595</v>
      </c>
      <c r="F329" s="203" t="s">
        <v>596</v>
      </c>
      <c r="G329" s="190"/>
      <c r="H329" s="190"/>
      <c r="I329" s="193"/>
      <c r="J329" s="204">
        <f>BK329</f>
        <v>0</v>
      </c>
      <c r="K329" s="190"/>
      <c r="L329" s="195"/>
      <c r="M329" s="196"/>
      <c r="N329" s="197"/>
      <c r="O329" s="197"/>
      <c r="P329" s="198">
        <f>SUM(P330:P340)</f>
        <v>0</v>
      </c>
      <c r="Q329" s="197"/>
      <c r="R329" s="198">
        <f>SUM(R330:R340)</f>
        <v>0.12906879999999998</v>
      </c>
      <c r="S329" s="197"/>
      <c r="T329" s="199">
        <f>SUM(T330:T340)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00" t="s">
        <v>85</v>
      </c>
      <c r="AT329" s="201" t="s">
        <v>74</v>
      </c>
      <c r="AU329" s="201" t="s">
        <v>83</v>
      </c>
      <c r="AY329" s="200" t="s">
        <v>126</v>
      </c>
      <c r="BK329" s="202">
        <f>SUM(BK330:BK340)</f>
        <v>0</v>
      </c>
    </row>
    <row r="330" spans="1:65" s="2" customFormat="1" ht="24.15" customHeight="1">
      <c r="A330" s="39"/>
      <c r="B330" s="40"/>
      <c r="C330" s="205" t="s">
        <v>438</v>
      </c>
      <c r="D330" s="205" t="s">
        <v>129</v>
      </c>
      <c r="E330" s="206" t="s">
        <v>597</v>
      </c>
      <c r="F330" s="207" t="s">
        <v>598</v>
      </c>
      <c r="G330" s="208" t="s">
        <v>164</v>
      </c>
      <c r="H330" s="209">
        <v>34.4</v>
      </c>
      <c r="I330" s="210"/>
      <c r="J330" s="211">
        <f>ROUND(I330*H330,2)</f>
        <v>0</v>
      </c>
      <c r="K330" s="207" t="s">
        <v>133</v>
      </c>
      <c r="L330" s="45"/>
      <c r="M330" s="212" t="s">
        <v>19</v>
      </c>
      <c r="N330" s="213" t="s">
        <v>46</v>
      </c>
      <c r="O330" s="85"/>
      <c r="P330" s="214">
        <f>O330*H330</f>
        <v>0</v>
      </c>
      <c r="Q330" s="214">
        <v>0.00098</v>
      </c>
      <c r="R330" s="214">
        <f>Q330*H330</f>
        <v>0.033712</v>
      </c>
      <c r="S330" s="214">
        <v>0</v>
      </c>
      <c r="T330" s="215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16" t="s">
        <v>260</v>
      </c>
      <c r="AT330" s="216" t="s">
        <v>129</v>
      </c>
      <c r="AU330" s="216" t="s">
        <v>85</v>
      </c>
      <c r="AY330" s="18" t="s">
        <v>126</v>
      </c>
      <c r="BE330" s="217">
        <f>IF(N330="základní",J330,0)</f>
        <v>0</v>
      </c>
      <c r="BF330" s="217">
        <f>IF(N330="snížená",J330,0)</f>
        <v>0</v>
      </c>
      <c r="BG330" s="217">
        <f>IF(N330="zákl. přenesená",J330,0)</f>
        <v>0</v>
      </c>
      <c r="BH330" s="217">
        <f>IF(N330="sníž. přenesená",J330,0)</f>
        <v>0</v>
      </c>
      <c r="BI330" s="217">
        <f>IF(N330="nulová",J330,0)</f>
        <v>0</v>
      </c>
      <c r="BJ330" s="18" t="s">
        <v>83</v>
      </c>
      <c r="BK330" s="217">
        <f>ROUND(I330*H330,2)</f>
        <v>0</v>
      </c>
      <c r="BL330" s="18" t="s">
        <v>260</v>
      </c>
      <c r="BM330" s="216" t="s">
        <v>599</v>
      </c>
    </row>
    <row r="331" spans="1:47" s="2" customFormat="1" ht="12">
      <c r="A331" s="39"/>
      <c r="B331" s="40"/>
      <c r="C331" s="41"/>
      <c r="D331" s="218" t="s">
        <v>136</v>
      </c>
      <c r="E331" s="41"/>
      <c r="F331" s="219" t="s">
        <v>600</v>
      </c>
      <c r="G331" s="41"/>
      <c r="H331" s="41"/>
      <c r="I331" s="220"/>
      <c r="J331" s="41"/>
      <c r="K331" s="41"/>
      <c r="L331" s="45"/>
      <c r="M331" s="221"/>
      <c r="N331" s="222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136</v>
      </c>
      <c r="AU331" s="18" t="s">
        <v>85</v>
      </c>
    </row>
    <row r="332" spans="1:51" s="13" customFormat="1" ht="12">
      <c r="A332" s="13"/>
      <c r="B332" s="223"/>
      <c r="C332" s="224"/>
      <c r="D332" s="225" t="s">
        <v>138</v>
      </c>
      <c r="E332" s="226" t="s">
        <v>19</v>
      </c>
      <c r="F332" s="227" t="s">
        <v>470</v>
      </c>
      <c r="G332" s="224"/>
      <c r="H332" s="228">
        <v>2.92</v>
      </c>
      <c r="I332" s="229"/>
      <c r="J332" s="224"/>
      <c r="K332" s="224"/>
      <c r="L332" s="230"/>
      <c r="M332" s="231"/>
      <c r="N332" s="232"/>
      <c r="O332" s="232"/>
      <c r="P332" s="232"/>
      <c r="Q332" s="232"/>
      <c r="R332" s="232"/>
      <c r="S332" s="232"/>
      <c r="T332" s="23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4" t="s">
        <v>138</v>
      </c>
      <c r="AU332" s="234" t="s">
        <v>85</v>
      </c>
      <c r="AV332" s="13" t="s">
        <v>85</v>
      </c>
      <c r="AW332" s="13" t="s">
        <v>36</v>
      </c>
      <c r="AX332" s="13" t="s">
        <v>75</v>
      </c>
      <c r="AY332" s="234" t="s">
        <v>126</v>
      </c>
    </row>
    <row r="333" spans="1:51" s="13" customFormat="1" ht="12">
      <c r="A333" s="13"/>
      <c r="B333" s="223"/>
      <c r="C333" s="224"/>
      <c r="D333" s="225" t="s">
        <v>138</v>
      </c>
      <c r="E333" s="226" t="s">
        <v>19</v>
      </c>
      <c r="F333" s="227" t="s">
        <v>471</v>
      </c>
      <c r="G333" s="224"/>
      <c r="H333" s="228">
        <v>1.76</v>
      </c>
      <c r="I333" s="229"/>
      <c r="J333" s="224"/>
      <c r="K333" s="224"/>
      <c r="L333" s="230"/>
      <c r="M333" s="231"/>
      <c r="N333" s="232"/>
      <c r="O333" s="232"/>
      <c r="P333" s="232"/>
      <c r="Q333" s="232"/>
      <c r="R333" s="232"/>
      <c r="S333" s="232"/>
      <c r="T333" s="23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4" t="s">
        <v>138</v>
      </c>
      <c r="AU333" s="234" t="s">
        <v>85</v>
      </c>
      <c r="AV333" s="13" t="s">
        <v>85</v>
      </c>
      <c r="AW333" s="13" t="s">
        <v>36</v>
      </c>
      <c r="AX333" s="13" t="s">
        <v>75</v>
      </c>
      <c r="AY333" s="234" t="s">
        <v>126</v>
      </c>
    </row>
    <row r="334" spans="1:51" s="13" customFormat="1" ht="12">
      <c r="A334" s="13"/>
      <c r="B334" s="223"/>
      <c r="C334" s="224"/>
      <c r="D334" s="225" t="s">
        <v>138</v>
      </c>
      <c r="E334" s="226" t="s">
        <v>19</v>
      </c>
      <c r="F334" s="227" t="s">
        <v>472</v>
      </c>
      <c r="G334" s="224"/>
      <c r="H334" s="228">
        <v>9.28</v>
      </c>
      <c r="I334" s="229"/>
      <c r="J334" s="224"/>
      <c r="K334" s="224"/>
      <c r="L334" s="230"/>
      <c r="M334" s="231"/>
      <c r="N334" s="232"/>
      <c r="O334" s="232"/>
      <c r="P334" s="232"/>
      <c r="Q334" s="232"/>
      <c r="R334" s="232"/>
      <c r="S334" s="232"/>
      <c r="T334" s="23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4" t="s">
        <v>138</v>
      </c>
      <c r="AU334" s="234" t="s">
        <v>85</v>
      </c>
      <c r="AV334" s="13" t="s">
        <v>85</v>
      </c>
      <c r="AW334" s="13" t="s">
        <v>36</v>
      </c>
      <c r="AX334" s="13" t="s">
        <v>75</v>
      </c>
      <c r="AY334" s="234" t="s">
        <v>126</v>
      </c>
    </row>
    <row r="335" spans="1:51" s="13" customFormat="1" ht="12">
      <c r="A335" s="13"/>
      <c r="B335" s="223"/>
      <c r="C335" s="224"/>
      <c r="D335" s="225" t="s">
        <v>138</v>
      </c>
      <c r="E335" s="226" t="s">
        <v>19</v>
      </c>
      <c r="F335" s="227" t="s">
        <v>473</v>
      </c>
      <c r="G335" s="224"/>
      <c r="H335" s="228">
        <v>20.44</v>
      </c>
      <c r="I335" s="229"/>
      <c r="J335" s="224"/>
      <c r="K335" s="224"/>
      <c r="L335" s="230"/>
      <c r="M335" s="231"/>
      <c r="N335" s="232"/>
      <c r="O335" s="232"/>
      <c r="P335" s="232"/>
      <c r="Q335" s="232"/>
      <c r="R335" s="232"/>
      <c r="S335" s="232"/>
      <c r="T335" s="23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4" t="s">
        <v>138</v>
      </c>
      <c r="AU335" s="234" t="s">
        <v>85</v>
      </c>
      <c r="AV335" s="13" t="s">
        <v>85</v>
      </c>
      <c r="AW335" s="13" t="s">
        <v>36</v>
      </c>
      <c r="AX335" s="13" t="s">
        <v>75</v>
      </c>
      <c r="AY335" s="234" t="s">
        <v>126</v>
      </c>
    </row>
    <row r="336" spans="1:51" s="15" customFormat="1" ht="12">
      <c r="A336" s="15"/>
      <c r="B336" s="246"/>
      <c r="C336" s="247"/>
      <c r="D336" s="225" t="s">
        <v>138</v>
      </c>
      <c r="E336" s="248" t="s">
        <v>19</v>
      </c>
      <c r="F336" s="249" t="s">
        <v>239</v>
      </c>
      <c r="G336" s="247"/>
      <c r="H336" s="250">
        <v>34.4</v>
      </c>
      <c r="I336" s="251"/>
      <c r="J336" s="247"/>
      <c r="K336" s="247"/>
      <c r="L336" s="252"/>
      <c r="M336" s="253"/>
      <c r="N336" s="254"/>
      <c r="O336" s="254"/>
      <c r="P336" s="254"/>
      <c r="Q336" s="254"/>
      <c r="R336" s="254"/>
      <c r="S336" s="254"/>
      <c r="T336" s="25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56" t="s">
        <v>138</v>
      </c>
      <c r="AU336" s="256" t="s">
        <v>85</v>
      </c>
      <c r="AV336" s="15" t="s">
        <v>134</v>
      </c>
      <c r="AW336" s="15" t="s">
        <v>36</v>
      </c>
      <c r="AX336" s="15" t="s">
        <v>83</v>
      </c>
      <c r="AY336" s="256" t="s">
        <v>126</v>
      </c>
    </row>
    <row r="337" spans="1:65" s="2" customFormat="1" ht="16.5" customHeight="1">
      <c r="A337" s="39"/>
      <c r="B337" s="40"/>
      <c r="C337" s="257" t="s">
        <v>442</v>
      </c>
      <c r="D337" s="257" t="s">
        <v>324</v>
      </c>
      <c r="E337" s="258" t="s">
        <v>601</v>
      </c>
      <c r="F337" s="259" t="s">
        <v>602</v>
      </c>
      <c r="G337" s="260" t="s">
        <v>144</v>
      </c>
      <c r="H337" s="261">
        <v>7.568</v>
      </c>
      <c r="I337" s="262"/>
      <c r="J337" s="263">
        <f>ROUND(I337*H337,2)</f>
        <v>0</v>
      </c>
      <c r="K337" s="259" t="s">
        <v>133</v>
      </c>
      <c r="L337" s="264"/>
      <c r="M337" s="265" t="s">
        <v>19</v>
      </c>
      <c r="N337" s="266" t="s">
        <v>46</v>
      </c>
      <c r="O337" s="85"/>
      <c r="P337" s="214">
        <f>O337*H337</f>
        <v>0</v>
      </c>
      <c r="Q337" s="214">
        <v>0.0126</v>
      </c>
      <c r="R337" s="214">
        <f>Q337*H337</f>
        <v>0.09535679999999999</v>
      </c>
      <c r="S337" s="214">
        <v>0</v>
      </c>
      <c r="T337" s="215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16" t="s">
        <v>377</v>
      </c>
      <c r="AT337" s="216" t="s">
        <v>324</v>
      </c>
      <c r="AU337" s="216" t="s">
        <v>85</v>
      </c>
      <c r="AY337" s="18" t="s">
        <v>126</v>
      </c>
      <c r="BE337" s="217">
        <f>IF(N337="základní",J337,0)</f>
        <v>0</v>
      </c>
      <c r="BF337" s="217">
        <f>IF(N337="snížená",J337,0)</f>
        <v>0</v>
      </c>
      <c r="BG337" s="217">
        <f>IF(N337="zákl. přenesená",J337,0)</f>
        <v>0</v>
      </c>
      <c r="BH337" s="217">
        <f>IF(N337="sníž. přenesená",J337,0)</f>
        <v>0</v>
      </c>
      <c r="BI337" s="217">
        <f>IF(N337="nulová",J337,0)</f>
        <v>0</v>
      </c>
      <c r="BJ337" s="18" t="s">
        <v>83</v>
      </c>
      <c r="BK337" s="217">
        <f>ROUND(I337*H337,2)</f>
        <v>0</v>
      </c>
      <c r="BL337" s="18" t="s">
        <v>260</v>
      </c>
      <c r="BM337" s="216" t="s">
        <v>603</v>
      </c>
    </row>
    <row r="338" spans="1:51" s="13" customFormat="1" ht="12">
      <c r="A338" s="13"/>
      <c r="B338" s="223"/>
      <c r="C338" s="224"/>
      <c r="D338" s="225" t="s">
        <v>138</v>
      </c>
      <c r="E338" s="224"/>
      <c r="F338" s="227" t="s">
        <v>604</v>
      </c>
      <c r="G338" s="224"/>
      <c r="H338" s="228">
        <v>7.568</v>
      </c>
      <c r="I338" s="229"/>
      <c r="J338" s="224"/>
      <c r="K338" s="224"/>
      <c r="L338" s="230"/>
      <c r="M338" s="231"/>
      <c r="N338" s="232"/>
      <c r="O338" s="232"/>
      <c r="P338" s="232"/>
      <c r="Q338" s="232"/>
      <c r="R338" s="232"/>
      <c r="S338" s="232"/>
      <c r="T338" s="23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4" t="s">
        <v>138</v>
      </c>
      <c r="AU338" s="234" t="s">
        <v>85</v>
      </c>
      <c r="AV338" s="13" t="s">
        <v>85</v>
      </c>
      <c r="AW338" s="13" t="s">
        <v>4</v>
      </c>
      <c r="AX338" s="13" t="s">
        <v>83</v>
      </c>
      <c r="AY338" s="234" t="s">
        <v>126</v>
      </c>
    </row>
    <row r="339" spans="1:65" s="2" customFormat="1" ht="24.15" customHeight="1">
      <c r="A339" s="39"/>
      <c r="B339" s="40"/>
      <c r="C339" s="205" t="s">
        <v>605</v>
      </c>
      <c r="D339" s="205" t="s">
        <v>129</v>
      </c>
      <c r="E339" s="206" t="s">
        <v>606</v>
      </c>
      <c r="F339" s="207" t="s">
        <v>607</v>
      </c>
      <c r="G339" s="208" t="s">
        <v>309</v>
      </c>
      <c r="H339" s="209">
        <v>0.129</v>
      </c>
      <c r="I339" s="210"/>
      <c r="J339" s="211">
        <f>ROUND(I339*H339,2)</f>
        <v>0</v>
      </c>
      <c r="K339" s="207" t="s">
        <v>133</v>
      </c>
      <c r="L339" s="45"/>
      <c r="M339" s="212" t="s">
        <v>19</v>
      </c>
      <c r="N339" s="213" t="s">
        <v>46</v>
      </c>
      <c r="O339" s="85"/>
      <c r="P339" s="214">
        <f>O339*H339</f>
        <v>0</v>
      </c>
      <c r="Q339" s="214">
        <v>0</v>
      </c>
      <c r="R339" s="214">
        <f>Q339*H339</f>
        <v>0</v>
      </c>
      <c r="S339" s="214">
        <v>0</v>
      </c>
      <c r="T339" s="215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16" t="s">
        <v>260</v>
      </c>
      <c r="AT339" s="216" t="s">
        <v>129</v>
      </c>
      <c r="AU339" s="216" t="s">
        <v>85</v>
      </c>
      <c r="AY339" s="18" t="s">
        <v>126</v>
      </c>
      <c r="BE339" s="217">
        <f>IF(N339="základní",J339,0)</f>
        <v>0</v>
      </c>
      <c r="BF339" s="217">
        <f>IF(N339="snížená",J339,0)</f>
        <v>0</v>
      </c>
      <c r="BG339" s="217">
        <f>IF(N339="zákl. přenesená",J339,0)</f>
        <v>0</v>
      </c>
      <c r="BH339" s="217">
        <f>IF(N339="sníž. přenesená",J339,0)</f>
        <v>0</v>
      </c>
      <c r="BI339" s="217">
        <f>IF(N339="nulová",J339,0)</f>
        <v>0</v>
      </c>
      <c r="BJ339" s="18" t="s">
        <v>83</v>
      </c>
      <c r="BK339" s="217">
        <f>ROUND(I339*H339,2)</f>
        <v>0</v>
      </c>
      <c r="BL339" s="18" t="s">
        <v>260</v>
      </c>
      <c r="BM339" s="216" t="s">
        <v>608</v>
      </c>
    </row>
    <row r="340" spans="1:47" s="2" customFormat="1" ht="12">
      <c r="A340" s="39"/>
      <c r="B340" s="40"/>
      <c r="C340" s="41"/>
      <c r="D340" s="218" t="s">
        <v>136</v>
      </c>
      <c r="E340" s="41"/>
      <c r="F340" s="219" t="s">
        <v>609</v>
      </c>
      <c r="G340" s="41"/>
      <c r="H340" s="41"/>
      <c r="I340" s="220"/>
      <c r="J340" s="41"/>
      <c r="K340" s="41"/>
      <c r="L340" s="45"/>
      <c r="M340" s="268"/>
      <c r="N340" s="269"/>
      <c r="O340" s="270"/>
      <c r="P340" s="270"/>
      <c r="Q340" s="270"/>
      <c r="R340" s="270"/>
      <c r="S340" s="270"/>
      <c r="T340" s="271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136</v>
      </c>
      <c r="AU340" s="18" t="s">
        <v>85</v>
      </c>
    </row>
    <row r="341" spans="1:31" s="2" customFormat="1" ht="6.95" customHeight="1">
      <c r="A341" s="39"/>
      <c r="B341" s="60"/>
      <c r="C341" s="61"/>
      <c r="D341" s="61"/>
      <c r="E341" s="61"/>
      <c r="F341" s="61"/>
      <c r="G341" s="61"/>
      <c r="H341" s="61"/>
      <c r="I341" s="61"/>
      <c r="J341" s="61"/>
      <c r="K341" s="61"/>
      <c r="L341" s="45"/>
      <c r="M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</row>
  </sheetData>
  <sheetProtection password="CC35" sheet="1" objects="1" scenarios="1" formatColumns="0" formatRows="0" autoFilter="0"/>
  <autoFilter ref="C90:K340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2_01/619995001"/>
    <hyperlink ref="F117" r:id="rId2" display="https://podminky.urs.cz/item/CS_URS_2022_01/629135102"/>
    <hyperlink ref="F125" r:id="rId3" display="https://podminky.urs.cz/item/CS_URS_2022_01/949101111"/>
    <hyperlink ref="F129" r:id="rId4" display="https://podminky.urs.cz/item/CS_URS_2022_01/952902021"/>
    <hyperlink ref="F132" r:id="rId5" display="https://podminky.urs.cz/item/CS_URS_2022_01/764002851"/>
    <hyperlink ref="F142" r:id="rId6" display="https://podminky.urs.cz/item/CS_URS_2022_01/766441811"/>
    <hyperlink ref="F147" r:id="rId7" display="https://podminky.urs.cz/item/CS_URS_2022_01/766441821"/>
    <hyperlink ref="F156" r:id="rId8" display="https://podminky.urs.cz/item/CS_URS_2022_01/968062374"/>
    <hyperlink ref="F159" r:id="rId9" display="https://podminky.urs.cz/item/CS_URS_2022_01/968062375"/>
    <hyperlink ref="F165" r:id="rId10" display="https://podminky.urs.cz/item/CS_URS_2022_01/968062376"/>
    <hyperlink ref="F172" r:id="rId11" display="https://podminky.urs.cz/item/CS_URS_2022_01/968062456"/>
    <hyperlink ref="F182" r:id="rId12" display="https://podminky.urs.cz/item/CS_URS_2022_01/978059611"/>
    <hyperlink ref="F190" r:id="rId13" display="https://podminky.urs.cz/item/CS_URS_2022_01/997013217"/>
    <hyperlink ref="F192" r:id="rId14" display="https://podminky.urs.cz/item/CS_URS_2022_01/997013501"/>
    <hyperlink ref="F194" r:id="rId15" display="https://podminky.urs.cz/item/CS_URS_2022_01/997013509"/>
    <hyperlink ref="F200" r:id="rId16" display="https://podminky.urs.cz/item/CS_URS_2022_01/998018001"/>
    <hyperlink ref="F204" r:id="rId17" display="https://podminky.urs.cz/item/CS_URS_2022_01/764216605"/>
    <hyperlink ref="F214" r:id="rId18" display="https://podminky.urs.cz/item/CS_URS_2022_01/998764101"/>
    <hyperlink ref="F217" r:id="rId19" display="https://podminky.urs.cz/item/CS_URS_2022_01/767627310.1"/>
    <hyperlink ref="F231" r:id="rId20" display="https://podminky.urs.cz/item/CS_URS_2022_01/766622115"/>
    <hyperlink ref="F235" r:id="rId21" display="https://podminky.urs.cz/item/CS_URS_2022_01/766622131"/>
    <hyperlink ref="F242" r:id="rId22" display="https://podminky.urs.cz/item/CS_URS_2022_01/766622132"/>
    <hyperlink ref="F251" r:id="rId23" display="https://podminky.urs.cz/item/CS_URS_2022_01/766622216"/>
    <hyperlink ref="F257" r:id="rId24" display="https://podminky.urs.cz/item/CS_URS_2022_01/766694111"/>
    <hyperlink ref="F262" r:id="rId25" display="https://podminky.urs.cz/item/CS_URS_2022_01/766694112"/>
    <hyperlink ref="F291" r:id="rId26" display="https://podminky.urs.cz/item/CS_URS_2022_01/998766101"/>
    <hyperlink ref="F294" r:id="rId27" display="https://podminky.urs.cz/item/CS_URS_2022_01/767627310"/>
    <hyperlink ref="F304" r:id="rId28" display="https://podminky.urs.cz/item/CS_URS_2022_01/767640111"/>
    <hyperlink ref="F319" r:id="rId29" display="https://podminky.urs.cz/item/CS_URS_2022_01/767640112"/>
    <hyperlink ref="F325" r:id="rId30" display="https://podminky.urs.cz/item/CS_URS_2022_01/767640222"/>
    <hyperlink ref="F328" r:id="rId31" display="https://podminky.urs.cz/item/CS_URS_2022_01/998767101"/>
    <hyperlink ref="F331" r:id="rId32" display="https://podminky.urs.cz/item/CS_URS_2022_01/781674113"/>
    <hyperlink ref="F340" r:id="rId33" display="https://podminky.urs.cz/item/CS_URS_2022_01/99878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85</v>
      </c>
    </row>
    <row r="4" spans="2:46" s="1" customFormat="1" ht="24.95" customHeight="1">
      <c r="B4" s="21"/>
      <c r="D4" s="131" t="s">
        <v>92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MŠ Děčín VI, Školní 1475/17 - dokončení výměny fasádních výplní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610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8. 11. 2022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">
        <v>33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35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37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39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41</v>
      </c>
      <c r="E30" s="39"/>
      <c r="F30" s="39"/>
      <c r="G30" s="39"/>
      <c r="H30" s="39"/>
      <c r="I30" s="39"/>
      <c r="J30" s="145">
        <f>ROUND(J90,2)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43</v>
      </c>
      <c r="G32" s="39"/>
      <c r="H32" s="39"/>
      <c r="I32" s="146" t="s">
        <v>42</v>
      </c>
      <c r="J32" s="146" t="s">
        <v>44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45</v>
      </c>
      <c r="E33" s="133" t="s">
        <v>46</v>
      </c>
      <c r="F33" s="148">
        <f>ROUND((SUM(BE90:BE212)),2)</f>
        <v>0</v>
      </c>
      <c r="G33" s="39"/>
      <c r="H33" s="39"/>
      <c r="I33" s="149">
        <v>0.21</v>
      </c>
      <c r="J33" s="148">
        <f>ROUND(((SUM(BE90:BE212))*I33),2)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47</v>
      </c>
      <c r="F34" s="148">
        <f>ROUND((SUM(BF90:BF212)),2)</f>
        <v>0</v>
      </c>
      <c r="G34" s="39"/>
      <c r="H34" s="39"/>
      <c r="I34" s="149">
        <v>0.15</v>
      </c>
      <c r="J34" s="148">
        <f>ROUND(((SUM(BF90:BF212))*I34),2)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48</v>
      </c>
      <c r="F35" s="148">
        <f>ROUND((SUM(BG90:BG212)),2)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49</v>
      </c>
      <c r="F36" s="148">
        <f>ROUND((SUM(BH90:BH212)),2)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50</v>
      </c>
      <c r="F37" s="148">
        <f>ROUND((SUM(BI90:BI212)),2)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51</v>
      </c>
      <c r="E39" s="152"/>
      <c r="F39" s="152"/>
      <c r="G39" s="153" t="s">
        <v>52</v>
      </c>
      <c r="H39" s="154" t="s">
        <v>53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MŠ Děčín VI, Školní 1475/17 - dokončení výměny fasádních výplní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SO3 - Pavilon třída E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p.č.2889/24, k.ú. Podmokly</v>
      </c>
      <c r="G52" s="41"/>
      <c r="H52" s="41"/>
      <c r="I52" s="33" t="s">
        <v>23</v>
      </c>
      <c r="J52" s="73" t="str">
        <f>IF(J12="","",J12)</f>
        <v>8. 11. 2022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Statutární město Děčín</v>
      </c>
      <c r="G54" s="41"/>
      <c r="H54" s="41"/>
      <c r="I54" s="33" t="s">
        <v>32</v>
      </c>
      <c r="J54" s="37" t="str">
        <f>E21</f>
        <v>Vladimír Vidai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37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96</v>
      </c>
      <c r="D57" s="163"/>
      <c r="E57" s="163"/>
      <c r="F57" s="163"/>
      <c r="G57" s="163"/>
      <c r="H57" s="163"/>
      <c r="I57" s="163"/>
      <c r="J57" s="164" t="s">
        <v>97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73</v>
      </c>
      <c r="D59" s="41"/>
      <c r="E59" s="41"/>
      <c r="F59" s="41"/>
      <c r="G59" s="41"/>
      <c r="H59" s="41"/>
      <c r="I59" s="41"/>
      <c r="J59" s="103">
        <f>J90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98</v>
      </c>
    </row>
    <row r="60" spans="1:31" s="9" customFormat="1" ht="24.95" customHeight="1">
      <c r="A60" s="9"/>
      <c r="B60" s="166"/>
      <c r="C60" s="167"/>
      <c r="D60" s="168" t="s">
        <v>99</v>
      </c>
      <c r="E60" s="169"/>
      <c r="F60" s="169"/>
      <c r="G60" s="169"/>
      <c r="H60" s="169"/>
      <c r="I60" s="169"/>
      <c r="J60" s="170">
        <f>J91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101</v>
      </c>
      <c r="E61" s="175"/>
      <c r="F61" s="175"/>
      <c r="G61" s="175"/>
      <c r="H61" s="175"/>
      <c r="I61" s="175"/>
      <c r="J61" s="176">
        <f>J92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102</v>
      </c>
      <c r="E62" s="175"/>
      <c r="F62" s="175"/>
      <c r="G62" s="175"/>
      <c r="H62" s="175"/>
      <c r="I62" s="175"/>
      <c r="J62" s="176">
        <f>J101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103</v>
      </c>
      <c r="E63" s="175"/>
      <c r="F63" s="175"/>
      <c r="G63" s="175"/>
      <c r="H63" s="175"/>
      <c r="I63" s="175"/>
      <c r="J63" s="176">
        <f>J105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104</v>
      </c>
      <c r="E64" s="175"/>
      <c r="F64" s="175"/>
      <c r="G64" s="175"/>
      <c r="H64" s="175"/>
      <c r="I64" s="175"/>
      <c r="J64" s="176">
        <f>J108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105</v>
      </c>
      <c r="E65" s="175"/>
      <c r="F65" s="175"/>
      <c r="G65" s="175"/>
      <c r="H65" s="175"/>
      <c r="I65" s="175"/>
      <c r="J65" s="176">
        <f>J143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106</v>
      </c>
      <c r="E66" s="175"/>
      <c r="F66" s="175"/>
      <c r="G66" s="175"/>
      <c r="H66" s="175"/>
      <c r="I66" s="175"/>
      <c r="J66" s="176">
        <f>J152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6"/>
      <c r="C67" s="167"/>
      <c r="D67" s="168" t="s">
        <v>107</v>
      </c>
      <c r="E67" s="169"/>
      <c r="F67" s="169"/>
      <c r="G67" s="169"/>
      <c r="H67" s="169"/>
      <c r="I67" s="169"/>
      <c r="J67" s="170">
        <f>J155</f>
        <v>0</v>
      </c>
      <c r="K67" s="167"/>
      <c r="L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2"/>
      <c r="C68" s="173"/>
      <c r="D68" s="174" t="s">
        <v>108</v>
      </c>
      <c r="E68" s="175"/>
      <c r="F68" s="175"/>
      <c r="G68" s="175"/>
      <c r="H68" s="175"/>
      <c r="I68" s="175"/>
      <c r="J68" s="176">
        <f>J156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109</v>
      </c>
      <c r="E69" s="175"/>
      <c r="F69" s="175"/>
      <c r="G69" s="175"/>
      <c r="H69" s="175"/>
      <c r="I69" s="175"/>
      <c r="J69" s="176">
        <f>J167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110</v>
      </c>
      <c r="E70" s="175"/>
      <c r="F70" s="175"/>
      <c r="G70" s="175"/>
      <c r="H70" s="175"/>
      <c r="I70" s="175"/>
      <c r="J70" s="176">
        <f>J203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111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161" t="str">
        <f>E7</f>
        <v>MŠ Děčín VI, Školní 1475/17 - dokončení výměny fasádních výplní</v>
      </c>
      <c r="F80" s="33"/>
      <c r="G80" s="33"/>
      <c r="H80" s="33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93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70" t="str">
        <f>E9</f>
        <v>SO3 - Pavilon třída E</v>
      </c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21</v>
      </c>
      <c r="D84" s="41"/>
      <c r="E84" s="41"/>
      <c r="F84" s="28" t="str">
        <f>F12</f>
        <v>p.č.2889/24, k.ú. Podmokly</v>
      </c>
      <c r="G84" s="41"/>
      <c r="H84" s="41"/>
      <c r="I84" s="33" t="s">
        <v>23</v>
      </c>
      <c r="J84" s="73" t="str">
        <f>IF(J12="","",J12)</f>
        <v>8. 11. 2022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25</v>
      </c>
      <c r="D86" s="41"/>
      <c r="E86" s="41"/>
      <c r="F86" s="28" t="str">
        <f>E15</f>
        <v>Statutární město Děčín</v>
      </c>
      <c r="G86" s="41"/>
      <c r="H86" s="41"/>
      <c r="I86" s="33" t="s">
        <v>32</v>
      </c>
      <c r="J86" s="37" t="str">
        <f>E21</f>
        <v>Vladimír Vidai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30</v>
      </c>
      <c r="D87" s="41"/>
      <c r="E87" s="41"/>
      <c r="F87" s="28" t="str">
        <f>IF(E18="","",E18)</f>
        <v>Vyplň údaj</v>
      </c>
      <c r="G87" s="41"/>
      <c r="H87" s="41"/>
      <c r="I87" s="33" t="s">
        <v>37</v>
      </c>
      <c r="J87" s="37" t="str">
        <f>E24</f>
        <v xml:space="preserve"> 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0.3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1" customFormat="1" ht="29.25" customHeight="1">
      <c r="A89" s="178"/>
      <c r="B89" s="179"/>
      <c r="C89" s="180" t="s">
        <v>112</v>
      </c>
      <c r="D89" s="181" t="s">
        <v>60</v>
      </c>
      <c r="E89" s="181" t="s">
        <v>56</v>
      </c>
      <c r="F89" s="181" t="s">
        <v>57</v>
      </c>
      <c r="G89" s="181" t="s">
        <v>113</v>
      </c>
      <c r="H89" s="181" t="s">
        <v>114</v>
      </c>
      <c r="I89" s="181" t="s">
        <v>115</v>
      </c>
      <c r="J89" s="181" t="s">
        <v>97</v>
      </c>
      <c r="K89" s="182" t="s">
        <v>116</v>
      </c>
      <c r="L89" s="183"/>
      <c r="M89" s="93" t="s">
        <v>19</v>
      </c>
      <c r="N89" s="94" t="s">
        <v>45</v>
      </c>
      <c r="O89" s="94" t="s">
        <v>117</v>
      </c>
      <c r="P89" s="94" t="s">
        <v>118</v>
      </c>
      <c r="Q89" s="94" t="s">
        <v>119</v>
      </c>
      <c r="R89" s="94" t="s">
        <v>120</v>
      </c>
      <c r="S89" s="94" t="s">
        <v>121</v>
      </c>
      <c r="T89" s="95" t="s">
        <v>122</v>
      </c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</row>
    <row r="90" spans="1:63" s="2" customFormat="1" ht="22.8" customHeight="1">
      <c r="A90" s="39"/>
      <c r="B90" s="40"/>
      <c r="C90" s="100" t="s">
        <v>123</v>
      </c>
      <c r="D90" s="41"/>
      <c r="E90" s="41"/>
      <c r="F90" s="41"/>
      <c r="G90" s="41"/>
      <c r="H90" s="41"/>
      <c r="I90" s="41"/>
      <c r="J90" s="184">
        <f>BK90</f>
        <v>0</v>
      </c>
      <c r="K90" s="41"/>
      <c r="L90" s="45"/>
      <c r="M90" s="96"/>
      <c r="N90" s="185"/>
      <c r="O90" s="97"/>
      <c r="P90" s="186">
        <f>P91+P155</f>
        <v>0</v>
      </c>
      <c r="Q90" s="97"/>
      <c r="R90" s="186">
        <f>R91+R155</f>
        <v>2.4204773200000003</v>
      </c>
      <c r="S90" s="97"/>
      <c r="T90" s="187">
        <f>T91+T155</f>
        <v>2.4006761999999995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74</v>
      </c>
      <c r="AU90" s="18" t="s">
        <v>98</v>
      </c>
      <c r="BK90" s="188">
        <f>BK91+BK155</f>
        <v>0</v>
      </c>
    </row>
    <row r="91" spans="1:63" s="12" customFormat="1" ht="25.9" customHeight="1">
      <c r="A91" s="12"/>
      <c r="B91" s="189"/>
      <c r="C91" s="190"/>
      <c r="D91" s="191" t="s">
        <v>74</v>
      </c>
      <c r="E91" s="192" t="s">
        <v>124</v>
      </c>
      <c r="F91" s="192" t="s">
        <v>125</v>
      </c>
      <c r="G91" s="190"/>
      <c r="H91" s="190"/>
      <c r="I91" s="193"/>
      <c r="J91" s="194">
        <f>BK91</f>
        <v>0</v>
      </c>
      <c r="K91" s="190"/>
      <c r="L91" s="195"/>
      <c r="M91" s="196"/>
      <c r="N91" s="197"/>
      <c r="O91" s="197"/>
      <c r="P91" s="198">
        <f>P92+P101+P105+P108+P143+P152</f>
        <v>0</v>
      </c>
      <c r="Q91" s="197"/>
      <c r="R91" s="198">
        <f>R92+R101+R105+R108+R143+R152</f>
        <v>0.27381</v>
      </c>
      <c r="S91" s="197"/>
      <c r="T91" s="199">
        <f>T92+T101+T105+T108+T143+T152</f>
        <v>2.4006761999999995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83</v>
      </c>
      <c r="AT91" s="201" t="s">
        <v>74</v>
      </c>
      <c r="AU91" s="201" t="s">
        <v>75</v>
      </c>
      <c r="AY91" s="200" t="s">
        <v>126</v>
      </c>
      <c r="BK91" s="202">
        <f>BK92+BK101+BK105+BK108+BK143+BK152</f>
        <v>0</v>
      </c>
    </row>
    <row r="92" spans="1:63" s="12" customFormat="1" ht="22.8" customHeight="1">
      <c r="A92" s="12"/>
      <c r="B92" s="189"/>
      <c r="C92" s="190"/>
      <c r="D92" s="191" t="s">
        <v>74</v>
      </c>
      <c r="E92" s="203" t="s">
        <v>140</v>
      </c>
      <c r="F92" s="203" t="s">
        <v>141</v>
      </c>
      <c r="G92" s="190"/>
      <c r="H92" s="190"/>
      <c r="I92" s="193"/>
      <c r="J92" s="204">
        <f>BK92</f>
        <v>0</v>
      </c>
      <c r="K92" s="190"/>
      <c r="L92" s="195"/>
      <c r="M92" s="196"/>
      <c r="N92" s="197"/>
      <c r="O92" s="197"/>
      <c r="P92" s="198">
        <f>SUM(P93:P100)</f>
        <v>0</v>
      </c>
      <c r="Q92" s="197"/>
      <c r="R92" s="198">
        <f>SUM(R93:R100)</f>
        <v>0.26796</v>
      </c>
      <c r="S92" s="197"/>
      <c r="T92" s="199">
        <f>SUM(T93:T100)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83</v>
      </c>
      <c r="AT92" s="201" t="s">
        <v>74</v>
      </c>
      <c r="AU92" s="201" t="s">
        <v>83</v>
      </c>
      <c r="AY92" s="200" t="s">
        <v>126</v>
      </c>
      <c r="BK92" s="202">
        <f>SUM(BK93:BK100)</f>
        <v>0</v>
      </c>
    </row>
    <row r="93" spans="1:65" s="2" customFormat="1" ht="16.5" customHeight="1">
      <c r="A93" s="39"/>
      <c r="B93" s="40"/>
      <c r="C93" s="205" t="s">
        <v>83</v>
      </c>
      <c r="D93" s="205" t="s">
        <v>129</v>
      </c>
      <c r="E93" s="206" t="s">
        <v>162</v>
      </c>
      <c r="F93" s="207" t="s">
        <v>163</v>
      </c>
      <c r="G93" s="208" t="s">
        <v>164</v>
      </c>
      <c r="H93" s="209">
        <v>178.64</v>
      </c>
      <c r="I93" s="210"/>
      <c r="J93" s="211">
        <f>ROUND(I93*H93,2)</f>
        <v>0</v>
      </c>
      <c r="K93" s="207" t="s">
        <v>133</v>
      </c>
      <c r="L93" s="45"/>
      <c r="M93" s="212" t="s">
        <v>19</v>
      </c>
      <c r="N93" s="213" t="s">
        <v>46</v>
      </c>
      <c r="O93" s="85"/>
      <c r="P93" s="214">
        <f>O93*H93</f>
        <v>0</v>
      </c>
      <c r="Q93" s="214">
        <v>0.0015</v>
      </c>
      <c r="R93" s="214">
        <f>Q93*H93</f>
        <v>0.26796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134</v>
      </c>
      <c r="AT93" s="216" t="s">
        <v>129</v>
      </c>
      <c r="AU93" s="216" t="s">
        <v>85</v>
      </c>
      <c r="AY93" s="18" t="s">
        <v>126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83</v>
      </c>
      <c r="BK93" s="217">
        <f>ROUND(I93*H93,2)</f>
        <v>0</v>
      </c>
      <c r="BL93" s="18" t="s">
        <v>134</v>
      </c>
      <c r="BM93" s="216" t="s">
        <v>611</v>
      </c>
    </row>
    <row r="94" spans="1:47" s="2" customFormat="1" ht="12">
      <c r="A94" s="39"/>
      <c r="B94" s="40"/>
      <c r="C94" s="41"/>
      <c r="D94" s="218" t="s">
        <v>136</v>
      </c>
      <c r="E94" s="41"/>
      <c r="F94" s="219" t="s">
        <v>166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136</v>
      </c>
      <c r="AU94" s="18" t="s">
        <v>85</v>
      </c>
    </row>
    <row r="95" spans="1:51" s="13" customFormat="1" ht="12">
      <c r="A95" s="13"/>
      <c r="B95" s="223"/>
      <c r="C95" s="224"/>
      <c r="D95" s="225" t="s">
        <v>138</v>
      </c>
      <c r="E95" s="226" t="s">
        <v>19</v>
      </c>
      <c r="F95" s="227" t="s">
        <v>612</v>
      </c>
      <c r="G95" s="224"/>
      <c r="H95" s="228">
        <v>77.52</v>
      </c>
      <c r="I95" s="229"/>
      <c r="J95" s="224"/>
      <c r="K95" s="224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138</v>
      </c>
      <c r="AU95" s="234" t="s">
        <v>85</v>
      </c>
      <c r="AV95" s="13" t="s">
        <v>85</v>
      </c>
      <c r="AW95" s="13" t="s">
        <v>36</v>
      </c>
      <c r="AX95" s="13" t="s">
        <v>75</v>
      </c>
      <c r="AY95" s="234" t="s">
        <v>126</v>
      </c>
    </row>
    <row r="96" spans="1:51" s="13" customFormat="1" ht="12">
      <c r="A96" s="13"/>
      <c r="B96" s="223"/>
      <c r="C96" s="224"/>
      <c r="D96" s="225" t="s">
        <v>138</v>
      </c>
      <c r="E96" s="226" t="s">
        <v>19</v>
      </c>
      <c r="F96" s="227" t="s">
        <v>613</v>
      </c>
      <c r="G96" s="224"/>
      <c r="H96" s="228">
        <v>13.04</v>
      </c>
      <c r="I96" s="229"/>
      <c r="J96" s="224"/>
      <c r="K96" s="224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138</v>
      </c>
      <c r="AU96" s="234" t="s">
        <v>85</v>
      </c>
      <c r="AV96" s="13" t="s">
        <v>85</v>
      </c>
      <c r="AW96" s="13" t="s">
        <v>36</v>
      </c>
      <c r="AX96" s="13" t="s">
        <v>75</v>
      </c>
      <c r="AY96" s="234" t="s">
        <v>126</v>
      </c>
    </row>
    <row r="97" spans="1:51" s="13" customFormat="1" ht="12">
      <c r="A97" s="13"/>
      <c r="B97" s="223"/>
      <c r="C97" s="224"/>
      <c r="D97" s="225" t="s">
        <v>138</v>
      </c>
      <c r="E97" s="226" t="s">
        <v>19</v>
      </c>
      <c r="F97" s="227" t="s">
        <v>614</v>
      </c>
      <c r="G97" s="224"/>
      <c r="H97" s="228">
        <v>60.64</v>
      </c>
      <c r="I97" s="229"/>
      <c r="J97" s="224"/>
      <c r="K97" s="224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138</v>
      </c>
      <c r="AU97" s="234" t="s">
        <v>85</v>
      </c>
      <c r="AV97" s="13" t="s">
        <v>85</v>
      </c>
      <c r="AW97" s="13" t="s">
        <v>36</v>
      </c>
      <c r="AX97" s="13" t="s">
        <v>75</v>
      </c>
      <c r="AY97" s="234" t="s">
        <v>126</v>
      </c>
    </row>
    <row r="98" spans="1:51" s="13" customFormat="1" ht="12">
      <c r="A98" s="13"/>
      <c r="B98" s="223"/>
      <c r="C98" s="224"/>
      <c r="D98" s="225" t="s">
        <v>138</v>
      </c>
      <c r="E98" s="226" t="s">
        <v>19</v>
      </c>
      <c r="F98" s="227" t="s">
        <v>615</v>
      </c>
      <c r="G98" s="224"/>
      <c r="H98" s="228">
        <v>14.24</v>
      </c>
      <c r="I98" s="229"/>
      <c r="J98" s="224"/>
      <c r="K98" s="224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138</v>
      </c>
      <c r="AU98" s="234" t="s">
        <v>85</v>
      </c>
      <c r="AV98" s="13" t="s">
        <v>85</v>
      </c>
      <c r="AW98" s="13" t="s">
        <v>36</v>
      </c>
      <c r="AX98" s="13" t="s">
        <v>75</v>
      </c>
      <c r="AY98" s="234" t="s">
        <v>126</v>
      </c>
    </row>
    <row r="99" spans="1:51" s="13" customFormat="1" ht="12">
      <c r="A99" s="13"/>
      <c r="B99" s="223"/>
      <c r="C99" s="224"/>
      <c r="D99" s="225" t="s">
        <v>138</v>
      </c>
      <c r="E99" s="226" t="s">
        <v>19</v>
      </c>
      <c r="F99" s="227" t="s">
        <v>616</v>
      </c>
      <c r="G99" s="224"/>
      <c r="H99" s="228">
        <v>13.2</v>
      </c>
      <c r="I99" s="229"/>
      <c r="J99" s="224"/>
      <c r="K99" s="224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138</v>
      </c>
      <c r="AU99" s="234" t="s">
        <v>85</v>
      </c>
      <c r="AV99" s="13" t="s">
        <v>85</v>
      </c>
      <c r="AW99" s="13" t="s">
        <v>36</v>
      </c>
      <c r="AX99" s="13" t="s">
        <v>75</v>
      </c>
      <c r="AY99" s="234" t="s">
        <v>126</v>
      </c>
    </row>
    <row r="100" spans="1:51" s="15" customFormat="1" ht="12">
      <c r="A100" s="15"/>
      <c r="B100" s="246"/>
      <c r="C100" s="247"/>
      <c r="D100" s="225" t="s">
        <v>138</v>
      </c>
      <c r="E100" s="248" t="s">
        <v>19</v>
      </c>
      <c r="F100" s="249" t="s">
        <v>617</v>
      </c>
      <c r="G100" s="247"/>
      <c r="H100" s="250">
        <v>178.64</v>
      </c>
      <c r="I100" s="251"/>
      <c r="J100" s="247"/>
      <c r="K100" s="247"/>
      <c r="L100" s="252"/>
      <c r="M100" s="253"/>
      <c r="N100" s="254"/>
      <c r="O100" s="254"/>
      <c r="P100" s="254"/>
      <c r="Q100" s="254"/>
      <c r="R100" s="254"/>
      <c r="S100" s="254"/>
      <c r="T100" s="25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56" t="s">
        <v>138</v>
      </c>
      <c r="AU100" s="256" t="s">
        <v>85</v>
      </c>
      <c r="AV100" s="15" t="s">
        <v>134</v>
      </c>
      <c r="AW100" s="15" t="s">
        <v>36</v>
      </c>
      <c r="AX100" s="15" t="s">
        <v>83</v>
      </c>
      <c r="AY100" s="256" t="s">
        <v>126</v>
      </c>
    </row>
    <row r="101" spans="1:63" s="12" customFormat="1" ht="22.8" customHeight="1">
      <c r="A101" s="12"/>
      <c r="B101" s="189"/>
      <c r="C101" s="190"/>
      <c r="D101" s="191" t="s">
        <v>74</v>
      </c>
      <c r="E101" s="203" t="s">
        <v>202</v>
      </c>
      <c r="F101" s="203" t="s">
        <v>203</v>
      </c>
      <c r="G101" s="190"/>
      <c r="H101" s="190"/>
      <c r="I101" s="193"/>
      <c r="J101" s="204">
        <f>BK101</f>
        <v>0</v>
      </c>
      <c r="K101" s="190"/>
      <c r="L101" s="195"/>
      <c r="M101" s="196"/>
      <c r="N101" s="197"/>
      <c r="O101" s="197"/>
      <c r="P101" s="198">
        <f>SUM(P102:P104)</f>
        <v>0</v>
      </c>
      <c r="Q101" s="197"/>
      <c r="R101" s="198">
        <f>SUM(R102:R104)</f>
        <v>0.005849999999999999</v>
      </c>
      <c r="S101" s="197"/>
      <c r="T101" s="199">
        <f>SUM(T102:T104)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0" t="s">
        <v>83</v>
      </c>
      <c r="AT101" s="201" t="s">
        <v>74</v>
      </c>
      <c r="AU101" s="201" t="s">
        <v>83</v>
      </c>
      <c r="AY101" s="200" t="s">
        <v>126</v>
      </c>
      <c r="BK101" s="202">
        <f>SUM(BK102:BK104)</f>
        <v>0</v>
      </c>
    </row>
    <row r="102" spans="1:65" s="2" customFormat="1" ht="24.15" customHeight="1">
      <c r="A102" s="39"/>
      <c r="B102" s="40"/>
      <c r="C102" s="205" t="s">
        <v>85</v>
      </c>
      <c r="D102" s="205" t="s">
        <v>129</v>
      </c>
      <c r="E102" s="206" t="s">
        <v>205</v>
      </c>
      <c r="F102" s="207" t="s">
        <v>206</v>
      </c>
      <c r="G102" s="208" t="s">
        <v>144</v>
      </c>
      <c r="H102" s="209">
        <v>45</v>
      </c>
      <c r="I102" s="210"/>
      <c r="J102" s="211">
        <f>ROUND(I102*H102,2)</f>
        <v>0</v>
      </c>
      <c r="K102" s="207" t="s">
        <v>133</v>
      </c>
      <c r="L102" s="45"/>
      <c r="M102" s="212" t="s">
        <v>19</v>
      </c>
      <c r="N102" s="213" t="s">
        <v>46</v>
      </c>
      <c r="O102" s="85"/>
      <c r="P102" s="214">
        <f>O102*H102</f>
        <v>0</v>
      </c>
      <c r="Q102" s="214">
        <v>0.00013</v>
      </c>
      <c r="R102" s="214">
        <f>Q102*H102</f>
        <v>0.005849999999999999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134</v>
      </c>
      <c r="AT102" s="216" t="s">
        <v>129</v>
      </c>
      <c r="AU102" s="216" t="s">
        <v>85</v>
      </c>
      <c r="AY102" s="18" t="s">
        <v>126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83</v>
      </c>
      <c r="BK102" s="217">
        <f>ROUND(I102*H102,2)</f>
        <v>0</v>
      </c>
      <c r="BL102" s="18" t="s">
        <v>134</v>
      </c>
      <c r="BM102" s="216" t="s">
        <v>618</v>
      </c>
    </row>
    <row r="103" spans="1:47" s="2" customFormat="1" ht="12">
      <c r="A103" s="39"/>
      <c r="B103" s="40"/>
      <c r="C103" s="41"/>
      <c r="D103" s="218" t="s">
        <v>136</v>
      </c>
      <c r="E103" s="41"/>
      <c r="F103" s="219" t="s">
        <v>208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136</v>
      </c>
      <c r="AU103" s="18" t="s">
        <v>85</v>
      </c>
    </row>
    <row r="104" spans="1:51" s="13" customFormat="1" ht="12">
      <c r="A104" s="13"/>
      <c r="B104" s="223"/>
      <c r="C104" s="224"/>
      <c r="D104" s="225" t="s">
        <v>138</v>
      </c>
      <c r="E104" s="226" t="s">
        <v>19</v>
      </c>
      <c r="F104" s="227" t="s">
        <v>619</v>
      </c>
      <c r="G104" s="224"/>
      <c r="H104" s="228">
        <v>45</v>
      </c>
      <c r="I104" s="229"/>
      <c r="J104" s="224"/>
      <c r="K104" s="224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138</v>
      </c>
      <c r="AU104" s="234" t="s">
        <v>85</v>
      </c>
      <c r="AV104" s="13" t="s">
        <v>85</v>
      </c>
      <c r="AW104" s="13" t="s">
        <v>36</v>
      </c>
      <c r="AX104" s="13" t="s">
        <v>83</v>
      </c>
      <c r="AY104" s="234" t="s">
        <v>126</v>
      </c>
    </row>
    <row r="105" spans="1:63" s="12" customFormat="1" ht="22.8" customHeight="1">
      <c r="A105" s="12"/>
      <c r="B105" s="189"/>
      <c r="C105" s="190"/>
      <c r="D105" s="191" t="s">
        <v>74</v>
      </c>
      <c r="E105" s="203" t="s">
        <v>210</v>
      </c>
      <c r="F105" s="203" t="s">
        <v>211</v>
      </c>
      <c r="G105" s="190"/>
      <c r="H105" s="190"/>
      <c r="I105" s="193"/>
      <c r="J105" s="204">
        <f>BK105</f>
        <v>0</v>
      </c>
      <c r="K105" s="190"/>
      <c r="L105" s="195"/>
      <c r="M105" s="196"/>
      <c r="N105" s="197"/>
      <c r="O105" s="197"/>
      <c r="P105" s="198">
        <f>SUM(P106:P107)</f>
        <v>0</v>
      </c>
      <c r="Q105" s="197"/>
      <c r="R105" s="198">
        <f>SUM(R106:R107)</f>
        <v>0</v>
      </c>
      <c r="S105" s="197"/>
      <c r="T105" s="199">
        <f>SUM(T106:T107)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0" t="s">
        <v>83</v>
      </c>
      <c r="AT105" s="201" t="s">
        <v>74</v>
      </c>
      <c r="AU105" s="201" t="s">
        <v>83</v>
      </c>
      <c r="AY105" s="200" t="s">
        <v>126</v>
      </c>
      <c r="BK105" s="202">
        <f>SUM(BK106:BK107)</f>
        <v>0</v>
      </c>
    </row>
    <row r="106" spans="1:65" s="2" customFormat="1" ht="16.5" customHeight="1">
      <c r="A106" s="39"/>
      <c r="B106" s="40"/>
      <c r="C106" s="205" t="s">
        <v>127</v>
      </c>
      <c r="D106" s="205" t="s">
        <v>129</v>
      </c>
      <c r="E106" s="206" t="s">
        <v>213</v>
      </c>
      <c r="F106" s="207" t="s">
        <v>214</v>
      </c>
      <c r="G106" s="208" t="s">
        <v>144</v>
      </c>
      <c r="H106" s="209">
        <v>200</v>
      </c>
      <c r="I106" s="210"/>
      <c r="J106" s="211">
        <f>ROUND(I106*H106,2)</f>
        <v>0</v>
      </c>
      <c r="K106" s="207" t="s">
        <v>133</v>
      </c>
      <c r="L106" s="45"/>
      <c r="M106" s="212" t="s">
        <v>19</v>
      </c>
      <c r="N106" s="213" t="s">
        <v>46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134</v>
      </c>
      <c r="AT106" s="216" t="s">
        <v>129</v>
      </c>
      <c r="AU106" s="216" t="s">
        <v>85</v>
      </c>
      <c r="AY106" s="18" t="s">
        <v>126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83</v>
      </c>
      <c r="BK106" s="217">
        <f>ROUND(I106*H106,2)</f>
        <v>0</v>
      </c>
      <c r="BL106" s="18" t="s">
        <v>134</v>
      </c>
      <c r="BM106" s="216" t="s">
        <v>620</v>
      </c>
    </row>
    <row r="107" spans="1:47" s="2" customFormat="1" ht="12">
      <c r="A107" s="39"/>
      <c r="B107" s="40"/>
      <c r="C107" s="41"/>
      <c r="D107" s="218" t="s">
        <v>136</v>
      </c>
      <c r="E107" s="41"/>
      <c r="F107" s="219" t="s">
        <v>216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136</v>
      </c>
      <c r="AU107" s="18" t="s">
        <v>85</v>
      </c>
    </row>
    <row r="108" spans="1:63" s="12" customFormat="1" ht="22.8" customHeight="1">
      <c r="A108" s="12"/>
      <c r="B108" s="189"/>
      <c r="C108" s="190"/>
      <c r="D108" s="191" t="s">
        <v>74</v>
      </c>
      <c r="E108" s="203" t="s">
        <v>217</v>
      </c>
      <c r="F108" s="203" t="s">
        <v>218</v>
      </c>
      <c r="G108" s="190"/>
      <c r="H108" s="190"/>
      <c r="I108" s="193"/>
      <c r="J108" s="204">
        <f>BK108</f>
        <v>0</v>
      </c>
      <c r="K108" s="190"/>
      <c r="L108" s="195"/>
      <c r="M108" s="196"/>
      <c r="N108" s="197"/>
      <c r="O108" s="197"/>
      <c r="P108" s="198">
        <f>SUM(P109:P142)</f>
        <v>0</v>
      </c>
      <c r="Q108" s="197"/>
      <c r="R108" s="198">
        <f>SUM(R109:R142)</f>
        <v>0</v>
      </c>
      <c r="S108" s="197"/>
      <c r="T108" s="199">
        <f>SUM(T109:T142)</f>
        <v>2.4006761999999995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0" t="s">
        <v>83</v>
      </c>
      <c r="AT108" s="201" t="s">
        <v>74</v>
      </c>
      <c r="AU108" s="201" t="s">
        <v>83</v>
      </c>
      <c r="AY108" s="200" t="s">
        <v>126</v>
      </c>
      <c r="BK108" s="202">
        <f>SUM(BK109:BK142)</f>
        <v>0</v>
      </c>
    </row>
    <row r="109" spans="1:65" s="2" customFormat="1" ht="16.5" customHeight="1">
      <c r="A109" s="39"/>
      <c r="B109" s="40"/>
      <c r="C109" s="205" t="s">
        <v>134</v>
      </c>
      <c r="D109" s="205" t="s">
        <v>129</v>
      </c>
      <c r="E109" s="206" t="s">
        <v>220</v>
      </c>
      <c r="F109" s="207" t="s">
        <v>221</v>
      </c>
      <c r="G109" s="208" t="s">
        <v>164</v>
      </c>
      <c r="H109" s="209">
        <v>27.66</v>
      </c>
      <c r="I109" s="210"/>
      <c r="J109" s="211">
        <f>ROUND(I109*H109,2)</f>
        <v>0</v>
      </c>
      <c r="K109" s="207" t="s">
        <v>133</v>
      </c>
      <c r="L109" s="45"/>
      <c r="M109" s="212" t="s">
        <v>19</v>
      </c>
      <c r="N109" s="213" t="s">
        <v>46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0.00167</v>
      </c>
      <c r="T109" s="215">
        <f>S109*H109</f>
        <v>0.0461922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134</v>
      </c>
      <c r="AT109" s="216" t="s">
        <v>129</v>
      </c>
      <c r="AU109" s="216" t="s">
        <v>85</v>
      </c>
      <c r="AY109" s="18" t="s">
        <v>126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83</v>
      </c>
      <c r="BK109" s="217">
        <f>ROUND(I109*H109,2)</f>
        <v>0</v>
      </c>
      <c r="BL109" s="18" t="s">
        <v>134</v>
      </c>
      <c r="BM109" s="216" t="s">
        <v>621</v>
      </c>
    </row>
    <row r="110" spans="1:47" s="2" customFormat="1" ht="12">
      <c r="A110" s="39"/>
      <c r="B110" s="40"/>
      <c r="C110" s="41"/>
      <c r="D110" s="218" t="s">
        <v>136</v>
      </c>
      <c r="E110" s="41"/>
      <c r="F110" s="219" t="s">
        <v>223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136</v>
      </c>
      <c r="AU110" s="18" t="s">
        <v>85</v>
      </c>
    </row>
    <row r="111" spans="1:51" s="13" customFormat="1" ht="12">
      <c r="A111" s="13"/>
      <c r="B111" s="223"/>
      <c r="C111" s="224"/>
      <c r="D111" s="225" t="s">
        <v>138</v>
      </c>
      <c r="E111" s="226" t="s">
        <v>19</v>
      </c>
      <c r="F111" s="227" t="s">
        <v>622</v>
      </c>
      <c r="G111" s="224"/>
      <c r="H111" s="228">
        <v>0.6</v>
      </c>
      <c r="I111" s="229"/>
      <c r="J111" s="224"/>
      <c r="K111" s="224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138</v>
      </c>
      <c r="AU111" s="234" t="s">
        <v>85</v>
      </c>
      <c r="AV111" s="13" t="s">
        <v>85</v>
      </c>
      <c r="AW111" s="13" t="s">
        <v>36</v>
      </c>
      <c r="AX111" s="13" t="s">
        <v>75</v>
      </c>
      <c r="AY111" s="234" t="s">
        <v>126</v>
      </c>
    </row>
    <row r="112" spans="1:51" s="13" customFormat="1" ht="12">
      <c r="A112" s="13"/>
      <c r="B112" s="223"/>
      <c r="C112" s="224"/>
      <c r="D112" s="225" t="s">
        <v>138</v>
      </c>
      <c r="E112" s="226" t="s">
        <v>19</v>
      </c>
      <c r="F112" s="227" t="s">
        <v>623</v>
      </c>
      <c r="G112" s="224"/>
      <c r="H112" s="228">
        <v>2.4</v>
      </c>
      <c r="I112" s="229"/>
      <c r="J112" s="224"/>
      <c r="K112" s="224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138</v>
      </c>
      <c r="AU112" s="234" t="s">
        <v>85</v>
      </c>
      <c r="AV112" s="13" t="s">
        <v>85</v>
      </c>
      <c r="AW112" s="13" t="s">
        <v>36</v>
      </c>
      <c r="AX112" s="13" t="s">
        <v>75</v>
      </c>
      <c r="AY112" s="234" t="s">
        <v>126</v>
      </c>
    </row>
    <row r="113" spans="1:51" s="13" customFormat="1" ht="12">
      <c r="A113" s="13"/>
      <c r="B113" s="223"/>
      <c r="C113" s="224"/>
      <c r="D113" s="225" t="s">
        <v>138</v>
      </c>
      <c r="E113" s="226" t="s">
        <v>19</v>
      </c>
      <c r="F113" s="227" t="s">
        <v>624</v>
      </c>
      <c r="G113" s="224"/>
      <c r="H113" s="228">
        <v>9</v>
      </c>
      <c r="I113" s="229"/>
      <c r="J113" s="224"/>
      <c r="K113" s="224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138</v>
      </c>
      <c r="AU113" s="234" t="s">
        <v>85</v>
      </c>
      <c r="AV113" s="13" t="s">
        <v>85</v>
      </c>
      <c r="AW113" s="13" t="s">
        <v>36</v>
      </c>
      <c r="AX113" s="13" t="s">
        <v>75</v>
      </c>
      <c r="AY113" s="234" t="s">
        <v>126</v>
      </c>
    </row>
    <row r="114" spans="1:51" s="13" customFormat="1" ht="12">
      <c r="A114" s="13"/>
      <c r="B114" s="223"/>
      <c r="C114" s="224"/>
      <c r="D114" s="225" t="s">
        <v>138</v>
      </c>
      <c r="E114" s="226" t="s">
        <v>19</v>
      </c>
      <c r="F114" s="227" t="s">
        <v>625</v>
      </c>
      <c r="G114" s="224"/>
      <c r="H114" s="228">
        <v>3.66</v>
      </c>
      <c r="I114" s="229"/>
      <c r="J114" s="224"/>
      <c r="K114" s="224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138</v>
      </c>
      <c r="AU114" s="234" t="s">
        <v>85</v>
      </c>
      <c r="AV114" s="13" t="s">
        <v>85</v>
      </c>
      <c r="AW114" s="13" t="s">
        <v>36</v>
      </c>
      <c r="AX114" s="13" t="s">
        <v>75</v>
      </c>
      <c r="AY114" s="234" t="s">
        <v>126</v>
      </c>
    </row>
    <row r="115" spans="1:51" s="13" customFormat="1" ht="12">
      <c r="A115" s="13"/>
      <c r="B115" s="223"/>
      <c r="C115" s="224"/>
      <c r="D115" s="225" t="s">
        <v>138</v>
      </c>
      <c r="E115" s="226" t="s">
        <v>19</v>
      </c>
      <c r="F115" s="227" t="s">
        <v>626</v>
      </c>
      <c r="G115" s="224"/>
      <c r="H115" s="228">
        <v>12</v>
      </c>
      <c r="I115" s="229"/>
      <c r="J115" s="224"/>
      <c r="K115" s="224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138</v>
      </c>
      <c r="AU115" s="234" t="s">
        <v>85</v>
      </c>
      <c r="AV115" s="13" t="s">
        <v>85</v>
      </c>
      <c r="AW115" s="13" t="s">
        <v>36</v>
      </c>
      <c r="AX115" s="13" t="s">
        <v>75</v>
      </c>
      <c r="AY115" s="234" t="s">
        <v>126</v>
      </c>
    </row>
    <row r="116" spans="1:51" s="15" customFormat="1" ht="12">
      <c r="A116" s="15"/>
      <c r="B116" s="246"/>
      <c r="C116" s="247"/>
      <c r="D116" s="225" t="s">
        <v>138</v>
      </c>
      <c r="E116" s="248" t="s">
        <v>19</v>
      </c>
      <c r="F116" s="249" t="s">
        <v>239</v>
      </c>
      <c r="G116" s="247"/>
      <c r="H116" s="250">
        <v>27.66</v>
      </c>
      <c r="I116" s="251"/>
      <c r="J116" s="247"/>
      <c r="K116" s="247"/>
      <c r="L116" s="252"/>
      <c r="M116" s="253"/>
      <c r="N116" s="254"/>
      <c r="O116" s="254"/>
      <c r="P116" s="254"/>
      <c r="Q116" s="254"/>
      <c r="R116" s="254"/>
      <c r="S116" s="254"/>
      <c r="T116" s="25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56" t="s">
        <v>138</v>
      </c>
      <c r="AU116" s="256" t="s">
        <v>85</v>
      </c>
      <c r="AV116" s="15" t="s">
        <v>134</v>
      </c>
      <c r="AW116" s="15" t="s">
        <v>36</v>
      </c>
      <c r="AX116" s="15" t="s">
        <v>83</v>
      </c>
      <c r="AY116" s="256" t="s">
        <v>126</v>
      </c>
    </row>
    <row r="117" spans="1:65" s="2" customFormat="1" ht="16.5" customHeight="1">
      <c r="A117" s="39"/>
      <c r="B117" s="40"/>
      <c r="C117" s="205" t="s">
        <v>156</v>
      </c>
      <c r="D117" s="205" t="s">
        <v>129</v>
      </c>
      <c r="E117" s="206" t="s">
        <v>241</v>
      </c>
      <c r="F117" s="207" t="s">
        <v>242</v>
      </c>
      <c r="G117" s="208" t="s">
        <v>159</v>
      </c>
      <c r="H117" s="209">
        <v>6</v>
      </c>
      <c r="I117" s="210"/>
      <c r="J117" s="211">
        <f>ROUND(I117*H117,2)</f>
        <v>0</v>
      </c>
      <c r="K117" s="207" t="s">
        <v>133</v>
      </c>
      <c r="L117" s="45"/>
      <c r="M117" s="212" t="s">
        <v>19</v>
      </c>
      <c r="N117" s="213" t="s">
        <v>46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0.003</v>
      </c>
      <c r="T117" s="215">
        <f>S117*H117</f>
        <v>0.018000000000000002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134</v>
      </c>
      <c r="AT117" s="216" t="s">
        <v>129</v>
      </c>
      <c r="AU117" s="216" t="s">
        <v>85</v>
      </c>
      <c r="AY117" s="18" t="s">
        <v>126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83</v>
      </c>
      <c r="BK117" s="217">
        <f>ROUND(I117*H117,2)</f>
        <v>0</v>
      </c>
      <c r="BL117" s="18" t="s">
        <v>134</v>
      </c>
      <c r="BM117" s="216" t="s">
        <v>627</v>
      </c>
    </row>
    <row r="118" spans="1:47" s="2" customFormat="1" ht="12">
      <c r="A118" s="39"/>
      <c r="B118" s="40"/>
      <c r="C118" s="41"/>
      <c r="D118" s="218" t="s">
        <v>136</v>
      </c>
      <c r="E118" s="41"/>
      <c r="F118" s="219" t="s">
        <v>244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136</v>
      </c>
      <c r="AU118" s="18" t="s">
        <v>85</v>
      </c>
    </row>
    <row r="119" spans="1:51" s="13" customFormat="1" ht="12">
      <c r="A119" s="13"/>
      <c r="B119" s="223"/>
      <c r="C119" s="224"/>
      <c r="D119" s="225" t="s">
        <v>138</v>
      </c>
      <c r="E119" s="226" t="s">
        <v>19</v>
      </c>
      <c r="F119" s="227" t="s">
        <v>628</v>
      </c>
      <c r="G119" s="224"/>
      <c r="H119" s="228">
        <v>2</v>
      </c>
      <c r="I119" s="229"/>
      <c r="J119" s="224"/>
      <c r="K119" s="224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138</v>
      </c>
      <c r="AU119" s="234" t="s">
        <v>85</v>
      </c>
      <c r="AV119" s="13" t="s">
        <v>85</v>
      </c>
      <c r="AW119" s="13" t="s">
        <v>36</v>
      </c>
      <c r="AX119" s="13" t="s">
        <v>75</v>
      </c>
      <c r="AY119" s="234" t="s">
        <v>126</v>
      </c>
    </row>
    <row r="120" spans="1:51" s="13" customFormat="1" ht="12">
      <c r="A120" s="13"/>
      <c r="B120" s="223"/>
      <c r="C120" s="224"/>
      <c r="D120" s="225" t="s">
        <v>138</v>
      </c>
      <c r="E120" s="226" t="s">
        <v>19</v>
      </c>
      <c r="F120" s="227" t="s">
        <v>629</v>
      </c>
      <c r="G120" s="224"/>
      <c r="H120" s="228">
        <v>4</v>
      </c>
      <c r="I120" s="229"/>
      <c r="J120" s="224"/>
      <c r="K120" s="224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138</v>
      </c>
      <c r="AU120" s="234" t="s">
        <v>85</v>
      </c>
      <c r="AV120" s="13" t="s">
        <v>85</v>
      </c>
      <c r="AW120" s="13" t="s">
        <v>36</v>
      </c>
      <c r="AX120" s="13" t="s">
        <v>75</v>
      </c>
      <c r="AY120" s="234" t="s">
        <v>126</v>
      </c>
    </row>
    <row r="121" spans="1:51" s="15" customFormat="1" ht="12">
      <c r="A121" s="15"/>
      <c r="B121" s="246"/>
      <c r="C121" s="247"/>
      <c r="D121" s="225" t="s">
        <v>138</v>
      </c>
      <c r="E121" s="248" t="s">
        <v>19</v>
      </c>
      <c r="F121" s="249" t="s">
        <v>239</v>
      </c>
      <c r="G121" s="247"/>
      <c r="H121" s="250">
        <v>6</v>
      </c>
      <c r="I121" s="251"/>
      <c r="J121" s="247"/>
      <c r="K121" s="247"/>
      <c r="L121" s="252"/>
      <c r="M121" s="253"/>
      <c r="N121" s="254"/>
      <c r="O121" s="254"/>
      <c r="P121" s="254"/>
      <c r="Q121" s="254"/>
      <c r="R121" s="254"/>
      <c r="S121" s="254"/>
      <c r="T121" s="25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6" t="s">
        <v>138</v>
      </c>
      <c r="AU121" s="256" t="s">
        <v>85</v>
      </c>
      <c r="AV121" s="15" t="s">
        <v>134</v>
      </c>
      <c r="AW121" s="15" t="s">
        <v>36</v>
      </c>
      <c r="AX121" s="15" t="s">
        <v>83</v>
      </c>
      <c r="AY121" s="256" t="s">
        <v>126</v>
      </c>
    </row>
    <row r="122" spans="1:65" s="2" customFormat="1" ht="21.75" customHeight="1">
      <c r="A122" s="39"/>
      <c r="B122" s="40"/>
      <c r="C122" s="205" t="s">
        <v>140</v>
      </c>
      <c r="D122" s="205" t="s">
        <v>129</v>
      </c>
      <c r="E122" s="206" t="s">
        <v>248</v>
      </c>
      <c r="F122" s="207" t="s">
        <v>249</v>
      </c>
      <c r="G122" s="208" t="s">
        <v>159</v>
      </c>
      <c r="H122" s="209">
        <v>24.66</v>
      </c>
      <c r="I122" s="210"/>
      <c r="J122" s="211">
        <f>ROUND(I122*H122,2)</f>
        <v>0</v>
      </c>
      <c r="K122" s="207" t="s">
        <v>133</v>
      </c>
      <c r="L122" s="45"/>
      <c r="M122" s="212" t="s">
        <v>19</v>
      </c>
      <c r="N122" s="213" t="s">
        <v>46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0.005</v>
      </c>
      <c r="T122" s="215">
        <f>S122*H122</f>
        <v>0.1233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134</v>
      </c>
      <c r="AT122" s="216" t="s">
        <v>129</v>
      </c>
      <c r="AU122" s="216" t="s">
        <v>85</v>
      </c>
      <c r="AY122" s="18" t="s">
        <v>126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83</v>
      </c>
      <c r="BK122" s="217">
        <f>ROUND(I122*H122,2)</f>
        <v>0</v>
      </c>
      <c r="BL122" s="18" t="s">
        <v>134</v>
      </c>
      <c r="BM122" s="216" t="s">
        <v>630</v>
      </c>
    </row>
    <row r="123" spans="1:47" s="2" customFormat="1" ht="12">
      <c r="A123" s="39"/>
      <c r="B123" s="40"/>
      <c r="C123" s="41"/>
      <c r="D123" s="218" t="s">
        <v>136</v>
      </c>
      <c r="E123" s="41"/>
      <c r="F123" s="219" t="s">
        <v>251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136</v>
      </c>
      <c r="AU123" s="18" t="s">
        <v>85</v>
      </c>
    </row>
    <row r="124" spans="1:51" s="13" customFormat="1" ht="12">
      <c r="A124" s="13"/>
      <c r="B124" s="223"/>
      <c r="C124" s="224"/>
      <c r="D124" s="225" t="s">
        <v>138</v>
      </c>
      <c r="E124" s="226" t="s">
        <v>19</v>
      </c>
      <c r="F124" s="227" t="s">
        <v>624</v>
      </c>
      <c r="G124" s="224"/>
      <c r="H124" s="228">
        <v>9</v>
      </c>
      <c r="I124" s="229"/>
      <c r="J124" s="224"/>
      <c r="K124" s="224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138</v>
      </c>
      <c r="AU124" s="234" t="s">
        <v>85</v>
      </c>
      <c r="AV124" s="13" t="s">
        <v>85</v>
      </c>
      <c r="AW124" s="13" t="s">
        <v>36</v>
      </c>
      <c r="AX124" s="13" t="s">
        <v>75</v>
      </c>
      <c r="AY124" s="234" t="s">
        <v>126</v>
      </c>
    </row>
    <row r="125" spans="1:51" s="13" customFormat="1" ht="12">
      <c r="A125" s="13"/>
      <c r="B125" s="223"/>
      <c r="C125" s="224"/>
      <c r="D125" s="225" t="s">
        <v>138</v>
      </c>
      <c r="E125" s="226" t="s">
        <v>19</v>
      </c>
      <c r="F125" s="227" t="s">
        <v>625</v>
      </c>
      <c r="G125" s="224"/>
      <c r="H125" s="228">
        <v>3.66</v>
      </c>
      <c r="I125" s="229"/>
      <c r="J125" s="224"/>
      <c r="K125" s="224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138</v>
      </c>
      <c r="AU125" s="234" t="s">
        <v>85</v>
      </c>
      <c r="AV125" s="13" t="s">
        <v>85</v>
      </c>
      <c r="AW125" s="13" t="s">
        <v>36</v>
      </c>
      <c r="AX125" s="13" t="s">
        <v>75</v>
      </c>
      <c r="AY125" s="234" t="s">
        <v>126</v>
      </c>
    </row>
    <row r="126" spans="1:51" s="13" customFormat="1" ht="12">
      <c r="A126" s="13"/>
      <c r="B126" s="223"/>
      <c r="C126" s="224"/>
      <c r="D126" s="225" t="s">
        <v>138</v>
      </c>
      <c r="E126" s="226" t="s">
        <v>19</v>
      </c>
      <c r="F126" s="227" t="s">
        <v>626</v>
      </c>
      <c r="G126" s="224"/>
      <c r="H126" s="228">
        <v>12</v>
      </c>
      <c r="I126" s="229"/>
      <c r="J126" s="224"/>
      <c r="K126" s="224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138</v>
      </c>
      <c r="AU126" s="234" t="s">
        <v>85</v>
      </c>
      <c r="AV126" s="13" t="s">
        <v>85</v>
      </c>
      <c r="AW126" s="13" t="s">
        <v>36</v>
      </c>
      <c r="AX126" s="13" t="s">
        <v>75</v>
      </c>
      <c r="AY126" s="234" t="s">
        <v>126</v>
      </c>
    </row>
    <row r="127" spans="1:51" s="15" customFormat="1" ht="12">
      <c r="A127" s="15"/>
      <c r="B127" s="246"/>
      <c r="C127" s="247"/>
      <c r="D127" s="225" t="s">
        <v>138</v>
      </c>
      <c r="E127" s="248" t="s">
        <v>19</v>
      </c>
      <c r="F127" s="249" t="s">
        <v>239</v>
      </c>
      <c r="G127" s="247"/>
      <c r="H127" s="250">
        <v>24.66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6" t="s">
        <v>138</v>
      </c>
      <c r="AU127" s="256" t="s">
        <v>85</v>
      </c>
      <c r="AV127" s="15" t="s">
        <v>134</v>
      </c>
      <c r="AW127" s="15" t="s">
        <v>36</v>
      </c>
      <c r="AX127" s="15" t="s">
        <v>83</v>
      </c>
      <c r="AY127" s="256" t="s">
        <v>126</v>
      </c>
    </row>
    <row r="128" spans="1:65" s="2" customFormat="1" ht="16.5" customHeight="1">
      <c r="A128" s="39"/>
      <c r="B128" s="40"/>
      <c r="C128" s="205" t="s">
        <v>182</v>
      </c>
      <c r="D128" s="205" t="s">
        <v>129</v>
      </c>
      <c r="E128" s="206" t="s">
        <v>261</v>
      </c>
      <c r="F128" s="207" t="s">
        <v>262</v>
      </c>
      <c r="G128" s="208" t="s">
        <v>144</v>
      </c>
      <c r="H128" s="209">
        <v>6.12</v>
      </c>
      <c r="I128" s="210"/>
      <c r="J128" s="211">
        <f>ROUND(I128*H128,2)</f>
        <v>0</v>
      </c>
      <c r="K128" s="207" t="s">
        <v>263</v>
      </c>
      <c r="L128" s="45"/>
      <c r="M128" s="212" t="s">
        <v>19</v>
      </c>
      <c r="N128" s="213" t="s">
        <v>46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0.075</v>
      </c>
      <c r="T128" s="215">
        <f>S128*H128</f>
        <v>0.45899999999999996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134</v>
      </c>
      <c r="AT128" s="216" t="s">
        <v>129</v>
      </c>
      <c r="AU128" s="216" t="s">
        <v>85</v>
      </c>
      <c r="AY128" s="18" t="s">
        <v>126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83</v>
      </c>
      <c r="BK128" s="217">
        <f>ROUND(I128*H128,2)</f>
        <v>0</v>
      </c>
      <c r="BL128" s="18" t="s">
        <v>134</v>
      </c>
      <c r="BM128" s="216" t="s">
        <v>631</v>
      </c>
    </row>
    <row r="129" spans="1:51" s="13" customFormat="1" ht="12">
      <c r="A129" s="13"/>
      <c r="B129" s="223"/>
      <c r="C129" s="224"/>
      <c r="D129" s="225" t="s">
        <v>138</v>
      </c>
      <c r="E129" s="226" t="s">
        <v>19</v>
      </c>
      <c r="F129" s="227" t="s">
        <v>632</v>
      </c>
      <c r="G129" s="224"/>
      <c r="H129" s="228">
        <v>1.224</v>
      </c>
      <c r="I129" s="229"/>
      <c r="J129" s="224"/>
      <c r="K129" s="224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138</v>
      </c>
      <c r="AU129" s="234" t="s">
        <v>85</v>
      </c>
      <c r="AV129" s="13" t="s">
        <v>85</v>
      </c>
      <c r="AW129" s="13" t="s">
        <v>36</v>
      </c>
      <c r="AX129" s="13" t="s">
        <v>75</v>
      </c>
      <c r="AY129" s="234" t="s">
        <v>126</v>
      </c>
    </row>
    <row r="130" spans="1:51" s="13" customFormat="1" ht="12">
      <c r="A130" s="13"/>
      <c r="B130" s="223"/>
      <c r="C130" s="224"/>
      <c r="D130" s="225" t="s">
        <v>138</v>
      </c>
      <c r="E130" s="226" t="s">
        <v>19</v>
      </c>
      <c r="F130" s="227" t="s">
        <v>633</v>
      </c>
      <c r="G130" s="224"/>
      <c r="H130" s="228">
        <v>4.896</v>
      </c>
      <c r="I130" s="229"/>
      <c r="J130" s="224"/>
      <c r="K130" s="224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138</v>
      </c>
      <c r="AU130" s="234" t="s">
        <v>85</v>
      </c>
      <c r="AV130" s="13" t="s">
        <v>85</v>
      </c>
      <c r="AW130" s="13" t="s">
        <v>36</v>
      </c>
      <c r="AX130" s="13" t="s">
        <v>75</v>
      </c>
      <c r="AY130" s="234" t="s">
        <v>126</v>
      </c>
    </row>
    <row r="131" spans="1:51" s="15" customFormat="1" ht="12">
      <c r="A131" s="15"/>
      <c r="B131" s="246"/>
      <c r="C131" s="247"/>
      <c r="D131" s="225" t="s">
        <v>138</v>
      </c>
      <c r="E131" s="248" t="s">
        <v>19</v>
      </c>
      <c r="F131" s="249" t="s">
        <v>239</v>
      </c>
      <c r="G131" s="247"/>
      <c r="H131" s="250">
        <v>6.12</v>
      </c>
      <c r="I131" s="251"/>
      <c r="J131" s="247"/>
      <c r="K131" s="247"/>
      <c r="L131" s="252"/>
      <c r="M131" s="253"/>
      <c r="N131" s="254"/>
      <c r="O131" s="254"/>
      <c r="P131" s="254"/>
      <c r="Q131" s="254"/>
      <c r="R131" s="254"/>
      <c r="S131" s="254"/>
      <c r="T131" s="25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6" t="s">
        <v>138</v>
      </c>
      <c r="AU131" s="256" t="s">
        <v>85</v>
      </c>
      <c r="AV131" s="15" t="s">
        <v>134</v>
      </c>
      <c r="AW131" s="15" t="s">
        <v>36</v>
      </c>
      <c r="AX131" s="15" t="s">
        <v>83</v>
      </c>
      <c r="AY131" s="256" t="s">
        <v>126</v>
      </c>
    </row>
    <row r="132" spans="1:65" s="2" customFormat="1" ht="24.15" customHeight="1">
      <c r="A132" s="39"/>
      <c r="B132" s="40"/>
      <c r="C132" s="205" t="s">
        <v>187</v>
      </c>
      <c r="D132" s="205" t="s">
        <v>129</v>
      </c>
      <c r="E132" s="206" t="s">
        <v>284</v>
      </c>
      <c r="F132" s="207" t="s">
        <v>285</v>
      </c>
      <c r="G132" s="208" t="s">
        <v>144</v>
      </c>
      <c r="H132" s="209">
        <v>23.036</v>
      </c>
      <c r="I132" s="210"/>
      <c r="J132" s="211">
        <f>ROUND(I132*H132,2)</f>
        <v>0</v>
      </c>
      <c r="K132" s="207" t="s">
        <v>133</v>
      </c>
      <c r="L132" s="45"/>
      <c r="M132" s="212" t="s">
        <v>19</v>
      </c>
      <c r="N132" s="213" t="s">
        <v>46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0.034</v>
      </c>
      <c r="T132" s="215">
        <f>S132*H132</f>
        <v>0.7832240000000001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134</v>
      </c>
      <c r="AT132" s="216" t="s">
        <v>129</v>
      </c>
      <c r="AU132" s="216" t="s">
        <v>85</v>
      </c>
      <c r="AY132" s="18" t="s">
        <v>126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83</v>
      </c>
      <c r="BK132" s="217">
        <f>ROUND(I132*H132,2)</f>
        <v>0</v>
      </c>
      <c r="BL132" s="18" t="s">
        <v>134</v>
      </c>
      <c r="BM132" s="216" t="s">
        <v>634</v>
      </c>
    </row>
    <row r="133" spans="1:47" s="2" customFormat="1" ht="12">
      <c r="A133" s="39"/>
      <c r="B133" s="40"/>
      <c r="C133" s="41"/>
      <c r="D133" s="218" t="s">
        <v>136</v>
      </c>
      <c r="E133" s="41"/>
      <c r="F133" s="219" t="s">
        <v>287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136</v>
      </c>
      <c r="AU133" s="18" t="s">
        <v>85</v>
      </c>
    </row>
    <row r="134" spans="1:51" s="13" customFormat="1" ht="12">
      <c r="A134" s="13"/>
      <c r="B134" s="223"/>
      <c r="C134" s="224"/>
      <c r="D134" s="225" t="s">
        <v>138</v>
      </c>
      <c r="E134" s="226" t="s">
        <v>19</v>
      </c>
      <c r="F134" s="227" t="s">
        <v>635</v>
      </c>
      <c r="G134" s="224"/>
      <c r="H134" s="228">
        <v>15.57</v>
      </c>
      <c r="I134" s="229"/>
      <c r="J134" s="224"/>
      <c r="K134" s="224"/>
      <c r="L134" s="230"/>
      <c r="M134" s="231"/>
      <c r="N134" s="232"/>
      <c r="O134" s="232"/>
      <c r="P134" s="232"/>
      <c r="Q134" s="232"/>
      <c r="R134" s="232"/>
      <c r="S134" s="232"/>
      <c r="T134" s="23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4" t="s">
        <v>138</v>
      </c>
      <c r="AU134" s="234" t="s">
        <v>85</v>
      </c>
      <c r="AV134" s="13" t="s">
        <v>85</v>
      </c>
      <c r="AW134" s="13" t="s">
        <v>36</v>
      </c>
      <c r="AX134" s="13" t="s">
        <v>75</v>
      </c>
      <c r="AY134" s="234" t="s">
        <v>126</v>
      </c>
    </row>
    <row r="135" spans="1:51" s="13" customFormat="1" ht="12">
      <c r="A135" s="13"/>
      <c r="B135" s="223"/>
      <c r="C135" s="224"/>
      <c r="D135" s="225" t="s">
        <v>138</v>
      </c>
      <c r="E135" s="226" t="s">
        <v>19</v>
      </c>
      <c r="F135" s="227" t="s">
        <v>636</v>
      </c>
      <c r="G135" s="224"/>
      <c r="H135" s="228">
        <v>7.466</v>
      </c>
      <c r="I135" s="229"/>
      <c r="J135" s="224"/>
      <c r="K135" s="224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138</v>
      </c>
      <c r="AU135" s="234" t="s">
        <v>85</v>
      </c>
      <c r="AV135" s="13" t="s">
        <v>85</v>
      </c>
      <c r="AW135" s="13" t="s">
        <v>36</v>
      </c>
      <c r="AX135" s="13" t="s">
        <v>75</v>
      </c>
      <c r="AY135" s="234" t="s">
        <v>126</v>
      </c>
    </row>
    <row r="136" spans="1:51" s="15" customFormat="1" ht="12">
      <c r="A136" s="15"/>
      <c r="B136" s="246"/>
      <c r="C136" s="247"/>
      <c r="D136" s="225" t="s">
        <v>138</v>
      </c>
      <c r="E136" s="248" t="s">
        <v>19</v>
      </c>
      <c r="F136" s="249" t="s">
        <v>239</v>
      </c>
      <c r="G136" s="247"/>
      <c r="H136" s="250">
        <v>23.036</v>
      </c>
      <c r="I136" s="251"/>
      <c r="J136" s="247"/>
      <c r="K136" s="247"/>
      <c r="L136" s="252"/>
      <c r="M136" s="253"/>
      <c r="N136" s="254"/>
      <c r="O136" s="254"/>
      <c r="P136" s="254"/>
      <c r="Q136" s="254"/>
      <c r="R136" s="254"/>
      <c r="S136" s="254"/>
      <c r="T136" s="25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6" t="s">
        <v>138</v>
      </c>
      <c r="AU136" s="256" t="s">
        <v>85</v>
      </c>
      <c r="AV136" s="15" t="s">
        <v>134</v>
      </c>
      <c r="AW136" s="15" t="s">
        <v>36</v>
      </c>
      <c r="AX136" s="15" t="s">
        <v>83</v>
      </c>
      <c r="AY136" s="256" t="s">
        <v>126</v>
      </c>
    </row>
    <row r="137" spans="1:65" s="2" customFormat="1" ht="24.15" customHeight="1">
      <c r="A137" s="39"/>
      <c r="B137" s="40"/>
      <c r="C137" s="205" t="s">
        <v>192</v>
      </c>
      <c r="D137" s="205" t="s">
        <v>129</v>
      </c>
      <c r="E137" s="206" t="s">
        <v>637</v>
      </c>
      <c r="F137" s="207" t="s">
        <v>638</v>
      </c>
      <c r="G137" s="208" t="s">
        <v>144</v>
      </c>
      <c r="H137" s="209">
        <v>24.48</v>
      </c>
      <c r="I137" s="210"/>
      <c r="J137" s="211">
        <f>ROUND(I137*H137,2)</f>
        <v>0</v>
      </c>
      <c r="K137" s="207" t="s">
        <v>133</v>
      </c>
      <c r="L137" s="45"/>
      <c r="M137" s="212" t="s">
        <v>19</v>
      </c>
      <c r="N137" s="213" t="s">
        <v>46</v>
      </c>
      <c r="O137" s="85"/>
      <c r="P137" s="214">
        <f>O137*H137</f>
        <v>0</v>
      </c>
      <c r="Q137" s="214">
        <v>0</v>
      </c>
      <c r="R137" s="214">
        <f>Q137*H137</f>
        <v>0</v>
      </c>
      <c r="S137" s="214">
        <v>0.032</v>
      </c>
      <c r="T137" s="215">
        <f>S137*H137</f>
        <v>0.7833600000000001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134</v>
      </c>
      <c r="AT137" s="216" t="s">
        <v>129</v>
      </c>
      <c r="AU137" s="216" t="s">
        <v>85</v>
      </c>
      <c r="AY137" s="18" t="s">
        <v>126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83</v>
      </c>
      <c r="BK137" s="217">
        <f>ROUND(I137*H137,2)</f>
        <v>0</v>
      </c>
      <c r="BL137" s="18" t="s">
        <v>134</v>
      </c>
      <c r="BM137" s="216" t="s">
        <v>639</v>
      </c>
    </row>
    <row r="138" spans="1:47" s="2" customFormat="1" ht="12">
      <c r="A138" s="39"/>
      <c r="B138" s="40"/>
      <c r="C138" s="41"/>
      <c r="D138" s="218" t="s">
        <v>136</v>
      </c>
      <c r="E138" s="41"/>
      <c r="F138" s="219" t="s">
        <v>640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136</v>
      </c>
      <c r="AU138" s="18" t="s">
        <v>85</v>
      </c>
    </row>
    <row r="139" spans="1:51" s="13" customFormat="1" ht="12">
      <c r="A139" s="13"/>
      <c r="B139" s="223"/>
      <c r="C139" s="224"/>
      <c r="D139" s="225" t="s">
        <v>138</v>
      </c>
      <c r="E139" s="226" t="s">
        <v>19</v>
      </c>
      <c r="F139" s="227" t="s">
        <v>641</v>
      </c>
      <c r="G139" s="224"/>
      <c r="H139" s="228">
        <v>24.48</v>
      </c>
      <c r="I139" s="229"/>
      <c r="J139" s="224"/>
      <c r="K139" s="224"/>
      <c r="L139" s="230"/>
      <c r="M139" s="231"/>
      <c r="N139" s="232"/>
      <c r="O139" s="232"/>
      <c r="P139" s="232"/>
      <c r="Q139" s="232"/>
      <c r="R139" s="232"/>
      <c r="S139" s="232"/>
      <c r="T139" s="23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4" t="s">
        <v>138</v>
      </c>
      <c r="AU139" s="234" t="s">
        <v>85</v>
      </c>
      <c r="AV139" s="13" t="s">
        <v>85</v>
      </c>
      <c r="AW139" s="13" t="s">
        <v>36</v>
      </c>
      <c r="AX139" s="13" t="s">
        <v>83</v>
      </c>
      <c r="AY139" s="234" t="s">
        <v>126</v>
      </c>
    </row>
    <row r="140" spans="1:65" s="2" customFormat="1" ht="24.15" customHeight="1">
      <c r="A140" s="39"/>
      <c r="B140" s="40"/>
      <c r="C140" s="205" t="s">
        <v>197</v>
      </c>
      <c r="D140" s="205" t="s">
        <v>129</v>
      </c>
      <c r="E140" s="206" t="s">
        <v>292</v>
      </c>
      <c r="F140" s="207" t="s">
        <v>293</v>
      </c>
      <c r="G140" s="208" t="s">
        <v>144</v>
      </c>
      <c r="H140" s="209">
        <v>2.8</v>
      </c>
      <c r="I140" s="210"/>
      <c r="J140" s="211">
        <f>ROUND(I140*H140,2)</f>
        <v>0</v>
      </c>
      <c r="K140" s="207" t="s">
        <v>133</v>
      </c>
      <c r="L140" s="45"/>
      <c r="M140" s="212" t="s">
        <v>19</v>
      </c>
      <c r="N140" s="213" t="s">
        <v>46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0.067</v>
      </c>
      <c r="T140" s="215">
        <f>S140*H140</f>
        <v>0.1876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134</v>
      </c>
      <c r="AT140" s="216" t="s">
        <v>129</v>
      </c>
      <c r="AU140" s="216" t="s">
        <v>85</v>
      </c>
      <c r="AY140" s="18" t="s">
        <v>126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83</v>
      </c>
      <c r="BK140" s="217">
        <f>ROUND(I140*H140,2)</f>
        <v>0</v>
      </c>
      <c r="BL140" s="18" t="s">
        <v>134</v>
      </c>
      <c r="BM140" s="216" t="s">
        <v>642</v>
      </c>
    </row>
    <row r="141" spans="1:47" s="2" customFormat="1" ht="12">
      <c r="A141" s="39"/>
      <c r="B141" s="40"/>
      <c r="C141" s="41"/>
      <c r="D141" s="218" t="s">
        <v>136</v>
      </c>
      <c r="E141" s="41"/>
      <c r="F141" s="219" t="s">
        <v>295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136</v>
      </c>
      <c r="AU141" s="18" t="s">
        <v>85</v>
      </c>
    </row>
    <row r="142" spans="1:51" s="13" customFormat="1" ht="12">
      <c r="A142" s="13"/>
      <c r="B142" s="223"/>
      <c r="C142" s="224"/>
      <c r="D142" s="225" t="s">
        <v>138</v>
      </c>
      <c r="E142" s="226" t="s">
        <v>19</v>
      </c>
      <c r="F142" s="227" t="s">
        <v>643</v>
      </c>
      <c r="G142" s="224"/>
      <c r="H142" s="228">
        <v>2.8</v>
      </c>
      <c r="I142" s="229"/>
      <c r="J142" s="224"/>
      <c r="K142" s="224"/>
      <c r="L142" s="230"/>
      <c r="M142" s="231"/>
      <c r="N142" s="232"/>
      <c r="O142" s="232"/>
      <c r="P142" s="232"/>
      <c r="Q142" s="232"/>
      <c r="R142" s="232"/>
      <c r="S142" s="232"/>
      <c r="T142" s="23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4" t="s">
        <v>138</v>
      </c>
      <c r="AU142" s="234" t="s">
        <v>85</v>
      </c>
      <c r="AV142" s="13" t="s">
        <v>85</v>
      </c>
      <c r="AW142" s="13" t="s">
        <v>36</v>
      </c>
      <c r="AX142" s="13" t="s">
        <v>83</v>
      </c>
      <c r="AY142" s="234" t="s">
        <v>126</v>
      </c>
    </row>
    <row r="143" spans="1:63" s="12" customFormat="1" ht="22.8" customHeight="1">
      <c r="A143" s="12"/>
      <c r="B143" s="189"/>
      <c r="C143" s="190"/>
      <c r="D143" s="191" t="s">
        <v>74</v>
      </c>
      <c r="E143" s="203" t="s">
        <v>304</v>
      </c>
      <c r="F143" s="203" t="s">
        <v>305</v>
      </c>
      <c r="G143" s="190"/>
      <c r="H143" s="190"/>
      <c r="I143" s="193"/>
      <c r="J143" s="204">
        <f>BK143</f>
        <v>0</v>
      </c>
      <c r="K143" s="190"/>
      <c r="L143" s="195"/>
      <c r="M143" s="196"/>
      <c r="N143" s="197"/>
      <c r="O143" s="197"/>
      <c r="P143" s="198">
        <f>SUM(P144:P151)</f>
        <v>0</v>
      </c>
      <c r="Q143" s="197"/>
      <c r="R143" s="198">
        <f>SUM(R144:R151)</f>
        <v>0</v>
      </c>
      <c r="S143" s="197"/>
      <c r="T143" s="199">
        <f>SUM(T144:T151)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0" t="s">
        <v>83</v>
      </c>
      <c r="AT143" s="201" t="s">
        <v>74</v>
      </c>
      <c r="AU143" s="201" t="s">
        <v>83</v>
      </c>
      <c r="AY143" s="200" t="s">
        <v>126</v>
      </c>
      <c r="BK143" s="202">
        <f>SUM(BK144:BK151)</f>
        <v>0</v>
      </c>
    </row>
    <row r="144" spans="1:65" s="2" customFormat="1" ht="24.15" customHeight="1">
      <c r="A144" s="39"/>
      <c r="B144" s="40"/>
      <c r="C144" s="205" t="s">
        <v>204</v>
      </c>
      <c r="D144" s="205" t="s">
        <v>129</v>
      </c>
      <c r="E144" s="206" t="s">
        <v>307</v>
      </c>
      <c r="F144" s="207" t="s">
        <v>308</v>
      </c>
      <c r="G144" s="208" t="s">
        <v>309</v>
      </c>
      <c r="H144" s="209">
        <v>2.401</v>
      </c>
      <c r="I144" s="210"/>
      <c r="J144" s="211">
        <f>ROUND(I144*H144,2)</f>
        <v>0</v>
      </c>
      <c r="K144" s="207" t="s">
        <v>133</v>
      </c>
      <c r="L144" s="45"/>
      <c r="M144" s="212" t="s">
        <v>19</v>
      </c>
      <c r="N144" s="213" t="s">
        <v>46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134</v>
      </c>
      <c r="AT144" s="216" t="s">
        <v>129</v>
      </c>
      <c r="AU144" s="216" t="s">
        <v>85</v>
      </c>
      <c r="AY144" s="18" t="s">
        <v>126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83</v>
      </c>
      <c r="BK144" s="217">
        <f>ROUND(I144*H144,2)</f>
        <v>0</v>
      </c>
      <c r="BL144" s="18" t="s">
        <v>134</v>
      </c>
      <c r="BM144" s="216" t="s">
        <v>644</v>
      </c>
    </row>
    <row r="145" spans="1:47" s="2" customFormat="1" ht="12">
      <c r="A145" s="39"/>
      <c r="B145" s="40"/>
      <c r="C145" s="41"/>
      <c r="D145" s="218" t="s">
        <v>136</v>
      </c>
      <c r="E145" s="41"/>
      <c r="F145" s="219" t="s">
        <v>311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136</v>
      </c>
      <c r="AU145" s="18" t="s">
        <v>85</v>
      </c>
    </row>
    <row r="146" spans="1:65" s="2" customFormat="1" ht="21.75" customHeight="1">
      <c r="A146" s="39"/>
      <c r="B146" s="40"/>
      <c r="C146" s="205" t="s">
        <v>212</v>
      </c>
      <c r="D146" s="205" t="s">
        <v>129</v>
      </c>
      <c r="E146" s="206" t="s">
        <v>313</v>
      </c>
      <c r="F146" s="207" t="s">
        <v>314</v>
      </c>
      <c r="G146" s="208" t="s">
        <v>309</v>
      </c>
      <c r="H146" s="209">
        <v>2.401</v>
      </c>
      <c r="I146" s="210"/>
      <c r="J146" s="211">
        <f>ROUND(I146*H146,2)</f>
        <v>0</v>
      </c>
      <c r="K146" s="207" t="s">
        <v>133</v>
      </c>
      <c r="L146" s="45"/>
      <c r="M146" s="212" t="s">
        <v>19</v>
      </c>
      <c r="N146" s="213" t="s">
        <v>46</v>
      </c>
      <c r="O146" s="85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134</v>
      </c>
      <c r="AT146" s="216" t="s">
        <v>129</v>
      </c>
      <c r="AU146" s="216" t="s">
        <v>85</v>
      </c>
      <c r="AY146" s="18" t="s">
        <v>126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83</v>
      </c>
      <c r="BK146" s="217">
        <f>ROUND(I146*H146,2)</f>
        <v>0</v>
      </c>
      <c r="BL146" s="18" t="s">
        <v>134</v>
      </c>
      <c r="BM146" s="216" t="s">
        <v>645</v>
      </c>
    </row>
    <row r="147" spans="1:47" s="2" customFormat="1" ht="12">
      <c r="A147" s="39"/>
      <c r="B147" s="40"/>
      <c r="C147" s="41"/>
      <c r="D147" s="218" t="s">
        <v>136</v>
      </c>
      <c r="E147" s="41"/>
      <c r="F147" s="219" t="s">
        <v>316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136</v>
      </c>
      <c r="AU147" s="18" t="s">
        <v>85</v>
      </c>
    </row>
    <row r="148" spans="1:65" s="2" customFormat="1" ht="24.15" customHeight="1">
      <c r="A148" s="39"/>
      <c r="B148" s="40"/>
      <c r="C148" s="205" t="s">
        <v>219</v>
      </c>
      <c r="D148" s="205" t="s">
        <v>129</v>
      </c>
      <c r="E148" s="206" t="s">
        <v>318</v>
      </c>
      <c r="F148" s="207" t="s">
        <v>319</v>
      </c>
      <c r="G148" s="208" t="s">
        <v>309</v>
      </c>
      <c r="H148" s="209">
        <v>33.614</v>
      </c>
      <c r="I148" s="210"/>
      <c r="J148" s="211">
        <f>ROUND(I148*H148,2)</f>
        <v>0</v>
      </c>
      <c r="K148" s="207" t="s">
        <v>133</v>
      </c>
      <c r="L148" s="45"/>
      <c r="M148" s="212" t="s">
        <v>19</v>
      </c>
      <c r="N148" s="213" t="s">
        <v>46</v>
      </c>
      <c r="O148" s="85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134</v>
      </c>
      <c r="AT148" s="216" t="s">
        <v>129</v>
      </c>
      <c r="AU148" s="216" t="s">
        <v>85</v>
      </c>
      <c r="AY148" s="18" t="s">
        <v>126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83</v>
      </c>
      <c r="BK148" s="217">
        <f>ROUND(I148*H148,2)</f>
        <v>0</v>
      </c>
      <c r="BL148" s="18" t="s">
        <v>134</v>
      </c>
      <c r="BM148" s="216" t="s">
        <v>646</v>
      </c>
    </row>
    <row r="149" spans="1:47" s="2" customFormat="1" ht="12">
      <c r="A149" s="39"/>
      <c r="B149" s="40"/>
      <c r="C149" s="41"/>
      <c r="D149" s="218" t="s">
        <v>136</v>
      </c>
      <c r="E149" s="41"/>
      <c r="F149" s="219" t="s">
        <v>321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136</v>
      </c>
      <c r="AU149" s="18" t="s">
        <v>85</v>
      </c>
    </row>
    <row r="150" spans="1:51" s="13" customFormat="1" ht="12">
      <c r="A150" s="13"/>
      <c r="B150" s="223"/>
      <c r="C150" s="224"/>
      <c r="D150" s="225" t="s">
        <v>138</v>
      </c>
      <c r="E150" s="224"/>
      <c r="F150" s="227" t="s">
        <v>647</v>
      </c>
      <c r="G150" s="224"/>
      <c r="H150" s="228">
        <v>33.614</v>
      </c>
      <c r="I150" s="229"/>
      <c r="J150" s="224"/>
      <c r="K150" s="224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138</v>
      </c>
      <c r="AU150" s="234" t="s">
        <v>85</v>
      </c>
      <c r="AV150" s="13" t="s">
        <v>85</v>
      </c>
      <c r="AW150" s="13" t="s">
        <v>4</v>
      </c>
      <c r="AX150" s="13" t="s">
        <v>83</v>
      </c>
      <c r="AY150" s="234" t="s">
        <v>126</v>
      </c>
    </row>
    <row r="151" spans="1:65" s="2" customFormat="1" ht="16.5" customHeight="1">
      <c r="A151" s="39"/>
      <c r="B151" s="40"/>
      <c r="C151" s="257" t="s">
        <v>240</v>
      </c>
      <c r="D151" s="257" t="s">
        <v>324</v>
      </c>
      <c r="E151" s="258" t="s">
        <v>325</v>
      </c>
      <c r="F151" s="259" t="s">
        <v>326</v>
      </c>
      <c r="G151" s="260" t="s">
        <v>309</v>
      </c>
      <c r="H151" s="261">
        <v>2.401</v>
      </c>
      <c r="I151" s="262"/>
      <c r="J151" s="263">
        <f>ROUND(I151*H151,2)</f>
        <v>0</v>
      </c>
      <c r="K151" s="259" t="s">
        <v>133</v>
      </c>
      <c r="L151" s="264"/>
      <c r="M151" s="265" t="s">
        <v>19</v>
      </c>
      <c r="N151" s="266" t="s">
        <v>46</v>
      </c>
      <c r="O151" s="85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187</v>
      </c>
      <c r="AT151" s="216" t="s">
        <v>324</v>
      </c>
      <c r="AU151" s="216" t="s">
        <v>85</v>
      </c>
      <c r="AY151" s="18" t="s">
        <v>126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83</v>
      </c>
      <c r="BK151" s="217">
        <f>ROUND(I151*H151,2)</f>
        <v>0</v>
      </c>
      <c r="BL151" s="18" t="s">
        <v>134</v>
      </c>
      <c r="BM151" s="216" t="s">
        <v>648</v>
      </c>
    </row>
    <row r="152" spans="1:63" s="12" customFormat="1" ht="22.8" customHeight="1">
      <c r="A152" s="12"/>
      <c r="B152" s="189"/>
      <c r="C152" s="190"/>
      <c r="D152" s="191" t="s">
        <v>74</v>
      </c>
      <c r="E152" s="203" t="s">
        <v>332</v>
      </c>
      <c r="F152" s="203" t="s">
        <v>333</v>
      </c>
      <c r="G152" s="190"/>
      <c r="H152" s="190"/>
      <c r="I152" s="193"/>
      <c r="J152" s="204">
        <f>BK152</f>
        <v>0</v>
      </c>
      <c r="K152" s="190"/>
      <c r="L152" s="195"/>
      <c r="M152" s="196"/>
      <c r="N152" s="197"/>
      <c r="O152" s="197"/>
      <c r="P152" s="198">
        <f>SUM(P153:P154)</f>
        <v>0</v>
      </c>
      <c r="Q152" s="197"/>
      <c r="R152" s="198">
        <f>SUM(R153:R154)</f>
        <v>0</v>
      </c>
      <c r="S152" s="197"/>
      <c r="T152" s="199">
        <f>SUM(T153:T154)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0" t="s">
        <v>83</v>
      </c>
      <c r="AT152" s="201" t="s">
        <v>74</v>
      </c>
      <c r="AU152" s="201" t="s">
        <v>83</v>
      </c>
      <c r="AY152" s="200" t="s">
        <v>126</v>
      </c>
      <c r="BK152" s="202">
        <f>SUM(BK153:BK154)</f>
        <v>0</v>
      </c>
    </row>
    <row r="153" spans="1:65" s="2" customFormat="1" ht="33" customHeight="1">
      <c r="A153" s="39"/>
      <c r="B153" s="40"/>
      <c r="C153" s="205" t="s">
        <v>8</v>
      </c>
      <c r="D153" s="205" t="s">
        <v>129</v>
      </c>
      <c r="E153" s="206" t="s">
        <v>335</v>
      </c>
      <c r="F153" s="207" t="s">
        <v>336</v>
      </c>
      <c r="G153" s="208" t="s">
        <v>309</v>
      </c>
      <c r="H153" s="209">
        <v>0.274</v>
      </c>
      <c r="I153" s="210"/>
      <c r="J153" s="211">
        <f>ROUND(I153*H153,2)</f>
        <v>0</v>
      </c>
      <c r="K153" s="207" t="s">
        <v>133</v>
      </c>
      <c r="L153" s="45"/>
      <c r="M153" s="212" t="s">
        <v>19</v>
      </c>
      <c r="N153" s="213" t="s">
        <v>46</v>
      </c>
      <c r="O153" s="85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134</v>
      </c>
      <c r="AT153" s="216" t="s">
        <v>129</v>
      </c>
      <c r="AU153" s="216" t="s">
        <v>85</v>
      </c>
      <c r="AY153" s="18" t="s">
        <v>126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83</v>
      </c>
      <c r="BK153" s="217">
        <f>ROUND(I153*H153,2)</f>
        <v>0</v>
      </c>
      <c r="BL153" s="18" t="s">
        <v>134</v>
      </c>
      <c r="BM153" s="216" t="s">
        <v>649</v>
      </c>
    </row>
    <row r="154" spans="1:47" s="2" customFormat="1" ht="12">
      <c r="A154" s="39"/>
      <c r="B154" s="40"/>
      <c r="C154" s="41"/>
      <c r="D154" s="218" t="s">
        <v>136</v>
      </c>
      <c r="E154" s="41"/>
      <c r="F154" s="219" t="s">
        <v>338</v>
      </c>
      <c r="G154" s="41"/>
      <c r="H154" s="41"/>
      <c r="I154" s="220"/>
      <c r="J154" s="41"/>
      <c r="K154" s="41"/>
      <c r="L154" s="45"/>
      <c r="M154" s="221"/>
      <c r="N154" s="222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136</v>
      </c>
      <c r="AU154" s="18" t="s">
        <v>85</v>
      </c>
    </row>
    <row r="155" spans="1:63" s="12" customFormat="1" ht="25.9" customHeight="1">
      <c r="A155" s="12"/>
      <c r="B155" s="189"/>
      <c r="C155" s="190"/>
      <c r="D155" s="191" t="s">
        <v>74</v>
      </c>
      <c r="E155" s="192" t="s">
        <v>339</v>
      </c>
      <c r="F155" s="192" t="s">
        <v>340</v>
      </c>
      <c r="G155" s="190"/>
      <c r="H155" s="190"/>
      <c r="I155" s="193"/>
      <c r="J155" s="194">
        <f>BK155</f>
        <v>0</v>
      </c>
      <c r="K155" s="190"/>
      <c r="L155" s="195"/>
      <c r="M155" s="196"/>
      <c r="N155" s="197"/>
      <c r="O155" s="197"/>
      <c r="P155" s="198">
        <f>P156+P167+P203</f>
        <v>0</v>
      </c>
      <c r="Q155" s="197"/>
      <c r="R155" s="198">
        <f>R156+R167+R203</f>
        <v>2.14666732</v>
      </c>
      <c r="S155" s="197"/>
      <c r="T155" s="199">
        <f>T156+T167+T203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0" t="s">
        <v>85</v>
      </c>
      <c r="AT155" s="201" t="s">
        <v>74</v>
      </c>
      <c r="AU155" s="201" t="s">
        <v>75</v>
      </c>
      <c r="AY155" s="200" t="s">
        <v>126</v>
      </c>
      <c r="BK155" s="202">
        <f>BK156+BK167+BK203</f>
        <v>0</v>
      </c>
    </row>
    <row r="156" spans="1:63" s="12" customFormat="1" ht="22.8" customHeight="1">
      <c r="A156" s="12"/>
      <c r="B156" s="189"/>
      <c r="C156" s="190"/>
      <c r="D156" s="191" t="s">
        <v>74</v>
      </c>
      <c r="E156" s="203" t="s">
        <v>341</v>
      </c>
      <c r="F156" s="203" t="s">
        <v>342</v>
      </c>
      <c r="G156" s="190"/>
      <c r="H156" s="190"/>
      <c r="I156" s="193"/>
      <c r="J156" s="204">
        <f>BK156</f>
        <v>0</v>
      </c>
      <c r="K156" s="190"/>
      <c r="L156" s="195"/>
      <c r="M156" s="196"/>
      <c r="N156" s="197"/>
      <c r="O156" s="197"/>
      <c r="P156" s="198">
        <f>SUM(P157:P166)</f>
        <v>0</v>
      </c>
      <c r="Q156" s="197"/>
      <c r="R156" s="198">
        <f>SUM(R157:R166)</f>
        <v>0.09736320000000001</v>
      </c>
      <c r="S156" s="197"/>
      <c r="T156" s="199">
        <f>SUM(T157:T166)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0" t="s">
        <v>85</v>
      </c>
      <c r="AT156" s="201" t="s">
        <v>74</v>
      </c>
      <c r="AU156" s="201" t="s">
        <v>83</v>
      </c>
      <c r="AY156" s="200" t="s">
        <v>126</v>
      </c>
      <c r="BK156" s="202">
        <f>SUM(BK157:BK166)</f>
        <v>0</v>
      </c>
    </row>
    <row r="157" spans="1:65" s="2" customFormat="1" ht="24.15" customHeight="1">
      <c r="A157" s="39"/>
      <c r="B157" s="40"/>
      <c r="C157" s="205" t="s">
        <v>260</v>
      </c>
      <c r="D157" s="205" t="s">
        <v>129</v>
      </c>
      <c r="E157" s="206" t="s">
        <v>344</v>
      </c>
      <c r="F157" s="207" t="s">
        <v>345</v>
      </c>
      <c r="G157" s="208" t="s">
        <v>164</v>
      </c>
      <c r="H157" s="209">
        <v>27.66</v>
      </c>
      <c r="I157" s="210"/>
      <c r="J157" s="211">
        <f>ROUND(I157*H157,2)</f>
        <v>0</v>
      </c>
      <c r="K157" s="207" t="s">
        <v>133</v>
      </c>
      <c r="L157" s="45"/>
      <c r="M157" s="212" t="s">
        <v>19</v>
      </c>
      <c r="N157" s="213" t="s">
        <v>46</v>
      </c>
      <c r="O157" s="85"/>
      <c r="P157" s="214">
        <f>O157*H157</f>
        <v>0</v>
      </c>
      <c r="Q157" s="214">
        <v>0.00352</v>
      </c>
      <c r="R157" s="214">
        <f>Q157*H157</f>
        <v>0.09736320000000001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260</v>
      </c>
      <c r="AT157" s="216" t="s">
        <v>129</v>
      </c>
      <c r="AU157" s="216" t="s">
        <v>85</v>
      </c>
      <c r="AY157" s="18" t="s">
        <v>126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83</v>
      </c>
      <c r="BK157" s="217">
        <f>ROUND(I157*H157,2)</f>
        <v>0</v>
      </c>
      <c r="BL157" s="18" t="s">
        <v>260</v>
      </c>
      <c r="BM157" s="216" t="s">
        <v>650</v>
      </c>
    </row>
    <row r="158" spans="1:47" s="2" customFormat="1" ht="12">
      <c r="A158" s="39"/>
      <c r="B158" s="40"/>
      <c r="C158" s="41"/>
      <c r="D158" s="218" t="s">
        <v>136</v>
      </c>
      <c r="E158" s="41"/>
      <c r="F158" s="219" t="s">
        <v>347</v>
      </c>
      <c r="G158" s="41"/>
      <c r="H158" s="41"/>
      <c r="I158" s="220"/>
      <c r="J158" s="41"/>
      <c r="K158" s="41"/>
      <c r="L158" s="45"/>
      <c r="M158" s="221"/>
      <c r="N158" s="222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136</v>
      </c>
      <c r="AU158" s="18" t="s">
        <v>85</v>
      </c>
    </row>
    <row r="159" spans="1:51" s="13" customFormat="1" ht="12">
      <c r="A159" s="13"/>
      <c r="B159" s="223"/>
      <c r="C159" s="224"/>
      <c r="D159" s="225" t="s">
        <v>138</v>
      </c>
      <c r="E159" s="226" t="s">
        <v>19</v>
      </c>
      <c r="F159" s="227" t="s">
        <v>622</v>
      </c>
      <c r="G159" s="224"/>
      <c r="H159" s="228">
        <v>0.6</v>
      </c>
      <c r="I159" s="229"/>
      <c r="J159" s="224"/>
      <c r="K159" s="224"/>
      <c r="L159" s="230"/>
      <c r="M159" s="231"/>
      <c r="N159" s="232"/>
      <c r="O159" s="232"/>
      <c r="P159" s="232"/>
      <c r="Q159" s="232"/>
      <c r="R159" s="232"/>
      <c r="S159" s="232"/>
      <c r="T159" s="23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138</v>
      </c>
      <c r="AU159" s="234" t="s">
        <v>85</v>
      </c>
      <c r="AV159" s="13" t="s">
        <v>85</v>
      </c>
      <c r="AW159" s="13" t="s">
        <v>36</v>
      </c>
      <c r="AX159" s="13" t="s">
        <v>75</v>
      </c>
      <c r="AY159" s="234" t="s">
        <v>126</v>
      </c>
    </row>
    <row r="160" spans="1:51" s="13" customFormat="1" ht="12">
      <c r="A160" s="13"/>
      <c r="B160" s="223"/>
      <c r="C160" s="224"/>
      <c r="D160" s="225" t="s">
        <v>138</v>
      </c>
      <c r="E160" s="226" t="s">
        <v>19</v>
      </c>
      <c r="F160" s="227" t="s">
        <v>623</v>
      </c>
      <c r="G160" s="224"/>
      <c r="H160" s="228">
        <v>2.4</v>
      </c>
      <c r="I160" s="229"/>
      <c r="J160" s="224"/>
      <c r="K160" s="224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138</v>
      </c>
      <c r="AU160" s="234" t="s">
        <v>85</v>
      </c>
      <c r="AV160" s="13" t="s">
        <v>85</v>
      </c>
      <c r="AW160" s="13" t="s">
        <v>36</v>
      </c>
      <c r="AX160" s="13" t="s">
        <v>75</v>
      </c>
      <c r="AY160" s="234" t="s">
        <v>126</v>
      </c>
    </row>
    <row r="161" spans="1:51" s="13" customFormat="1" ht="12">
      <c r="A161" s="13"/>
      <c r="B161" s="223"/>
      <c r="C161" s="224"/>
      <c r="D161" s="225" t="s">
        <v>138</v>
      </c>
      <c r="E161" s="226" t="s">
        <v>19</v>
      </c>
      <c r="F161" s="227" t="s">
        <v>624</v>
      </c>
      <c r="G161" s="224"/>
      <c r="H161" s="228">
        <v>9</v>
      </c>
      <c r="I161" s="229"/>
      <c r="J161" s="224"/>
      <c r="K161" s="224"/>
      <c r="L161" s="230"/>
      <c r="M161" s="231"/>
      <c r="N161" s="232"/>
      <c r="O161" s="232"/>
      <c r="P161" s="232"/>
      <c r="Q161" s="232"/>
      <c r="R161" s="232"/>
      <c r="S161" s="232"/>
      <c r="T161" s="23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4" t="s">
        <v>138</v>
      </c>
      <c r="AU161" s="234" t="s">
        <v>85</v>
      </c>
      <c r="AV161" s="13" t="s">
        <v>85</v>
      </c>
      <c r="AW161" s="13" t="s">
        <v>36</v>
      </c>
      <c r="AX161" s="13" t="s">
        <v>75</v>
      </c>
      <c r="AY161" s="234" t="s">
        <v>126</v>
      </c>
    </row>
    <row r="162" spans="1:51" s="13" customFormat="1" ht="12">
      <c r="A162" s="13"/>
      <c r="B162" s="223"/>
      <c r="C162" s="224"/>
      <c r="D162" s="225" t="s">
        <v>138</v>
      </c>
      <c r="E162" s="226" t="s">
        <v>19</v>
      </c>
      <c r="F162" s="227" t="s">
        <v>625</v>
      </c>
      <c r="G162" s="224"/>
      <c r="H162" s="228">
        <v>3.66</v>
      </c>
      <c r="I162" s="229"/>
      <c r="J162" s="224"/>
      <c r="K162" s="224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138</v>
      </c>
      <c r="AU162" s="234" t="s">
        <v>85</v>
      </c>
      <c r="AV162" s="13" t="s">
        <v>85</v>
      </c>
      <c r="AW162" s="13" t="s">
        <v>36</v>
      </c>
      <c r="AX162" s="13" t="s">
        <v>75</v>
      </c>
      <c r="AY162" s="234" t="s">
        <v>126</v>
      </c>
    </row>
    <row r="163" spans="1:51" s="13" customFormat="1" ht="12">
      <c r="A163" s="13"/>
      <c r="B163" s="223"/>
      <c r="C163" s="224"/>
      <c r="D163" s="225" t="s">
        <v>138</v>
      </c>
      <c r="E163" s="226" t="s">
        <v>19</v>
      </c>
      <c r="F163" s="227" t="s">
        <v>626</v>
      </c>
      <c r="G163" s="224"/>
      <c r="H163" s="228">
        <v>12</v>
      </c>
      <c r="I163" s="229"/>
      <c r="J163" s="224"/>
      <c r="K163" s="224"/>
      <c r="L163" s="230"/>
      <c r="M163" s="231"/>
      <c r="N163" s="232"/>
      <c r="O163" s="232"/>
      <c r="P163" s="232"/>
      <c r="Q163" s="232"/>
      <c r="R163" s="232"/>
      <c r="S163" s="232"/>
      <c r="T163" s="23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4" t="s">
        <v>138</v>
      </c>
      <c r="AU163" s="234" t="s">
        <v>85</v>
      </c>
      <c r="AV163" s="13" t="s">
        <v>85</v>
      </c>
      <c r="AW163" s="13" t="s">
        <v>36</v>
      </c>
      <c r="AX163" s="13" t="s">
        <v>75</v>
      </c>
      <c r="AY163" s="234" t="s">
        <v>126</v>
      </c>
    </row>
    <row r="164" spans="1:51" s="15" customFormat="1" ht="12">
      <c r="A164" s="15"/>
      <c r="B164" s="246"/>
      <c r="C164" s="247"/>
      <c r="D164" s="225" t="s">
        <v>138</v>
      </c>
      <c r="E164" s="248" t="s">
        <v>19</v>
      </c>
      <c r="F164" s="249" t="s">
        <v>239</v>
      </c>
      <c r="G164" s="247"/>
      <c r="H164" s="250">
        <v>27.66</v>
      </c>
      <c r="I164" s="251"/>
      <c r="J164" s="247"/>
      <c r="K164" s="247"/>
      <c r="L164" s="252"/>
      <c r="M164" s="253"/>
      <c r="N164" s="254"/>
      <c r="O164" s="254"/>
      <c r="P164" s="254"/>
      <c r="Q164" s="254"/>
      <c r="R164" s="254"/>
      <c r="S164" s="254"/>
      <c r="T164" s="25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56" t="s">
        <v>138</v>
      </c>
      <c r="AU164" s="256" t="s">
        <v>85</v>
      </c>
      <c r="AV164" s="15" t="s">
        <v>134</v>
      </c>
      <c r="AW164" s="15" t="s">
        <v>36</v>
      </c>
      <c r="AX164" s="15" t="s">
        <v>83</v>
      </c>
      <c r="AY164" s="256" t="s">
        <v>126</v>
      </c>
    </row>
    <row r="165" spans="1:65" s="2" customFormat="1" ht="24.15" customHeight="1">
      <c r="A165" s="39"/>
      <c r="B165" s="40"/>
      <c r="C165" s="205" t="s">
        <v>267</v>
      </c>
      <c r="D165" s="205" t="s">
        <v>129</v>
      </c>
      <c r="E165" s="206" t="s">
        <v>349</v>
      </c>
      <c r="F165" s="207" t="s">
        <v>350</v>
      </c>
      <c r="G165" s="208" t="s">
        <v>309</v>
      </c>
      <c r="H165" s="209">
        <v>0.097</v>
      </c>
      <c r="I165" s="210"/>
      <c r="J165" s="211">
        <f>ROUND(I165*H165,2)</f>
        <v>0</v>
      </c>
      <c r="K165" s="207" t="s">
        <v>133</v>
      </c>
      <c r="L165" s="45"/>
      <c r="M165" s="212" t="s">
        <v>19</v>
      </c>
      <c r="N165" s="213" t="s">
        <v>46</v>
      </c>
      <c r="O165" s="85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260</v>
      </c>
      <c r="AT165" s="216" t="s">
        <v>129</v>
      </c>
      <c r="AU165" s="216" t="s">
        <v>85</v>
      </c>
      <c r="AY165" s="18" t="s">
        <v>126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83</v>
      </c>
      <c r="BK165" s="217">
        <f>ROUND(I165*H165,2)</f>
        <v>0</v>
      </c>
      <c r="BL165" s="18" t="s">
        <v>260</v>
      </c>
      <c r="BM165" s="216" t="s">
        <v>651</v>
      </c>
    </row>
    <row r="166" spans="1:47" s="2" customFormat="1" ht="12">
      <c r="A166" s="39"/>
      <c r="B166" s="40"/>
      <c r="C166" s="41"/>
      <c r="D166" s="218" t="s">
        <v>136</v>
      </c>
      <c r="E166" s="41"/>
      <c r="F166" s="219" t="s">
        <v>352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136</v>
      </c>
      <c r="AU166" s="18" t="s">
        <v>85</v>
      </c>
    </row>
    <row r="167" spans="1:63" s="12" customFormat="1" ht="22.8" customHeight="1">
      <c r="A167" s="12"/>
      <c r="B167" s="189"/>
      <c r="C167" s="190"/>
      <c r="D167" s="191" t="s">
        <v>74</v>
      </c>
      <c r="E167" s="203" t="s">
        <v>353</v>
      </c>
      <c r="F167" s="203" t="s">
        <v>354</v>
      </c>
      <c r="G167" s="190"/>
      <c r="H167" s="190"/>
      <c r="I167" s="193"/>
      <c r="J167" s="204">
        <f>BK167</f>
        <v>0</v>
      </c>
      <c r="K167" s="190"/>
      <c r="L167" s="195"/>
      <c r="M167" s="196"/>
      <c r="N167" s="197"/>
      <c r="O167" s="197"/>
      <c r="P167" s="198">
        <f>SUM(P168:P202)</f>
        <v>0</v>
      </c>
      <c r="Q167" s="197"/>
      <c r="R167" s="198">
        <f>SUM(R168:R202)</f>
        <v>2.01742012</v>
      </c>
      <c r="S167" s="197"/>
      <c r="T167" s="199">
        <f>SUM(T168:T202)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0" t="s">
        <v>85</v>
      </c>
      <c r="AT167" s="201" t="s">
        <v>74</v>
      </c>
      <c r="AU167" s="201" t="s">
        <v>83</v>
      </c>
      <c r="AY167" s="200" t="s">
        <v>126</v>
      </c>
      <c r="BK167" s="202">
        <f>SUM(BK168:BK202)</f>
        <v>0</v>
      </c>
    </row>
    <row r="168" spans="1:65" s="2" customFormat="1" ht="24.15" customHeight="1">
      <c r="A168" s="39"/>
      <c r="B168" s="40"/>
      <c r="C168" s="205" t="s">
        <v>275</v>
      </c>
      <c r="D168" s="205" t="s">
        <v>129</v>
      </c>
      <c r="E168" s="206" t="s">
        <v>356</v>
      </c>
      <c r="F168" s="207" t="s">
        <v>357</v>
      </c>
      <c r="G168" s="208" t="s">
        <v>164</v>
      </c>
      <c r="H168" s="209">
        <v>82.72</v>
      </c>
      <c r="I168" s="210"/>
      <c r="J168" s="211">
        <f>ROUND(I168*H168,2)</f>
        <v>0</v>
      </c>
      <c r="K168" s="207" t="s">
        <v>133</v>
      </c>
      <c r="L168" s="45"/>
      <c r="M168" s="212" t="s">
        <v>19</v>
      </c>
      <c r="N168" s="213" t="s">
        <v>46</v>
      </c>
      <c r="O168" s="85"/>
      <c r="P168" s="214">
        <f>O168*H168</f>
        <v>0</v>
      </c>
      <c r="Q168" s="214">
        <v>0.00029</v>
      </c>
      <c r="R168" s="214">
        <f>Q168*H168</f>
        <v>0.0239888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260</v>
      </c>
      <c r="AT168" s="216" t="s">
        <v>129</v>
      </c>
      <c r="AU168" s="216" t="s">
        <v>85</v>
      </c>
      <c r="AY168" s="18" t="s">
        <v>126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83</v>
      </c>
      <c r="BK168" s="217">
        <f>ROUND(I168*H168,2)</f>
        <v>0</v>
      </c>
      <c r="BL168" s="18" t="s">
        <v>260</v>
      </c>
      <c r="BM168" s="216" t="s">
        <v>652</v>
      </c>
    </row>
    <row r="169" spans="1:47" s="2" customFormat="1" ht="12">
      <c r="A169" s="39"/>
      <c r="B169" s="40"/>
      <c r="C169" s="41"/>
      <c r="D169" s="218" t="s">
        <v>136</v>
      </c>
      <c r="E169" s="41"/>
      <c r="F169" s="219" t="s">
        <v>359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136</v>
      </c>
      <c r="AU169" s="18" t="s">
        <v>85</v>
      </c>
    </row>
    <row r="170" spans="1:51" s="13" customFormat="1" ht="12">
      <c r="A170" s="13"/>
      <c r="B170" s="223"/>
      <c r="C170" s="224"/>
      <c r="D170" s="225" t="s">
        <v>138</v>
      </c>
      <c r="E170" s="226" t="s">
        <v>19</v>
      </c>
      <c r="F170" s="227" t="s">
        <v>653</v>
      </c>
      <c r="G170" s="224"/>
      <c r="H170" s="228">
        <v>38.76</v>
      </c>
      <c r="I170" s="229"/>
      <c r="J170" s="224"/>
      <c r="K170" s="224"/>
      <c r="L170" s="230"/>
      <c r="M170" s="231"/>
      <c r="N170" s="232"/>
      <c r="O170" s="232"/>
      <c r="P170" s="232"/>
      <c r="Q170" s="232"/>
      <c r="R170" s="232"/>
      <c r="S170" s="232"/>
      <c r="T170" s="23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4" t="s">
        <v>138</v>
      </c>
      <c r="AU170" s="234" t="s">
        <v>85</v>
      </c>
      <c r="AV170" s="13" t="s">
        <v>85</v>
      </c>
      <c r="AW170" s="13" t="s">
        <v>36</v>
      </c>
      <c r="AX170" s="13" t="s">
        <v>75</v>
      </c>
      <c r="AY170" s="234" t="s">
        <v>126</v>
      </c>
    </row>
    <row r="171" spans="1:51" s="13" customFormat="1" ht="12">
      <c r="A171" s="13"/>
      <c r="B171" s="223"/>
      <c r="C171" s="224"/>
      <c r="D171" s="225" t="s">
        <v>138</v>
      </c>
      <c r="E171" s="226" t="s">
        <v>19</v>
      </c>
      <c r="F171" s="227" t="s">
        <v>654</v>
      </c>
      <c r="G171" s="224"/>
      <c r="H171" s="228">
        <v>6.52</v>
      </c>
      <c r="I171" s="229"/>
      <c r="J171" s="224"/>
      <c r="K171" s="224"/>
      <c r="L171" s="230"/>
      <c r="M171" s="231"/>
      <c r="N171" s="232"/>
      <c r="O171" s="232"/>
      <c r="P171" s="232"/>
      <c r="Q171" s="232"/>
      <c r="R171" s="232"/>
      <c r="S171" s="232"/>
      <c r="T171" s="23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4" t="s">
        <v>138</v>
      </c>
      <c r="AU171" s="234" t="s">
        <v>85</v>
      </c>
      <c r="AV171" s="13" t="s">
        <v>85</v>
      </c>
      <c r="AW171" s="13" t="s">
        <v>36</v>
      </c>
      <c r="AX171" s="13" t="s">
        <v>75</v>
      </c>
      <c r="AY171" s="234" t="s">
        <v>126</v>
      </c>
    </row>
    <row r="172" spans="1:51" s="13" customFormat="1" ht="12">
      <c r="A172" s="13"/>
      <c r="B172" s="223"/>
      <c r="C172" s="224"/>
      <c r="D172" s="225" t="s">
        <v>138</v>
      </c>
      <c r="E172" s="226" t="s">
        <v>19</v>
      </c>
      <c r="F172" s="227" t="s">
        <v>655</v>
      </c>
      <c r="G172" s="224"/>
      <c r="H172" s="228">
        <v>30.32</v>
      </c>
      <c r="I172" s="229"/>
      <c r="J172" s="224"/>
      <c r="K172" s="224"/>
      <c r="L172" s="230"/>
      <c r="M172" s="231"/>
      <c r="N172" s="232"/>
      <c r="O172" s="232"/>
      <c r="P172" s="232"/>
      <c r="Q172" s="232"/>
      <c r="R172" s="232"/>
      <c r="S172" s="232"/>
      <c r="T172" s="23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4" t="s">
        <v>138</v>
      </c>
      <c r="AU172" s="234" t="s">
        <v>85</v>
      </c>
      <c r="AV172" s="13" t="s">
        <v>85</v>
      </c>
      <c r="AW172" s="13" t="s">
        <v>36</v>
      </c>
      <c r="AX172" s="13" t="s">
        <v>75</v>
      </c>
      <c r="AY172" s="234" t="s">
        <v>126</v>
      </c>
    </row>
    <row r="173" spans="1:51" s="13" customFormat="1" ht="12">
      <c r="A173" s="13"/>
      <c r="B173" s="223"/>
      <c r="C173" s="224"/>
      <c r="D173" s="225" t="s">
        <v>138</v>
      </c>
      <c r="E173" s="226" t="s">
        <v>19</v>
      </c>
      <c r="F173" s="227" t="s">
        <v>656</v>
      </c>
      <c r="G173" s="224"/>
      <c r="H173" s="228">
        <v>7.12</v>
      </c>
      <c r="I173" s="229"/>
      <c r="J173" s="224"/>
      <c r="K173" s="224"/>
      <c r="L173" s="230"/>
      <c r="M173" s="231"/>
      <c r="N173" s="232"/>
      <c r="O173" s="232"/>
      <c r="P173" s="232"/>
      <c r="Q173" s="232"/>
      <c r="R173" s="232"/>
      <c r="S173" s="232"/>
      <c r="T173" s="23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4" t="s">
        <v>138</v>
      </c>
      <c r="AU173" s="234" t="s">
        <v>85</v>
      </c>
      <c r="AV173" s="13" t="s">
        <v>85</v>
      </c>
      <c r="AW173" s="13" t="s">
        <v>36</v>
      </c>
      <c r="AX173" s="13" t="s">
        <v>75</v>
      </c>
      <c r="AY173" s="234" t="s">
        <v>126</v>
      </c>
    </row>
    <row r="174" spans="1:51" s="15" customFormat="1" ht="12">
      <c r="A174" s="15"/>
      <c r="B174" s="246"/>
      <c r="C174" s="247"/>
      <c r="D174" s="225" t="s">
        <v>138</v>
      </c>
      <c r="E174" s="248" t="s">
        <v>19</v>
      </c>
      <c r="F174" s="249" t="s">
        <v>239</v>
      </c>
      <c r="G174" s="247"/>
      <c r="H174" s="250">
        <v>82.72</v>
      </c>
      <c r="I174" s="251"/>
      <c r="J174" s="247"/>
      <c r="K174" s="247"/>
      <c r="L174" s="252"/>
      <c r="M174" s="253"/>
      <c r="N174" s="254"/>
      <c r="O174" s="254"/>
      <c r="P174" s="254"/>
      <c r="Q174" s="254"/>
      <c r="R174" s="254"/>
      <c r="S174" s="254"/>
      <c r="T174" s="25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56" t="s">
        <v>138</v>
      </c>
      <c r="AU174" s="256" t="s">
        <v>85</v>
      </c>
      <c r="AV174" s="15" t="s">
        <v>134</v>
      </c>
      <c r="AW174" s="15" t="s">
        <v>36</v>
      </c>
      <c r="AX174" s="15" t="s">
        <v>83</v>
      </c>
      <c r="AY174" s="256" t="s">
        <v>126</v>
      </c>
    </row>
    <row r="175" spans="1:65" s="2" customFormat="1" ht="21.75" customHeight="1">
      <c r="A175" s="39"/>
      <c r="B175" s="40"/>
      <c r="C175" s="205" t="s">
        <v>283</v>
      </c>
      <c r="D175" s="205" t="s">
        <v>129</v>
      </c>
      <c r="E175" s="206" t="s">
        <v>382</v>
      </c>
      <c r="F175" s="207" t="s">
        <v>383</v>
      </c>
      <c r="G175" s="208" t="s">
        <v>144</v>
      </c>
      <c r="H175" s="209">
        <v>53.636</v>
      </c>
      <c r="I175" s="210"/>
      <c r="J175" s="211">
        <f>ROUND(I175*H175,2)</f>
        <v>0</v>
      </c>
      <c r="K175" s="207" t="s">
        <v>133</v>
      </c>
      <c r="L175" s="45"/>
      <c r="M175" s="212" t="s">
        <v>19</v>
      </c>
      <c r="N175" s="213" t="s">
        <v>46</v>
      </c>
      <c r="O175" s="85"/>
      <c r="P175" s="214">
        <f>O175*H175</f>
        <v>0</v>
      </c>
      <c r="Q175" s="214">
        <v>0.00026</v>
      </c>
      <c r="R175" s="214">
        <f>Q175*H175</f>
        <v>0.013945359999999999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260</v>
      </c>
      <c r="AT175" s="216" t="s">
        <v>129</v>
      </c>
      <c r="AU175" s="216" t="s">
        <v>85</v>
      </c>
      <c r="AY175" s="18" t="s">
        <v>126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83</v>
      </c>
      <c r="BK175" s="217">
        <f>ROUND(I175*H175,2)</f>
        <v>0</v>
      </c>
      <c r="BL175" s="18" t="s">
        <v>260</v>
      </c>
      <c r="BM175" s="216" t="s">
        <v>657</v>
      </c>
    </row>
    <row r="176" spans="1:47" s="2" customFormat="1" ht="12">
      <c r="A176" s="39"/>
      <c r="B176" s="40"/>
      <c r="C176" s="41"/>
      <c r="D176" s="218" t="s">
        <v>136</v>
      </c>
      <c r="E176" s="41"/>
      <c r="F176" s="219" t="s">
        <v>385</v>
      </c>
      <c r="G176" s="41"/>
      <c r="H176" s="41"/>
      <c r="I176" s="220"/>
      <c r="J176" s="41"/>
      <c r="K176" s="41"/>
      <c r="L176" s="45"/>
      <c r="M176" s="221"/>
      <c r="N176" s="222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136</v>
      </c>
      <c r="AU176" s="18" t="s">
        <v>85</v>
      </c>
    </row>
    <row r="177" spans="1:47" s="2" customFormat="1" ht="12">
      <c r="A177" s="39"/>
      <c r="B177" s="40"/>
      <c r="C177" s="41"/>
      <c r="D177" s="225" t="s">
        <v>375</v>
      </c>
      <c r="E177" s="41"/>
      <c r="F177" s="267" t="s">
        <v>376</v>
      </c>
      <c r="G177" s="41"/>
      <c r="H177" s="41"/>
      <c r="I177" s="220"/>
      <c r="J177" s="41"/>
      <c r="K177" s="41"/>
      <c r="L177" s="45"/>
      <c r="M177" s="221"/>
      <c r="N177" s="22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375</v>
      </c>
      <c r="AU177" s="18" t="s">
        <v>85</v>
      </c>
    </row>
    <row r="178" spans="1:51" s="13" customFormat="1" ht="12">
      <c r="A178" s="13"/>
      <c r="B178" s="223"/>
      <c r="C178" s="224"/>
      <c r="D178" s="225" t="s">
        <v>138</v>
      </c>
      <c r="E178" s="226" t="s">
        <v>19</v>
      </c>
      <c r="F178" s="227" t="s">
        <v>632</v>
      </c>
      <c r="G178" s="224"/>
      <c r="H178" s="228">
        <v>1.224</v>
      </c>
      <c r="I178" s="229"/>
      <c r="J178" s="224"/>
      <c r="K178" s="224"/>
      <c r="L178" s="230"/>
      <c r="M178" s="231"/>
      <c r="N178" s="232"/>
      <c r="O178" s="232"/>
      <c r="P178" s="232"/>
      <c r="Q178" s="232"/>
      <c r="R178" s="232"/>
      <c r="S178" s="232"/>
      <c r="T178" s="23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4" t="s">
        <v>138</v>
      </c>
      <c r="AU178" s="234" t="s">
        <v>85</v>
      </c>
      <c r="AV178" s="13" t="s">
        <v>85</v>
      </c>
      <c r="AW178" s="13" t="s">
        <v>36</v>
      </c>
      <c r="AX178" s="13" t="s">
        <v>75</v>
      </c>
      <c r="AY178" s="234" t="s">
        <v>126</v>
      </c>
    </row>
    <row r="179" spans="1:51" s="13" customFormat="1" ht="12">
      <c r="A179" s="13"/>
      <c r="B179" s="223"/>
      <c r="C179" s="224"/>
      <c r="D179" s="225" t="s">
        <v>138</v>
      </c>
      <c r="E179" s="226" t="s">
        <v>19</v>
      </c>
      <c r="F179" s="227" t="s">
        <v>633</v>
      </c>
      <c r="G179" s="224"/>
      <c r="H179" s="228">
        <v>4.896</v>
      </c>
      <c r="I179" s="229"/>
      <c r="J179" s="224"/>
      <c r="K179" s="224"/>
      <c r="L179" s="230"/>
      <c r="M179" s="231"/>
      <c r="N179" s="232"/>
      <c r="O179" s="232"/>
      <c r="P179" s="232"/>
      <c r="Q179" s="232"/>
      <c r="R179" s="232"/>
      <c r="S179" s="232"/>
      <c r="T179" s="23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4" t="s">
        <v>138</v>
      </c>
      <c r="AU179" s="234" t="s">
        <v>85</v>
      </c>
      <c r="AV179" s="13" t="s">
        <v>85</v>
      </c>
      <c r="AW179" s="13" t="s">
        <v>36</v>
      </c>
      <c r="AX179" s="13" t="s">
        <v>75</v>
      </c>
      <c r="AY179" s="234" t="s">
        <v>126</v>
      </c>
    </row>
    <row r="180" spans="1:51" s="13" customFormat="1" ht="12">
      <c r="A180" s="13"/>
      <c r="B180" s="223"/>
      <c r="C180" s="224"/>
      <c r="D180" s="225" t="s">
        <v>138</v>
      </c>
      <c r="E180" s="226" t="s">
        <v>19</v>
      </c>
      <c r="F180" s="227" t="s">
        <v>635</v>
      </c>
      <c r="G180" s="224"/>
      <c r="H180" s="228">
        <v>15.57</v>
      </c>
      <c r="I180" s="229"/>
      <c r="J180" s="224"/>
      <c r="K180" s="224"/>
      <c r="L180" s="230"/>
      <c r="M180" s="231"/>
      <c r="N180" s="232"/>
      <c r="O180" s="232"/>
      <c r="P180" s="232"/>
      <c r="Q180" s="232"/>
      <c r="R180" s="232"/>
      <c r="S180" s="232"/>
      <c r="T180" s="23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4" t="s">
        <v>138</v>
      </c>
      <c r="AU180" s="234" t="s">
        <v>85</v>
      </c>
      <c r="AV180" s="13" t="s">
        <v>85</v>
      </c>
      <c r="AW180" s="13" t="s">
        <v>36</v>
      </c>
      <c r="AX180" s="13" t="s">
        <v>75</v>
      </c>
      <c r="AY180" s="234" t="s">
        <v>126</v>
      </c>
    </row>
    <row r="181" spans="1:51" s="13" customFormat="1" ht="12">
      <c r="A181" s="13"/>
      <c r="B181" s="223"/>
      <c r="C181" s="224"/>
      <c r="D181" s="225" t="s">
        <v>138</v>
      </c>
      <c r="E181" s="226" t="s">
        <v>19</v>
      </c>
      <c r="F181" s="227" t="s">
        <v>636</v>
      </c>
      <c r="G181" s="224"/>
      <c r="H181" s="228">
        <v>7.466</v>
      </c>
      <c r="I181" s="229"/>
      <c r="J181" s="224"/>
      <c r="K181" s="224"/>
      <c r="L181" s="230"/>
      <c r="M181" s="231"/>
      <c r="N181" s="232"/>
      <c r="O181" s="232"/>
      <c r="P181" s="232"/>
      <c r="Q181" s="232"/>
      <c r="R181" s="232"/>
      <c r="S181" s="232"/>
      <c r="T181" s="23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4" t="s">
        <v>138</v>
      </c>
      <c r="AU181" s="234" t="s">
        <v>85</v>
      </c>
      <c r="AV181" s="13" t="s">
        <v>85</v>
      </c>
      <c r="AW181" s="13" t="s">
        <v>36</v>
      </c>
      <c r="AX181" s="13" t="s">
        <v>75</v>
      </c>
      <c r="AY181" s="234" t="s">
        <v>126</v>
      </c>
    </row>
    <row r="182" spans="1:51" s="13" customFormat="1" ht="12">
      <c r="A182" s="13"/>
      <c r="B182" s="223"/>
      <c r="C182" s="224"/>
      <c r="D182" s="225" t="s">
        <v>138</v>
      </c>
      <c r="E182" s="226" t="s">
        <v>19</v>
      </c>
      <c r="F182" s="227" t="s">
        <v>641</v>
      </c>
      <c r="G182" s="224"/>
      <c r="H182" s="228">
        <v>24.48</v>
      </c>
      <c r="I182" s="229"/>
      <c r="J182" s="224"/>
      <c r="K182" s="224"/>
      <c r="L182" s="230"/>
      <c r="M182" s="231"/>
      <c r="N182" s="232"/>
      <c r="O182" s="232"/>
      <c r="P182" s="232"/>
      <c r="Q182" s="232"/>
      <c r="R182" s="232"/>
      <c r="S182" s="232"/>
      <c r="T182" s="23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4" t="s">
        <v>138</v>
      </c>
      <c r="AU182" s="234" t="s">
        <v>85</v>
      </c>
      <c r="AV182" s="13" t="s">
        <v>85</v>
      </c>
      <c r="AW182" s="13" t="s">
        <v>36</v>
      </c>
      <c r="AX182" s="13" t="s">
        <v>75</v>
      </c>
      <c r="AY182" s="234" t="s">
        <v>126</v>
      </c>
    </row>
    <row r="183" spans="1:51" s="15" customFormat="1" ht="12">
      <c r="A183" s="15"/>
      <c r="B183" s="246"/>
      <c r="C183" s="247"/>
      <c r="D183" s="225" t="s">
        <v>138</v>
      </c>
      <c r="E183" s="248" t="s">
        <v>19</v>
      </c>
      <c r="F183" s="249" t="s">
        <v>239</v>
      </c>
      <c r="G183" s="247"/>
      <c r="H183" s="250">
        <v>53.636</v>
      </c>
      <c r="I183" s="251"/>
      <c r="J183" s="247"/>
      <c r="K183" s="247"/>
      <c r="L183" s="252"/>
      <c r="M183" s="253"/>
      <c r="N183" s="254"/>
      <c r="O183" s="254"/>
      <c r="P183" s="254"/>
      <c r="Q183" s="254"/>
      <c r="R183" s="254"/>
      <c r="S183" s="254"/>
      <c r="T183" s="25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56" t="s">
        <v>138</v>
      </c>
      <c r="AU183" s="256" t="s">
        <v>85</v>
      </c>
      <c r="AV183" s="15" t="s">
        <v>134</v>
      </c>
      <c r="AW183" s="15" t="s">
        <v>36</v>
      </c>
      <c r="AX183" s="15" t="s">
        <v>83</v>
      </c>
      <c r="AY183" s="256" t="s">
        <v>126</v>
      </c>
    </row>
    <row r="184" spans="1:65" s="2" customFormat="1" ht="16.5" customHeight="1">
      <c r="A184" s="39"/>
      <c r="B184" s="40"/>
      <c r="C184" s="257" t="s">
        <v>291</v>
      </c>
      <c r="D184" s="257" t="s">
        <v>324</v>
      </c>
      <c r="E184" s="258" t="s">
        <v>388</v>
      </c>
      <c r="F184" s="259" t="s">
        <v>389</v>
      </c>
      <c r="G184" s="260" t="s">
        <v>144</v>
      </c>
      <c r="H184" s="261">
        <v>53.636</v>
      </c>
      <c r="I184" s="262"/>
      <c r="J184" s="263">
        <f>ROUND(I184*H184,2)</f>
        <v>0</v>
      </c>
      <c r="K184" s="259" t="s">
        <v>133</v>
      </c>
      <c r="L184" s="264"/>
      <c r="M184" s="265" t="s">
        <v>19</v>
      </c>
      <c r="N184" s="266" t="s">
        <v>46</v>
      </c>
      <c r="O184" s="85"/>
      <c r="P184" s="214">
        <f>O184*H184</f>
        <v>0</v>
      </c>
      <c r="Q184" s="214">
        <v>0.03611</v>
      </c>
      <c r="R184" s="214">
        <f>Q184*H184</f>
        <v>1.9367959600000002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377</v>
      </c>
      <c r="AT184" s="216" t="s">
        <v>324</v>
      </c>
      <c r="AU184" s="216" t="s">
        <v>85</v>
      </c>
      <c r="AY184" s="18" t="s">
        <v>126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83</v>
      </c>
      <c r="BK184" s="217">
        <f>ROUND(I184*H184,2)</f>
        <v>0</v>
      </c>
      <c r="BL184" s="18" t="s">
        <v>260</v>
      </c>
      <c r="BM184" s="216" t="s">
        <v>658</v>
      </c>
    </row>
    <row r="185" spans="1:65" s="2" customFormat="1" ht="24.15" customHeight="1">
      <c r="A185" s="39"/>
      <c r="B185" s="40"/>
      <c r="C185" s="205" t="s">
        <v>7</v>
      </c>
      <c r="D185" s="205" t="s">
        <v>129</v>
      </c>
      <c r="E185" s="206" t="s">
        <v>406</v>
      </c>
      <c r="F185" s="207" t="s">
        <v>407</v>
      </c>
      <c r="G185" s="208" t="s">
        <v>159</v>
      </c>
      <c r="H185" s="209">
        <v>20</v>
      </c>
      <c r="I185" s="210"/>
      <c r="J185" s="211">
        <f>ROUND(I185*H185,2)</f>
        <v>0</v>
      </c>
      <c r="K185" s="207" t="s">
        <v>133</v>
      </c>
      <c r="L185" s="45"/>
      <c r="M185" s="212" t="s">
        <v>19</v>
      </c>
      <c r="N185" s="213" t="s">
        <v>46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260</v>
      </c>
      <c r="AT185" s="216" t="s">
        <v>129</v>
      </c>
      <c r="AU185" s="216" t="s">
        <v>85</v>
      </c>
      <c r="AY185" s="18" t="s">
        <v>126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83</v>
      </c>
      <c r="BK185" s="217">
        <f>ROUND(I185*H185,2)</f>
        <v>0</v>
      </c>
      <c r="BL185" s="18" t="s">
        <v>260</v>
      </c>
      <c r="BM185" s="216" t="s">
        <v>659</v>
      </c>
    </row>
    <row r="186" spans="1:47" s="2" customFormat="1" ht="12">
      <c r="A186" s="39"/>
      <c r="B186" s="40"/>
      <c r="C186" s="41"/>
      <c r="D186" s="218" t="s">
        <v>136</v>
      </c>
      <c r="E186" s="41"/>
      <c r="F186" s="219" t="s">
        <v>409</v>
      </c>
      <c r="G186" s="41"/>
      <c r="H186" s="41"/>
      <c r="I186" s="220"/>
      <c r="J186" s="41"/>
      <c r="K186" s="41"/>
      <c r="L186" s="45"/>
      <c r="M186" s="221"/>
      <c r="N186" s="22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136</v>
      </c>
      <c r="AU186" s="18" t="s">
        <v>85</v>
      </c>
    </row>
    <row r="187" spans="1:51" s="13" customFormat="1" ht="12">
      <c r="A187" s="13"/>
      <c r="B187" s="223"/>
      <c r="C187" s="224"/>
      <c r="D187" s="225" t="s">
        <v>138</v>
      </c>
      <c r="E187" s="226" t="s">
        <v>19</v>
      </c>
      <c r="F187" s="227" t="s">
        <v>628</v>
      </c>
      <c r="G187" s="224"/>
      <c r="H187" s="228">
        <v>2</v>
      </c>
      <c r="I187" s="229"/>
      <c r="J187" s="224"/>
      <c r="K187" s="224"/>
      <c r="L187" s="230"/>
      <c r="M187" s="231"/>
      <c r="N187" s="232"/>
      <c r="O187" s="232"/>
      <c r="P187" s="232"/>
      <c r="Q187" s="232"/>
      <c r="R187" s="232"/>
      <c r="S187" s="232"/>
      <c r="T187" s="23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4" t="s">
        <v>138</v>
      </c>
      <c r="AU187" s="234" t="s">
        <v>85</v>
      </c>
      <c r="AV187" s="13" t="s">
        <v>85</v>
      </c>
      <c r="AW187" s="13" t="s">
        <v>36</v>
      </c>
      <c r="AX187" s="13" t="s">
        <v>75</v>
      </c>
      <c r="AY187" s="234" t="s">
        <v>126</v>
      </c>
    </row>
    <row r="188" spans="1:51" s="13" customFormat="1" ht="12">
      <c r="A188" s="13"/>
      <c r="B188" s="223"/>
      <c r="C188" s="224"/>
      <c r="D188" s="225" t="s">
        <v>138</v>
      </c>
      <c r="E188" s="226" t="s">
        <v>19</v>
      </c>
      <c r="F188" s="227" t="s">
        <v>629</v>
      </c>
      <c r="G188" s="224"/>
      <c r="H188" s="228">
        <v>4</v>
      </c>
      <c r="I188" s="229"/>
      <c r="J188" s="224"/>
      <c r="K188" s="224"/>
      <c r="L188" s="230"/>
      <c r="M188" s="231"/>
      <c r="N188" s="232"/>
      <c r="O188" s="232"/>
      <c r="P188" s="232"/>
      <c r="Q188" s="232"/>
      <c r="R188" s="232"/>
      <c r="S188" s="232"/>
      <c r="T188" s="23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4" t="s">
        <v>138</v>
      </c>
      <c r="AU188" s="234" t="s">
        <v>85</v>
      </c>
      <c r="AV188" s="13" t="s">
        <v>85</v>
      </c>
      <c r="AW188" s="13" t="s">
        <v>36</v>
      </c>
      <c r="AX188" s="13" t="s">
        <v>75</v>
      </c>
      <c r="AY188" s="234" t="s">
        <v>126</v>
      </c>
    </row>
    <row r="189" spans="1:51" s="13" customFormat="1" ht="12">
      <c r="A189" s="13"/>
      <c r="B189" s="223"/>
      <c r="C189" s="224"/>
      <c r="D189" s="225" t="s">
        <v>138</v>
      </c>
      <c r="E189" s="226" t="s">
        <v>19</v>
      </c>
      <c r="F189" s="227" t="s">
        <v>660</v>
      </c>
      <c r="G189" s="224"/>
      <c r="H189" s="228">
        <v>6</v>
      </c>
      <c r="I189" s="229"/>
      <c r="J189" s="224"/>
      <c r="K189" s="224"/>
      <c r="L189" s="230"/>
      <c r="M189" s="231"/>
      <c r="N189" s="232"/>
      <c r="O189" s="232"/>
      <c r="P189" s="232"/>
      <c r="Q189" s="232"/>
      <c r="R189" s="232"/>
      <c r="S189" s="232"/>
      <c r="T189" s="23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4" t="s">
        <v>138</v>
      </c>
      <c r="AU189" s="234" t="s">
        <v>85</v>
      </c>
      <c r="AV189" s="13" t="s">
        <v>85</v>
      </c>
      <c r="AW189" s="13" t="s">
        <v>36</v>
      </c>
      <c r="AX189" s="13" t="s">
        <v>75</v>
      </c>
      <c r="AY189" s="234" t="s">
        <v>126</v>
      </c>
    </row>
    <row r="190" spans="1:51" s="13" customFormat="1" ht="12">
      <c r="A190" s="13"/>
      <c r="B190" s="223"/>
      <c r="C190" s="224"/>
      <c r="D190" s="225" t="s">
        <v>138</v>
      </c>
      <c r="E190" s="226" t="s">
        <v>19</v>
      </c>
      <c r="F190" s="227" t="s">
        <v>661</v>
      </c>
      <c r="G190" s="224"/>
      <c r="H190" s="228">
        <v>3</v>
      </c>
      <c r="I190" s="229"/>
      <c r="J190" s="224"/>
      <c r="K190" s="224"/>
      <c r="L190" s="230"/>
      <c r="M190" s="231"/>
      <c r="N190" s="232"/>
      <c r="O190" s="232"/>
      <c r="P190" s="232"/>
      <c r="Q190" s="232"/>
      <c r="R190" s="232"/>
      <c r="S190" s="232"/>
      <c r="T190" s="23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138</v>
      </c>
      <c r="AU190" s="234" t="s">
        <v>85</v>
      </c>
      <c r="AV190" s="13" t="s">
        <v>85</v>
      </c>
      <c r="AW190" s="13" t="s">
        <v>36</v>
      </c>
      <c r="AX190" s="13" t="s">
        <v>75</v>
      </c>
      <c r="AY190" s="234" t="s">
        <v>126</v>
      </c>
    </row>
    <row r="191" spans="1:51" s="13" customFormat="1" ht="12">
      <c r="A191" s="13"/>
      <c r="B191" s="223"/>
      <c r="C191" s="224"/>
      <c r="D191" s="225" t="s">
        <v>138</v>
      </c>
      <c r="E191" s="226" t="s">
        <v>19</v>
      </c>
      <c r="F191" s="227" t="s">
        <v>662</v>
      </c>
      <c r="G191" s="224"/>
      <c r="H191" s="228">
        <v>5</v>
      </c>
      <c r="I191" s="229"/>
      <c r="J191" s="224"/>
      <c r="K191" s="224"/>
      <c r="L191" s="230"/>
      <c r="M191" s="231"/>
      <c r="N191" s="232"/>
      <c r="O191" s="232"/>
      <c r="P191" s="232"/>
      <c r="Q191" s="232"/>
      <c r="R191" s="232"/>
      <c r="S191" s="232"/>
      <c r="T191" s="23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4" t="s">
        <v>138</v>
      </c>
      <c r="AU191" s="234" t="s">
        <v>85</v>
      </c>
      <c r="AV191" s="13" t="s">
        <v>85</v>
      </c>
      <c r="AW191" s="13" t="s">
        <v>36</v>
      </c>
      <c r="AX191" s="13" t="s">
        <v>75</v>
      </c>
      <c r="AY191" s="234" t="s">
        <v>126</v>
      </c>
    </row>
    <row r="192" spans="1:51" s="15" customFormat="1" ht="12">
      <c r="A192" s="15"/>
      <c r="B192" s="246"/>
      <c r="C192" s="247"/>
      <c r="D192" s="225" t="s">
        <v>138</v>
      </c>
      <c r="E192" s="248" t="s">
        <v>19</v>
      </c>
      <c r="F192" s="249" t="s">
        <v>239</v>
      </c>
      <c r="G192" s="247"/>
      <c r="H192" s="250">
        <v>20</v>
      </c>
      <c r="I192" s="251"/>
      <c r="J192" s="247"/>
      <c r="K192" s="247"/>
      <c r="L192" s="252"/>
      <c r="M192" s="253"/>
      <c r="N192" s="254"/>
      <c r="O192" s="254"/>
      <c r="P192" s="254"/>
      <c r="Q192" s="254"/>
      <c r="R192" s="254"/>
      <c r="S192" s="254"/>
      <c r="T192" s="25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56" t="s">
        <v>138</v>
      </c>
      <c r="AU192" s="256" t="s">
        <v>85</v>
      </c>
      <c r="AV192" s="15" t="s">
        <v>134</v>
      </c>
      <c r="AW192" s="15" t="s">
        <v>36</v>
      </c>
      <c r="AX192" s="15" t="s">
        <v>83</v>
      </c>
      <c r="AY192" s="256" t="s">
        <v>126</v>
      </c>
    </row>
    <row r="193" spans="1:65" s="2" customFormat="1" ht="16.5" customHeight="1">
      <c r="A193" s="39"/>
      <c r="B193" s="40"/>
      <c r="C193" s="257" t="s">
        <v>306</v>
      </c>
      <c r="D193" s="257" t="s">
        <v>324</v>
      </c>
      <c r="E193" s="258" t="s">
        <v>411</v>
      </c>
      <c r="F193" s="259" t="s">
        <v>412</v>
      </c>
      <c r="G193" s="260" t="s">
        <v>164</v>
      </c>
      <c r="H193" s="261">
        <v>27.66</v>
      </c>
      <c r="I193" s="262"/>
      <c r="J193" s="263">
        <f>ROUND(I193*H193,2)</f>
        <v>0</v>
      </c>
      <c r="K193" s="259" t="s">
        <v>133</v>
      </c>
      <c r="L193" s="264"/>
      <c r="M193" s="265" t="s">
        <v>19</v>
      </c>
      <c r="N193" s="266" t="s">
        <v>46</v>
      </c>
      <c r="O193" s="85"/>
      <c r="P193" s="214">
        <f>O193*H193</f>
        <v>0</v>
      </c>
      <c r="Q193" s="214">
        <v>0.0015</v>
      </c>
      <c r="R193" s="214">
        <f>Q193*H193</f>
        <v>0.04149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377</v>
      </c>
      <c r="AT193" s="216" t="s">
        <v>324</v>
      </c>
      <c r="AU193" s="216" t="s">
        <v>85</v>
      </c>
      <c r="AY193" s="18" t="s">
        <v>126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83</v>
      </c>
      <c r="BK193" s="217">
        <f>ROUND(I193*H193,2)</f>
        <v>0</v>
      </c>
      <c r="BL193" s="18" t="s">
        <v>260</v>
      </c>
      <c r="BM193" s="216" t="s">
        <v>663</v>
      </c>
    </row>
    <row r="194" spans="1:51" s="13" customFormat="1" ht="12">
      <c r="A194" s="13"/>
      <c r="B194" s="223"/>
      <c r="C194" s="224"/>
      <c r="D194" s="225" t="s">
        <v>138</v>
      </c>
      <c r="E194" s="226" t="s">
        <v>19</v>
      </c>
      <c r="F194" s="227" t="s">
        <v>622</v>
      </c>
      <c r="G194" s="224"/>
      <c r="H194" s="228">
        <v>0.6</v>
      </c>
      <c r="I194" s="229"/>
      <c r="J194" s="224"/>
      <c r="K194" s="224"/>
      <c r="L194" s="230"/>
      <c r="M194" s="231"/>
      <c r="N194" s="232"/>
      <c r="O194" s="232"/>
      <c r="P194" s="232"/>
      <c r="Q194" s="232"/>
      <c r="R194" s="232"/>
      <c r="S194" s="232"/>
      <c r="T194" s="23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4" t="s">
        <v>138</v>
      </c>
      <c r="AU194" s="234" t="s">
        <v>85</v>
      </c>
      <c r="AV194" s="13" t="s">
        <v>85</v>
      </c>
      <c r="AW194" s="13" t="s">
        <v>36</v>
      </c>
      <c r="AX194" s="13" t="s">
        <v>75</v>
      </c>
      <c r="AY194" s="234" t="s">
        <v>126</v>
      </c>
    </row>
    <row r="195" spans="1:51" s="13" customFormat="1" ht="12">
      <c r="A195" s="13"/>
      <c r="B195" s="223"/>
      <c r="C195" s="224"/>
      <c r="D195" s="225" t="s">
        <v>138</v>
      </c>
      <c r="E195" s="226" t="s">
        <v>19</v>
      </c>
      <c r="F195" s="227" t="s">
        <v>623</v>
      </c>
      <c r="G195" s="224"/>
      <c r="H195" s="228">
        <v>2.4</v>
      </c>
      <c r="I195" s="229"/>
      <c r="J195" s="224"/>
      <c r="K195" s="224"/>
      <c r="L195" s="230"/>
      <c r="M195" s="231"/>
      <c r="N195" s="232"/>
      <c r="O195" s="232"/>
      <c r="P195" s="232"/>
      <c r="Q195" s="232"/>
      <c r="R195" s="232"/>
      <c r="S195" s="232"/>
      <c r="T195" s="23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4" t="s">
        <v>138</v>
      </c>
      <c r="AU195" s="234" t="s">
        <v>85</v>
      </c>
      <c r="AV195" s="13" t="s">
        <v>85</v>
      </c>
      <c r="AW195" s="13" t="s">
        <v>36</v>
      </c>
      <c r="AX195" s="13" t="s">
        <v>75</v>
      </c>
      <c r="AY195" s="234" t="s">
        <v>126</v>
      </c>
    </row>
    <row r="196" spans="1:51" s="13" customFormat="1" ht="12">
      <c r="A196" s="13"/>
      <c r="B196" s="223"/>
      <c r="C196" s="224"/>
      <c r="D196" s="225" t="s">
        <v>138</v>
      </c>
      <c r="E196" s="226" t="s">
        <v>19</v>
      </c>
      <c r="F196" s="227" t="s">
        <v>664</v>
      </c>
      <c r="G196" s="224"/>
      <c r="H196" s="228">
        <v>9</v>
      </c>
      <c r="I196" s="229"/>
      <c r="J196" s="224"/>
      <c r="K196" s="224"/>
      <c r="L196" s="230"/>
      <c r="M196" s="231"/>
      <c r="N196" s="232"/>
      <c r="O196" s="232"/>
      <c r="P196" s="232"/>
      <c r="Q196" s="232"/>
      <c r="R196" s="232"/>
      <c r="S196" s="232"/>
      <c r="T196" s="23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4" t="s">
        <v>138</v>
      </c>
      <c r="AU196" s="234" t="s">
        <v>85</v>
      </c>
      <c r="AV196" s="13" t="s">
        <v>85</v>
      </c>
      <c r="AW196" s="13" t="s">
        <v>36</v>
      </c>
      <c r="AX196" s="13" t="s">
        <v>75</v>
      </c>
      <c r="AY196" s="234" t="s">
        <v>126</v>
      </c>
    </row>
    <row r="197" spans="1:51" s="13" customFormat="1" ht="12">
      <c r="A197" s="13"/>
      <c r="B197" s="223"/>
      <c r="C197" s="224"/>
      <c r="D197" s="225" t="s">
        <v>138</v>
      </c>
      <c r="E197" s="226" t="s">
        <v>19</v>
      </c>
      <c r="F197" s="227" t="s">
        <v>625</v>
      </c>
      <c r="G197" s="224"/>
      <c r="H197" s="228">
        <v>3.66</v>
      </c>
      <c r="I197" s="229"/>
      <c r="J197" s="224"/>
      <c r="K197" s="224"/>
      <c r="L197" s="230"/>
      <c r="M197" s="231"/>
      <c r="N197" s="232"/>
      <c r="O197" s="232"/>
      <c r="P197" s="232"/>
      <c r="Q197" s="232"/>
      <c r="R197" s="232"/>
      <c r="S197" s="232"/>
      <c r="T197" s="23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4" t="s">
        <v>138</v>
      </c>
      <c r="AU197" s="234" t="s">
        <v>85</v>
      </c>
      <c r="AV197" s="13" t="s">
        <v>85</v>
      </c>
      <c r="AW197" s="13" t="s">
        <v>36</v>
      </c>
      <c r="AX197" s="13" t="s">
        <v>75</v>
      </c>
      <c r="AY197" s="234" t="s">
        <v>126</v>
      </c>
    </row>
    <row r="198" spans="1:51" s="13" customFormat="1" ht="12">
      <c r="A198" s="13"/>
      <c r="B198" s="223"/>
      <c r="C198" s="224"/>
      <c r="D198" s="225" t="s">
        <v>138</v>
      </c>
      <c r="E198" s="226" t="s">
        <v>19</v>
      </c>
      <c r="F198" s="227" t="s">
        <v>665</v>
      </c>
      <c r="G198" s="224"/>
      <c r="H198" s="228">
        <v>12</v>
      </c>
      <c r="I198" s="229"/>
      <c r="J198" s="224"/>
      <c r="K198" s="224"/>
      <c r="L198" s="230"/>
      <c r="M198" s="231"/>
      <c r="N198" s="232"/>
      <c r="O198" s="232"/>
      <c r="P198" s="232"/>
      <c r="Q198" s="232"/>
      <c r="R198" s="232"/>
      <c r="S198" s="232"/>
      <c r="T198" s="23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4" t="s">
        <v>138</v>
      </c>
      <c r="AU198" s="234" t="s">
        <v>85</v>
      </c>
      <c r="AV198" s="13" t="s">
        <v>85</v>
      </c>
      <c r="AW198" s="13" t="s">
        <v>36</v>
      </c>
      <c r="AX198" s="13" t="s">
        <v>75</v>
      </c>
      <c r="AY198" s="234" t="s">
        <v>126</v>
      </c>
    </row>
    <row r="199" spans="1:51" s="15" customFormat="1" ht="12">
      <c r="A199" s="15"/>
      <c r="B199" s="246"/>
      <c r="C199" s="247"/>
      <c r="D199" s="225" t="s">
        <v>138</v>
      </c>
      <c r="E199" s="248" t="s">
        <v>19</v>
      </c>
      <c r="F199" s="249" t="s">
        <v>239</v>
      </c>
      <c r="G199" s="247"/>
      <c r="H199" s="250">
        <v>27.66</v>
      </c>
      <c r="I199" s="251"/>
      <c r="J199" s="247"/>
      <c r="K199" s="247"/>
      <c r="L199" s="252"/>
      <c r="M199" s="253"/>
      <c r="N199" s="254"/>
      <c r="O199" s="254"/>
      <c r="P199" s="254"/>
      <c r="Q199" s="254"/>
      <c r="R199" s="254"/>
      <c r="S199" s="254"/>
      <c r="T199" s="25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56" t="s">
        <v>138</v>
      </c>
      <c r="AU199" s="256" t="s">
        <v>85</v>
      </c>
      <c r="AV199" s="15" t="s">
        <v>134</v>
      </c>
      <c r="AW199" s="15" t="s">
        <v>36</v>
      </c>
      <c r="AX199" s="15" t="s">
        <v>83</v>
      </c>
      <c r="AY199" s="256" t="s">
        <v>126</v>
      </c>
    </row>
    <row r="200" spans="1:65" s="2" customFormat="1" ht="16.5" customHeight="1">
      <c r="A200" s="39"/>
      <c r="B200" s="40"/>
      <c r="C200" s="257" t="s">
        <v>312</v>
      </c>
      <c r="D200" s="257" t="s">
        <v>324</v>
      </c>
      <c r="E200" s="258" t="s">
        <v>415</v>
      </c>
      <c r="F200" s="259" t="s">
        <v>416</v>
      </c>
      <c r="G200" s="260" t="s">
        <v>159</v>
      </c>
      <c r="H200" s="261">
        <v>20</v>
      </c>
      <c r="I200" s="262"/>
      <c r="J200" s="263">
        <f>ROUND(I200*H200,2)</f>
        <v>0</v>
      </c>
      <c r="K200" s="259" t="s">
        <v>133</v>
      </c>
      <c r="L200" s="264"/>
      <c r="M200" s="265" t="s">
        <v>19</v>
      </c>
      <c r="N200" s="266" t="s">
        <v>46</v>
      </c>
      <c r="O200" s="85"/>
      <c r="P200" s="214">
        <f>O200*H200</f>
        <v>0</v>
      </c>
      <c r="Q200" s="214">
        <v>6E-05</v>
      </c>
      <c r="R200" s="214">
        <f>Q200*H200</f>
        <v>0.0012000000000000001</v>
      </c>
      <c r="S200" s="214">
        <v>0</v>
      </c>
      <c r="T200" s="215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6" t="s">
        <v>377</v>
      </c>
      <c r="AT200" s="216" t="s">
        <v>324</v>
      </c>
      <c r="AU200" s="216" t="s">
        <v>85</v>
      </c>
      <c r="AY200" s="18" t="s">
        <v>126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8" t="s">
        <v>83</v>
      </c>
      <c r="BK200" s="217">
        <f>ROUND(I200*H200,2)</f>
        <v>0</v>
      </c>
      <c r="BL200" s="18" t="s">
        <v>260</v>
      </c>
      <c r="BM200" s="216" t="s">
        <v>666</v>
      </c>
    </row>
    <row r="201" spans="1:65" s="2" customFormat="1" ht="24.15" customHeight="1">
      <c r="A201" s="39"/>
      <c r="B201" s="40"/>
      <c r="C201" s="205" t="s">
        <v>317</v>
      </c>
      <c r="D201" s="205" t="s">
        <v>129</v>
      </c>
      <c r="E201" s="206" t="s">
        <v>419</v>
      </c>
      <c r="F201" s="207" t="s">
        <v>420</v>
      </c>
      <c r="G201" s="208" t="s">
        <v>309</v>
      </c>
      <c r="H201" s="209">
        <v>2.017</v>
      </c>
      <c r="I201" s="210"/>
      <c r="J201" s="211">
        <f>ROUND(I201*H201,2)</f>
        <v>0</v>
      </c>
      <c r="K201" s="207" t="s">
        <v>133</v>
      </c>
      <c r="L201" s="45"/>
      <c r="M201" s="212" t="s">
        <v>19</v>
      </c>
      <c r="N201" s="213" t="s">
        <v>46</v>
      </c>
      <c r="O201" s="85"/>
      <c r="P201" s="214">
        <f>O201*H201</f>
        <v>0</v>
      </c>
      <c r="Q201" s="214">
        <v>0</v>
      </c>
      <c r="R201" s="214">
        <f>Q201*H201</f>
        <v>0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260</v>
      </c>
      <c r="AT201" s="216" t="s">
        <v>129</v>
      </c>
      <c r="AU201" s="216" t="s">
        <v>85</v>
      </c>
      <c r="AY201" s="18" t="s">
        <v>126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83</v>
      </c>
      <c r="BK201" s="217">
        <f>ROUND(I201*H201,2)</f>
        <v>0</v>
      </c>
      <c r="BL201" s="18" t="s">
        <v>260</v>
      </c>
      <c r="BM201" s="216" t="s">
        <v>667</v>
      </c>
    </row>
    <row r="202" spans="1:47" s="2" customFormat="1" ht="12">
      <c r="A202" s="39"/>
      <c r="B202" s="40"/>
      <c r="C202" s="41"/>
      <c r="D202" s="218" t="s">
        <v>136</v>
      </c>
      <c r="E202" s="41"/>
      <c r="F202" s="219" t="s">
        <v>422</v>
      </c>
      <c r="G202" s="41"/>
      <c r="H202" s="41"/>
      <c r="I202" s="220"/>
      <c r="J202" s="41"/>
      <c r="K202" s="41"/>
      <c r="L202" s="45"/>
      <c r="M202" s="221"/>
      <c r="N202" s="222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136</v>
      </c>
      <c r="AU202" s="18" t="s">
        <v>85</v>
      </c>
    </row>
    <row r="203" spans="1:63" s="12" customFormat="1" ht="22.8" customHeight="1">
      <c r="A203" s="12"/>
      <c r="B203" s="189"/>
      <c r="C203" s="190"/>
      <c r="D203" s="191" t="s">
        <v>74</v>
      </c>
      <c r="E203" s="203" t="s">
        <v>423</v>
      </c>
      <c r="F203" s="203" t="s">
        <v>424</v>
      </c>
      <c r="G203" s="190"/>
      <c r="H203" s="190"/>
      <c r="I203" s="193"/>
      <c r="J203" s="204">
        <f>BK203</f>
        <v>0</v>
      </c>
      <c r="K203" s="190"/>
      <c r="L203" s="195"/>
      <c r="M203" s="196"/>
      <c r="N203" s="197"/>
      <c r="O203" s="197"/>
      <c r="P203" s="198">
        <f>SUM(P204:P212)</f>
        <v>0</v>
      </c>
      <c r="Q203" s="197"/>
      <c r="R203" s="198">
        <f>SUM(R204:R212)</f>
        <v>0.031884</v>
      </c>
      <c r="S203" s="197"/>
      <c r="T203" s="199">
        <f>SUM(T204:T212)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0" t="s">
        <v>85</v>
      </c>
      <c r="AT203" s="201" t="s">
        <v>74</v>
      </c>
      <c r="AU203" s="201" t="s">
        <v>83</v>
      </c>
      <c r="AY203" s="200" t="s">
        <v>126</v>
      </c>
      <c r="BK203" s="202">
        <f>SUM(BK204:BK212)</f>
        <v>0</v>
      </c>
    </row>
    <row r="204" spans="1:65" s="2" customFormat="1" ht="24.15" customHeight="1">
      <c r="A204" s="39"/>
      <c r="B204" s="40"/>
      <c r="C204" s="205" t="s">
        <v>323</v>
      </c>
      <c r="D204" s="205" t="s">
        <v>129</v>
      </c>
      <c r="E204" s="206" t="s">
        <v>356</v>
      </c>
      <c r="F204" s="207" t="s">
        <v>357</v>
      </c>
      <c r="G204" s="208" t="s">
        <v>164</v>
      </c>
      <c r="H204" s="209">
        <v>6.6</v>
      </c>
      <c r="I204" s="210"/>
      <c r="J204" s="211">
        <f>ROUND(I204*H204,2)</f>
        <v>0</v>
      </c>
      <c r="K204" s="207" t="s">
        <v>133</v>
      </c>
      <c r="L204" s="45"/>
      <c r="M204" s="212" t="s">
        <v>19</v>
      </c>
      <c r="N204" s="213" t="s">
        <v>46</v>
      </c>
      <c r="O204" s="85"/>
      <c r="P204" s="214">
        <f>O204*H204</f>
        <v>0</v>
      </c>
      <c r="Q204" s="214">
        <v>0.00029</v>
      </c>
      <c r="R204" s="214">
        <f>Q204*H204</f>
        <v>0.001914</v>
      </c>
      <c r="S204" s="214">
        <v>0</v>
      </c>
      <c r="T204" s="215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6" t="s">
        <v>260</v>
      </c>
      <c r="AT204" s="216" t="s">
        <v>129</v>
      </c>
      <c r="AU204" s="216" t="s">
        <v>85</v>
      </c>
      <c r="AY204" s="18" t="s">
        <v>126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8" t="s">
        <v>83</v>
      </c>
      <c r="BK204" s="217">
        <f>ROUND(I204*H204,2)</f>
        <v>0</v>
      </c>
      <c r="BL204" s="18" t="s">
        <v>260</v>
      </c>
      <c r="BM204" s="216" t="s">
        <v>668</v>
      </c>
    </row>
    <row r="205" spans="1:47" s="2" customFormat="1" ht="12">
      <c r="A205" s="39"/>
      <c r="B205" s="40"/>
      <c r="C205" s="41"/>
      <c r="D205" s="218" t="s">
        <v>136</v>
      </c>
      <c r="E205" s="41"/>
      <c r="F205" s="219" t="s">
        <v>359</v>
      </c>
      <c r="G205" s="41"/>
      <c r="H205" s="41"/>
      <c r="I205" s="220"/>
      <c r="J205" s="41"/>
      <c r="K205" s="41"/>
      <c r="L205" s="45"/>
      <c r="M205" s="221"/>
      <c r="N205" s="222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136</v>
      </c>
      <c r="AU205" s="18" t="s">
        <v>85</v>
      </c>
    </row>
    <row r="206" spans="1:51" s="13" customFormat="1" ht="12">
      <c r="A206" s="13"/>
      <c r="B206" s="223"/>
      <c r="C206" s="224"/>
      <c r="D206" s="225" t="s">
        <v>138</v>
      </c>
      <c r="E206" s="226" t="s">
        <v>19</v>
      </c>
      <c r="F206" s="227" t="s">
        <v>669</v>
      </c>
      <c r="G206" s="224"/>
      <c r="H206" s="228">
        <v>6.6</v>
      </c>
      <c r="I206" s="229"/>
      <c r="J206" s="224"/>
      <c r="K206" s="224"/>
      <c r="L206" s="230"/>
      <c r="M206" s="231"/>
      <c r="N206" s="232"/>
      <c r="O206" s="232"/>
      <c r="P206" s="232"/>
      <c r="Q206" s="232"/>
      <c r="R206" s="232"/>
      <c r="S206" s="232"/>
      <c r="T206" s="23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4" t="s">
        <v>138</v>
      </c>
      <c r="AU206" s="234" t="s">
        <v>85</v>
      </c>
      <c r="AV206" s="13" t="s">
        <v>85</v>
      </c>
      <c r="AW206" s="13" t="s">
        <v>36</v>
      </c>
      <c r="AX206" s="13" t="s">
        <v>83</v>
      </c>
      <c r="AY206" s="234" t="s">
        <v>126</v>
      </c>
    </row>
    <row r="207" spans="1:65" s="2" customFormat="1" ht="16.5" customHeight="1">
      <c r="A207" s="39"/>
      <c r="B207" s="40"/>
      <c r="C207" s="205" t="s">
        <v>328</v>
      </c>
      <c r="D207" s="205" t="s">
        <v>129</v>
      </c>
      <c r="E207" s="206" t="s">
        <v>431</v>
      </c>
      <c r="F207" s="207" t="s">
        <v>432</v>
      </c>
      <c r="G207" s="208" t="s">
        <v>159</v>
      </c>
      <c r="H207" s="209">
        <v>1</v>
      </c>
      <c r="I207" s="210"/>
      <c r="J207" s="211">
        <f>ROUND(I207*H207,2)</f>
        <v>0</v>
      </c>
      <c r="K207" s="207" t="s">
        <v>133</v>
      </c>
      <c r="L207" s="45"/>
      <c r="M207" s="212" t="s">
        <v>19</v>
      </c>
      <c r="N207" s="213" t="s">
        <v>46</v>
      </c>
      <c r="O207" s="85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6" t="s">
        <v>260</v>
      </c>
      <c r="AT207" s="216" t="s">
        <v>129</v>
      </c>
      <c r="AU207" s="216" t="s">
        <v>85</v>
      </c>
      <c r="AY207" s="18" t="s">
        <v>126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8" t="s">
        <v>83</v>
      </c>
      <c r="BK207" s="217">
        <f>ROUND(I207*H207,2)</f>
        <v>0</v>
      </c>
      <c r="BL207" s="18" t="s">
        <v>260</v>
      </c>
      <c r="BM207" s="216" t="s">
        <v>670</v>
      </c>
    </row>
    <row r="208" spans="1:47" s="2" customFormat="1" ht="12">
      <c r="A208" s="39"/>
      <c r="B208" s="40"/>
      <c r="C208" s="41"/>
      <c r="D208" s="218" t="s">
        <v>136</v>
      </c>
      <c r="E208" s="41"/>
      <c r="F208" s="219" t="s">
        <v>434</v>
      </c>
      <c r="G208" s="41"/>
      <c r="H208" s="41"/>
      <c r="I208" s="220"/>
      <c r="J208" s="41"/>
      <c r="K208" s="41"/>
      <c r="L208" s="45"/>
      <c r="M208" s="221"/>
      <c r="N208" s="222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136</v>
      </c>
      <c r="AU208" s="18" t="s">
        <v>85</v>
      </c>
    </row>
    <row r="209" spans="1:51" s="13" customFormat="1" ht="12">
      <c r="A209" s="13"/>
      <c r="B209" s="223"/>
      <c r="C209" s="224"/>
      <c r="D209" s="225" t="s">
        <v>138</v>
      </c>
      <c r="E209" s="226" t="s">
        <v>19</v>
      </c>
      <c r="F209" s="227" t="s">
        <v>671</v>
      </c>
      <c r="G209" s="224"/>
      <c r="H209" s="228">
        <v>1</v>
      </c>
      <c r="I209" s="229"/>
      <c r="J209" s="224"/>
      <c r="K209" s="224"/>
      <c r="L209" s="230"/>
      <c r="M209" s="231"/>
      <c r="N209" s="232"/>
      <c r="O209" s="232"/>
      <c r="P209" s="232"/>
      <c r="Q209" s="232"/>
      <c r="R209" s="232"/>
      <c r="S209" s="232"/>
      <c r="T209" s="23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4" t="s">
        <v>138</v>
      </c>
      <c r="AU209" s="234" t="s">
        <v>85</v>
      </c>
      <c r="AV209" s="13" t="s">
        <v>85</v>
      </c>
      <c r="AW209" s="13" t="s">
        <v>36</v>
      </c>
      <c r="AX209" s="13" t="s">
        <v>83</v>
      </c>
      <c r="AY209" s="234" t="s">
        <v>126</v>
      </c>
    </row>
    <row r="210" spans="1:65" s="2" customFormat="1" ht="16.5" customHeight="1">
      <c r="A210" s="39"/>
      <c r="B210" s="40"/>
      <c r="C210" s="257" t="s">
        <v>334</v>
      </c>
      <c r="D210" s="257" t="s">
        <v>324</v>
      </c>
      <c r="E210" s="258" t="s">
        <v>439</v>
      </c>
      <c r="F210" s="259" t="s">
        <v>440</v>
      </c>
      <c r="G210" s="260" t="s">
        <v>144</v>
      </c>
      <c r="H210" s="261">
        <v>1</v>
      </c>
      <c r="I210" s="262"/>
      <c r="J210" s="263">
        <f>ROUND(I210*H210,2)</f>
        <v>0</v>
      </c>
      <c r="K210" s="259" t="s">
        <v>133</v>
      </c>
      <c r="L210" s="264"/>
      <c r="M210" s="265" t="s">
        <v>19</v>
      </c>
      <c r="N210" s="266" t="s">
        <v>46</v>
      </c>
      <c r="O210" s="85"/>
      <c r="P210" s="214">
        <f>O210*H210</f>
        <v>0</v>
      </c>
      <c r="Q210" s="214">
        <v>0.02997</v>
      </c>
      <c r="R210" s="214">
        <f>Q210*H210</f>
        <v>0.02997</v>
      </c>
      <c r="S210" s="214">
        <v>0</v>
      </c>
      <c r="T210" s="215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6" t="s">
        <v>377</v>
      </c>
      <c r="AT210" s="216" t="s">
        <v>324</v>
      </c>
      <c r="AU210" s="216" t="s">
        <v>85</v>
      </c>
      <c r="AY210" s="18" t="s">
        <v>126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8" t="s">
        <v>83</v>
      </c>
      <c r="BK210" s="217">
        <f>ROUND(I210*H210,2)</f>
        <v>0</v>
      </c>
      <c r="BL210" s="18" t="s">
        <v>260</v>
      </c>
      <c r="BM210" s="216" t="s">
        <v>672</v>
      </c>
    </row>
    <row r="211" spans="1:65" s="2" customFormat="1" ht="24.15" customHeight="1">
      <c r="A211" s="39"/>
      <c r="B211" s="40"/>
      <c r="C211" s="205" t="s">
        <v>343</v>
      </c>
      <c r="D211" s="205" t="s">
        <v>129</v>
      </c>
      <c r="E211" s="206" t="s">
        <v>443</v>
      </c>
      <c r="F211" s="207" t="s">
        <v>444</v>
      </c>
      <c r="G211" s="208" t="s">
        <v>309</v>
      </c>
      <c r="H211" s="209">
        <v>0.032</v>
      </c>
      <c r="I211" s="210"/>
      <c r="J211" s="211">
        <f>ROUND(I211*H211,2)</f>
        <v>0</v>
      </c>
      <c r="K211" s="207" t="s">
        <v>133</v>
      </c>
      <c r="L211" s="45"/>
      <c r="M211" s="212" t="s">
        <v>19</v>
      </c>
      <c r="N211" s="213" t="s">
        <v>46</v>
      </c>
      <c r="O211" s="85"/>
      <c r="P211" s="214">
        <f>O211*H211</f>
        <v>0</v>
      </c>
      <c r="Q211" s="214">
        <v>0</v>
      </c>
      <c r="R211" s="214">
        <f>Q211*H211</f>
        <v>0</v>
      </c>
      <c r="S211" s="214">
        <v>0</v>
      </c>
      <c r="T211" s="21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6" t="s">
        <v>260</v>
      </c>
      <c r="AT211" s="216" t="s">
        <v>129</v>
      </c>
      <c r="AU211" s="216" t="s">
        <v>85</v>
      </c>
      <c r="AY211" s="18" t="s">
        <v>126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8" t="s">
        <v>83</v>
      </c>
      <c r="BK211" s="217">
        <f>ROUND(I211*H211,2)</f>
        <v>0</v>
      </c>
      <c r="BL211" s="18" t="s">
        <v>260</v>
      </c>
      <c r="BM211" s="216" t="s">
        <v>673</v>
      </c>
    </row>
    <row r="212" spans="1:47" s="2" customFormat="1" ht="12">
      <c r="A212" s="39"/>
      <c r="B212" s="40"/>
      <c r="C212" s="41"/>
      <c r="D212" s="218" t="s">
        <v>136</v>
      </c>
      <c r="E212" s="41"/>
      <c r="F212" s="219" t="s">
        <v>446</v>
      </c>
      <c r="G212" s="41"/>
      <c r="H212" s="41"/>
      <c r="I212" s="220"/>
      <c r="J212" s="41"/>
      <c r="K212" s="41"/>
      <c r="L212" s="45"/>
      <c r="M212" s="268"/>
      <c r="N212" s="269"/>
      <c r="O212" s="270"/>
      <c r="P212" s="270"/>
      <c r="Q212" s="270"/>
      <c r="R212" s="270"/>
      <c r="S212" s="270"/>
      <c r="T212" s="271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136</v>
      </c>
      <c r="AU212" s="18" t="s">
        <v>85</v>
      </c>
    </row>
    <row r="213" spans="1:31" s="2" customFormat="1" ht="6.95" customHeight="1">
      <c r="A213" s="39"/>
      <c r="B213" s="60"/>
      <c r="C213" s="61"/>
      <c r="D213" s="61"/>
      <c r="E213" s="61"/>
      <c r="F213" s="61"/>
      <c r="G213" s="61"/>
      <c r="H213" s="61"/>
      <c r="I213" s="61"/>
      <c r="J213" s="61"/>
      <c r="K213" s="61"/>
      <c r="L213" s="45"/>
      <c r="M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</row>
  </sheetData>
  <sheetProtection password="CC35" sheet="1" objects="1" scenarios="1" formatColumns="0" formatRows="0" autoFilter="0"/>
  <autoFilter ref="C89:K212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4" r:id="rId1" display="https://podminky.urs.cz/item/CS_URS_2022_01/619995001"/>
    <hyperlink ref="F103" r:id="rId2" display="https://podminky.urs.cz/item/CS_URS_2022_01/949101111"/>
    <hyperlink ref="F107" r:id="rId3" display="https://podminky.urs.cz/item/CS_URS_2022_01/952902021"/>
    <hyperlink ref="F110" r:id="rId4" display="https://podminky.urs.cz/item/CS_URS_2022_01/764002851"/>
    <hyperlink ref="F118" r:id="rId5" display="https://podminky.urs.cz/item/CS_URS_2022_01/766441811"/>
    <hyperlink ref="F123" r:id="rId6" display="https://podminky.urs.cz/item/CS_URS_2022_01/766441821"/>
    <hyperlink ref="F133" r:id="rId7" display="https://podminky.urs.cz/item/CS_URS_2022_01/968062376"/>
    <hyperlink ref="F138" r:id="rId8" display="https://podminky.urs.cz/item/CS_URS_2022_01/968062377"/>
    <hyperlink ref="F141" r:id="rId9" display="https://podminky.urs.cz/item/CS_URS_2022_01/968062456"/>
    <hyperlink ref="F145" r:id="rId10" display="https://podminky.urs.cz/item/CS_URS_2022_01/997013217"/>
    <hyperlink ref="F147" r:id="rId11" display="https://podminky.urs.cz/item/CS_URS_2022_01/997013501"/>
    <hyperlink ref="F149" r:id="rId12" display="https://podminky.urs.cz/item/CS_URS_2022_01/997013509"/>
    <hyperlink ref="F154" r:id="rId13" display="https://podminky.urs.cz/item/CS_URS_2022_01/998018001"/>
    <hyperlink ref="F158" r:id="rId14" display="https://podminky.urs.cz/item/CS_URS_2022_01/764216605"/>
    <hyperlink ref="F166" r:id="rId15" display="https://podminky.urs.cz/item/CS_URS_2022_01/998764101"/>
    <hyperlink ref="F169" r:id="rId16" display="https://podminky.urs.cz/item/CS_URS_2022_01/767627310"/>
    <hyperlink ref="F176" r:id="rId17" display="https://podminky.urs.cz/item/CS_URS_2022_01/766622132"/>
    <hyperlink ref="F186" r:id="rId18" display="https://podminky.urs.cz/item/CS_URS_2022_01/766694112"/>
    <hyperlink ref="F202" r:id="rId19" display="https://podminky.urs.cz/item/CS_URS_2022_01/998766101"/>
    <hyperlink ref="F205" r:id="rId20" display="https://podminky.urs.cz/item/CS_URS_2022_01/767627310"/>
    <hyperlink ref="F208" r:id="rId21" display="https://podminky.urs.cz/item/CS_URS_2022_01/767640112"/>
    <hyperlink ref="F212" r:id="rId22" display="https://podminky.urs.cz/item/CS_URS_2022_01/99876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2" customWidth="1"/>
    <col min="2" max="2" width="1.7109375" style="272" customWidth="1"/>
    <col min="3" max="4" width="5.00390625" style="272" customWidth="1"/>
    <col min="5" max="5" width="11.7109375" style="272" customWidth="1"/>
    <col min="6" max="6" width="9.140625" style="272" customWidth="1"/>
    <col min="7" max="7" width="5.00390625" style="272" customWidth="1"/>
    <col min="8" max="8" width="77.8515625" style="272" customWidth="1"/>
    <col min="9" max="10" width="20.00390625" style="272" customWidth="1"/>
    <col min="11" max="11" width="1.7109375" style="272" customWidth="1"/>
  </cols>
  <sheetData>
    <row r="1" s="1" customFormat="1" ht="37.5" customHeight="1"/>
    <row r="2" spans="2:11" s="1" customFormat="1" ht="7.5" customHeight="1">
      <c r="B2" s="273"/>
      <c r="C2" s="274"/>
      <c r="D2" s="274"/>
      <c r="E2" s="274"/>
      <c r="F2" s="274"/>
      <c r="G2" s="274"/>
      <c r="H2" s="274"/>
      <c r="I2" s="274"/>
      <c r="J2" s="274"/>
      <c r="K2" s="275"/>
    </row>
    <row r="3" spans="2:11" s="16" customFormat="1" ht="45" customHeight="1">
      <c r="B3" s="276"/>
      <c r="C3" s="277" t="s">
        <v>674</v>
      </c>
      <c r="D3" s="277"/>
      <c r="E3" s="277"/>
      <c r="F3" s="277"/>
      <c r="G3" s="277"/>
      <c r="H3" s="277"/>
      <c r="I3" s="277"/>
      <c r="J3" s="277"/>
      <c r="K3" s="278"/>
    </row>
    <row r="4" spans="2:11" s="1" customFormat="1" ht="25.5" customHeight="1">
      <c r="B4" s="279"/>
      <c r="C4" s="280" t="s">
        <v>675</v>
      </c>
      <c r="D4" s="280"/>
      <c r="E4" s="280"/>
      <c r="F4" s="280"/>
      <c r="G4" s="280"/>
      <c r="H4" s="280"/>
      <c r="I4" s="280"/>
      <c r="J4" s="280"/>
      <c r="K4" s="281"/>
    </row>
    <row r="5" spans="2:11" s="1" customFormat="1" ht="5.25" customHeight="1">
      <c r="B5" s="279"/>
      <c r="C5" s="282"/>
      <c r="D5" s="282"/>
      <c r="E5" s="282"/>
      <c r="F5" s="282"/>
      <c r="G5" s="282"/>
      <c r="H5" s="282"/>
      <c r="I5" s="282"/>
      <c r="J5" s="282"/>
      <c r="K5" s="281"/>
    </row>
    <row r="6" spans="2:11" s="1" customFormat="1" ht="15" customHeight="1">
      <c r="B6" s="279"/>
      <c r="C6" s="283" t="s">
        <v>676</v>
      </c>
      <c r="D6" s="283"/>
      <c r="E6" s="283"/>
      <c r="F6" s="283"/>
      <c r="G6" s="283"/>
      <c r="H6" s="283"/>
      <c r="I6" s="283"/>
      <c r="J6" s="283"/>
      <c r="K6" s="281"/>
    </row>
    <row r="7" spans="2:11" s="1" customFormat="1" ht="15" customHeight="1">
      <c r="B7" s="284"/>
      <c r="C7" s="283" t="s">
        <v>677</v>
      </c>
      <c r="D7" s="283"/>
      <c r="E7" s="283"/>
      <c r="F7" s="283"/>
      <c r="G7" s="283"/>
      <c r="H7" s="283"/>
      <c r="I7" s="283"/>
      <c r="J7" s="283"/>
      <c r="K7" s="281"/>
    </row>
    <row r="8" spans="2:11" s="1" customFormat="1" ht="12.75" customHeight="1">
      <c r="B8" s="284"/>
      <c r="C8" s="283"/>
      <c r="D8" s="283"/>
      <c r="E8" s="283"/>
      <c r="F8" s="283"/>
      <c r="G8" s="283"/>
      <c r="H8" s="283"/>
      <c r="I8" s="283"/>
      <c r="J8" s="283"/>
      <c r="K8" s="281"/>
    </row>
    <row r="9" spans="2:11" s="1" customFormat="1" ht="15" customHeight="1">
      <c r="B9" s="284"/>
      <c r="C9" s="283" t="s">
        <v>678</v>
      </c>
      <c r="D9" s="283"/>
      <c r="E9" s="283"/>
      <c r="F9" s="283"/>
      <c r="G9" s="283"/>
      <c r="H9" s="283"/>
      <c r="I9" s="283"/>
      <c r="J9" s="283"/>
      <c r="K9" s="281"/>
    </row>
    <row r="10" spans="2:11" s="1" customFormat="1" ht="15" customHeight="1">
      <c r="B10" s="284"/>
      <c r="C10" s="283"/>
      <c r="D10" s="283" t="s">
        <v>679</v>
      </c>
      <c r="E10" s="283"/>
      <c r="F10" s="283"/>
      <c r="G10" s="283"/>
      <c r="H10" s="283"/>
      <c r="I10" s="283"/>
      <c r="J10" s="283"/>
      <c r="K10" s="281"/>
    </row>
    <row r="11" spans="2:11" s="1" customFormat="1" ht="15" customHeight="1">
      <c r="B11" s="284"/>
      <c r="C11" s="285"/>
      <c r="D11" s="283" t="s">
        <v>680</v>
      </c>
      <c r="E11" s="283"/>
      <c r="F11" s="283"/>
      <c r="G11" s="283"/>
      <c r="H11" s="283"/>
      <c r="I11" s="283"/>
      <c r="J11" s="283"/>
      <c r="K11" s="281"/>
    </row>
    <row r="12" spans="2:11" s="1" customFormat="1" ht="15" customHeight="1">
      <c r="B12" s="284"/>
      <c r="C12" s="285"/>
      <c r="D12" s="283"/>
      <c r="E12" s="283"/>
      <c r="F12" s="283"/>
      <c r="G12" s="283"/>
      <c r="H12" s="283"/>
      <c r="I12" s="283"/>
      <c r="J12" s="283"/>
      <c r="K12" s="281"/>
    </row>
    <row r="13" spans="2:11" s="1" customFormat="1" ht="15" customHeight="1">
      <c r="B13" s="284"/>
      <c r="C13" s="285"/>
      <c r="D13" s="286" t="s">
        <v>681</v>
      </c>
      <c r="E13" s="283"/>
      <c r="F13" s="283"/>
      <c r="G13" s="283"/>
      <c r="H13" s="283"/>
      <c r="I13" s="283"/>
      <c r="J13" s="283"/>
      <c r="K13" s="281"/>
    </row>
    <row r="14" spans="2:11" s="1" customFormat="1" ht="12.75" customHeight="1">
      <c r="B14" s="284"/>
      <c r="C14" s="285"/>
      <c r="D14" s="285"/>
      <c r="E14" s="285"/>
      <c r="F14" s="285"/>
      <c r="G14" s="285"/>
      <c r="H14" s="285"/>
      <c r="I14" s="285"/>
      <c r="J14" s="285"/>
      <c r="K14" s="281"/>
    </row>
    <row r="15" spans="2:11" s="1" customFormat="1" ht="15" customHeight="1">
      <c r="B15" s="284"/>
      <c r="C15" s="285"/>
      <c r="D15" s="283" t="s">
        <v>682</v>
      </c>
      <c r="E15" s="283"/>
      <c r="F15" s="283"/>
      <c r="G15" s="283"/>
      <c r="H15" s="283"/>
      <c r="I15" s="283"/>
      <c r="J15" s="283"/>
      <c r="K15" s="281"/>
    </row>
    <row r="16" spans="2:11" s="1" customFormat="1" ht="15" customHeight="1">
      <c r="B16" s="284"/>
      <c r="C16" s="285"/>
      <c r="D16" s="283" t="s">
        <v>683</v>
      </c>
      <c r="E16" s="283"/>
      <c r="F16" s="283"/>
      <c r="G16" s="283"/>
      <c r="H16" s="283"/>
      <c r="I16" s="283"/>
      <c r="J16" s="283"/>
      <c r="K16" s="281"/>
    </row>
    <row r="17" spans="2:11" s="1" customFormat="1" ht="15" customHeight="1">
      <c r="B17" s="284"/>
      <c r="C17" s="285"/>
      <c r="D17" s="283" t="s">
        <v>684</v>
      </c>
      <c r="E17" s="283"/>
      <c r="F17" s="283"/>
      <c r="G17" s="283"/>
      <c r="H17" s="283"/>
      <c r="I17" s="283"/>
      <c r="J17" s="283"/>
      <c r="K17" s="281"/>
    </row>
    <row r="18" spans="2:11" s="1" customFormat="1" ht="15" customHeight="1">
      <c r="B18" s="284"/>
      <c r="C18" s="285"/>
      <c r="D18" s="285"/>
      <c r="E18" s="287" t="s">
        <v>82</v>
      </c>
      <c r="F18" s="283" t="s">
        <v>685</v>
      </c>
      <c r="G18" s="283"/>
      <c r="H18" s="283"/>
      <c r="I18" s="283"/>
      <c r="J18" s="283"/>
      <c r="K18" s="281"/>
    </row>
    <row r="19" spans="2:11" s="1" customFormat="1" ht="15" customHeight="1">
      <c r="B19" s="284"/>
      <c r="C19" s="285"/>
      <c r="D19" s="285"/>
      <c r="E19" s="287" t="s">
        <v>686</v>
      </c>
      <c r="F19" s="283" t="s">
        <v>687</v>
      </c>
      <c r="G19" s="283"/>
      <c r="H19" s="283"/>
      <c r="I19" s="283"/>
      <c r="J19" s="283"/>
      <c r="K19" s="281"/>
    </row>
    <row r="20" spans="2:11" s="1" customFormat="1" ht="15" customHeight="1">
      <c r="B20" s="284"/>
      <c r="C20" s="285"/>
      <c r="D20" s="285"/>
      <c r="E20" s="287" t="s">
        <v>688</v>
      </c>
      <c r="F20" s="283" t="s">
        <v>689</v>
      </c>
      <c r="G20" s="283"/>
      <c r="H20" s="283"/>
      <c r="I20" s="283"/>
      <c r="J20" s="283"/>
      <c r="K20" s="281"/>
    </row>
    <row r="21" spans="2:11" s="1" customFormat="1" ht="15" customHeight="1">
      <c r="B21" s="284"/>
      <c r="C21" s="285"/>
      <c r="D21" s="285"/>
      <c r="E21" s="287" t="s">
        <v>690</v>
      </c>
      <c r="F21" s="283" t="s">
        <v>691</v>
      </c>
      <c r="G21" s="283"/>
      <c r="H21" s="283"/>
      <c r="I21" s="283"/>
      <c r="J21" s="283"/>
      <c r="K21" s="281"/>
    </row>
    <row r="22" spans="2:11" s="1" customFormat="1" ht="15" customHeight="1">
      <c r="B22" s="284"/>
      <c r="C22" s="285"/>
      <c r="D22" s="285"/>
      <c r="E22" s="287" t="s">
        <v>692</v>
      </c>
      <c r="F22" s="283" t="s">
        <v>693</v>
      </c>
      <c r="G22" s="283"/>
      <c r="H22" s="283"/>
      <c r="I22" s="283"/>
      <c r="J22" s="283"/>
      <c r="K22" s="281"/>
    </row>
    <row r="23" spans="2:11" s="1" customFormat="1" ht="15" customHeight="1">
      <c r="B23" s="284"/>
      <c r="C23" s="285"/>
      <c r="D23" s="285"/>
      <c r="E23" s="287" t="s">
        <v>694</v>
      </c>
      <c r="F23" s="283" t="s">
        <v>695</v>
      </c>
      <c r="G23" s="283"/>
      <c r="H23" s="283"/>
      <c r="I23" s="283"/>
      <c r="J23" s="283"/>
      <c r="K23" s="281"/>
    </row>
    <row r="24" spans="2:11" s="1" customFormat="1" ht="12.75" customHeight="1">
      <c r="B24" s="284"/>
      <c r="C24" s="285"/>
      <c r="D24" s="285"/>
      <c r="E24" s="285"/>
      <c r="F24" s="285"/>
      <c r="G24" s="285"/>
      <c r="H24" s="285"/>
      <c r="I24" s="285"/>
      <c r="J24" s="285"/>
      <c r="K24" s="281"/>
    </row>
    <row r="25" spans="2:11" s="1" customFormat="1" ht="15" customHeight="1">
      <c r="B25" s="284"/>
      <c r="C25" s="283" t="s">
        <v>696</v>
      </c>
      <c r="D25" s="283"/>
      <c r="E25" s="283"/>
      <c r="F25" s="283"/>
      <c r="G25" s="283"/>
      <c r="H25" s="283"/>
      <c r="I25" s="283"/>
      <c r="J25" s="283"/>
      <c r="K25" s="281"/>
    </row>
    <row r="26" spans="2:11" s="1" customFormat="1" ht="15" customHeight="1">
      <c r="B26" s="284"/>
      <c r="C26" s="283" t="s">
        <v>697</v>
      </c>
      <c r="D26" s="283"/>
      <c r="E26" s="283"/>
      <c r="F26" s="283"/>
      <c r="G26" s="283"/>
      <c r="H26" s="283"/>
      <c r="I26" s="283"/>
      <c r="J26" s="283"/>
      <c r="K26" s="281"/>
    </row>
    <row r="27" spans="2:11" s="1" customFormat="1" ht="15" customHeight="1">
      <c r="B27" s="284"/>
      <c r="C27" s="283"/>
      <c r="D27" s="283" t="s">
        <v>698</v>
      </c>
      <c r="E27" s="283"/>
      <c r="F27" s="283"/>
      <c r="G27" s="283"/>
      <c r="H27" s="283"/>
      <c r="I27" s="283"/>
      <c r="J27" s="283"/>
      <c r="K27" s="281"/>
    </row>
    <row r="28" spans="2:11" s="1" customFormat="1" ht="15" customHeight="1">
      <c r="B28" s="284"/>
      <c r="C28" s="285"/>
      <c r="D28" s="283" t="s">
        <v>699</v>
      </c>
      <c r="E28" s="283"/>
      <c r="F28" s="283"/>
      <c r="G28" s="283"/>
      <c r="H28" s="283"/>
      <c r="I28" s="283"/>
      <c r="J28" s="283"/>
      <c r="K28" s="281"/>
    </row>
    <row r="29" spans="2:11" s="1" customFormat="1" ht="12.75" customHeight="1">
      <c r="B29" s="284"/>
      <c r="C29" s="285"/>
      <c r="D29" s="285"/>
      <c r="E29" s="285"/>
      <c r="F29" s="285"/>
      <c r="G29" s="285"/>
      <c r="H29" s="285"/>
      <c r="I29" s="285"/>
      <c r="J29" s="285"/>
      <c r="K29" s="281"/>
    </row>
    <row r="30" spans="2:11" s="1" customFormat="1" ht="15" customHeight="1">
      <c r="B30" s="284"/>
      <c r="C30" s="285"/>
      <c r="D30" s="283" t="s">
        <v>700</v>
      </c>
      <c r="E30" s="283"/>
      <c r="F30" s="283"/>
      <c r="G30" s="283"/>
      <c r="H30" s="283"/>
      <c r="I30" s="283"/>
      <c r="J30" s="283"/>
      <c r="K30" s="281"/>
    </row>
    <row r="31" spans="2:11" s="1" customFormat="1" ht="15" customHeight="1">
      <c r="B31" s="284"/>
      <c r="C31" s="285"/>
      <c r="D31" s="283" t="s">
        <v>701</v>
      </c>
      <c r="E31" s="283"/>
      <c r="F31" s="283"/>
      <c r="G31" s="283"/>
      <c r="H31" s="283"/>
      <c r="I31" s="283"/>
      <c r="J31" s="283"/>
      <c r="K31" s="281"/>
    </row>
    <row r="32" spans="2:11" s="1" customFormat="1" ht="12.75" customHeight="1">
      <c r="B32" s="284"/>
      <c r="C32" s="285"/>
      <c r="D32" s="285"/>
      <c r="E32" s="285"/>
      <c r="F32" s="285"/>
      <c r="G32" s="285"/>
      <c r="H32" s="285"/>
      <c r="I32" s="285"/>
      <c r="J32" s="285"/>
      <c r="K32" s="281"/>
    </row>
    <row r="33" spans="2:11" s="1" customFormat="1" ht="15" customHeight="1">
      <c r="B33" s="284"/>
      <c r="C33" s="285"/>
      <c r="D33" s="283" t="s">
        <v>702</v>
      </c>
      <c r="E33" s="283"/>
      <c r="F33" s="283"/>
      <c r="G33" s="283"/>
      <c r="H33" s="283"/>
      <c r="I33" s="283"/>
      <c r="J33" s="283"/>
      <c r="K33" s="281"/>
    </row>
    <row r="34" spans="2:11" s="1" customFormat="1" ht="15" customHeight="1">
      <c r="B34" s="284"/>
      <c r="C34" s="285"/>
      <c r="D34" s="283" t="s">
        <v>703</v>
      </c>
      <c r="E34" s="283"/>
      <c r="F34" s="283"/>
      <c r="G34" s="283"/>
      <c r="H34" s="283"/>
      <c r="I34" s="283"/>
      <c r="J34" s="283"/>
      <c r="K34" s="281"/>
    </row>
    <row r="35" spans="2:11" s="1" customFormat="1" ht="15" customHeight="1">
      <c r="B35" s="284"/>
      <c r="C35" s="285"/>
      <c r="D35" s="283" t="s">
        <v>704</v>
      </c>
      <c r="E35" s="283"/>
      <c r="F35" s="283"/>
      <c r="G35" s="283"/>
      <c r="H35" s="283"/>
      <c r="I35" s="283"/>
      <c r="J35" s="283"/>
      <c r="K35" s="281"/>
    </row>
    <row r="36" spans="2:11" s="1" customFormat="1" ht="15" customHeight="1">
      <c r="B36" s="284"/>
      <c r="C36" s="285"/>
      <c r="D36" s="283"/>
      <c r="E36" s="286" t="s">
        <v>112</v>
      </c>
      <c r="F36" s="283"/>
      <c r="G36" s="283" t="s">
        <v>705</v>
      </c>
      <c r="H36" s="283"/>
      <c r="I36" s="283"/>
      <c r="J36" s="283"/>
      <c r="K36" s="281"/>
    </row>
    <row r="37" spans="2:11" s="1" customFormat="1" ht="30.75" customHeight="1">
      <c r="B37" s="284"/>
      <c r="C37" s="285"/>
      <c r="D37" s="283"/>
      <c r="E37" s="286" t="s">
        <v>706</v>
      </c>
      <c r="F37" s="283"/>
      <c r="G37" s="283" t="s">
        <v>707</v>
      </c>
      <c r="H37" s="283"/>
      <c r="I37" s="283"/>
      <c r="J37" s="283"/>
      <c r="K37" s="281"/>
    </row>
    <row r="38" spans="2:11" s="1" customFormat="1" ht="15" customHeight="1">
      <c r="B38" s="284"/>
      <c r="C38" s="285"/>
      <c r="D38" s="283"/>
      <c r="E38" s="286" t="s">
        <v>56</v>
      </c>
      <c r="F38" s="283"/>
      <c r="G38" s="283" t="s">
        <v>708</v>
      </c>
      <c r="H38" s="283"/>
      <c r="I38" s="283"/>
      <c r="J38" s="283"/>
      <c r="K38" s="281"/>
    </row>
    <row r="39" spans="2:11" s="1" customFormat="1" ht="15" customHeight="1">
      <c r="B39" s="284"/>
      <c r="C39" s="285"/>
      <c r="D39" s="283"/>
      <c r="E39" s="286" t="s">
        <v>57</v>
      </c>
      <c r="F39" s="283"/>
      <c r="G39" s="283" t="s">
        <v>709</v>
      </c>
      <c r="H39" s="283"/>
      <c r="I39" s="283"/>
      <c r="J39" s="283"/>
      <c r="K39" s="281"/>
    </row>
    <row r="40" spans="2:11" s="1" customFormat="1" ht="15" customHeight="1">
      <c r="B40" s="284"/>
      <c r="C40" s="285"/>
      <c r="D40" s="283"/>
      <c r="E40" s="286" t="s">
        <v>113</v>
      </c>
      <c r="F40" s="283"/>
      <c r="G40" s="283" t="s">
        <v>710</v>
      </c>
      <c r="H40" s="283"/>
      <c r="I40" s="283"/>
      <c r="J40" s="283"/>
      <c r="K40" s="281"/>
    </row>
    <row r="41" spans="2:11" s="1" customFormat="1" ht="15" customHeight="1">
      <c r="B41" s="284"/>
      <c r="C41" s="285"/>
      <c r="D41" s="283"/>
      <c r="E41" s="286" t="s">
        <v>114</v>
      </c>
      <c r="F41" s="283"/>
      <c r="G41" s="283" t="s">
        <v>711</v>
      </c>
      <c r="H41" s="283"/>
      <c r="I41" s="283"/>
      <c r="J41" s="283"/>
      <c r="K41" s="281"/>
    </row>
    <row r="42" spans="2:11" s="1" customFormat="1" ht="15" customHeight="1">
      <c r="B42" s="284"/>
      <c r="C42" s="285"/>
      <c r="D42" s="283"/>
      <c r="E42" s="286" t="s">
        <v>712</v>
      </c>
      <c r="F42" s="283"/>
      <c r="G42" s="283" t="s">
        <v>713</v>
      </c>
      <c r="H42" s="283"/>
      <c r="I42" s="283"/>
      <c r="J42" s="283"/>
      <c r="K42" s="281"/>
    </row>
    <row r="43" spans="2:11" s="1" customFormat="1" ht="15" customHeight="1">
      <c r="B43" s="284"/>
      <c r="C43" s="285"/>
      <c r="D43" s="283"/>
      <c r="E43" s="286"/>
      <c r="F43" s="283"/>
      <c r="G43" s="283" t="s">
        <v>714</v>
      </c>
      <c r="H43" s="283"/>
      <c r="I43" s="283"/>
      <c r="J43" s="283"/>
      <c r="K43" s="281"/>
    </row>
    <row r="44" spans="2:11" s="1" customFormat="1" ht="15" customHeight="1">
      <c r="B44" s="284"/>
      <c r="C44" s="285"/>
      <c r="D44" s="283"/>
      <c r="E44" s="286" t="s">
        <v>715</v>
      </c>
      <c r="F44" s="283"/>
      <c r="G44" s="283" t="s">
        <v>716</v>
      </c>
      <c r="H44" s="283"/>
      <c r="I44" s="283"/>
      <c r="J44" s="283"/>
      <c r="K44" s="281"/>
    </row>
    <row r="45" spans="2:11" s="1" customFormat="1" ht="15" customHeight="1">
      <c r="B45" s="284"/>
      <c r="C45" s="285"/>
      <c r="D45" s="283"/>
      <c r="E45" s="286" t="s">
        <v>116</v>
      </c>
      <c r="F45" s="283"/>
      <c r="G45" s="283" t="s">
        <v>717</v>
      </c>
      <c r="H45" s="283"/>
      <c r="I45" s="283"/>
      <c r="J45" s="283"/>
      <c r="K45" s="281"/>
    </row>
    <row r="46" spans="2:11" s="1" customFormat="1" ht="12.75" customHeight="1">
      <c r="B46" s="284"/>
      <c r="C46" s="285"/>
      <c r="D46" s="283"/>
      <c r="E46" s="283"/>
      <c r="F46" s="283"/>
      <c r="G46" s="283"/>
      <c r="H46" s="283"/>
      <c r="I46" s="283"/>
      <c r="J46" s="283"/>
      <c r="K46" s="281"/>
    </row>
    <row r="47" spans="2:11" s="1" customFormat="1" ht="15" customHeight="1">
      <c r="B47" s="284"/>
      <c r="C47" s="285"/>
      <c r="D47" s="283" t="s">
        <v>718</v>
      </c>
      <c r="E47" s="283"/>
      <c r="F47" s="283"/>
      <c r="G47" s="283"/>
      <c r="H47" s="283"/>
      <c r="I47" s="283"/>
      <c r="J47" s="283"/>
      <c r="K47" s="281"/>
    </row>
    <row r="48" spans="2:11" s="1" customFormat="1" ht="15" customHeight="1">
      <c r="B48" s="284"/>
      <c r="C48" s="285"/>
      <c r="D48" s="285"/>
      <c r="E48" s="283" t="s">
        <v>719</v>
      </c>
      <c r="F48" s="283"/>
      <c r="G48" s="283"/>
      <c r="H48" s="283"/>
      <c r="I48" s="283"/>
      <c r="J48" s="283"/>
      <c r="K48" s="281"/>
    </row>
    <row r="49" spans="2:11" s="1" customFormat="1" ht="15" customHeight="1">
      <c r="B49" s="284"/>
      <c r="C49" s="285"/>
      <c r="D49" s="285"/>
      <c r="E49" s="283" t="s">
        <v>720</v>
      </c>
      <c r="F49" s="283"/>
      <c r="G49" s="283"/>
      <c r="H49" s="283"/>
      <c r="I49" s="283"/>
      <c r="J49" s="283"/>
      <c r="K49" s="281"/>
    </row>
    <row r="50" spans="2:11" s="1" customFormat="1" ht="15" customHeight="1">
      <c r="B50" s="284"/>
      <c r="C50" s="285"/>
      <c r="D50" s="285"/>
      <c r="E50" s="283" t="s">
        <v>721</v>
      </c>
      <c r="F50" s="283"/>
      <c r="G50" s="283"/>
      <c r="H50" s="283"/>
      <c r="I50" s="283"/>
      <c r="J50" s="283"/>
      <c r="K50" s="281"/>
    </row>
    <row r="51" spans="2:11" s="1" customFormat="1" ht="15" customHeight="1">
      <c r="B51" s="284"/>
      <c r="C51" s="285"/>
      <c r="D51" s="283" t="s">
        <v>722</v>
      </c>
      <c r="E51" s="283"/>
      <c r="F51" s="283"/>
      <c r="G51" s="283"/>
      <c r="H51" s="283"/>
      <c r="I51" s="283"/>
      <c r="J51" s="283"/>
      <c r="K51" s="281"/>
    </row>
    <row r="52" spans="2:11" s="1" customFormat="1" ht="25.5" customHeight="1">
      <c r="B52" s="279"/>
      <c r="C52" s="280" t="s">
        <v>723</v>
      </c>
      <c r="D52" s="280"/>
      <c r="E52" s="280"/>
      <c r="F52" s="280"/>
      <c r="G52" s="280"/>
      <c r="H52" s="280"/>
      <c r="I52" s="280"/>
      <c r="J52" s="280"/>
      <c r="K52" s="281"/>
    </row>
    <row r="53" spans="2:11" s="1" customFormat="1" ht="5.25" customHeight="1">
      <c r="B53" s="279"/>
      <c r="C53" s="282"/>
      <c r="D53" s="282"/>
      <c r="E53" s="282"/>
      <c r="F53" s="282"/>
      <c r="G53" s="282"/>
      <c r="H53" s="282"/>
      <c r="I53" s="282"/>
      <c r="J53" s="282"/>
      <c r="K53" s="281"/>
    </row>
    <row r="54" spans="2:11" s="1" customFormat="1" ht="15" customHeight="1">
      <c r="B54" s="279"/>
      <c r="C54" s="283" t="s">
        <v>724</v>
      </c>
      <c r="D54" s="283"/>
      <c r="E54" s="283"/>
      <c r="F54" s="283"/>
      <c r="G54" s="283"/>
      <c r="H54" s="283"/>
      <c r="I54" s="283"/>
      <c r="J54" s="283"/>
      <c r="K54" s="281"/>
    </row>
    <row r="55" spans="2:11" s="1" customFormat="1" ht="15" customHeight="1">
      <c r="B55" s="279"/>
      <c r="C55" s="283" t="s">
        <v>725</v>
      </c>
      <c r="D55" s="283"/>
      <c r="E55" s="283"/>
      <c r="F55" s="283"/>
      <c r="G55" s="283"/>
      <c r="H55" s="283"/>
      <c r="I55" s="283"/>
      <c r="J55" s="283"/>
      <c r="K55" s="281"/>
    </row>
    <row r="56" spans="2:11" s="1" customFormat="1" ht="12.75" customHeight="1">
      <c r="B56" s="279"/>
      <c r="C56" s="283"/>
      <c r="D56" s="283"/>
      <c r="E56" s="283"/>
      <c r="F56" s="283"/>
      <c r="G56" s="283"/>
      <c r="H56" s="283"/>
      <c r="I56" s="283"/>
      <c r="J56" s="283"/>
      <c r="K56" s="281"/>
    </row>
    <row r="57" spans="2:11" s="1" customFormat="1" ht="15" customHeight="1">
      <c r="B57" s="279"/>
      <c r="C57" s="283" t="s">
        <v>726</v>
      </c>
      <c r="D57" s="283"/>
      <c r="E57" s="283"/>
      <c r="F57" s="283"/>
      <c r="G57" s="283"/>
      <c r="H57" s="283"/>
      <c r="I57" s="283"/>
      <c r="J57" s="283"/>
      <c r="K57" s="281"/>
    </row>
    <row r="58" spans="2:11" s="1" customFormat="1" ht="15" customHeight="1">
      <c r="B58" s="279"/>
      <c r="C58" s="285"/>
      <c r="D58" s="283" t="s">
        <v>727</v>
      </c>
      <c r="E58" s="283"/>
      <c r="F58" s="283"/>
      <c r="G58" s="283"/>
      <c r="H58" s="283"/>
      <c r="I58" s="283"/>
      <c r="J58" s="283"/>
      <c r="K58" s="281"/>
    </row>
    <row r="59" spans="2:11" s="1" customFormat="1" ht="15" customHeight="1">
      <c r="B59" s="279"/>
      <c r="C59" s="285"/>
      <c r="D59" s="283" t="s">
        <v>728</v>
      </c>
      <c r="E59" s="283"/>
      <c r="F59" s="283"/>
      <c r="G59" s="283"/>
      <c r="H59" s="283"/>
      <c r="I59" s="283"/>
      <c r="J59" s="283"/>
      <c r="K59" s="281"/>
    </row>
    <row r="60" spans="2:11" s="1" customFormat="1" ht="15" customHeight="1">
      <c r="B60" s="279"/>
      <c r="C60" s="285"/>
      <c r="D60" s="283" t="s">
        <v>729</v>
      </c>
      <c r="E60" s="283"/>
      <c r="F60" s="283"/>
      <c r="G60" s="283"/>
      <c r="H60" s="283"/>
      <c r="I60" s="283"/>
      <c r="J60" s="283"/>
      <c r="K60" s="281"/>
    </row>
    <row r="61" spans="2:11" s="1" customFormat="1" ht="15" customHeight="1">
      <c r="B61" s="279"/>
      <c r="C61" s="285"/>
      <c r="D61" s="283" t="s">
        <v>730</v>
      </c>
      <c r="E61" s="283"/>
      <c r="F61" s="283"/>
      <c r="G61" s="283"/>
      <c r="H61" s="283"/>
      <c r="I61" s="283"/>
      <c r="J61" s="283"/>
      <c r="K61" s="281"/>
    </row>
    <row r="62" spans="2:11" s="1" customFormat="1" ht="15" customHeight="1">
      <c r="B62" s="279"/>
      <c r="C62" s="285"/>
      <c r="D62" s="288" t="s">
        <v>731</v>
      </c>
      <c r="E62" s="288"/>
      <c r="F62" s="288"/>
      <c r="G62" s="288"/>
      <c r="H62" s="288"/>
      <c r="I62" s="288"/>
      <c r="J62" s="288"/>
      <c r="K62" s="281"/>
    </row>
    <row r="63" spans="2:11" s="1" customFormat="1" ht="15" customHeight="1">
      <c r="B63" s="279"/>
      <c r="C63" s="285"/>
      <c r="D63" s="283" t="s">
        <v>732</v>
      </c>
      <c r="E63" s="283"/>
      <c r="F63" s="283"/>
      <c r="G63" s="283"/>
      <c r="H63" s="283"/>
      <c r="I63" s="283"/>
      <c r="J63" s="283"/>
      <c r="K63" s="281"/>
    </row>
    <row r="64" spans="2:11" s="1" customFormat="1" ht="12.75" customHeight="1">
      <c r="B64" s="279"/>
      <c r="C64" s="285"/>
      <c r="D64" s="285"/>
      <c r="E64" s="289"/>
      <c r="F64" s="285"/>
      <c r="G64" s="285"/>
      <c r="H64" s="285"/>
      <c r="I64" s="285"/>
      <c r="J64" s="285"/>
      <c r="K64" s="281"/>
    </row>
    <row r="65" spans="2:11" s="1" customFormat="1" ht="15" customHeight="1">
      <c r="B65" s="279"/>
      <c r="C65" s="285"/>
      <c r="D65" s="283" t="s">
        <v>733</v>
      </c>
      <c r="E65" s="283"/>
      <c r="F65" s="283"/>
      <c r="G65" s="283"/>
      <c r="H65" s="283"/>
      <c r="I65" s="283"/>
      <c r="J65" s="283"/>
      <c r="K65" s="281"/>
    </row>
    <row r="66" spans="2:11" s="1" customFormat="1" ht="15" customHeight="1">
      <c r="B66" s="279"/>
      <c r="C66" s="285"/>
      <c r="D66" s="288" t="s">
        <v>734</v>
      </c>
      <c r="E66" s="288"/>
      <c r="F66" s="288"/>
      <c r="G66" s="288"/>
      <c r="H66" s="288"/>
      <c r="I66" s="288"/>
      <c r="J66" s="288"/>
      <c r="K66" s="281"/>
    </row>
    <row r="67" spans="2:11" s="1" customFormat="1" ht="15" customHeight="1">
      <c r="B67" s="279"/>
      <c r="C67" s="285"/>
      <c r="D67" s="283" t="s">
        <v>735</v>
      </c>
      <c r="E67" s="283"/>
      <c r="F67" s="283"/>
      <c r="G67" s="283"/>
      <c r="H67" s="283"/>
      <c r="I67" s="283"/>
      <c r="J67" s="283"/>
      <c r="K67" s="281"/>
    </row>
    <row r="68" spans="2:11" s="1" customFormat="1" ht="15" customHeight="1">
      <c r="B68" s="279"/>
      <c r="C68" s="285"/>
      <c r="D68" s="283" t="s">
        <v>736</v>
      </c>
      <c r="E68" s="283"/>
      <c r="F68" s="283"/>
      <c r="G68" s="283"/>
      <c r="H68" s="283"/>
      <c r="I68" s="283"/>
      <c r="J68" s="283"/>
      <c r="K68" s="281"/>
    </row>
    <row r="69" spans="2:11" s="1" customFormat="1" ht="15" customHeight="1">
      <c r="B69" s="279"/>
      <c r="C69" s="285"/>
      <c r="D69" s="283" t="s">
        <v>737</v>
      </c>
      <c r="E69" s="283"/>
      <c r="F69" s="283"/>
      <c r="G69" s="283"/>
      <c r="H69" s="283"/>
      <c r="I69" s="283"/>
      <c r="J69" s="283"/>
      <c r="K69" s="281"/>
    </row>
    <row r="70" spans="2:11" s="1" customFormat="1" ht="15" customHeight="1">
      <c r="B70" s="279"/>
      <c r="C70" s="285"/>
      <c r="D70" s="283" t="s">
        <v>738</v>
      </c>
      <c r="E70" s="283"/>
      <c r="F70" s="283"/>
      <c r="G70" s="283"/>
      <c r="H70" s="283"/>
      <c r="I70" s="283"/>
      <c r="J70" s="283"/>
      <c r="K70" s="281"/>
    </row>
    <row r="71" spans="2:11" s="1" customFormat="1" ht="12.75" customHeight="1">
      <c r="B71" s="290"/>
      <c r="C71" s="291"/>
      <c r="D71" s="291"/>
      <c r="E71" s="291"/>
      <c r="F71" s="291"/>
      <c r="G71" s="291"/>
      <c r="H71" s="291"/>
      <c r="I71" s="291"/>
      <c r="J71" s="291"/>
      <c r="K71" s="292"/>
    </row>
    <row r="72" spans="2:11" s="1" customFormat="1" ht="18.75" customHeight="1">
      <c r="B72" s="293"/>
      <c r="C72" s="293"/>
      <c r="D72" s="293"/>
      <c r="E72" s="293"/>
      <c r="F72" s="293"/>
      <c r="G72" s="293"/>
      <c r="H72" s="293"/>
      <c r="I72" s="293"/>
      <c r="J72" s="293"/>
      <c r="K72" s="294"/>
    </row>
    <row r="73" spans="2:11" s="1" customFormat="1" ht="18.75" customHeight="1">
      <c r="B73" s="294"/>
      <c r="C73" s="294"/>
      <c r="D73" s="294"/>
      <c r="E73" s="294"/>
      <c r="F73" s="294"/>
      <c r="G73" s="294"/>
      <c r="H73" s="294"/>
      <c r="I73" s="294"/>
      <c r="J73" s="294"/>
      <c r="K73" s="294"/>
    </row>
    <row r="74" spans="2:11" s="1" customFormat="1" ht="7.5" customHeight="1">
      <c r="B74" s="295"/>
      <c r="C74" s="296"/>
      <c r="D74" s="296"/>
      <c r="E74" s="296"/>
      <c r="F74" s="296"/>
      <c r="G74" s="296"/>
      <c r="H74" s="296"/>
      <c r="I74" s="296"/>
      <c r="J74" s="296"/>
      <c r="K74" s="297"/>
    </row>
    <row r="75" spans="2:11" s="1" customFormat="1" ht="45" customHeight="1">
      <c r="B75" s="298"/>
      <c r="C75" s="299" t="s">
        <v>739</v>
      </c>
      <c r="D75" s="299"/>
      <c r="E75" s="299"/>
      <c r="F75" s="299"/>
      <c r="G75" s="299"/>
      <c r="H75" s="299"/>
      <c r="I75" s="299"/>
      <c r="J75" s="299"/>
      <c r="K75" s="300"/>
    </row>
    <row r="76" spans="2:11" s="1" customFormat="1" ht="17.25" customHeight="1">
      <c r="B76" s="298"/>
      <c r="C76" s="301" t="s">
        <v>740</v>
      </c>
      <c r="D76" s="301"/>
      <c r="E76" s="301"/>
      <c r="F76" s="301" t="s">
        <v>741</v>
      </c>
      <c r="G76" s="302"/>
      <c r="H76" s="301" t="s">
        <v>57</v>
      </c>
      <c r="I76" s="301" t="s">
        <v>60</v>
      </c>
      <c r="J76" s="301" t="s">
        <v>742</v>
      </c>
      <c r="K76" s="300"/>
    </row>
    <row r="77" spans="2:11" s="1" customFormat="1" ht="17.25" customHeight="1">
      <c r="B77" s="298"/>
      <c r="C77" s="303" t="s">
        <v>743</v>
      </c>
      <c r="D77" s="303"/>
      <c r="E77" s="303"/>
      <c r="F77" s="304" t="s">
        <v>744</v>
      </c>
      <c r="G77" s="305"/>
      <c r="H77" s="303"/>
      <c r="I77" s="303"/>
      <c r="J77" s="303" t="s">
        <v>745</v>
      </c>
      <c r="K77" s="300"/>
    </row>
    <row r="78" spans="2:11" s="1" customFormat="1" ht="5.25" customHeight="1">
      <c r="B78" s="298"/>
      <c r="C78" s="306"/>
      <c r="D78" s="306"/>
      <c r="E78" s="306"/>
      <c r="F78" s="306"/>
      <c r="G78" s="307"/>
      <c r="H78" s="306"/>
      <c r="I78" s="306"/>
      <c r="J78" s="306"/>
      <c r="K78" s="300"/>
    </row>
    <row r="79" spans="2:11" s="1" customFormat="1" ht="15" customHeight="1">
      <c r="B79" s="298"/>
      <c r="C79" s="286" t="s">
        <v>56</v>
      </c>
      <c r="D79" s="308"/>
      <c r="E79" s="308"/>
      <c r="F79" s="309" t="s">
        <v>746</v>
      </c>
      <c r="G79" s="310"/>
      <c r="H79" s="286" t="s">
        <v>747</v>
      </c>
      <c r="I79" s="286" t="s">
        <v>748</v>
      </c>
      <c r="J79" s="286">
        <v>20</v>
      </c>
      <c r="K79" s="300"/>
    </row>
    <row r="80" spans="2:11" s="1" customFormat="1" ht="15" customHeight="1">
      <c r="B80" s="298"/>
      <c r="C80" s="286" t="s">
        <v>749</v>
      </c>
      <c r="D80" s="286"/>
      <c r="E80" s="286"/>
      <c r="F80" s="309" t="s">
        <v>746</v>
      </c>
      <c r="G80" s="310"/>
      <c r="H80" s="286" t="s">
        <v>750</v>
      </c>
      <c r="I80" s="286" t="s">
        <v>748</v>
      </c>
      <c r="J80" s="286">
        <v>120</v>
      </c>
      <c r="K80" s="300"/>
    </row>
    <row r="81" spans="2:11" s="1" customFormat="1" ht="15" customHeight="1">
      <c r="B81" s="311"/>
      <c r="C81" s="286" t="s">
        <v>751</v>
      </c>
      <c r="D81" s="286"/>
      <c r="E81" s="286"/>
      <c r="F81" s="309" t="s">
        <v>752</v>
      </c>
      <c r="G81" s="310"/>
      <c r="H81" s="286" t="s">
        <v>753</v>
      </c>
      <c r="I81" s="286" t="s">
        <v>748</v>
      </c>
      <c r="J81" s="286">
        <v>50</v>
      </c>
      <c r="K81" s="300"/>
    </row>
    <row r="82" spans="2:11" s="1" customFormat="1" ht="15" customHeight="1">
      <c r="B82" s="311"/>
      <c r="C82" s="286" t="s">
        <v>754</v>
      </c>
      <c r="D82" s="286"/>
      <c r="E82" s="286"/>
      <c r="F82" s="309" t="s">
        <v>746</v>
      </c>
      <c r="G82" s="310"/>
      <c r="H82" s="286" t="s">
        <v>755</v>
      </c>
      <c r="I82" s="286" t="s">
        <v>756</v>
      </c>
      <c r="J82" s="286"/>
      <c r="K82" s="300"/>
    </row>
    <row r="83" spans="2:11" s="1" customFormat="1" ht="15" customHeight="1">
      <c r="B83" s="311"/>
      <c r="C83" s="312" t="s">
        <v>757</v>
      </c>
      <c r="D83" s="312"/>
      <c r="E83" s="312"/>
      <c r="F83" s="313" t="s">
        <v>752</v>
      </c>
      <c r="G83" s="312"/>
      <c r="H83" s="312" t="s">
        <v>758</v>
      </c>
      <c r="I83" s="312" t="s">
        <v>748</v>
      </c>
      <c r="J83" s="312">
        <v>15</v>
      </c>
      <c r="K83" s="300"/>
    </row>
    <row r="84" spans="2:11" s="1" customFormat="1" ht="15" customHeight="1">
      <c r="B84" s="311"/>
      <c r="C84" s="312" t="s">
        <v>759</v>
      </c>
      <c r="D84" s="312"/>
      <c r="E84" s="312"/>
      <c r="F84" s="313" t="s">
        <v>752</v>
      </c>
      <c r="G84" s="312"/>
      <c r="H84" s="312" t="s">
        <v>760</v>
      </c>
      <c r="I84" s="312" t="s">
        <v>748</v>
      </c>
      <c r="J84" s="312">
        <v>15</v>
      </c>
      <c r="K84" s="300"/>
    </row>
    <row r="85" spans="2:11" s="1" customFormat="1" ht="15" customHeight="1">
      <c r="B85" s="311"/>
      <c r="C85" s="312" t="s">
        <v>761</v>
      </c>
      <c r="D85" s="312"/>
      <c r="E85" s="312"/>
      <c r="F85" s="313" t="s">
        <v>752</v>
      </c>
      <c r="G85" s="312"/>
      <c r="H85" s="312" t="s">
        <v>762</v>
      </c>
      <c r="I85" s="312" t="s">
        <v>748</v>
      </c>
      <c r="J85" s="312">
        <v>20</v>
      </c>
      <c r="K85" s="300"/>
    </row>
    <row r="86" spans="2:11" s="1" customFormat="1" ht="15" customHeight="1">
      <c r="B86" s="311"/>
      <c r="C86" s="312" t="s">
        <v>763</v>
      </c>
      <c r="D86" s="312"/>
      <c r="E86" s="312"/>
      <c r="F86" s="313" t="s">
        <v>752</v>
      </c>
      <c r="G86" s="312"/>
      <c r="H86" s="312" t="s">
        <v>764</v>
      </c>
      <c r="I86" s="312" t="s">
        <v>748</v>
      </c>
      <c r="J86" s="312">
        <v>20</v>
      </c>
      <c r="K86" s="300"/>
    </row>
    <row r="87" spans="2:11" s="1" customFormat="1" ht="15" customHeight="1">
      <c r="B87" s="311"/>
      <c r="C87" s="286" t="s">
        <v>765</v>
      </c>
      <c r="D87" s="286"/>
      <c r="E87" s="286"/>
      <c r="F87" s="309" t="s">
        <v>752</v>
      </c>
      <c r="G87" s="310"/>
      <c r="H87" s="286" t="s">
        <v>766</v>
      </c>
      <c r="I87" s="286" t="s">
        <v>748</v>
      </c>
      <c r="J87" s="286">
        <v>50</v>
      </c>
      <c r="K87" s="300"/>
    </row>
    <row r="88" spans="2:11" s="1" customFormat="1" ht="15" customHeight="1">
      <c r="B88" s="311"/>
      <c r="C88" s="286" t="s">
        <v>767</v>
      </c>
      <c r="D88" s="286"/>
      <c r="E88" s="286"/>
      <c r="F88" s="309" t="s">
        <v>752</v>
      </c>
      <c r="G88" s="310"/>
      <c r="H88" s="286" t="s">
        <v>768</v>
      </c>
      <c r="I88" s="286" t="s">
        <v>748</v>
      </c>
      <c r="J88" s="286">
        <v>20</v>
      </c>
      <c r="K88" s="300"/>
    </row>
    <row r="89" spans="2:11" s="1" customFormat="1" ht="15" customHeight="1">
      <c r="B89" s="311"/>
      <c r="C89" s="286" t="s">
        <v>769</v>
      </c>
      <c r="D89" s="286"/>
      <c r="E89" s="286"/>
      <c r="F89" s="309" t="s">
        <v>752</v>
      </c>
      <c r="G89" s="310"/>
      <c r="H89" s="286" t="s">
        <v>770</v>
      </c>
      <c r="I89" s="286" t="s">
        <v>748</v>
      </c>
      <c r="J89" s="286">
        <v>20</v>
      </c>
      <c r="K89" s="300"/>
    </row>
    <row r="90" spans="2:11" s="1" customFormat="1" ht="15" customHeight="1">
      <c r="B90" s="311"/>
      <c r="C90" s="286" t="s">
        <v>771</v>
      </c>
      <c r="D90" s="286"/>
      <c r="E90" s="286"/>
      <c r="F90" s="309" t="s">
        <v>752</v>
      </c>
      <c r="G90" s="310"/>
      <c r="H90" s="286" t="s">
        <v>772</v>
      </c>
      <c r="I90" s="286" t="s">
        <v>748</v>
      </c>
      <c r="J90" s="286">
        <v>50</v>
      </c>
      <c r="K90" s="300"/>
    </row>
    <row r="91" spans="2:11" s="1" customFormat="1" ht="15" customHeight="1">
      <c r="B91" s="311"/>
      <c r="C91" s="286" t="s">
        <v>773</v>
      </c>
      <c r="D91" s="286"/>
      <c r="E91" s="286"/>
      <c r="F91" s="309" t="s">
        <v>752</v>
      </c>
      <c r="G91" s="310"/>
      <c r="H91" s="286" t="s">
        <v>773</v>
      </c>
      <c r="I91" s="286" t="s">
        <v>748</v>
      </c>
      <c r="J91" s="286">
        <v>50</v>
      </c>
      <c r="K91" s="300"/>
    </row>
    <row r="92" spans="2:11" s="1" customFormat="1" ht="15" customHeight="1">
      <c r="B92" s="311"/>
      <c r="C92" s="286" t="s">
        <v>774</v>
      </c>
      <c r="D92" s="286"/>
      <c r="E92" s="286"/>
      <c r="F92" s="309" t="s">
        <v>752</v>
      </c>
      <c r="G92" s="310"/>
      <c r="H92" s="286" t="s">
        <v>775</v>
      </c>
      <c r="I92" s="286" t="s">
        <v>748</v>
      </c>
      <c r="J92" s="286">
        <v>255</v>
      </c>
      <c r="K92" s="300"/>
    </row>
    <row r="93" spans="2:11" s="1" customFormat="1" ht="15" customHeight="1">
      <c r="B93" s="311"/>
      <c r="C93" s="286" t="s">
        <v>776</v>
      </c>
      <c r="D93" s="286"/>
      <c r="E93" s="286"/>
      <c r="F93" s="309" t="s">
        <v>746</v>
      </c>
      <c r="G93" s="310"/>
      <c r="H93" s="286" t="s">
        <v>777</v>
      </c>
      <c r="I93" s="286" t="s">
        <v>778</v>
      </c>
      <c r="J93" s="286"/>
      <c r="K93" s="300"/>
    </row>
    <row r="94" spans="2:11" s="1" customFormat="1" ht="15" customHeight="1">
      <c r="B94" s="311"/>
      <c r="C94" s="286" t="s">
        <v>779</v>
      </c>
      <c r="D94" s="286"/>
      <c r="E94" s="286"/>
      <c r="F94" s="309" t="s">
        <v>746</v>
      </c>
      <c r="G94" s="310"/>
      <c r="H94" s="286" t="s">
        <v>780</v>
      </c>
      <c r="I94" s="286" t="s">
        <v>781</v>
      </c>
      <c r="J94" s="286"/>
      <c r="K94" s="300"/>
    </row>
    <row r="95" spans="2:11" s="1" customFormat="1" ht="15" customHeight="1">
      <c r="B95" s="311"/>
      <c r="C95" s="286" t="s">
        <v>782</v>
      </c>
      <c r="D95" s="286"/>
      <c r="E95" s="286"/>
      <c r="F95" s="309" t="s">
        <v>746</v>
      </c>
      <c r="G95" s="310"/>
      <c r="H95" s="286" t="s">
        <v>782</v>
      </c>
      <c r="I95" s="286" t="s">
        <v>781</v>
      </c>
      <c r="J95" s="286"/>
      <c r="K95" s="300"/>
    </row>
    <row r="96" spans="2:11" s="1" customFormat="1" ht="15" customHeight="1">
      <c r="B96" s="311"/>
      <c r="C96" s="286" t="s">
        <v>41</v>
      </c>
      <c r="D96" s="286"/>
      <c r="E96" s="286"/>
      <c r="F96" s="309" t="s">
        <v>746</v>
      </c>
      <c r="G96" s="310"/>
      <c r="H96" s="286" t="s">
        <v>783</v>
      </c>
      <c r="I96" s="286" t="s">
        <v>781</v>
      </c>
      <c r="J96" s="286"/>
      <c r="K96" s="300"/>
    </row>
    <row r="97" spans="2:11" s="1" customFormat="1" ht="15" customHeight="1">
      <c r="B97" s="311"/>
      <c r="C97" s="286" t="s">
        <v>51</v>
      </c>
      <c r="D97" s="286"/>
      <c r="E97" s="286"/>
      <c r="F97" s="309" t="s">
        <v>746</v>
      </c>
      <c r="G97" s="310"/>
      <c r="H97" s="286" t="s">
        <v>784</v>
      </c>
      <c r="I97" s="286" t="s">
        <v>781</v>
      </c>
      <c r="J97" s="286"/>
      <c r="K97" s="300"/>
    </row>
    <row r="98" spans="2:11" s="1" customFormat="1" ht="15" customHeight="1">
      <c r="B98" s="314"/>
      <c r="C98" s="315"/>
      <c r="D98" s="315"/>
      <c r="E98" s="315"/>
      <c r="F98" s="315"/>
      <c r="G98" s="315"/>
      <c r="H98" s="315"/>
      <c r="I98" s="315"/>
      <c r="J98" s="315"/>
      <c r="K98" s="316"/>
    </row>
    <row r="99" spans="2:11" s="1" customFormat="1" ht="18.75" customHeight="1">
      <c r="B99" s="317"/>
      <c r="C99" s="318"/>
      <c r="D99" s="318"/>
      <c r="E99" s="318"/>
      <c r="F99" s="318"/>
      <c r="G99" s="318"/>
      <c r="H99" s="318"/>
      <c r="I99" s="318"/>
      <c r="J99" s="318"/>
      <c r="K99" s="317"/>
    </row>
    <row r="100" spans="2:11" s="1" customFormat="1" ht="18.75" customHeight="1">
      <c r="B100" s="294"/>
      <c r="C100" s="294"/>
      <c r="D100" s="294"/>
      <c r="E100" s="294"/>
      <c r="F100" s="294"/>
      <c r="G100" s="294"/>
      <c r="H100" s="294"/>
      <c r="I100" s="294"/>
      <c r="J100" s="294"/>
      <c r="K100" s="294"/>
    </row>
    <row r="101" spans="2:11" s="1" customFormat="1" ht="7.5" customHeight="1">
      <c r="B101" s="295"/>
      <c r="C101" s="296"/>
      <c r="D101" s="296"/>
      <c r="E101" s="296"/>
      <c r="F101" s="296"/>
      <c r="G101" s="296"/>
      <c r="H101" s="296"/>
      <c r="I101" s="296"/>
      <c r="J101" s="296"/>
      <c r="K101" s="297"/>
    </row>
    <row r="102" spans="2:11" s="1" customFormat="1" ht="45" customHeight="1">
      <c r="B102" s="298"/>
      <c r="C102" s="299" t="s">
        <v>785</v>
      </c>
      <c r="D102" s="299"/>
      <c r="E102" s="299"/>
      <c r="F102" s="299"/>
      <c r="G102" s="299"/>
      <c r="H102" s="299"/>
      <c r="I102" s="299"/>
      <c r="J102" s="299"/>
      <c r="K102" s="300"/>
    </row>
    <row r="103" spans="2:11" s="1" customFormat="1" ht="17.25" customHeight="1">
      <c r="B103" s="298"/>
      <c r="C103" s="301" t="s">
        <v>740</v>
      </c>
      <c r="D103" s="301"/>
      <c r="E103" s="301"/>
      <c r="F103" s="301" t="s">
        <v>741</v>
      </c>
      <c r="G103" s="302"/>
      <c r="H103" s="301" t="s">
        <v>57</v>
      </c>
      <c r="I103" s="301" t="s">
        <v>60</v>
      </c>
      <c r="J103" s="301" t="s">
        <v>742</v>
      </c>
      <c r="K103" s="300"/>
    </row>
    <row r="104" spans="2:11" s="1" customFormat="1" ht="17.25" customHeight="1">
      <c r="B104" s="298"/>
      <c r="C104" s="303" t="s">
        <v>743</v>
      </c>
      <c r="D104" s="303"/>
      <c r="E104" s="303"/>
      <c r="F104" s="304" t="s">
        <v>744</v>
      </c>
      <c r="G104" s="305"/>
      <c r="H104" s="303"/>
      <c r="I104" s="303"/>
      <c r="J104" s="303" t="s">
        <v>745</v>
      </c>
      <c r="K104" s="300"/>
    </row>
    <row r="105" spans="2:11" s="1" customFormat="1" ht="5.25" customHeight="1">
      <c r="B105" s="298"/>
      <c r="C105" s="301"/>
      <c r="D105" s="301"/>
      <c r="E105" s="301"/>
      <c r="F105" s="301"/>
      <c r="G105" s="319"/>
      <c r="H105" s="301"/>
      <c r="I105" s="301"/>
      <c r="J105" s="301"/>
      <c r="K105" s="300"/>
    </row>
    <row r="106" spans="2:11" s="1" customFormat="1" ht="15" customHeight="1">
      <c r="B106" s="298"/>
      <c r="C106" s="286" t="s">
        <v>56</v>
      </c>
      <c r="D106" s="308"/>
      <c r="E106" s="308"/>
      <c r="F106" s="309" t="s">
        <v>746</v>
      </c>
      <c r="G106" s="286"/>
      <c r="H106" s="286" t="s">
        <v>786</v>
      </c>
      <c r="I106" s="286" t="s">
        <v>748</v>
      </c>
      <c r="J106" s="286">
        <v>20</v>
      </c>
      <c r="K106" s="300"/>
    </row>
    <row r="107" spans="2:11" s="1" customFormat="1" ht="15" customHeight="1">
      <c r="B107" s="298"/>
      <c r="C107" s="286" t="s">
        <v>749</v>
      </c>
      <c r="D107" s="286"/>
      <c r="E107" s="286"/>
      <c r="F107" s="309" t="s">
        <v>746</v>
      </c>
      <c r="G107" s="286"/>
      <c r="H107" s="286" t="s">
        <v>786</v>
      </c>
      <c r="I107" s="286" t="s">
        <v>748</v>
      </c>
      <c r="J107" s="286">
        <v>120</v>
      </c>
      <c r="K107" s="300"/>
    </row>
    <row r="108" spans="2:11" s="1" customFormat="1" ht="15" customHeight="1">
      <c r="B108" s="311"/>
      <c r="C108" s="286" t="s">
        <v>751</v>
      </c>
      <c r="D108" s="286"/>
      <c r="E108" s="286"/>
      <c r="F108" s="309" t="s">
        <v>752</v>
      </c>
      <c r="G108" s="286"/>
      <c r="H108" s="286" t="s">
        <v>786</v>
      </c>
      <c r="I108" s="286" t="s">
        <v>748</v>
      </c>
      <c r="J108" s="286">
        <v>50</v>
      </c>
      <c r="K108" s="300"/>
    </row>
    <row r="109" spans="2:11" s="1" customFormat="1" ht="15" customHeight="1">
      <c r="B109" s="311"/>
      <c r="C109" s="286" t="s">
        <v>754</v>
      </c>
      <c r="D109" s="286"/>
      <c r="E109" s="286"/>
      <c r="F109" s="309" t="s">
        <v>746</v>
      </c>
      <c r="G109" s="286"/>
      <c r="H109" s="286" t="s">
        <v>786</v>
      </c>
      <c r="I109" s="286" t="s">
        <v>756</v>
      </c>
      <c r="J109" s="286"/>
      <c r="K109" s="300"/>
    </row>
    <row r="110" spans="2:11" s="1" customFormat="1" ht="15" customHeight="1">
      <c r="B110" s="311"/>
      <c r="C110" s="286" t="s">
        <v>765</v>
      </c>
      <c r="D110" s="286"/>
      <c r="E110" s="286"/>
      <c r="F110" s="309" t="s">
        <v>752</v>
      </c>
      <c r="G110" s="286"/>
      <c r="H110" s="286" t="s">
        <v>786</v>
      </c>
      <c r="I110" s="286" t="s">
        <v>748</v>
      </c>
      <c r="J110" s="286">
        <v>50</v>
      </c>
      <c r="K110" s="300"/>
    </row>
    <row r="111" spans="2:11" s="1" customFormat="1" ht="15" customHeight="1">
      <c r="B111" s="311"/>
      <c r="C111" s="286" t="s">
        <v>773</v>
      </c>
      <c r="D111" s="286"/>
      <c r="E111" s="286"/>
      <c r="F111" s="309" t="s">
        <v>752</v>
      </c>
      <c r="G111" s="286"/>
      <c r="H111" s="286" t="s">
        <v>786</v>
      </c>
      <c r="I111" s="286" t="s">
        <v>748</v>
      </c>
      <c r="J111" s="286">
        <v>50</v>
      </c>
      <c r="K111" s="300"/>
    </row>
    <row r="112" spans="2:11" s="1" customFormat="1" ht="15" customHeight="1">
      <c r="B112" s="311"/>
      <c r="C112" s="286" t="s">
        <v>771</v>
      </c>
      <c r="D112" s="286"/>
      <c r="E112" s="286"/>
      <c r="F112" s="309" t="s">
        <v>752</v>
      </c>
      <c r="G112" s="286"/>
      <c r="H112" s="286" t="s">
        <v>786</v>
      </c>
      <c r="I112" s="286" t="s">
        <v>748</v>
      </c>
      <c r="J112" s="286">
        <v>50</v>
      </c>
      <c r="K112" s="300"/>
    </row>
    <row r="113" spans="2:11" s="1" customFormat="1" ht="15" customHeight="1">
      <c r="B113" s="311"/>
      <c r="C113" s="286" t="s">
        <v>56</v>
      </c>
      <c r="D113" s="286"/>
      <c r="E113" s="286"/>
      <c r="F113" s="309" t="s">
        <v>746</v>
      </c>
      <c r="G113" s="286"/>
      <c r="H113" s="286" t="s">
        <v>787</v>
      </c>
      <c r="I113" s="286" t="s">
        <v>748</v>
      </c>
      <c r="J113" s="286">
        <v>20</v>
      </c>
      <c r="K113" s="300"/>
    </row>
    <row r="114" spans="2:11" s="1" customFormat="1" ht="15" customHeight="1">
      <c r="B114" s="311"/>
      <c r="C114" s="286" t="s">
        <v>788</v>
      </c>
      <c r="D114" s="286"/>
      <c r="E114" s="286"/>
      <c r="F114" s="309" t="s">
        <v>746</v>
      </c>
      <c r="G114" s="286"/>
      <c r="H114" s="286" t="s">
        <v>789</v>
      </c>
      <c r="I114" s="286" t="s">
        <v>748</v>
      </c>
      <c r="J114" s="286">
        <v>120</v>
      </c>
      <c r="K114" s="300"/>
    </row>
    <row r="115" spans="2:11" s="1" customFormat="1" ht="15" customHeight="1">
      <c r="B115" s="311"/>
      <c r="C115" s="286" t="s">
        <v>41</v>
      </c>
      <c r="D115" s="286"/>
      <c r="E115" s="286"/>
      <c r="F115" s="309" t="s">
        <v>746</v>
      </c>
      <c r="G115" s="286"/>
      <c r="H115" s="286" t="s">
        <v>790</v>
      </c>
      <c r="I115" s="286" t="s">
        <v>781</v>
      </c>
      <c r="J115" s="286"/>
      <c r="K115" s="300"/>
    </row>
    <row r="116" spans="2:11" s="1" customFormat="1" ht="15" customHeight="1">
      <c r="B116" s="311"/>
      <c r="C116" s="286" t="s">
        <v>51</v>
      </c>
      <c r="D116" s="286"/>
      <c r="E116" s="286"/>
      <c r="F116" s="309" t="s">
        <v>746</v>
      </c>
      <c r="G116" s="286"/>
      <c r="H116" s="286" t="s">
        <v>791</v>
      </c>
      <c r="I116" s="286" t="s">
        <v>781</v>
      </c>
      <c r="J116" s="286"/>
      <c r="K116" s="300"/>
    </row>
    <row r="117" spans="2:11" s="1" customFormat="1" ht="15" customHeight="1">
      <c r="B117" s="311"/>
      <c r="C117" s="286" t="s">
        <v>60</v>
      </c>
      <c r="D117" s="286"/>
      <c r="E117" s="286"/>
      <c r="F117" s="309" t="s">
        <v>746</v>
      </c>
      <c r="G117" s="286"/>
      <c r="H117" s="286" t="s">
        <v>792</v>
      </c>
      <c r="I117" s="286" t="s">
        <v>793</v>
      </c>
      <c r="J117" s="286"/>
      <c r="K117" s="300"/>
    </row>
    <row r="118" spans="2:11" s="1" customFormat="1" ht="15" customHeight="1">
      <c r="B118" s="314"/>
      <c r="C118" s="320"/>
      <c r="D118" s="320"/>
      <c r="E118" s="320"/>
      <c r="F118" s="320"/>
      <c r="G118" s="320"/>
      <c r="H118" s="320"/>
      <c r="I118" s="320"/>
      <c r="J118" s="320"/>
      <c r="K118" s="316"/>
    </row>
    <row r="119" spans="2:11" s="1" customFormat="1" ht="18.75" customHeight="1">
      <c r="B119" s="321"/>
      <c r="C119" s="322"/>
      <c r="D119" s="322"/>
      <c r="E119" s="322"/>
      <c r="F119" s="323"/>
      <c r="G119" s="322"/>
      <c r="H119" s="322"/>
      <c r="I119" s="322"/>
      <c r="J119" s="322"/>
      <c r="K119" s="321"/>
    </row>
    <row r="120" spans="2:11" s="1" customFormat="1" ht="18.75" customHeight="1">
      <c r="B120" s="294"/>
      <c r="C120" s="294"/>
      <c r="D120" s="294"/>
      <c r="E120" s="294"/>
      <c r="F120" s="294"/>
      <c r="G120" s="294"/>
      <c r="H120" s="294"/>
      <c r="I120" s="294"/>
      <c r="J120" s="294"/>
      <c r="K120" s="294"/>
    </row>
    <row r="121" spans="2:11" s="1" customFormat="1" ht="7.5" customHeight="1">
      <c r="B121" s="324"/>
      <c r="C121" s="325"/>
      <c r="D121" s="325"/>
      <c r="E121" s="325"/>
      <c r="F121" s="325"/>
      <c r="G121" s="325"/>
      <c r="H121" s="325"/>
      <c r="I121" s="325"/>
      <c r="J121" s="325"/>
      <c r="K121" s="326"/>
    </row>
    <row r="122" spans="2:11" s="1" customFormat="1" ht="45" customHeight="1">
      <c r="B122" s="327"/>
      <c r="C122" s="277" t="s">
        <v>794</v>
      </c>
      <c r="D122" s="277"/>
      <c r="E122" s="277"/>
      <c r="F122" s="277"/>
      <c r="G122" s="277"/>
      <c r="H122" s="277"/>
      <c r="I122" s="277"/>
      <c r="J122" s="277"/>
      <c r="K122" s="328"/>
    </row>
    <row r="123" spans="2:11" s="1" customFormat="1" ht="17.25" customHeight="1">
      <c r="B123" s="329"/>
      <c r="C123" s="301" t="s">
        <v>740</v>
      </c>
      <c r="D123" s="301"/>
      <c r="E123" s="301"/>
      <c r="F123" s="301" t="s">
        <v>741</v>
      </c>
      <c r="G123" s="302"/>
      <c r="H123" s="301" t="s">
        <v>57</v>
      </c>
      <c r="I123" s="301" t="s">
        <v>60</v>
      </c>
      <c r="J123" s="301" t="s">
        <v>742</v>
      </c>
      <c r="K123" s="330"/>
    </row>
    <row r="124" spans="2:11" s="1" customFormat="1" ht="17.25" customHeight="1">
      <c r="B124" s="329"/>
      <c r="C124" s="303" t="s">
        <v>743</v>
      </c>
      <c r="D124" s="303"/>
      <c r="E124" s="303"/>
      <c r="F124" s="304" t="s">
        <v>744</v>
      </c>
      <c r="G124" s="305"/>
      <c r="H124" s="303"/>
      <c r="I124" s="303"/>
      <c r="J124" s="303" t="s">
        <v>745</v>
      </c>
      <c r="K124" s="330"/>
    </row>
    <row r="125" spans="2:11" s="1" customFormat="1" ht="5.25" customHeight="1">
      <c r="B125" s="331"/>
      <c r="C125" s="306"/>
      <c r="D125" s="306"/>
      <c r="E125" s="306"/>
      <c r="F125" s="306"/>
      <c r="G125" s="332"/>
      <c r="H125" s="306"/>
      <c r="I125" s="306"/>
      <c r="J125" s="306"/>
      <c r="K125" s="333"/>
    </row>
    <row r="126" spans="2:11" s="1" customFormat="1" ht="15" customHeight="1">
      <c r="B126" s="331"/>
      <c r="C126" s="286" t="s">
        <v>749</v>
      </c>
      <c r="D126" s="308"/>
      <c r="E126" s="308"/>
      <c r="F126" s="309" t="s">
        <v>746</v>
      </c>
      <c r="G126" s="286"/>
      <c r="H126" s="286" t="s">
        <v>786</v>
      </c>
      <c r="I126" s="286" t="s">
        <v>748</v>
      </c>
      <c r="J126" s="286">
        <v>120</v>
      </c>
      <c r="K126" s="334"/>
    </row>
    <row r="127" spans="2:11" s="1" customFormat="1" ht="15" customHeight="1">
      <c r="B127" s="331"/>
      <c r="C127" s="286" t="s">
        <v>795</v>
      </c>
      <c r="D127" s="286"/>
      <c r="E127" s="286"/>
      <c r="F127" s="309" t="s">
        <v>746</v>
      </c>
      <c r="G127" s="286"/>
      <c r="H127" s="286" t="s">
        <v>796</v>
      </c>
      <c r="I127" s="286" t="s">
        <v>748</v>
      </c>
      <c r="J127" s="286" t="s">
        <v>797</v>
      </c>
      <c r="K127" s="334"/>
    </row>
    <row r="128" spans="2:11" s="1" customFormat="1" ht="15" customHeight="1">
      <c r="B128" s="331"/>
      <c r="C128" s="286" t="s">
        <v>694</v>
      </c>
      <c r="D128" s="286"/>
      <c r="E128" s="286"/>
      <c r="F128" s="309" t="s">
        <v>746</v>
      </c>
      <c r="G128" s="286"/>
      <c r="H128" s="286" t="s">
        <v>798</v>
      </c>
      <c r="I128" s="286" t="s">
        <v>748</v>
      </c>
      <c r="J128" s="286" t="s">
        <v>797</v>
      </c>
      <c r="K128" s="334"/>
    </row>
    <row r="129" spans="2:11" s="1" customFormat="1" ht="15" customHeight="1">
      <c r="B129" s="331"/>
      <c r="C129" s="286" t="s">
        <v>757</v>
      </c>
      <c r="D129" s="286"/>
      <c r="E129" s="286"/>
      <c r="F129" s="309" t="s">
        <v>752</v>
      </c>
      <c r="G129" s="286"/>
      <c r="H129" s="286" t="s">
        <v>758</v>
      </c>
      <c r="I129" s="286" t="s">
        <v>748</v>
      </c>
      <c r="J129" s="286">
        <v>15</v>
      </c>
      <c r="K129" s="334"/>
    </row>
    <row r="130" spans="2:11" s="1" customFormat="1" ht="15" customHeight="1">
      <c r="B130" s="331"/>
      <c r="C130" s="312" t="s">
        <v>759</v>
      </c>
      <c r="D130" s="312"/>
      <c r="E130" s="312"/>
      <c r="F130" s="313" t="s">
        <v>752</v>
      </c>
      <c r="G130" s="312"/>
      <c r="H130" s="312" t="s">
        <v>760</v>
      </c>
      <c r="I130" s="312" t="s">
        <v>748</v>
      </c>
      <c r="J130" s="312">
        <v>15</v>
      </c>
      <c r="K130" s="334"/>
    </row>
    <row r="131" spans="2:11" s="1" customFormat="1" ht="15" customHeight="1">
      <c r="B131" s="331"/>
      <c r="C131" s="312" t="s">
        <v>761</v>
      </c>
      <c r="D131" s="312"/>
      <c r="E131" s="312"/>
      <c r="F131" s="313" t="s">
        <v>752</v>
      </c>
      <c r="G131" s="312"/>
      <c r="H131" s="312" t="s">
        <v>762</v>
      </c>
      <c r="I131" s="312" t="s">
        <v>748</v>
      </c>
      <c r="J131" s="312">
        <v>20</v>
      </c>
      <c r="K131" s="334"/>
    </row>
    <row r="132" spans="2:11" s="1" customFormat="1" ht="15" customHeight="1">
      <c r="B132" s="331"/>
      <c r="C132" s="312" t="s">
        <v>763</v>
      </c>
      <c r="D132" s="312"/>
      <c r="E132" s="312"/>
      <c r="F132" s="313" t="s">
        <v>752</v>
      </c>
      <c r="G132" s="312"/>
      <c r="H132" s="312" t="s">
        <v>764</v>
      </c>
      <c r="I132" s="312" t="s">
        <v>748</v>
      </c>
      <c r="J132" s="312">
        <v>20</v>
      </c>
      <c r="K132" s="334"/>
    </row>
    <row r="133" spans="2:11" s="1" customFormat="1" ht="15" customHeight="1">
      <c r="B133" s="331"/>
      <c r="C133" s="286" t="s">
        <v>751</v>
      </c>
      <c r="D133" s="286"/>
      <c r="E133" s="286"/>
      <c r="F133" s="309" t="s">
        <v>752</v>
      </c>
      <c r="G133" s="286"/>
      <c r="H133" s="286" t="s">
        <v>786</v>
      </c>
      <c r="I133" s="286" t="s">
        <v>748</v>
      </c>
      <c r="J133" s="286">
        <v>50</v>
      </c>
      <c r="K133" s="334"/>
    </row>
    <row r="134" spans="2:11" s="1" customFormat="1" ht="15" customHeight="1">
      <c r="B134" s="331"/>
      <c r="C134" s="286" t="s">
        <v>765</v>
      </c>
      <c r="D134" s="286"/>
      <c r="E134" s="286"/>
      <c r="F134" s="309" t="s">
        <v>752</v>
      </c>
      <c r="G134" s="286"/>
      <c r="H134" s="286" t="s">
        <v>786</v>
      </c>
      <c r="I134" s="286" t="s">
        <v>748</v>
      </c>
      <c r="J134" s="286">
        <v>50</v>
      </c>
      <c r="K134" s="334"/>
    </row>
    <row r="135" spans="2:11" s="1" customFormat="1" ht="15" customHeight="1">
      <c r="B135" s="331"/>
      <c r="C135" s="286" t="s">
        <v>771</v>
      </c>
      <c r="D135" s="286"/>
      <c r="E135" s="286"/>
      <c r="F135" s="309" t="s">
        <v>752</v>
      </c>
      <c r="G135" s="286"/>
      <c r="H135" s="286" t="s">
        <v>786</v>
      </c>
      <c r="I135" s="286" t="s">
        <v>748</v>
      </c>
      <c r="J135" s="286">
        <v>50</v>
      </c>
      <c r="K135" s="334"/>
    </row>
    <row r="136" spans="2:11" s="1" customFormat="1" ht="15" customHeight="1">
      <c r="B136" s="331"/>
      <c r="C136" s="286" t="s">
        <v>773</v>
      </c>
      <c r="D136" s="286"/>
      <c r="E136" s="286"/>
      <c r="F136" s="309" t="s">
        <v>752</v>
      </c>
      <c r="G136" s="286"/>
      <c r="H136" s="286" t="s">
        <v>786</v>
      </c>
      <c r="I136" s="286" t="s">
        <v>748</v>
      </c>
      <c r="J136" s="286">
        <v>50</v>
      </c>
      <c r="K136" s="334"/>
    </row>
    <row r="137" spans="2:11" s="1" customFormat="1" ht="15" customHeight="1">
      <c r="B137" s="331"/>
      <c r="C137" s="286" t="s">
        <v>774</v>
      </c>
      <c r="D137" s="286"/>
      <c r="E137" s="286"/>
      <c r="F137" s="309" t="s">
        <v>752</v>
      </c>
      <c r="G137" s="286"/>
      <c r="H137" s="286" t="s">
        <v>799</v>
      </c>
      <c r="I137" s="286" t="s">
        <v>748</v>
      </c>
      <c r="J137" s="286">
        <v>255</v>
      </c>
      <c r="K137" s="334"/>
    </row>
    <row r="138" spans="2:11" s="1" customFormat="1" ht="15" customHeight="1">
      <c r="B138" s="331"/>
      <c r="C138" s="286" t="s">
        <v>776</v>
      </c>
      <c r="D138" s="286"/>
      <c r="E138" s="286"/>
      <c r="F138" s="309" t="s">
        <v>746</v>
      </c>
      <c r="G138" s="286"/>
      <c r="H138" s="286" t="s">
        <v>800</v>
      </c>
      <c r="I138" s="286" t="s">
        <v>778</v>
      </c>
      <c r="J138" s="286"/>
      <c r="K138" s="334"/>
    </row>
    <row r="139" spans="2:11" s="1" customFormat="1" ht="15" customHeight="1">
      <c r="B139" s="331"/>
      <c r="C139" s="286" t="s">
        <v>779</v>
      </c>
      <c r="D139" s="286"/>
      <c r="E139" s="286"/>
      <c r="F139" s="309" t="s">
        <v>746</v>
      </c>
      <c r="G139" s="286"/>
      <c r="H139" s="286" t="s">
        <v>801</v>
      </c>
      <c r="I139" s="286" t="s">
        <v>781</v>
      </c>
      <c r="J139" s="286"/>
      <c r="K139" s="334"/>
    </row>
    <row r="140" spans="2:11" s="1" customFormat="1" ht="15" customHeight="1">
      <c r="B140" s="331"/>
      <c r="C140" s="286" t="s">
        <v>782</v>
      </c>
      <c r="D140" s="286"/>
      <c r="E140" s="286"/>
      <c r="F140" s="309" t="s">
        <v>746</v>
      </c>
      <c r="G140" s="286"/>
      <c r="H140" s="286" t="s">
        <v>782</v>
      </c>
      <c r="I140" s="286" t="s">
        <v>781</v>
      </c>
      <c r="J140" s="286"/>
      <c r="K140" s="334"/>
    </row>
    <row r="141" spans="2:11" s="1" customFormat="1" ht="15" customHeight="1">
      <c r="B141" s="331"/>
      <c r="C141" s="286" t="s">
        <v>41</v>
      </c>
      <c r="D141" s="286"/>
      <c r="E141" s="286"/>
      <c r="F141" s="309" t="s">
        <v>746</v>
      </c>
      <c r="G141" s="286"/>
      <c r="H141" s="286" t="s">
        <v>802</v>
      </c>
      <c r="I141" s="286" t="s">
        <v>781</v>
      </c>
      <c r="J141" s="286"/>
      <c r="K141" s="334"/>
    </row>
    <row r="142" spans="2:11" s="1" customFormat="1" ht="15" customHeight="1">
      <c r="B142" s="331"/>
      <c r="C142" s="286" t="s">
        <v>803</v>
      </c>
      <c r="D142" s="286"/>
      <c r="E142" s="286"/>
      <c r="F142" s="309" t="s">
        <v>746</v>
      </c>
      <c r="G142" s="286"/>
      <c r="H142" s="286" t="s">
        <v>804</v>
      </c>
      <c r="I142" s="286" t="s">
        <v>781</v>
      </c>
      <c r="J142" s="286"/>
      <c r="K142" s="334"/>
    </row>
    <row r="143" spans="2:11" s="1" customFormat="1" ht="15" customHeight="1">
      <c r="B143" s="335"/>
      <c r="C143" s="336"/>
      <c r="D143" s="336"/>
      <c r="E143" s="336"/>
      <c r="F143" s="336"/>
      <c r="G143" s="336"/>
      <c r="H143" s="336"/>
      <c r="I143" s="336"/>
      <c r="J143" s="336"/>
      <c r="K143" s="337"/>
    </row>
    <row r="144" spans="2:11" s="1" customFormat="1" ht="18.75" customHeight="1">
      <c r="B144" s="322"/>
      <c r="C144" s="322"/>
      <c r="D144" s="322"/>
      <c r="E144" s="322"/>
      <c r="F144" s="323"/>
      <c r="G144" s="322"/>
      <c r="H144" s="322"/>
      <c r="I144" s="322"/>
      <c r="J144" s="322"/>
      <c r="K144" s="322"/>
    </row>
    <row r="145" spans="2:11" s="1" customFormat="1" ht="18.75" customHeight="1">
      <c r="B145" s="294"/>
      <c r="C145" s="294"/>
      <c r="D145" s="294"/>
      <c r="E145" s="294"/>
      <c r="F145" s="294"/>
      <c r="G145" s="294"/>
      <c r="H145" s="294"/>
      <c r="I145" s="294"/>
      <c r="J145" s="294"/>
      <c r="K145" s="294"/>
    </row>
    <row r="146" spans="2:11" s="1" customFormat="1" ht="7.5" customHeight="1">
      <c r="B146" s="295"/>
      <c r="C146" s="296"/>
      <c r="D146" s="296"/>
      <c r="E146" s="296"/>
      <c r="F146" s="296"/>
      <c r="G146" s="296"/>
      <c r="H146" s="296"/>
      <c r="I146" s="296"/>
      <c r="J146" s="296"/>
      <c r="K146" s="297"/>
    </row>
    <row r="147" spans="2:11" s="1" customFormat="1" ht="45" customHeight="1">
      <c r="B147" s="298"/>
      <c r="C147" s="299" t="s">
        <v>805</v>
      </c>
      <c r="D147" s="299"/>
      <c r="E147" s="299"/>
      <c r="F147" s="299"/>
      <c r="G147" s="299"/>
      <c r="H147" s="299"/>
      <c r="I147" s="299"/>
      <c r="J147" s="299"/>
      <c r="K147" s="300"/>
    </row>
    <row r="148" spans="2:11" s="1" customFormat="1" ht="17.25" customHeight="1">
      <c r="B148" s="298"/>
      <c r="C148" s="301" t="s">
        <v>740</v>
      </c>
      <c r="D148" s="301"/>
      <c r="E148" s="301"/>
      <c r="F148" s="301" t="s">
        <v>741</v>
      </c>
      <c r="G148" s="302"/>
      <c r="H148" s="301" t="s">
        <v>57</v>
      </c>
      <c r="I148" s="301" t="s">
        <v>60</v>
      </c>
      <c r="J148" s="301" t="s">
        <v>742</v>
      </c>
      <c r="K148" s="300"/>
    </row>
    <row r="149" spans="2:11" s="1" customFormat="1" ht="17.25" customHeight="1">
      <c r="B149" s="298"/>
      <c r="C149" s="303" t="s">
        <v>743</v>
      </c>
      <c r="D149" s="303"/>
      <c r="E149" s="303"/>
      <c r="F149" s="304" t="s">
        <v>744</v>
      </c>
      <c r="G149" s="305"/>
      <c r="H149" s="303"/>
      <c r="I149" s="303"/>
      <c r="J149" s="303" t="s">
        <v>745</v>
      </c>
      <c r="K149" s="300"/>
    </row>
    <row r="150" spans="2:11" s="1" customFormat="1" ht="5.25" customHeight="1">
      <c r="B150" s="311"/>
      <c r="C150" s="306"/>
      <c r="D150" s="306"/>
      <c r="E150" s="306"/>
      <c r="F150" s="306"/>
      <c r="G150" s="307"/>
      <c r="H150" s="306"/>
      <c r="I150" s="306"/>
      <c r="J150" s="306"/>
      <c r="K150" s="334"/>
    </row>
    <row r="151" spans="2:11" s="1" customFormat="1" ht="15" customHeight="1">
      <c r="B151" s="311"/>
      <c r="C151" s="338" t="s">
        <v>749</v>
      </c>
      <c r="D151" s="286"/>
      <c r="E151" s="286"/>
      <c r="F151" s="339" t="s">
        <v>746</v>
      </c>
      <c r="G151" s="286"/>
      <c r="H151" s="338" t="s">
        <v>786</v>
      </c>
      <c r="I151" s="338" t="s">
        <v>748</v>
      </c>
      <c r="J151" s="338">
        <v>120</v>
      </c>
      <c r="K151" s="334"/>
    </row>
    <row r="152" spans="2:11" s="1" customFormat="1" ht="15" customHeight="1">
      <c r="B152" s="311"/>
      <c r="C152" s="338" t="s">
        <v>795</v>
      </c>
      <c r="D152" s="286"/>
      <c r="E152" s="286"/>
      <c r="F152" s="339" t="s">
        <v>746</v>
      </c>
      <c r="G152" s="286"/>
      <c r="H152" s="338" t="s">
        <v>806</v>
      </c>
      <c r="I152" s="338" t="s">
        <v>748</v>
      </c>
      <c r="J152" s="338" t="s">
        <v>797</v>
      </c>
      <c r="K152" s="334"/>
    </row>
    <row r="153" spans="2:11" s="1" customFormat="1" ht="15" customHeight="1">
      <c r="B153" s="311"/>
      <c r="C153" s="338" t="s">
        <v>694</v>
      </c>
      <c r="D153" s="286"/>
      <c r="E153" s="286"/>
      <c r="F153" s="339" t="s">
        <v>746</v>
      </c>
      <c r="G153" s="286"/>
      <c r="H153" s="338" t="s">
        <v>807</v>
      </c>
      <c r="I153" s="338" t="s">
        <v>748</v>
      </c>
      <c r="J153" s="338" t="s">
        <v>797</v>
      </c>
      <c r="K153" s="334"/>
    </row>
    <row r="154" spans="2:11" s="1" customFormat="1" ht="15" customHeight="1">
      <c r="B154" s="311"/>
      <c r="C154" s="338" t="s">
        <v>751</v>
      </c>
      <c r="D154" s="286"/>
      <c r="E154" s="286"/>
      <c r="F154" s="339" t="s">
        <v>752</v>
      </c>
      <c r="G154" s="286"/>
      <c r="H154" s="338" t="s">
        <v>786</v>
      </c>
      <c r="I154" s="338" t="s">
        <v>748</v>
      </c>
      <c r="J154" s="338">
        <v>50</v>
      </c>
      <c r="K154" s="334"/>
    </row>
    <row r="155" spans="2:11" s="1" customFormat="1" ht="15" customHeight="1">
      <c r="B155" s="311"/>
      <c r="C155" s="338" t="s">
        <v>754</v>
      </c>
      <c r="D155" s="286"/>
      <c r="E155" s="286"/>
      <c r="F155" s="339" t="s">
        <v>746</v>
      </c>
      <c r="G155" s="286"/>
      <c r="H155" s="338" t="s">
        <v>786</v>
      </c>
      <c r="I155" s="338" t="s">
        <v>756</v>
      </c>
      <c r="J155" s="338"/>
      <c r="K155" s="334"/>
    </row>
    <row r="156" spans="2:11" s="1" customFormat="1" ht="15" customHeight="1">
      <c r="B156" s="311"/>
      <c r="C156" s="338" t="s">
        <v>765</v>
      </c>
      <c r="D156" s="286"/>
      <c r="E156" s="286"/>
      <c r="F156" s="339" t="s">
        <v>752</v>
      </c>
      <c r="G156" s="286"/>
      <c r="H156" s="338" t="s">
        <v>786</v>
      </c>
      <c r="I156" s="338" t="s">
        <v>748</v>
      </c>
      <c r="J156" s="338">
        <v>50</v>
      </c>
      <c r="K156" s="334"/>
    </row>
    <row r="157" spans="2:11" s="1" customFormat="1" ht="15" customHeight="1">
      <c r="B157" s="311"/>
      <c r="C157" s="338" t="s">
        <v>773</v>
      </c>
      <c r="D157" s="286"/>
      <c r="E157" s="286"/>
      <c r="F157" s="339" t="s">
        <v>752</v>
      </c>
      <c r="G157" s="286"/>
      <c r="H157" s="338" t="s">
        <v>786</v>
      </c>
      <c r="I157" s="338" t="s">
        <v>748</v>
      </c>
      <c r="J157" s="338">
        <v>50</v>
      </c>
      <c r="K157" s="334"/>
    </row>
    <row r="158" spans="2:11" s="1" customFormat="1" ht="15" customHeight="1">
      <c r="B158" s="311"/>
      <c r="C158" s="338" t="s">
        <v>771</v>
      </c>
      <c r="D158" s="286"/>
      <c r="E158" s="286"/>
      <c r="F158" s="339" t="s">
        <v>752</v>
      </c>
      <c r="G158" s="286"/>
      <c r="H158" s="338" t="s">
        <v>786</v>
      </c>
      <c r="I158" s="338" t="s">
        <v>748</v>
      </c>
      <c r="J158" s="338">
        <v>50</v>
      </c>
      <c r="K158" s="334"/>
    </row>
    <row r="159" spans="2:11" s="1" customFormat="1" ht="15" customHeight="1">
      <c r="B159" s="311"/>
      <c r="C159" s="338" t="s">
        <v>96</v>
      </c>
      <c r="D159" s="286"/>
      <c r="E159" s="286"/>
      <c r="F159" s="339" t="s">
        <v>746</v>
      </c>
      <c r="G159" s="286"/>
      <c r="H159" s="338" t="s">
        <v>808</v>
      </c>
      <c r="I159" s="338" t="s">
        <v>748</v>
      </c>
      <c r="J159" s="338" t="s">
        <v>809</v>
      </c>
      <c r="K159" s="334"/>
    </row>
    <row r="160" spans="2:11" s="1" customFormat="1" ht="15" customHeight="1">
      <c r="B160" s="311"/>
      <c r="C160" s="338" t="s">
        <v>810</v>
      </c>
      <c r="D160" s="286"/>
      <c r="E160" s="286"/>
      <c r="F160" s="339" t="s">
        <v>746</v>
      </c>
      <c r="G160" s="286"/>
      <c r="H160" s="338" t="s">
        <v>811</v>
      </c>
      <c r="I160" s="338" t="s">
        <v>781</v>
      </c>
      <c r="J160" s="338"/>
      <c r="K160" s="334"/>
    </row>
    <row r="161" spans="2:11" s="1" customFormat="1" ht="15" customHeight="1">
      <c r="B161" s="340"/>
      <c r="C161" s="320"/>
      <c r="D161" s="320"/>
      <c r="E161" s="320"/>
      <c r="F161" s="320"/>
      <c r="G161" s="320"/>
      <c r="H161" s="320"/>
      <c r="I161" s="320"/>
      <c r="J161" s="320"/>
      <c r="K161" s="341"/>
    </row>
    <row r="162" spans="2:11" s="1" customFormat="1" ht="18.75" customHeight="1">
      <c r="B162" s="322"/>
      <c r="C162" s="332"/>
      <c r="D162" s="332"/>
      <c r="E162" s="332"/>
      <c r="F162" s="342"/>
      <c r="G162" s="332"/>
      <c r="H162" s="332"/>
      <c r="I162" s="332"/>
      <c r="J162" s="332"/>
      <c r="K162" s="322"/>
    </row>
    <row r="163" spans="2:11" s="1" customFormat="1" ht="18.75" customHeight="1">
      <c r="B163" s="294"/>
      <c r="C163" s="294"/>
      <c r="D163" s="294"/>
      <c r="E163" s="294"/>
      <c r="F163" s="294"/>
      <c r="G163" s="294"/>
      <c r="H163" s="294"/>
      <c r="I163" s="294"/>
      <c r="J163" s="294"/>
      <c r="K163" s="294"/>
    </row>
    <row r="164" spans="2:11" s="1" customFormat="1" ht="7.5" customHeight="1">
      <c r="B164" s="273"/>
      <c r="C164" s="274"/>
      <c r="D164" s="274"/>
      <c r="E164" s="274"/>
      <c r="F164" s="274"/>
      <c r="G164" s="274"/>
      <c r="H164" s="274"/>
      <c r="I164" s="274"/>
      <c r="J164" s="274"/>
      <c r="K164" s="275"/>
    </row>
    <row r="165" spans="2:11" s="1" customFormat="1" ht="45" customHeight="1">
      <c r="B165" s="276"/>
      <c r="C165" s="277" t="s">
        <v>812</v>
      </c>
      <c r="D165" s="277"/>
      <c r="E165" s="277"/>
      <c r="F165" s="277"/>
      <c r="G165" s="277"/>
      <c r="H165" s="277"/>
      <c r="I165" s="277"/>
      <c r="J165" s="277"/>
      <c r="K165" s="278"/>
    </row>
    <row r="166" spans="2:11" s="1" customFormat="1" ht="17.25" customHeight="1">
      <c r="B166" s="276"/>
      <c r="C166" s="301" t="s">
        <v>740</v>
      </c>
      <c r="D166" s="301"/>
      <c r="E166" s="301"/>
      <c r="F166" s="301" t="s">
        <v>741</v>
      </c>
      <c r="G166" s="343"/>
      <c r="H166" s="344" t="s">
        <v>57</v>
      </c>
      <c r="I166" s="344" t="s">
        <v>60</v>
      </c>
      <c r="J166" s="301" t="s">
        <v>742</v>
      </c>
      <c r="K166" s="278"/>
    </row>
    <row r="167" spans="2:11" s="1" customFormat="1" ht="17.25" customHeight="1">
      <c r="B167" s="279"/>
      <c r="C167" s="303" t="s">
        <v>743</v>
      </c>
      <c r="D167" s="303"/>
      <c r="E167" s="303"/>
      <c r="F167" s="304" t="s">
        <v>744</v>
      </c>
      <c r="G167" s="345"/>
      <c r="H167" s="346"/>
      <c r="I167" s="346"/>
      <c r="J167" s="303" t="s">
        <v>745</v>
      </c>
      <c r="K167" s="281"/>
    </row>
    <row r="168" spans="2:11" s="1" customFormat="1" ht="5.25" customHeight="1">
      <c r="B168" s="311"/>
      <c r="C168" s="306"/>
      <c r="D168" s="306"/>
      <c r="E168" s="306"/>
      <c r="F168" s="306"/>
      <c r="G168" s="307"/>
      <c r="H168" s="306"/>
      <c r="I168" s="306"/>
      <c r="J168" s="306"/>
      <c r="K168" s="334"/>
    </row>
    <row r="169" spans="2:11" s="1" customFormat="1" ht="15" customHeight="1">
      <c r="B169" s="311"/>
      <c r="C169" s="286" t="s">
        <v>749</v>
      </c>
      <c r="D169" s="286"/>
      <c r="E169" s="286"/>
      <c r="F169" s="309" t="s">
        <v>746</v>
      </c>
      <c r="G169" s="286"/>
      <c r="H169" s="286" t="s">
        <v>786</v>
      </c>
      <c r="I169" s="286" t="s">
        <v>748</v>
      </c>
      <c r="J169" s="286">
        <v>120</v>
      </c>
      <c r="K169" s="334"/>
    </row>
    <row r="170" spans="2:11" s="1" customFormat="1" ht="15" customHeight="1">
      <c r="B170" s="311"/>
      <c r="C170" s="286" t="s">
        <v>795</v>
      </c>
      <c r="D170" s="286"/>
      <c r="E170" s="286"/>
      <c r="F170" s="309" t="s">
        <v>746</v>
      </c>
      <c r="G170" s="286"/>
      <c r="H170" s="286" t="s">
        <v>796</v>
      </c>
      <c r="I170" s="286" t="s">
        <v>748</v>
      </c>
      <c r="J170" s="286" t="s">
        <v>797</v>
      </c>
      <c r="K170" s="334"/>
    </row>
    <row r="171" spans="2:11" s="1" customFormat="1" ht="15" customHeight="1">
      <c r="B171" s="311"/>
      <c r="C171" s="286" t="s">
        <v>694</v>
      </c>
      <c r="D171" s="286"/>
      <c r="E171" s="286"/>
      <c r="F171" s="309" t="s">
        <v>746</v>
      </c>
      <c r="G171" s="286"/>
      <c r="H171" s="286" t="s">
        <v>813</v>
      </c>
      <c r="I171" s="286" t="s">
        <v>748</v>
      </c>
      <c r="J171" s="286" t="s">
        <v>797</v>
      </c>
      <c r="K171" s="334"/>
    </row>
    <row r="172" spans="2:11" s="1" customFormat="1" ht="15" customHeight="1">
      <c r="B172" s="311"/>
      <c r="C172" s="286" t="s">
        <v>751</v>
      </c>
      <c r="D172" s="286"/>
      <c r="E172" s="286"/>
      <c r="F172" s="309" t="s">
        <v>752</v>
      </c>
      <c r="G172" s="286"/>
      <c r="H172" s="286" t="s">
        <v>813</v>
      </c>
      <c r="I172" s="286" t="s">
        <v>748</v>
      </c>
      <c r="J172" s="286">
        <v>50</v>
      </c>
      <c r="K172" s="334"/>
    </row>
    <row r="173" spans="2:11" s="1" customFormat="1" ht="15" customHeight="1">
      <c r="B173" s="311"/>
      <c r="C173" s="286" t="s">
        <v>754</v>
      </c>
      <c r="D173" s="286"/>
      <c r="E173" s="286"/>
      <c r="F173" s="309" t="s">
        <v>746</v>
      </c>
      <c r="G173" s="286"/>
      <c r="H173" s="286" t="s">
        <v>813</v>
      </c>
      <c r="I173" s="286" t="s">
        <v>756</v>
      </c>
      <c r="J173" s="286"/>
      <c r="K173" s="334"/>
    </row>
    <row r="174" spans="2:11" s="1" customFormat="1" ht="15" customHeight="1">
      <c r="B174" s="311"/>
      <c r="C174" s="286" t="s">
        <v>765</v>
      </c>
      <c r="D174" s="286"/>
      <c r="E174" s="286"/>
      <c r="F174" s="309" t="s">
        <v>752</v>
      </c>
      <c r="G174" s="286"/>
      <c r="H174" s="286" t="s">
        <v>813</v>
      </c>
      <c r="I174" s="286" t="s">
        <v>748</v>
      </c>
      <c r="J174" s="286">
        <v>50</v>
      </c>
      <c r="K174" s="334"/>
    </row>
    <row r="175" spans="2:11" s="1" customFormat="1" ht="15" customHeight="1">
      <c r="B175" s="311"/>
      <c r="C175" s="286" t="s">
        <v>773</v>
      </c>
      <c r="D175" s="286"/>
      <c r="E175" s="286"/>
      <c r="F175" s="309" t="s">
        <v>752</v>
      </c>
      <c r="G175" s="286"/>
      <c r="H175" s="286" t="s">
        <v>813</v>
      </c>
      <c r="I175" s="286" t="s">
        <v>748</v>
      </c>
      <c r="J175" s="286">
        <v>50</v>
      </c>
      <c r="K175" s="334"/>
    </row>
    <row r="176" spans="2:11" s="1" customFormat="1" ht="15" customHeight="1">
      <c r="B176" s="311"/>
      <c r="C176" s="286" t="s">
        <v>771</v>
      </c>
      <c r="D176" s="286"/>
      <c r="E176" s="286"/>
      <c r="F176" s="309" t="s">
        <v>752</v>
      </c>
      <c r="G176" s="286"/>
      <c r="H176" s="286" t="s">
        <v>813</v>
      </c>
      <c r="I176" s="286" t="s">
        <v>748</v>
      </c>
      <c r="J176" s="286">
        <v>50</v>
      </c>
      <c r="K176" s="334"/>
    </row>
    <row r="177" spans="2:11" s="1" customFormat="1" ht="15" customHeight="1">
      <c r="B177" s="311"/>
      <c r="C177" s="286" t="s">
        <v>112</v>
      </c>
      <c r="D177" s="286"/>
      <c r="E177" s="286"/>
      <c r="F177" s="309" t="s">
        <v>746</v>
      </c>
      <c r="G177" s="286"/>
      <c r="H177" s="286" t="s">
        <v>814</v>
      </c>
      <c r="I177" s="286" t="s">
        <v>815</v>
      </c>
      <c r="J177" s="286"/>
      <c r="K177" s="334"/>
    </row>
    <row r="178" spans="2:11" s="1" customFormat="1" ht="15" customHeight="1">
      <c r="B178" s="311"/>
      <c r="C178" s="286" t="s">
        <v>60</v>
      </c>
      <c r="D178" s="286"/>
      <c r="E178" s="286"/>
      <c r="F178" s="309" t="s">
        <v>746</v>
      </c>
      <c r="G178" s="286"/>
      <c r="H178" s="286" t="s">
        <v>816</v>
      </c>
      <c r="I178" s="286" t="s">
        <v>817</v>
      </c>
      <c r="J178" s="286">
        <v>1</v>
      </c>
      <c r="K178" s="334"/>
    </row>
    <row r="179" spans="2:11" s="1" customFormat="1" ht="15" customHeight="1">
      <c r="B179" s="311"/>
      <c r="C179" s="286" t="s">
        <v>56</v>
      </c>
      <c r="D179" s="286"/>
      <c r="E179" s="286"/>
      <c r="F179" s="309" t="s">
        <v>746</v>
      </c>
      <c r="G179" s="286"/>
      <c r="H179" s="286" t="s">
        <v>818</v>
      </c>
      <c r="I179" s="286" t="s">
        <v>748</v>
      </c>
      <c r="J179" s="286">
        <v>20</v>
      </c>
      <c r="K179" s="334"/>
    </row>
    <row r="180" spans="2:11" s="1" customFormat="1" ht="15" customHeight="1">
      <c r="B180" s="311"/>
      <c r="C180" s="286" t="s">
        <v>57</v>
      </c>
      <c r="D180" s="286"/>
      <c r="E180" s="286"/>
      <c r="F180" s="309" t="s">
        <v>746</v>
      </c>
      <c r="G180" s="286"/>
      <c r="H180" s="286" t="s">
        <v>819</v>
      </c>
      <c r="I180" s="286" t="s">
        <v>748</v>
      </c>
      <c r="J180" s="286">
        <v>255</v>
      </c>
      <c r="K180" s="334"/>
    </row>
    <row r="181" spans="2:11" s="1" customFormat="1" ht="15" customHeight="1">
      <c r="B181" s="311"/>
      <c r="C181" s="286" t="s">
        <v>113</v>
      </c>
      <c r="D181" s="286"/>
      <c r="E181" s="286"/>
      <c r="F181" s="309" t="s">
        <v>746</v>
      </c>
      <c r="G181" s="286"/>
      <c r="H181" s="286" t="s">
        <v>710</v>
      </c>
      <c r="I181" s="286" t="s">
        <v>748</v>
      </c>
      <c r="J181" s="286">
        <v>10</v>
      </c>
      <c r="K181" s="334"/>
    </row>
    <row r="182" spans="2:11" s="1" customFormat="1" ht="15" customHeight="1">
      <c r="B182" s="311"/>
      <c r="C182" s="286" t="s">
        <v>114</v>
      </c>
      <c r="D182" s="286"/>
      <c r="E182" s="286"/>
      <c r="F182" s="309" t="s">
        <v>746</v>
      </c>
      <c r="G182" s="286"/>
      <c r="H182" s="286" t="s">
        <v>820</v>
      </c>
      <c r="I182" s="286" t="s">
        <v>781</v>
      </c>
      <c r="J182" s="286"/>
      <c r="K182" s="334"/>
    </row>
    <row r="183" spans="2:11" s="1" customFormat="1" ht="15" customHeight="1">
      <c r="B183" s="311"/>
      <c r="C183" s="286" t="s">
        <v>821</v>
      </c>
      <c r="D183" s="286"/>
      <c r="E183" s="286"/>
      <c r="F183" s="309" t="s">
        <v>746</v>
      </c>
      <c r="G183" s="286"/>
      <c r="H183" s="286" t="s">
        <v>822</v>
      </c>
      <c r="I183" s="286" t="s">
        <v>781</v>
      </c>
      <c r="J183" s="286"/>
      <c r="K183" s="334"/>
    </row>
    <row r="184" spans="2:11" s="1" customFormat="1" ht="15" customHeight="1">
      <c r="B184" s="311"/>
      <c r="C184" s="286" t="s">
        <v>810</v>
      </c>
      <c r="D184" s="286"/>
      <c r="E184" s="286"/>
      <c r="F184" s="309" t="s">
        <v>746</v>
      </c>
      <c r="G184" s="286"/>
      <c r="H184" s="286" t="s">
        <v>823</v>
      </c>
      <c r="I184" s="286" t="s">
        <v>781</v>
      </c>
      <c r="J184" s="286"/>
      <c r="K184" s="334"/>
    </row>
    <row r="185" spans="2:11" s="1" customFormat="1" ht="15" customHeight="1">
      <c r="B185" s="311"/>
      <c r="C185" s="286" t="s">
        <v>116</v>
      </c>
      <c r="D185" s="286"/>
      <c r="E185" s="286"/>
      <c r="F185" s="309" t="s">
        <v>752</v>
      </c>
      <c r="G185" s="286"/>
      <c r="H185" s="286" t="s">
        <v>824</v>
      </c>
      <c r="I185" s="286" t="s">
        <v>748</v>
      </c>
      <c r="J185" s="286">
        <v>50</v>
      </c>
      <c r="K185" s="334"/>
    </row>
    <row r="186" spans="2:11" s="1" customFormat="1" ht="15" customHeight="1">
      <c r="B186" s="311"/>
      <c r="C186" s="286" t="s">
        <v>825</v>
      </c>
      <c r="D186" s="286"/>
      <c r="E186" s="286"/>
      <c r="F186" s="309" t="s">
        <v>752</v>
      </c>
      <c r="G186" s="286"/>
      <c r="H186" s="286" t="s">
        <v>826</v>
      </c>
      <c r="I186" s="286" t="s">
        <v>827</v>
      </c>
      <c r="J186" s="286"/>
      <c r="K186" s="334"/>
    </row>
    <row r="187" spans="2:11" s="1" customFormat="1" ht="15" customHeight="1">
      <c r="B187" s="311"/>
      <c r="C187" s="286" t="s">
        <v>828</v>
      </c>
      <c r="D187" s="286"/>
      <c r="E187" s="286"/>
      <c r="F187" s="309" t="s">
        <v>752</v>
      </c>
      <c r="G187" s="286"/>
      <c r="H187" s="286" t="s">
        <v>829</v>
      </c>
      <c r="I187" s="286" t="s">
        <v>827</v>
      </c>
      <c r="J187" s="286"/>
      <c r="K187" s="334"/>
    </row>
    <row r="188" spans="2:11" s="1" customFormat="1" ht="15" customHeight="1">
      <c r="B188" s="311"/>
      <c r="C188" s="286" t="s">
        <v>830</v>
      </c>
      <c r="D188" s="286"/>
      <c r="E188" s="286"/>
      <c r="F188" s="309" t="s">
        <v>752</v>
      </c>
      <c r="G188" s="286"/>
      <c r="H188" s="286" t="s">
        <v>831</v>
      </c>
      <c r="I188" s="286" t="s">
        <v>827</v>
      </c>
      <c r="J188" s="286"/>
      <c r="K188" s="334"/>
    </row>
    <row r="189" spans="2:11" s="1" customFormat="1" ht="15" customHeight="1">
      <c r="B189" s="311"/>
      <c r="C189" s="347" t="s">
        <v>832</v>
      </c>
      <c r="D189" s="286"/>
      <c r="E189" s="286"/>
      <c r="F189" s="309" t="s">
        <v>752</v>
      </c>
      <c r="G189" s="286"/>
      <c r="H189" s="286" t="s">
        <v>833</v>
      </c>
      <c r="I189" s="286" t="s">
        <v>834</v>
      </c>
      <c r="J189" s="348" t="s">
        <v>835</v>
      </c>
      <c r="K189" s="334"/>
    </row>
    <row r="190" spans="2:11" s="1" customFormat="1" ht="15" customHeight="1">
      <c r="B190" s="311"/>
      <c r="C190" s="347" t="s">
        <v>45</v>
      </c>
      <c r="D190" s="286"/>
      <c r="E190" s="286"/>
      <c r="F190" s="309" t="s">
        <v>746</v>
      </c>
      <c r="G190" s="286"/>
      <c r="H190" s="283" t="s">
        <v>836</v>
      </c>
      <c r="I190" s="286" t="s">
        <v>837</v>
      </c>
      <c r="J190" s="286"/>
      <c r="K190" s="334"/>
    </row>
    <row r="191" spans="2:11" s="1" customFormat="1" ht="15" customHeight="1">
      <c r="B191" s="311"/>
      <c r="C191" s="347" t="s">
        <v>838</v>
      </c>
      <c r="D191" s="286"/>
      <c r="E191" s="286"/>
      <c r="F191" s="309" t="s">
        <v>746</v>
      </c>
      <c r="G191" s="286"/>
      <c r="H191" s="286" t="s">
        <v>839</v>
      </c>
      <c r="I191" s="286" t="s">
        <v>781</v>
      </c>
      <c r="J191" s="286"/>
      <c r="K191" s="334"/>
    </row>
    <row r="192" spans="2:11" s="1" customFormat="1" ht="15" customHeight="1">
      <c r="B192" s="311"/>
      <c r="C192" s="347" t="s">
        <v>840</v>
      </c>
      <c r="D192" s="286"/>
      <c r="E192" s="286"/>
      <c r="F192" s="309" t="s">
        <v>746</v>
      </c>
      <c r="G192" s="286"/>
      <c r="H192" s="286" t="s">
        <v>841</v>
      </c>
      <c r="I192" s="286" t="s">
        <v>781</v>
      </c>
      <c r="J192" s="286"/>
      <c r="K192" s="334"/>
    </row>
    <row r="193" spans="2:11" s="1" customFormat="1" ht="15" customHeight="1">
      <c r="B193" s="311"/>
      <c r="C193" s="347" t="s">
        <v>842</v>
      </c>
      <c r="D193" s="286"/>
      <c r="E193" s="286"/>
      <c r="F193" s="309" t="s">
        <v>752</v>
      </c>
      <c r="G193" s="286"/>
      <c r="H193" s="286" t="s">
        <v>843</v>
      </c>
      <c r="I193" s="286" t="s">
        <v>781</v>
      </c>
      <c r="J193" s="286"/>
      <c r="K193" s="334"/>
    </row>
    <row r="194" spans="2:11" s="1" customFormat="1" ht="15" customHeight="1">
      <c r="B194" s="340"/>
      <c r="C194" s="349"/>
      <c r="D194" s="320"/>
      <c r="E194" s="320"/>
      <c r="F194" s="320"/>
      <c r="G194" s="320"/>
      <c r="H194" s="320"/>
      <c r="I194" s="320"/>
      <c r="J194" s="320"/>
      <c r="K194" s="341"/>
    </row>
    <row r="195" spans="2:11" s="1" customFormat="1" ht="18.75" customHeight="1">
      <c r="B195" s="322"/>
      <c r="C195" s="332"/>
      <c r="D195" s="332"/>
      <c r="E195" s="332"/>
      <c r="F195" s="342"/>
      <c r="G195" s="332"/>
      <c r="H195" s="332"/>
      <c r="I195" s="332"/>
      <c r="J195" s="332"/>
      <c r="K195" s="322"/>
    </row>
    <row r="196" spans="2:11" s="1" customFormat="1" ht="18.75" customHeight="1">
      <c r="B196" s="322"/>
      <c r="C196" s="332"/>
      <c r="D196" s="332"/>
      <c r="E196" s="332"/>
      <c r="F196" s="342"/>
      <c r="G196" s="332"/>
      <c r="H196" s="332"/>
      <c r="I196" s="332"/>
      <c r="J196" s="332"/>
      <c r="K196" s="322"/>
    </row>
    <row r="197" spans="2:11" s="1" customFormat="1" ht="18.75" customHeight="1">
      <c r="B197" s="294"/>
      <c r="C197" s="294"/>
      <c r="D197" s="294"/>
      <c r="E197" s="294"/>
      <c r="F197" s="294"/>
      <c r="G197" s="294"/>
      <c r="H197" s="294"/>
      <c r="I197" s="294"/>
      <c r="J197" s="294"/>
      <c r="K197" s="294"/>
    </row>
    <row r="198" spans="2:11" s="1" customFormat="1" ht="13.5">
      <c r="B198" s="273"/>
      <c r="C198" s="274"/>
      <c r="D198" s="274"/>
      <c r="E198" s="274"/>
      <c r="F198" s="274"/>
      <c r="G198" s="274"/>
      <c r="H198" s="274"/>
      <c r="I198" s="274"/>
      <c r="J198" s="274"/>
      <c r="K198" s="275"/>
    </row>
    <row r="199" spans="2:11" s="1" customFormat="1" ht="21">
      <c r="B199" s="276"/>
      <c r="C199" s="277" t="s">
        <v>844</v>
      </c>
      <c r="D199" s="277"/>
      <c r="E199" s="277"/>
      <c r="F199" s="277"/>
      <c r="G199" s="277"/>
      <c r="H199" s="277"/>
      <c r="I199" s="277"/>
      <c r="J199" s="277"/>
      <c r="K199" s="278"/>
    </row>
    <row r="200" spans="2:11" s="1" customFormat="1" ht="25.5" customHeight="1">
      <c r="B200" s="276"/>
      <c r="C200" s="350" t="s">
        <v>845</v>
      </c>
      <c r="D200" s="350"/>
      <c r="E200" s="350"/>
      <c r="F200" s="350" t="s">
        <v>846</v>
      </c>
      <c r="G200" s="351"/>
      <c r="H200" s="350" t="s">
        <v>847</v>
      </c>
      <c r="I200" s="350"/>
      <c r="J200" s="350"/>
      <c r="K200" s="278"/>
    </row>
    <row r="201" spans="2:11" s="1" customFormat="1" ht="5.25" customHeight="1">
      <c r="B201" s="311"/>
      <c r="C201" s="306"/>
      <c r="D201" s="306"/>
      <c r="E201" s="306"/>
      <c r="F201" s="306"/>
      <c r="G201" s="332"/>
      <c r="H201" s="306"/>
      <c r="I201" s="306"/>
      <c r="J201" s="306"/>
      <c r="K201" s="334"/>
    </row>
    <row r="202" spans="2:11" s="1" customFormat="1" ht="15" customHeight="1">
      <c r="B202" s="311"/>
      <c r="C202" s="286" t="s">
        <v>837</v>
      </c>
      <c r="D202" s="286"/>
      <c r="E202" s="286"/>
      <c r="F202" s="309" t="s">
        <v>46</v>
      </c>
      <c r="G202" s="286"/>
      <c r="H202" s="286" t="s">
        <v>848</v>
      </c>
      <c r="I202" s="286"/>
      <c r="J202" s="286"/>
      <c r="K202" s="334"/>
    </row>
    <row r="203" spans="2:11" s="1" customFormat="1" ht="15" customHeight="1">
      <c r="B203" s="311"/>
      <c r="C203" s="286"/>
      <c r="D203" s="286"/>
      <c r="E203" s="286"/>
      <c r="F203" s="309" t="s">
        <v>47</v>
      </c>
      <c r="G203" s="286"/>
      <c r="H203" s="286" t="s">
        <v>849</v>
      </c>
      <c r="I203" s="286"/>
      <c r="J203" s="286"/>
      <c r="K203" s="334"/>
    </row>
    <row r="204" spans="2:11" s="1" customFormat="1" ht="15" customHeight="1">
      <c r="B204" s="311"/>
      <c r="C204" s="286"/>
      <c r="D204" s="286"/>
      <c r="E204" s="286"/>
      <c r="F204" s="309" t="s">
        <v>50</v>
      </c>
      <c r="G204" s="286"/>
      <c r="H204" s="286" t="s">
        <v>850</v>
      </c>
      <c r="I204" s="286"/>
      <c r="J204" s="286"/>
      <c r="K204" s="334"/>
    </row>
    <row r="205" spans="2:11" s="1" customFormat="1" ht="15" customHeight="1">
      <c r="B205" s="311"/>
      <c r="C205" s="286"/>
      <c r="D205" s="286"/>
      <c r="E205" s="286"/>
      <c r="F205" s="309" t="s">
        <v>48</v>
      </c>
      <c r="G205" s="286"/>
      <c r="H205" s="286" t="s">
        <v>851</v>
      </c>
      <c r="I205" s="286"/>
      <c r="J205" s="286"/>
      <c r="K205" s="334"/>
    </row>
    <row r="206" spans="2:11" s="1" customFormat="1" ht="15" customHeight="1">
      <c r="B206" s="311"/>
      <c r="C206" s="286"/>
      <c r="D206" s="286"/>
      <c r="E206" s="286"/>
      <c r="F206" s="309" t="s">
        <v>49</v>
      </c>
      <c r="G206" s="286"/>
      <c r="H206" s="286" t="s">
        <v>852</v>
      </c>
      <c r="I206" s="286"/>
      <c r="J206" s="286"/>
      <c r="K206" s="334"/>
    </row>
    <row r="207" spans="2:11" s="1" customFormat="1" ht="15" customHeight="1">
      <c r="B207" s="311"/>
      <c r="C207" s="286"/>
      <c r="D207" s="286"/>
      <c r="E207" s="286"/>
      <c r="F207" s="309"/>
      <c r="G207" s="286"/>
      <c r="H207" s="286"/>
      <c r="I207" s="286"/>
      <c r="J207" s="286"/>
      <c r="K207" s="334"/>
    </row>
    <row r="208" spans="2:11" s="1" customFormat="1" ht="15" customHeight="1">
      <c r="B208" s="311"/>
      <c r="C208" s="286" t="s">
        <v>793</v>
      </c>
      <c r="D208" s="286"/>
      <c r="E208" s="286"/>
      <c r="F208" s="309" t="s">
        <v>82</v>
      </c>
      <c r="G208" s="286"/>
      <c r="H208" s="286" t="s">
        <v>853</v>
      </c>
      <c r="I208" s="286"/>
      <c r="J208" s="286"/>
      <c r="K208" s="334"/>
    </row>
    <row r="209" spans="2:11" s="1" customFormat="1" ht="15" customHeight="1">
      <c r="B209" s="311"/>
      <c r="C209" s="286"/>
      <c r="D209" s="286"/>
      <c r="E209" s="286"/>
      <c r="F209" s="309" t="s">
        <v>688</v>
      </c>
      <c r="G209" s="286"/>
      <c r="H209" s="286" t="s">
        <v>689</v>
      </c>
      <c r="I209" s="286"/>
      <c r="J209" s="286"/>
      <c r="K209" s="334"/>
    </row>
    <row r="210" spans="2:11" s="1" customFormat="1" ht="15" customHeight="1">
      <c r="B210" s="311"/>
      <c r="C210" s="286"/>
      <c r="D210" s="286"/>
      <c r="E210" s="286"/>
      <c r="F210" s="309" t="s">
        <v>686</v>
      </c>
      <c r="G210" s="286"/>
      <c r="H210" s="286" t="s">
        <v>854</v>
      </c>
      <c r="I210" s="286"/>
      <c r="J210" s="286"/>
      <c r="K210" s="334"/>
    </row>
    <row r="211" spans="2:11" s="1" customFormat="1" ht="15" customHeight="1">
      <c r="B211" s="352"/>
      <c r="C211" s="286"/>
      <c r="D211" s="286"/>
      <c r="E211" s="286"/>
      <c r="F211" s="309" t="s">
        <v>690</v>
      </c>
      <c r="G211" s="347"/>
      <c r="H211" s="338" t="s">
        <v>691</v>
      </c>
      <c r="I211" s="338"/>
      <c r="J211" s="338"/>
      <c r="K211" s="353"/>
    </row>
    <row r="212" spans="2:11" s="1" customFormat="1" ht="15" customHeight="1">
      <c r="B212" s="352"/>
      <c r="C212" s="286"/>
      <c r="D212" s="286"/>
      <c r="E212" s="286"/>
      <c r="F212" s="309" t="s">
        <v>692</v>
      </c>
      <c r="G212" s="347"/>
      <c r="H212" s="338" t="s">
        <v>855</v>
      </c>
      <c r="I212" s="338"/>
      <c r="J212" s="338"/>
      <c r="K212" s="353"/>
    </row>
    <row r="213" spans="2:11" s="1" customFormat="1" ht="15" customHeight="1">
      <c r="B213" s="352"/>
      <c r="C213" s="286"/>
      <c r="D213" s="286"/>
      <c r="E213" s="286"/>
      <c r="F213" s="309"/>
      <c r="G213" s="347"/>
      <c r="H213" s="338"/>
      <c r="I213" s="338"/>
      <c r="J213" s="338"/>
      <c r="K213" s="353"/>
    </row>
    <row r="214" spans="2:11" s="1" customFormat="1" ht="15" customHeight="1">
      <c r="B214" s="352"/>
      <c r="C214" s="286" t="s">
        <v>817</v>
      </c>
      <c r="D214" s="286"/>
      <c r="E214" s="286"/>
      <c r="F214" s="309">
        <v>1</v>
      </c>
      <c r="G214" s="347"/>
      <c r="H214" s="338" t="s">
        <v>856</v>
      </c>
      <c r="I214" s="338"/>
      <c r="J214" s="338"/>
      <c r="K214" s="353"/>
    </row>
    <row r="215" spans="2:11" s="1" customFormat="1" ht="15" customHeight="1">
      <c r="B215" s="352"/>
      <c r="C215" s="286"/>
      <c r="D215" s="286"/>
      <c r="E215" s="286"/>
      <c r="F215" s="309">
        <v>2</v>
      </c>
      <c r="G215" s="347"/>
      <c r="H215" s="338" t="s">
        <v>857</v>
      </c>
      <c r="I215" s="338"/>
      <c r="J215" s="338"/>
      <c r="K215" s="353"/>
    </row>
    <row r="216" spans="2:11" s="1" customFormat="1" ht="15" customHeight="1">
      <c r="B216" s="352"/>
      <c r="C216" s="286"/>
      <c r="D216" s="286"/>
      <c r="E216" s="286"/>
      <c r="F216" s="309">
        <v>3</v>
      </c>
      <c r="G216" s="347"/>
      <c r="H216" s="338" t="s">
        <v>858</v>
      </c>
      <c r="I216" s="338"/>
      <c r="J216" s="338"/>
      <c r="K216" s="353"/>
    </row>
    <row r="217" spans="2:11" s="1" customFormat="1" ht="15" customHeight="1">
      <c r="B217" s="352"/>
      <c r="C217" s="286"/>
      <c r="D217" s="286"/>
      <c r="E217" s="286"/>
      <c r="F217" s="309">
        <v>4</v>
      </c>
      <c r="G217" s="347"/>
      <c r="H217" s="338" t="s">
        <v>859</v>
      </c>
      <c r="I217" s="338"/>
      <c r="J217" s="338"/>
      <c r="K217" s="353"/>
    </row>
    <row r="218" spans="2:11" s="1" customFormat="1" ht="12.75" customHeight="1">
      <c r="B218" s="354"/>
      <c r="C218" s="355"/>
      <c r="D218" s="355"/>
      <c r="E218" s="355"/>
      <c r="F218" s="355"/>
      <c r="G218" s="355"/>
      <c r="H218" s="355"/>
      <c r="I218" s="355"/>
      <c r="J218" s="355"/>
      <c r="K218" s="35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TATA\pc</dc:creator>
  <cp:keywords/>
  <dc:description/>
  <cp:lastModifiedBy>TATA\pc</cp:lastModifiedBy>
  <dcterms:created xsi:type="dcterms:W3CDTF">2023-03-17T10:15:16Z</dcterms:created>
  <dcterms:modified xsi:type="dcterms:W3CDTF">2023-03-17T10:15:26Z</dcterms:modified>
  <cp:category/>
  <cp:version/>
  <cp:contentType/>
  <cp:contentStatus/>
</cp:coreProperties>
</file>